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ates215\OneDrive - Washington State Executive Branch Agencies\2019\Monthly Dockets\April\30\UE-170033 - UG-170034\"/>
    </mc:Choice>
  </mc:AlternateContent>
  <bookViews>
    <workbookView xWindow="0" yWindow="255" windowWidth="19200" windowHeight="5820" tabRatio="894" activeTab="1"/>
  </bookViews>
  <sheets>
    <sheet name="Deferred Bal =&gt;" sheetId="1" r:id="rId1"/>
    <sheet name="ELEC Actual 2018" sheetId="2" r:id="rId2"/>
    <sheet name="GAS 2018" sheetId="3" r:id="rId3"/>
    <sheet name="Deferred Activity=&gt;" sheetId="4" r:id="rId4"/>
    <sheet name="ELEC Activity Summary" sheetId="5" r:id="rId5"/>
    <sheet name="ELEC Activity 2018" sheetId="6" r:id="rId6"/>
    <sheet name="GAS Activity Summary" sheetId="7" r:id="rId7"/>
    <sheet name="GAS Activity 2018" sheetId="8" r:id="rId8"/>
    <sheet name="Def Transfers &amp; Amort=&gt;" sheetId="9" r:id="rId9"/>
    <sheet name="ELEC Amort " sheetId="10" r:id="rId10"/>
    <sheet name="GAS Amort" sheetId="11" r:id="rId11"/>
  </sheets>
  <externalReferences>
    <externalReference r:id="rId12"/>
    <externalReference r:id="rId13"/>
    <externalReference r:id="rId14"/>
  </externalReferences>
  <definedNames>
    <definedName name="__123Graph_D" localSheetId="5" hidden="1">#REF!</definedName>
    <definedName name="__123Graph_D" localSheetId="4" hidden="1">#REF!</definedName>
    <definedName name="__123Graph_D" localSheetId="9" hidden="1">#REF!</definedName>
    <definedName name="__123Graph_D" localSheetId="2" hidden="1">#REF!</definedName>
    <definedName name="__123Graph_D" localSheetId="7" hidden="1">#REF!</definedName>
    <definedName name="__123Graph_D" localSheetId="6" hidden="1">#REF!</definedName>
    <definedName name="__123Graph_D" localSheetId="10" hidden="1">#REF!</definedName>
    <definedName name="__123Graph_D" hidden="1">#REF!</definedName>
    <definedName name="__123Graph_ECURRENT" localSheetId="5" hidden="1">[1]ConsolidatingPL!#REF!</definedName>
    <definedName name="__123Graph_ECURRENT" localSheetId="4" hidden="1">[1]ConsolidatingPL!#REF!</definedName>
    <definedName name="__123Graph_ECURRENT" localSheetId="9" hidden="1">[1]ConsolidatingPL!#REF!</definedName>
    <definedName name="__123Graph_ECURRENT" localSheetId="2" hidden="1">[1]ConsolidatingPL!#REF!</definedName>
    <definedName name="__123Graph_ECURRENT" localSheetId="7" hidden="1">[1]ConsolidatingPL!#REF!</definedName>
    <definedName name="__123Graph_ECURRENT" localSheetId="6" hidden="1">[1]ConsolidatingPL!#REF!</definedName>
    <definedName name="__123Graph_ECURRENT" localSheetId="10" hidden="1">[1]ConsolidatingPL!#REF!</definedName>
    <definedName name="__123Graph_ECURRENT" hidden="1">[1]ConsolidatingPL!#REF!</definedName>
    <definedName name="_Apr10" localSheetId="5">'[2](DR 118) 182.3'!#REF!</definedName>
    <definedName name="_Apr10" localSheetId="4">'[2](DR 118) 182.3'!#REF!</definedName>
    <definedName name="_Apr10" localSheetId="9">'[2](DR 118) 182.3'!#REF!</definedName>
    <definedName name="_Apr10" localSheetId="2">'[2](DR 118) 182.3'!#REF!</definedName>
    <definedName name="_Apr10" localSheetId="7">'[2](DR 118) 182.3'!#REF!</definedName>
    <definedName name="_Apr10" localSheetId="6">'[2](DR 118) 182.3'!#REF!</definedName>
    <definedName name="_Apr10" localSheetId="10">'[2](DR 118) 182.3'!#REF!</definedName>
    <definedName name="_Apr10">'[2](DR 118) 182.3'!#REF!</definedName>
    <definedName name="_Apr11" localSheetId="5">'[2](DR 118) 182.3'!#REF!</definedName>
    <definedName name="_Apr11" localSheetId="4">'[2](DR 118) 182.3'!#REF!</definedName>
    <definedName name="_Apr11" localSheetId="9">'[2](DR 118) 182.3'!#REF!</definedName>
    <definedName name="_Apr11" localSheetId="2">'[2](DR 118) 182.3'!#REF!</definedName>
    <definedName name="_Apr11" localSheetId="7">'[2](DR 118) 182.3'!#REF!</definedName>
    <definedName name="_Apr11" localSheetId="6">'[2](DR 118) 182.3'!#REF!</definedName>
    <definedName name="_Apr11" localSheetId="10">'[2](DR 118) 182.3'!#REF!</definedName>
    <definedName name="_Apr11">'[2](DR 118) 182.3'!#REF!</definedName>
    <definedName name="_Apr12" localSheetId="5">'[2](DR 118) 182.3'!#REF!</definedName>
    <definedName name="_Apr12" localSheetId="4">'[2](DR 118) 182.3'!#REF!</definedName>
    <definedName name="_Apr12" localSheetId="9">'[2](DR 118) 182.3'!#REF!</definedName>
    <definedName name="_Apr12" localSheetId="2">'[2](DR 118) 182.3'!#REF!</definedName>
    <definedName name="_Apr12" localSheetId="7">'[2](DR 118) 182.3'!#REF!</definedName>
    <definedName name="_Apr12" localSheetId="6">'[2](DR 118) 182.3'!#REF!</definedName>
    <definedName name="_Apr12" localSheetId="10">'[2](DR 118) 182.3'!#REF!</definedName>
    <definedName name="_Apr12">'[2](DR 118) 182.3'!#REF!</definedName>
    <definedName name="_Aug10" localSheetId="5">'[2](DR 118) 182.3'!#REF!</definedName>
    <definedName name="_Aug10" localSheetId="4">'[2](DR 118) 182.3'!#REF!</definedName>
    <definedName name="_Aug10" localSheetId="9">'[2](DR 118) 182.3'!#REF!</definedName>
    <definedName name="_Aug10" localSheetId="2">'[2](DR 118) 182.3'!#REF!</definedName>
    <definedName name="_Aug10" localSheetId="7">'[2](DR 118) 182.3'!#REF!</definedName>
    <definedName name="_Aug10" localSheetId="6">'[2](DR 118) 182.3'!#REF!</definedName>
    <definedName name="_Aug10" localSheetId="10">'[2](DR 118) 182.3'!#REF!</definedName>
    <definedName name="_Aug10">'[2](DR 118) 182.3'!#REF!</definedName>
    <definedName name="_Aug11" localSheetId="5">'[2](DR 118) 182.3'!#REF!</definedName>
    <definedName name="_Aug11" localSheetId="4">'[2](DR 118) 182.3'!#REF!</definedName>
    <definedName name="_Aug11" localSheetId="9">'[2](DR 118) 182.3'!#REF!</definedName>
    <definedName name="_Aug11" localSheetId="2">'[2](DR 118) 182.3'!#REF!</definedName>
    <definedName name="_Aug11" localSheetId="7">'[2](DR 118) 182.3'!#REF!</definedName>
    <definedName name="_Aug11" localSheetId="6">'[2](DR 118) 182.3'!#REF!</definedName>
    <definedName name="_Aug11" localSheetId="10">'[2](DR 118) 182.3'!#REF!</definedName>
    <definedName name="_Aug11">'[2](DR 118) 182.3'!#REF!</definedName>
    <definedName name="_Aug12" localSheetId="5">'[2](DR 118) 182.3'!#REF!</definedName>
    <definedName name="_Aug12" localSheetId="4">'[2](DR 118) 182.3'!#REF!</definedName>
    <definedName name="_Aug12" localSheetId="9">'[2](DR 118) 182.3'!#REF!</definedName>
    <definedName name="_Aug12" localSheetId="2">'[2](DR 118) 182.3'!#REF!</definedName>
    <definedName name="_Aug12" localSheetId="7">'[2](DR 118) 182.3'!#REF!</definedName>
    <definedName name="_Aug12" localSheetId="6">'[2](DR 118) 182.3'!#REF!</definedName>
    <definedName name="_Aug12" localSheetId="10">'[2](DR 118) 182.3'!#REF!</definedName>
    <definedName name="_Aug12">'[2](DR 118) 182.3'!#REF!</definedName>
    <definedName name="_Dec09" localSheetId="5">'[2](DR 118) 182.3'!#REF!</definedName>
    <definedName name="_Dec09" localSheetId="4">'[2](DR 118) 182.3'!#REF!</definedName>
    <definedName name="_Dec09" localSheetId="9">'[2](DR 118) 182.3'!#REF!</definedName>
    <definedName name="_Dec09" localSheetId="2">'[2](DR 118) 182.3'!#REF!</definedName>
    <definedName name="_Dec09" localSheetId="7">'[2](DR 118) 182.3'!#REF!</definedName>
    <definedName name="_Dec09" localSheetId="6">'[2](DR 118) 182.3'!#REF!</definedName>
    <definedName name="_Dec09" localSheetId="10">'[2](DR 118) 182.3'!#REF!</definedName>
    <definedName name="_Dec09">'[2](DR 118) 182.3'!#REF!</definedName>
    <definedName name="_Dec10" localSheetId="5">'[2](DR 118) 182.3'!#REF!</definedName>
    <definedName name="_Dec10" localSheetId="4">'[2](DR 118) 182.3'!#REF!</definedName>
    <definedName name="_Dec10" localSheetId="9">'[2](DR 118) 182.3'!#REF!</definedName>
    <definedName name="_Dec10" localSheetId="2">'[2](DR 118) 182.3'!#REF!</definedName>
    <definedName name="_Dec10" localSheetId="7">'[2](DR 118) 182.3'!#REF!</definedName>
    <definedName name="_Dec10" localSheetId="6">'[2](DR 118) 182.3'!#REF!</definedName>
    <definedName name="_Dec10" localSheetId="10">'[2](DR 118) 182.3'!#REF!</definedName>
    <definedName name="_Dec10">'[2](DR 118) 182.3'!#REF!</definedName>
    <definedName name="_Dec11" localSheetId="5">'[2](DR 118) 182.3'!#REF!</definedName>
    <definedName name="_Dec11" localSheetId="4">'[2](DR 118) 182.3'!#REF!</definedName>
    <definedName name="_Dec11" localSheetId="9">'[2](DR 118) 182.3'!#REF!</definedName>
    <definedName name="_Dec11" localSheetId="2">'[2](DR 118) 182.3'!#REF!</definedName>
    <definedName name="_Dec11" localSheetId="7">'[2](DR 118) 182.3'!#REF!</definedName>
    <definedName name="_Dec11" localSheetId="6">'[2](DR 118) 182.3'!#REF!</definedName>
    <definedName name="_Dec11" localSheetId="10">'[2](DR 118) 182.3'!#REF!</definedName>
    <definedName name="_Dec11">'[2](DR 118) 182.3'!#REF!</definedName>
    <definedName name="_End" localSheetId="5">'[2](DR 118) 182.3'!#REF!</definedName>
    <definedName name="_End" localSheetId="4">'[2](DR 118) 182.3'!#REF!</definedName>
    <definedName name="_End" localSheetId="9">'[2](DR 118) 182.3'!#REF!</definedName>
    <definedName name="_End" localSheetId="2">'[2](DR 118) 182.3'!#REF!</definedName>
    <definedName name="_End" localSheetId="7">'[2](DR 118) 182.3'!#REF!</definedName>
    <definedName name="_End" localSheetId="6">'[2](DR 118) 182.3'!#REF!</definedName>
    <definedName name="_End" localSheetId="10">'[2](DR 118) 182.3'!#REF!</definedName>
    <definedName name="_End">'[2](DR 118) 182.3'!#REF!</definedName>
    <definedName name="_Feb10" localSheetId="5">'[2](DR 118) 182.3'!#REF!</definedName>
    <definedName name="_Feb10" localSheetId="4">'[2](DR 118) 182.3'!#REF!</definedName>
    <definedName name="_Feb10" localSheetId="9">'[2](DR 118) 182.3'!#REF!</definedName>
    <definedName name="_Feb10" localSheetId="2">'[2](DR 118) 182.3'!#REF!</definedName>
    <definedName name="_Feb10" localSheetId="7">'[2](DR 118) 182.3'!#REF!</definedName>
    <definedName name="_Feb10" localSheetId="6">'[2](DR 118) 182.3'!#REF!</definedName>
    <definedName name="_Feb10" localSheetId="10">'[2](DR 118) 182.3'!#REF!</definedName>
    <definedName name="_Feb10">'[2](DR 118) 182.3'!#REF!</definedName>
    <definedName name="_Feb11" localSheetId="5">'[2](DR 118) 182.3'!#REF!</definedName>
    <definedName name="_Feb11" localSheetId="4">'[2](DR 118) 182.3'!#REF!</definedName>
    <definedName name="_Feb11" localSheetId="9">'[2](DR 118) 182.3'!#REF!</definedName>
    <definedName name="_Feb11" localSheetId="2">'[2](DR 118) 182.3'!#REF!</definedName>
    <definedName name="_Feb11" localSheetId="7">'[2](DR 118) 182.3'!#REF!</definedName>
    <definedName name="_Feb11" localSheetId="6">'[2](DR 118) 182.3'!#REF!</definedName>
    <definedName name="_Feb11" localSheetId="10">'[2](DR 118) 182.3'!#REF!</definedName>
    <definedName name="_Feb11">'[2](DR 118) 182.3'!#REF!</definedName>
    <definedName name="_Feb12" localSheetId="5">'[2](DR 118) 182.3'!#REF!</definedName>
    <definedName name="_Feb12" localSheetId="4">'[2](DR 118) 182.3'!#REF!</definedName>
    <definedName name="_Feb12" localSheetId="9">'[2](DR 118) 182.3'!#REF!</definedName>
    <definedName name="_Feb12" localSheetId="2">'[2](DR 118) 182.3'!#REF!</definedName>
    <definedName name="_Feb12" localSheetId="7">'[2](DR 118) 182.3'!#REF!</definedName>
    <definedName name="_Feb12" localSheetId="6">'[2](DR 118) 182.3'!#REF!</definedName>
    <definedName name="_Feb12" localSheetId="10">'[2](DR 118) 182.3'!#REF!</definedName>
    <definedName name="_Feb12">'[2](DR 118) 182.3'!#REF!</definedName>
    <definedName name="_Fill" localSheetId="5" hidden="1">#REF!</definedName>
    <definedName name="_Fill" localSheetId="4" hidden="1">#REF!</definedName>
    <definedName name="_Fill" localSheetId="9" hidden="1">#REF!</definedName>
    <definedName name="_Fill" localSheetId="2" hidden="1">#REF!</definedName>
    <definedName name="_Fill" localSheetId="7" hidden="1">#REF!</definedName>
    <definedName name="_Fill" localSheetId="6" hidden="1">#REF!</definedName>
    <definedName name="_Fill" localSheetId="10" hidden="1">#REF!</definedName>
    <definedName name="_Fill" hidden="1">#REF!</definedName>
    <definedName name="_g">'[2](DR 118) 182.3'!#REF!</definedName>
    <definedName name="_j">'[2](DR 118) 182.3'!#REF!</definedName>
    <definedName name="_Jan10" localSheetId="5">'[2](DR 118) 182.3'!#REF!</definedName>
    <definedName name="_Jan10" localSheetId="4">'[2](DR 118) 182.3'!#REF!</definedName>
    <definedName name="_Jan10" localSheetId="9">'[2](DR 118) 182.3'!#REF!</definedName>
    <definedName name="_Jan10" localSheetId="2">'[2](DR 118) 182.3'!#REF!</definedName>
    <definedName name="_Jan10" localSheetId="7">'[2](DR 118) 182.3'!#REF!</definedName>
    <definedName name="_Jan10" localSheetId="6">'[2](DR 118) 182.3'!#REF!</definedName>
    <definedName name="_Jan10" localSheetId="10">'[2](DR 118) 182.3'!#REF!</definedName>
    <definedName name="_Jan10">'[2](DR 118) 182.3'!#REF!</definedName>
    <definedName name="_Jan11" localSheetId="5">'[2](DR 118) 182.3'!#REF!</definedName>
    <definedName name="_Jan11" localSheetId="4">'[2](DR 118) 182.3'!#REF!</definedName>
    <definedName name="_Jan11" localSheetId="9">'[2](DR 118) 182.3'!#REF!</definedName>
    <definedName name="_Jan11" localSheetId="2">'[2](DR 118) 182.3'!#REF!</definedName>
    <definedName name="_Jan11" localSheetId="7">'[2](DR 118) 182.3'!#REF!</definedName>
    <definedName name="_Jan11" localSheetId="6">'[2](DR 118) 182.3'!#REF!</definedName>
    <definedName name="_Jan11" localSheetId="10">'[2](DR 118) 182.3'!#REF!</definedName>
    <definedName name="_Jan11">'[2](DR 118) 182.3'!#REF!</definedName>
    <definedName name="_Jan12" localSheetId="5">'[2](DR 118) 182.3'!#REF!</definedName>
    <definedName name="_Jan12" localSheetId="4">'[2](DR 118) 182.3'!#REF!</definedName>
    <definedName name="_Jan12" localSheetId="9">'[2](DR 118) 182.3'!#REF!</definedName>
    <definedName name="_Jan12" localSheetId="2">'[2](DR 118) 182.3'!#REF!</definedName>
    <definedName name="_Jan12" localSheetId="7">'[2](DR 118) 182.3'!#REF!</definedName>
    <definedName name="_Jan12" localSheetId="6">'[2](DR 118) 182.3'!#REF!</definedName>
    <definedName name="_Jan12" localSheetId="10">'[2](DR 118) 182.3'!#REF!</definedName>
    <definedName name="_Jan12">'[2](DR 118) 182.3'!#REF!</definedName>
    <definedName name="_Jul10" localSheetId="5">'[2](DR 118) 182.3'!#REF!</definedName>
    <definedName name="_Jul10" localSheetId="4">'[2](DR 118) 182.3'!#REF!</definedName>
    <definedName name="_Jul10" localSheetId="9">'[2](DR 118) 182.3'!#REF!</definedName>
    <definedName name="_Jul10" localSheetId="2">'[2](DR 118) 182.3'!#REF!</definedName>
    <definedName name="_Jul10" localSheetId="7">'[2](DR 118) 182.3'!#REF!</definedName>
    <definedName name="_Jul10" localSheetId="6">'[2](DR 118) 182.3'!#REF!</definedName>
    <definedName name="_Jul10" localSheetId="10">'[2](DR 118) 182.3'!#REF!</definedName>
    <definedName name="_Jul10">'[2](DR 118) 182.3'!#REF!</definedName>
    <definedName name="_Jul11" localSheetId="5" xml:space="preserve"> '[2](DR 118) 182.3'!#REF!</definedName>
    <definedName name="_Jul11" localSheetId="4" xml:space="preserve"> '[2](DR 118) 182.3'!#REF!</definedName>
    <definedName name="_Jul11" localSheetId="9" xml:space="preserve"> '[2](DR 118) 182.3'!#REF!</definedName>
    <definedName name="_Jul11" localSheetId="2" xml:space="preserve"> '[2](DR 118) 182.3'!#REF!</definedName>
    <definedName name="_Jul11" localSheetId="7" xml:space="preserve"> '[2](DR 118) 182.3'!#REF!</definedName>
    <definedName name="_Jul11" localSheetId="6" xml:space="preserve"> '[2](DR 118) 182.3'!#REF!</definedName>
    <definedName name="_Jul11" localSheetId="10" xml:space="preserve"> '[2](DR 118) 182.3'!#REF!</definedName>
    <definedName name="_Jul11" xml:space="preserve"> '[2](DR 118) 182.3'!#REF!</definedName>
    <definedName name="_Jul12" localSheetId="5">'[2](DR 118) 182.3'!#REF!</definedName>
    <definedName name="_Jul12" localSheetId="4">'[2](DR 118) 182.3'!#REF!</definedName>
    <definedName name="_Jul12" localSheetId="9">'[2](DR 118) 182.3'!#REF!</definedName>
    <definedName name="_Jul12" localSheetId="2">'[2](DR 118) 182.3'!#REF!</definedName>
    <definedName name="_Jul12" localSheetId="7">'[2](DR 118) 182.3'!#REF!</definedName>
    <definedName name="_Jul12" localSheetId="6">'[2](DR 118) 182.3'!#REF!</definedName>
    <definedName name="_Jul12" localSheetId="10">'[2](DR 118) 182.3'!#REF!</definedName>
    <definedName name="_Jul12">'[2](DR 118) 182.3'!#REF!</definedName>
    <definedName name="_Jun09">" BS!$AI$7:$AI$1643"</definedName>
    <definedName name="_Jun10" localSheetId="5">'[2](DR 118) 182.3'!#REF!</definedName>
    <definedName name="_Jun10" localSheetId="4">'[2](DR 118) 182.3'!#REF!</definedName>
    <definedName name="_Jun10" localSheetId="9">'[2](DR 118) 182.3'!#REF!</definedName>
    <definedName name="_Jun10" localSheetId="2">'[2](DR 118) 182.3'!#REF!</definedName>
    <definedName name="_Jun10" localSheetId="7">'[2](DR 118) 182.3'!#REF!</definedName>
    <definedName name="_Jun10" localSheetId="6">'[2](DR 118) 182.3'!#REF!</definedName>
    <definedName name="_Jun10" localSheetId="10">'[2](DR 118) 182.3'!#REF!</definedName>
    <definedName name="_Jun10">'[2](DR 118) 182.3'!#REF!</definedName>
    <definedName name="_Jun11" localSheetId="5">'[2](DR 118) 182.3'!#REF!</definedName>
    <definedName name="_Jun11" localSheetId="4">'[2](DR 118) 182.3'!#REF!</definedName>
    <definedName name="_Jun11" localSheetId="9">'[2](DR 118) 182.3'!#REF!</definedName>
    <definedName name="_Jun11" localSheetId="2">'[2](DR 118) 182.3'!#REF!</definedName>
    <definedName name="_Jun11" localSheetId="7">'[2](DR 118) 182.3'!#REF!</definedName>
    <definedName name="_Jun11" localSheetId="6">'[2](DR 118) 182.3'!#REF!</definedName>
    <definedName name="_Jun11" localSheetId="10">'[2](DR 118) 182.3'!#REF!</definedName>
    <definedName name="_Jun11">'[2](DR 118) 182.3'!#REF!</definedName>
    <definedName name="_Jun12" localSheetId="5">'[2](DR 118) 182.3'!#REF!</definedName>
    <definedName name="_Jun12" localSheetId="4">'[2](DR 118) 182.3'!#REF!</definedName>
    <definedName name="_Jun12" localSheetId="9">'[2](DR 118) 182.3'!#REF!</definedName>
    <definedName name="_Jun12" localSheetId="2">'[2](DR 118) 182.3'!#REF!</definedName>
    <definedName name="_Jun12" localSheetId="7">'[2](DR 118) 182.3'!#REF!</definedName>
    <definedName name="_Jun12" localSheetId="6">'[2](DR 118) 182.3'!#REF!</definedName>
    <definedName name="_Jun12" localSheetId="10">'[2](DR 118) 182.3'!#REF!</definedName>
    <definedName name="_Jun12">'[2](DR 118) 182.3'!#REF!</definedName>
    <definedName name="_Key1" localSheetId="5" hidden="1">#REF!</definedName>
    <definedName name="_Key1" localSheetId="4" hidden="1">#REF!</definedName>
    <definedName name="_Key1" localSheetId="9" hidden="1">#REF!</definedName>
    <definedName name="_Key1" localSheetId="2" hidden="1">#REF!</definedName>
    <definedName name="_Key1" localSheetId="7" hidden="1">#REF!</definedName>
    <definedName name="_Key1" localSheetId="6" hidden="1">#REF!</definedName>
    <definedName name="_Key1" localSheetId="10" hidden="1">#REF!</definedName>
    <definedName name="_Key1" hidden="1">#REF!</definedName>
    <definedName name="_Key2" localSheetId="5" hidden="1">#REF!</definedName>
    <definedName name="_Key2" localSheetId="4" hidden="1">#REF!</definedName>
    <definedName name="_Key2" localSheetId="9" hidden="1">#REF!</definedName>
    <definedName name="_Key2" localSheetId="2" hidden="1">#REF!</definedName>
    <definedName name="_Key2" localSheetId="7" hidden="1">#REF!</definedName>
    <definedName name="_Key2" localSheetId="6" hidden="1">#REF!</definedName>
    <definedName name="_Key2" localSheetId="10" hidden="1">#REF!</definedName>
    <definedName name="_Key2" hidden="1">#REF!</definedName>
    <definedName name="_Mar10" localSheetId="5">'[2](DR 118) 182.3'!#REF!</definedName>
    <definedName name="_Mar10" localSheetId="4">'[2](DR 118) 182.3'!#REF!</definedName>
    <definedName name="_Mar10" localSheetId="9">'[2](DR 118) 182.3'!#REF!</definedName>
    <definedName name="_Mar10" localSheetId="2">'[2](DR 118) 182.3'!#REF!</definedName>
    <definedName name="_Mar10" localSheetId="7">'[2](DR 118) 182.3'!#REF!</definedName>
    <definedName name="_Mar10" localSheetId="6">'[2](DR 118) 182.3'!#REF!</definedName>
    <definedName name="_Mar10" localSheetId="10">'[2](DR 118) 182.3'!#REF!</definedName>
    <definedName name="_Mar10">'[2](DR 118) 182.3'!#REF!</definedName>
    <definedName name="_Mar11" localSheetId="5">'[2](DR 118) 182.3'!#REF!</definedName>
    <definedName name="_Mar11" localSheetId="4">'[2](DR 118) 182.3'!#REF!</definedName>
    <definedName name="_Mar11" localSheetId="9">'[2](DR 118) 182.3'!#REF!</definedName>
    <definedName name="_Mar11" localSheetId="2">'[2](DR 118) 182.3'!#REF!</definedName>
    <definedName name="_Mar11" localSheetId="7">'[2](DR 118) 182.3'!#REF!</definedName>
    <definedName name="_Mar11" localSheetId="6">'[2](DR 118) 182.3'!#REF!</definedName>
    <definedName name="_Mar11" localSheetId="10">'[2](DR 118) 182.3'!#REF!</definedName>
    <definedName name="_Mar11">'[2](DR 118) 182.3'!#REF!</definedName>
    <definedName name="_Mar12" localSheetId="5">'[2](DR 118) 182.3'!#REF!</definedName>
    <definedName name="_Mar12" localSheetId="4">'[2](DR 118) 182.3'!#REF!</definedName>
    <definedName name="_Mar12" localSheetId="9">'[2](DR 118) 182.3'!#REF!</definedName>
    <definedName name="_Mar12" localSheetId="2">'[2](DR 118) 182.3'!#REF!</definedName>
    <definedName name="_Mar12" localSheetId="7">'[2](DR 118) 182.3'!#REF!</definedName>
    <definedName name="_Mar12" localSheetId="6">'[2](DR 118) 182.3'!#REF!</definedName>
    <definedName name="_Mar12" localSheetId="10">'[2](DR 118) 182.3'!#REF!</definedName>
    <definedName name="_Mar12">'[2](DR 118) 182.3'!#REF!</definedName>
    <definedName name="_May10" localSheetId="5">'[2](DR 118) 182.3'!#REF!</definedName>
    <definedName name="_May10" localSheetId="4">'[2](DR 118) 182.3'!#REF!</definedName>
    <definedName name="_May10" localSheetId="9">'[2](DR 118) 182.3'!#REF!</definedName>
    <definedName name="_May10" localSheetId="2">'[2](DR 118) 182.3'!#REF!</definedName>
    <definedName name="_May10" localSheetId="7">'[2](DR 118) 182.3'!#REF!</definedName>
    <definedName name="_May10" localSheetId="6">'[2](DR 118) 182.3'!#REF!</definedName>
    <definedName name="_May10" localSheetId="10">'[2](DR 118) 182.3'!#REF!</definedName>
    <definedName name="_May10">'[2](DR 118) 182.3'!#REF!</definedName>
    <definedName name="_May11" localSheetId="5">'[2](DR 118) 182.3'!#REF!</definedName>
    <definedName name="_May11" localSheetId="4">'[2](DR 118) 182.3'!#REF!</definedName>
    <definedName name="_May11" localSheetId="9">'[2](DR 118) 182.3'!#REF!</definedName>
    <definedName name="_May11" localSheetId="2">'[2](DR 118) 182.3'!#REF!</definedName>
    <definedName name="_May11" localSheetId="7">'[2](DR 118) 182.3'!#REF!</definedName>
    <definedName name="_May11" localSheetId="6">'[2](DR 118) 182.3'!#REF!</definedName>
    <definedName name="_May11" localSheetId="10">'[2](DR 118) 182.3'!#REF!</definedName>
    <definedName name="_May11">'[2](DR 118) 182.3'!#REF!</definedName>
    <definedName name="_May12" localSheetId="5">'[2](DR 118) 182.3'!#REF!</definedName>
    <definedName name="_May12" localSheetId="4">'[2](DR 118) 182.3'!#REF!</definedName>
    <definedName name="_May12" localSheetId="9">'[2](DR 118) 182.3'!#REF!</definedName>
    <definedName name="_May12" localSheetId="2">'[2](DR 118) 182.3'!#REF!</definedName>
    <definedName name="_May12" localSheetId="7">'[2](DR 118) 182.3'!#REF!</definedName>
    <definedName name="_May12" localSheetId="6">'[2](DR 118) 182.3'!#REF!</definedName>
    <definedName name="_May12" localSheetId="10">'[2](DR 118) 182.3'!#REF!</definedName>
    <definedName name="_May12">'[2](DR 118) 182.3'!#REF!</definedName>
    <definedName name="_n">'[2](DR 118) 182.3'!#REF!</definedName>
    <definedName name="_Nov10" localSheetId="5">'[2](DR 118) 182.3'!#REF!</definedName>
    <definedName name="_Nov10" localSheetId="4">'[2](DR 118) 182.3'!#REF!</definedName>
    <definedName name="_Nov10" localSheetId="9">'[2](DR 118) 182.3'!#REF!</definedName>
    <definedName name="_Nov10" localSheetId="2">'[2](DR 118) 182.3'!#REF!</definedName>
    <definedName name="_Nov10" localSheetId="7">'[2](DR 118) 182.3'!#REF!</definedName>
    <definedName name="_Nov10" localSheetId="6">'[2](DR 118) 182.3'!#REF!</definedName>
    <definedName name="_Nov10" localSheetId="10">'[2](DR 118) 182.3'!#REF!</definedName>
    <definedName name="_Nov10">'[2](DR 118) 182.3'!#REF!</definedName>
    <definedName name="_Nov11" localSheetId="5">'[2](DR 118) 182.3'!#REF!</definedName>
    <definedName name="_Nov11" localSheetId="4">'[2](DR 118) 182.3'!#REF!</definedName>
    <definedName name="_Nov11" localSheetId="9">'[2](DR 118) 182.3'!#REF!</definedName>
    <definedName name="_Nov11" localSheetId="2">'[2](DR 118) 182.3'!#REF!</definedName>
    <definedName name="_Nov11" localSheetId="7">'[2](DR 118) 182.3'!#REF!</definedName>
    <definedName name="_Nov11" localSheetId="6">'[2](DR 118) 182.3'!#REF!</definedName>
    <definedName name="_Nov11" localSheetId="10">'[2](DR 118) 182.3'!#REF!</definedName>
    <definedName name="_Nov11">'[2](DR 118) 182.3'!#REF!</definedName>
    <definedName name="_Nov12" localSheetId="5">'[2](DR 118) 182.3'!#REF!</definedName>
    <definedName name="_Nov12" localSheetId="4">'[2](DR 118) 182.3'!#REF!</definedName>
    <definedName name="_Nov12" localSheetId="9">'[2](DR 118) 182.3'!#REF!</definedName>
    <definedName name="_Nov12" localSheetId="2">'[2](DR 118) 182.3'!#REF!</definedName>
    <definedName name="_Nov12" localSheetId="7">'[2](DR 118) 182.3'!#REF!</definedName>
    <definedName name="_Nov12" localSheetId="6">'[2](DR 118) 182.3'!#REF!</definedName>
    <definedName name="_Nov12" localSheetId="10">'[2](DR 118) 182.3'!#REF!</definedName>
    <definedName name="_Nov12">'[2](DR 118) 182.3'!#REF!</definedName>
    <definedName name="_Oct10" localSheetId="5">'[2](DR 118) 182.3'!#REF!</definedName>
    <definedName name="_Oct10" localSheetId="4">'[2](DR 118) 182.3'!#REF!</definedName>
    <definedName name="_Oct10" localSheetId="9">'[2](DR 118) 182.3'!#REF!</definedName>
    <definedName name="_Oct10" localSheetId="2">'[2](DR 118) 182.3'!#REF!</definedName>
    <definedName name="_Oct10" localSheetId="7">'[2](DR 118) 182.3'!#REF!</definedName>
    <definedName name="_Oct10" localSheetId="6">'[2](DR 118) 182.3'!#REF!</definedName>
    <definedName name="_Oct10" localSheetId="10">'[2](DR 118) 182.3'!#REF!</definedName>
    <definedName name="_Oct10">'[2](DR 118) 182.3'!#REF!</definedName>
    <definedName name="_Oct11" localSheetId="5">'[2](DR 118) 182.3'!#REF!</definedName>
    <definedName name="_Oct11" localSheetId="4">'[2](DR 118) 182.3'!#REF!</definedName>
    <definedName name="_Oct11" localSheetId="9">'[2](DR 118) 182.3'!#REF!</definedName>
    <definedName name="_Oct11" localSheetId="2">'[2](DR 118) 182.3'!#REF!</definedName>
    <definedName name="_Oct11" localSheetId="7">'[2](DR 118) 182.3'!#REF!</definedName>
    <definedName name="_Oct11" localSheetId="6">'[2](DR 118) 182.3'!#REF!</definedName>
    <definedName name="_Oct11" localSheetId="10">'[2](DR 118) 182.3'!#REF!</definedName>
    <definedName name="_Oct11">'[2](DR 118) 182.3'!#REF!</definedName>
    <definedName name="_Oct12" localSheetId="5">'[2](DR 118) 182.3'!#REF!</definedName>
    <definedName name="_Oct12" localSheetId="4">'[2](DR 118) 182.3'!#REF!</definedName>
    <definedName name="_Oct12" localSheetId="9">'[2](DR 118) 182.3'!#REF!</definedName>
    <definedName name="_Oct12" localSheetId="2">'[2](DR 118) 182.3'!#REF!</definedName>
    <definedName name="_Oct12" localSheetId="7">'[2](DR 118) 182.3'!#REF!</definedName>
    <definedName name="_Oct12" localSheetId="6">'[2](DR 118) 182.3'!#REF!</definedName>
    <definedName name="_Oct12" localSheetId="10">'[2](DR 118) 182.3'!#REF!</definedName>
    <definedName name="_Oct12">'[2](DR 118) 182.3'!#REF!</definedName>
    <definedName name="_Order1" hidden="1">255</definedName>
    <definedName name="_Order2" hidden="1">255</definedName>
    <definedName name="_Sep10" localSheetId="5">'[2](DR 118) 182.3'!#REF!</definedName>
    <definedName name="_Sep10" localSheetId="4">'[2](DR 118) 182.3'!#REF!</definedName>
    <definedName name="_Sep10" localSheetId="9">'[2](DR 118) 182.3'!#REF!</definedName>
    <definedName name="_Sep10" localSheetId="2">'[2](DR 118) 182.3'!#REF!</definedName>
    <definedName name="_Sep10" localSheetId="7">'[2](DR 118) 182.3'!#REF!</definedName>
    <definedName name="_Sep10" localSheetId="6">'[2](DR 118) 182.3'!#REF!</definedName>
    <definedName name="_Sep10" localSheetId="10">'[2](DR 118) 182.3'!#REF!</definedName>
    <definedName name="_Sep10">'[2](DR 118) 182.3'!#REF!</definedName>
    <definedName name="_Sep11" localSheetId="5">'[2](DR 118) 182.3'!#REF!</definedName>
    <definedName name="_Sep11" localSheetId="4">'[2](DR 118) 182.3'!#REF!</definedName>
    <definedName name="_Sep11" localSheetId="9">'[2](DR 118) 182.3'!#REF!</definedName>
    <definedName name="_Sep11" localSheetId="2">'[2](DR 118) 182.3'!#REF!</definedName>
    <definedName name="_Sep11" localSheetId="7">'[2](DR 118) 182.3'!#REF!</definedName>
    <definedName name="_Sep11" localSheetId="6">'[2](DR 118) 182.3'!#REF!</definedName>
    <definedName name="_Sep11" localSheetId="10">'[2](DR 118) 182.3'!#REF!</definedName>
    <definedName name="_Sep11">'[2](DR 118) 182.3'!#REF!</definedName>
    <definedName name="_Sep12" localSheetId="5">'[2](DR 118) 182.3'!#REF!</definedName>
    <definedName name="_Sep12" localSheetId="4">'[2](DR 118) 182.3'!#REF!</definedName>
    <definedName name="_Sep12" localSheetId="9">'[2](DR 118) 182.3'!#REF!</definedName>
    <definedName name="_Sep12" localSheetId="2">'[2](DR 118) 182.3'!#REF!</definedName>
    <definedName name="_Sep12" localSheetId="7">'[2](DR 118) 182.3'!#REF!</definedName>
    <definedName name="_Sep12" localSheetId="6">'[2](DR 118) 182.3'!#REF!</definedName>
    <definedName name="_Sep12" localSheetId="10">'[2](DR 118) 182.3'!#REF!</definedName>
    <definedName name="_Sep12">'[2](DR 118) 182.3'!#REF!</definedName>
    <definedName name="_six6" hidden="1">{#N/A,#N/A,FALSE,"CRPT";#N/A,#N/A,FALSE,"TREND";#N/A,#N/A,FALSE,"%Curve"}</definedName>
    <definedName name="_Sort" localSheetId="5" hidden="1">#REF!</definedName>
    <definedName name="_Sort" localSheetId="4" hidden="1">#REF!</definedName>
    <definedName name="_Sort" localSheetId="9" hidden="1">#REF!</definedName>
    <definedName name="_Sort" localSheetId="2" hidden="1">#REF!</definedName>
    <definedName name="_Sort" localSheetId="7" hidden="1">#REF!</definedName>
    <definedName name="_Sort" localSheetId="6" hidden="1">#REF!</definedName>
    <definedName name="_Sort" localSheetId="10"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5">'[2](DR 118) 182.3'!#REF!</definedName>
    <definedName name="Apr11AMA" localSheetId="4">'[2](DR 118) 182.3'!#REF!</definedName>
    <definedName name="Apr11AMA" localSheetId="9">'[2](DR 118) 182.3'!#REF!</definedName>
    <definedName name="Apr11AMA" localSheetId="2">'[2](DR 118) 182.3'!#REF!</definedName>
    <definedName name="Apr11AMA" localSheetId="7">'[2](DR 118) 182.3'!#REF!</definedName>
    <definedName name="Apr11AMA" localSheetId="6">'[2](DR 118) 182.3'!#REF!</definedName>
    <definedName name="Apr11AMA" localSheetId="10">'[2](DR 118) 182.3'!#REF!</definedName>
    <definedName name="Apr11AMA">'[2](DR 118) 182.3'!#REF!</definedName>
    <definedName name="Apr12AMA" localSheetId="5">'[2](DR 118) 182.3'!#REF!</definedName>
    <definedName name="Apr12AMA" localSheetId="4">'[2](DR 118) 182.3'!#REF!</definedName>
    <definedName name="Apr12AMA" localSheetId="9">'[2](DR 118) 182.3'!#REF!</definedName>
    <definedName name="Apr12AMA" localSheetId="2">'[2](DR 118) 182.3'!#REF!</definedName>
    <definedName name="Apr12AMA" localSheetId="7">'[2](DR 118) 182.3'!#REF!</definedName>
    <definedName name="Apr12AMA" localSheetId="6">'[2](DR 118) 182.3'!#REF!</definedName>
    <definedName name="Apr12AMA" localSheetId="10">'[2](DR 118) 182.3'!#REF!</definedName>
    <definedName name="Apr12AMA">'[2](DR 118) 182.3'!#REF!</definedName>
    <definedName name="AS2DocOpenMode" hidden="1">"AS2DocumentEdit"</definedName>
    <definedName name="Aug11AMA" localSheetId="5">'[2](DR 118) 182.3'!#REF!</definedName>
    <definedName name="Aug11AMA" localSheetId="4">'[2](DR 118) 182.3'!#REF!</definedName>
    <definedName name="Aug11AMA" localSheetId="9">'[2](DR 118) 182.3'!#REF!</definedName>
    <definedName name="Aug11AMA" localSheetId="2">'[2](DR 118) 182.3'!#REF!</definedName>
    <definedName name="Aug11AMA" localSheetId="7">'[2](DR 118) 182.3'!#REF!</definedName>
    <definedName name="Aug11AMA" localSheetId="6">'[2](DR 118) 182.3'!#REF!</definedName>
    <definedName name="Aug11AMA" localSheetId="10">'[2](DR 118) 182.3'!#REF!</definedName>
    <definedName name="Aug11AMA">'[2](DR 118) 182.3'!#REF!</definedName>
    <definedName name="Aug12AMA" localSheetId="5">'[2](DR 118) 182.3'!#REF!</definedName>
    <definedName name="Aug12AMA" localSheetId="4">'[2](DR 118) 182.3'!#REF!</definedName>
    <definedName name="Aug12AMA" localSheetId="9">'[2](DR 118) 182.3'!#REF!</definedName>
    <definedName name="Aug12AMA" localSheetId="2">'[2](DR 118) 182.3'!#REF!</definedName>
    <definedName name="Aug12AMA" localSheetId="7">'[2](DR 118) 182.3'!#REF!</definedName>
    <definedName name="Aug12AMA" localSheetId="6">'[2](DR 118) 182.3'!#REF!</definedName>
    <definedName name="Aug12AMA" localSheetId="10">'[2](DR 118) 182.3'!#REF!</definedName>
    <definedName name="Aug12AMA">'[2](DR 118) 182.3'!#REF!</definedName>
    <definedName name="b" hidden="1">{#N/A,#N/A,FALSE,"Coversheet";#N/A,#N/A,FALSE,"QA"}</definedName>
    <definedName name="CBWorkbookPriority" hidden="1">-2060790043</definedName>
    <definedName name="CombWC_LineItem" localSheetId="5">'[2](DR 118) 182.3'!#REF!</definedName>
    <definedName name="CombWC_LineItem" localSheetId="4">'[2](DR 118) 182.3'!#REF!</definedName>
    <definedName name="CombWC_LineItem" localSheetId="9">'[2](DR 118) 182.3'!#REF!</definedName>
    <definedName name="CombWC_LineItem" localSheetId="2">'[2](DR 118) 182.3'!#REF!</definedName>
    <definedName name="CombWC_LineItem" localSheetId="7">'[2](DR 118) 182.3'!#REF!</definedName>
    <definedName name="CombWC_LineItem" localSheetId="6">'[2](DR 118) 182.3'!#REF!</definedName>
    <definedName name="CombWC_LineItem" localSheetId="10">'[2](DR 118) 182.3'!#REF!</definedName>
    <definedName name="CombWC_LineItem">'[2](DR 118) 182.3'!#REF!</definedName>
    <definedName name="Dec10AMA" localSheetId="5">'[2](DR 118) 182.3'!#REF!</definedName>
    <definedName name="Dec10AMA" localSheetId="4">'[2](DR 118) 182.3'!#REF!</definedName>
    <definedName name="Dec10AMA" localSheetId="9">'[2](DR 118) 182.3'!#REF!</definedName>
    <definedName name="Dec10AMA" localSheetId="2">'[2](DR 118) 182.3'!#REF!</definedName>
    <definedName name="Dec10AMA" localSheetId="7">'[2](DR 118) 182.3'!#REF!</definedName>
    <definedName name="Dec10AMA" localSheetId="6">'[2](DR 118) 182.3'!#REF!</definedName>
    <definedName name="Dec10AMA" localSheetId="10">'[2](DR 118) 182.3'!#REF!</definedName>
    <definedName name="Dec10AMA">'[2](DR 118) 182.3'!#REF!</definedName>
    <definedName name="Dec11AMA" localSheetId="5">'[2](DR 118) 182.3'!#REF!</definedName>
    <definedName name="Dec11AMA" localSheetId="4">'[2](DR 118) 182.3'!#REF!</definedName>
    <definedName name="Dec11AMA" localSheetId="9">'[2](DR 118) 182.3'!#REF!</definedName>
    <definedName name="Dec11AMA" localSheetId="2">'[2](DR 118) 182.3'!#REF!</definedName>
    <definedName name="Dec11AMA" localSheetId="7">'[2](DR 118) 182.3'!#REF!</definedName>
    <definedName name="Dec11AMA" localSheetId="6">'[2](DR 118) 182.3'!#REF!</definedName>
    <definedName name="Dec11AMA" localSheetId="10">'[2](DR 118) 182.3'!#REF!</definedName>
    <definedName name="Dec11AMA">'[2](DR 118) 182.3'!#REF!</definedName>
    <definedName name="Dec12AMA" localSheetId="5">'[2](DR 118) 182.3'!#REF!</definedName>
    <definedName name="Dec12AMA" localSheetId="4">'[2](DR 118) 182.3'!#REF!</definedName>
    <definedName name="Dec12AMA" localSheetId="9">'[2](DR 118) 182.3'!#REF!</definedName>
    <definedName name="Dec12AMA" localSheetId="2">'[2](DR 118) 182.3'!#REF!</definedName>
    <definedName name="Dec12AMA" localSheetId="7">'[2](DR 118) 182.3'!#REF!</definedName>
    <definedName name="Dec12AMA" localSheetId="6">'[2](DR 118) 182.3'!#REF!</definedName>
    <definedName name="Dec12AMA" localSheetId="10">'[2](DR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5">'[2](DR 118) 182.3'!#REF!</definedName>
    <definedName name="ElRBLine" localSheetId="4">'[2](DR 118) 182.3'!#REF!</definedName>
    <definedName name="ElRBLine" localSheetId="9">'[2](DR 118) 182.3'!#REF!</definedName>
    <definedName name="ElRBLine" localSheetId="2">'[2](DR 118) 182.3'!#REF!</definedName>
    <definedName name="ElRBLine" localSheetId="7">'[2](DR 118) 182.3'!#REF!</definedName>
    <definedName name="ElRBLine" localSheetId="6">'[2](DR 118) 182.3'!#REF!</definedName>
    <definedName name="ElRBLine" localSheetId="10">'[2](DR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5">'[2](DR 118) 182.3'!#REF!</definedName>
    <definedName name="Feb11AMA" localSheetId="4">'[2](DR 118) 182.3'!#REF!</definedName>
    <definedName name="Feb11AMA" localSheetId="9">'[2](DR 118) 182.3'!#REF!</definedName>
    <definedName name="Feb11AMA" localSheetId="2">'[2](DR 118) 182.3'!#REF!</definedName>
    <definedName name="Feb11AMA" localSheetId="7">'[2](DR 118) 182.3'!#REF!</definedName>
    <definedName name="Feb11AMA" localSheetId="6">'[2](DR 118) 182.3'!#REF!</definedName>
    <definedName name="Feb11AMA" localSheetId="10">'[2](DR 118) 182.3'!#REF!</definedName>
    <definedName name="Feb11AMA">'[2](DR 118) 182.3'!#REF!</definedName>
    <definedName name="Feb12AMA" localSheetId="5">'[2](DR 118) 182.3'!#REF!</definedName>
    <definedName name="Feb12AMA" localSheetId="4">'[2](DR 118) 182.3'!#REF!</definedName>
    <definedName name="Feb12AMA" localSheetId="9">'[2](DR 118) 182.3'!#REF!</definedName>
    <definedName name="Feb12AMA" localSheetId="2">'[2](DR 118) 182.3'!#REF!</definedName>
    <definedName name="Feb12AMA" localSheetId="7">'[2](DR 118) 182.3'!#REF!</definedName>
    <definedName name="Feb12AMA" localSheetId="6">'[2](DR 118) 182.3'!#REF!</definedName>
    <definedName name="Feb12AMA" localSheetId="10">'[2](DR 118) 182.3'!#REF!</definedName>
    <definedName name="Feb12AMA">'[2](DR 118) 182.3'!#REF!</definedName>
    <definedName name="GasRBLine" localSheetId="5">'[2](DR 118) 182.3'!#REF!</definedName>
    <definedName name="GasRBLine" localSheetId="4">'[2](DR 118) 182.3'!#REF!</definedName>
    <definedName name="GasRBLine" localSheetId="9">'[2](DR 118) 182.3'!#REF!</definedName>
    <definedName name="GasRBLine" localSheetId="2">'[2](DR 118) 182.3'!#REF!</definedName>
    <definedName name="GasRBLine" localSheetId="7">'[2](DR 118) 182.3'!#REF!</definedName>
    <definedName name="GasRBLine" localSheetId="6">'[2](DR 118) 182.3'!#REF!</definedName>
    <definedName name="GasRBLine" localSheetId="10">'[2](DR 118) 182.3'!#REF!</definedName>
    <definedName name="GasRBLine">'[2](DR 118) 182.3'!#REF!</definedName>
    <definedName name="Jan11AMA" localSheetId="5">'[2](DR 118) 182.3'!#REF!</definedName>
    <definedName name="Jan11AMA" localSheetId="4">'[2](DR 118) 182.3'!#REF!</definedName>
    <definedName name="Jan11AMA" localSheetId="9">'[2](DR 118) 182.3'!#REF!</definedName>
    <definedName name="Jan11AMA" localSheetId="2">'[2](DR 118) 182.3'!#REF!</definedName>
    <definedName name="Jan11AMA" localSheetId="7">'[2](DR 118) 182.3'!#REF!</definedName>
    <definedName name="Jan11AMA" localSheetId="6">'[2](DR 118) 182.3'!#REF!</definedName>
    <definedName name="Jan11AMA" localSheetId="10">'[2](DR 118) 182.3'!#REF!</definedName>
    <definedName name="Jan11AMA">'[2](DR 118) 182.3'!#REF!</definedName>
    <definedName name="Jan12AMA" localSheetId="5">'[2](DR 118) 182.3'!#REF!</definedName>
    <definedName name="Jan12AMA" localSheetId="4">'[2](DR 118) 182.3'!#REF!</definedName>
    <definedName name="Jan12AMA" localSheetId="9">'[2](DR 118) 182.3'!#REF!</definedName>
    <definedName name="Jan12AMA" localSheetId="2">'[2](DR 118) 182.3'!#REF!</definedName>
    <definedName name="Jan12AMA" localSheetId="7">'[2](DR 118) 182.3'!#REF!</definedName>
    <definedName name="Jan12AMA" localSheetId="6">'[2](DR 118) 182.3'!#REF!</definedName>
    <definedName name="Jan12AMA" localSheetId="10">'[2](DR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5">'[2](DR 118) 182.3'!#REF!</definedName>
    <definedName name="Jul11AMA" localSheetId="4">'[2](DR 118) 182.3'!#REF!</definedName>
    <definedName name="Jul11AMA" localSheetId="9">'[2](DR 118) 182.3'!#REF!</definedName>
    <definedName name="Jul11AMA" localSheetId="2">'[2](DR 118) 182.3'!#REF!</definedName>
    <definedName name="Jul11AMA" localSheetId="7">'[2](DR 118) 182.3'!#REF!</definedName>
    <definedName name="Jul11AMA" localSheetId="6">'[2](DR 118) 182.3'!#REF!</definedName>
    <definedName name="Jul11AMA" localSheetId="10">'[2](DR 118) 182.3'!#REF!</definedName>
    <definedName name="Jul11AMA">'[2](DR 118) 182.3'!#REF!</definedName>
    <definedName name="Jul12AMA" localSheetId="5">'[2](DR 118) 182.3'!#REF!</definedName>
    <definedName name="Jul12AMA" localSheetId="4">'[2](DR 118) 182.3'!#REF!</definedName>
    <definedName name="Jul12AMA" localSheetId="9">'[2](DR 118) 182.3'!#REF!</definedName>
    <definedName name="Jul12AMA" localSheetId="2">'[2](DR 118) 182.3'!#REF!</definedName>
    <definedName name="Jul12AMA" localSheetId="7">'[2](DR 118) 182.3'!#REF!</definedName>
    <definedName name="Jul12AMA" localSheetId="6">'[2](DR 118) 182.3'!#REF!</definedName>
    <definedName name="Jul12AMA" localSheetId="10">'[2](DR 118) 182.3'!#REF!</definedName>
    <definedName name="Jul12AMA">'[2](DR 118) 182.3'!#REF!</definedName>
    <definedName name="Jun11AMA" localSheetId="5">'[2](DR 118) 182.3'!#REF!</definedName>
    <definedName name="Jun11AMA" localSheetId="4">'[2](DR 118) 182.3'!#REF!</definedName>
    <definedName name="Jun11AMA" localSheetId="9">'[2](DR 118) 182.3'!#REF!</definedName>
    <definedName name="Jun11AMA" localSheetId="2">'[2](DR 118) 182.3'!#REF!</definedName>
    <definedName name="Jun11AMA" localSheetId="7">'[2](DR 118) 182.3'!#REF!</definedName>
    <definedName name="Jun11AMA" localSheetId="6">'[2](DR 118) 182.3'!#REF!</definedName>
    <definedName name="Jun11AMA" localSheetId="10">'[2](DR 118) 182.3'!#REF!</definedName>
    <definedName name="Jun11AMA">'[2](DR 118) 182.3'!#REF!</definedName>
    <definedName name="Jun12AMA" localSheetId="5">'[2](DR 118) 182.3'!#REF!</definedName>
    <definedName name="Jun12AMA" localSheetId="4">'[2](DR 118) 182.3'!#REF!</definedName>
    <definedName name="Jun12AMA" localSheetId="9">'[2](DR 118) 182.3'!#REF!</definedName>
    <definedName name="Jun12AMA" localSheetId="2">'[2](DR 118) 182.3'!#REF!</definedName>
    <definedName name="Jun12AMA" localSheetId="7">'[2](DR 118) 182.3'!#REF!</definedName>
    <definedName name="Jun12AMA" localSheetId="6">'[2](DR 118) 182.3'!#REF!</definedName>
    <definedName name="Jun12AMA" localSheetId="10">'[2](DR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5">'[2](DR 118) 182.3'!#REF!</definedName>
    <definedName name="Mar11AMA" localSheetId="4">'[2](DR 118) 182.3'!#REF!</definedName>
    <definedName name="Mar11AMA" localSheetId="9">'[2](DR 118) 182.3'!#REF!</definedName>
    <definedName name="Mar11AMA" localSheetId="2">'[2](DR 118) 182.3'!#REF!</definedName>
    <definedName name="Mar11AMA" localSheetId="7">'[2](DR 118) 182.3'!#REF!</definedName>
    <definedName name="Mar11AMA" localSheetId="6">'[2](DR 118) 182.3'!#REF!</definedName>
    <definedName name="Mar11AMA" localSheetId="10">'[2](DR 118) 182.3'!#REF!</definedName>
    <definedName name="Mar11AMA">'[2](DR 118) 182.3'!#REF!</definedName>
    <definedName name="Mar12AMA" localSheetId="5">'[2](DR 118) 182.3'!#REF!</definedName>
    <definedName name="Mar12AMA" localSheetId="4">'[2](DR 118) 182.3'!#REF!</definedName>
    <definedName name="Mar12AMA" localSheetId="9">'[2](DR 118) 182.3'!#REF!</definedName>
    <definedName name="Mar12AMA" localSheetId="2">'[2](DR 118) 182.3'!#REF!</definedName>
    <definedName name="Mar12AMA" localSheetId="7">'[2](DR 118) 182.3'!#REF!</definedName>
    <definedName name="Mar12AMA" localSheetId="6">'[2](DR 118) 182.3'!#REF!</definedName>
    <definedName name="Mar12AMA" localSheetId="10">'[2](DR 118) 182.3'!#REF!</definedName>
    <definedName name="Mar12AMA">'[2](DR 118) 182.3'!#REF!</definedName>
    <definedName name="May11AMA" localSheetId="5">'[2](DR 118) 182.3'!#REF!</definedName>
    <definedName name="May11AMA" localSheetId="4">'[2](DR 118) 182.3'!#REF!</definedName>
    <definedName name="May11AMA" localSheetId="9">'[2](DR 118) 182.3'!#REF!</definedName>
    <definedName name="May11AMA" localSheetId="2">'[2](DR 118) 182.3'!#REF!</definedName>
    <definedName name="May11AMA" localSheetId="7">'[2](DR 118) 182.3'!#REF!</definedName>
    <definedName name="May11AMA" localSheetId="6">'[2](DR 118) 182.3'!#REF!</definedName>
    <definedName name="May11AMA" localSheetId="10">'[2](DR 118) 182.3'!#REF!</definedName>
    <definedName name="May11AMA">'[2](DR 118) 182.3'!#REF!</definedName>
    <definedName name="May12AMA" localSheetId="5">'[2](DR 118) 182.3'!#REF!</definedName>
    <definedName name="May12AMA" localSheetId="4">'[2](DR 118) 182.3'!#REF!</definedName>
    <definedName name="May12AMA" localSheetId="9">'[2](DR 118) 182.3'!#REF!</definedName>
    <definedName name="May12AMA" localSheetId="2">'[2](DR 118) 182.3'!#REF!</definedName>
    <definedName name="May12AMA" localSheetId="7">'[2](DR 118) 182.3'!#REF!</definedName>
    <definedName name="May12AMA" localSheetId="6">'[2](DR 118) 182.3'!#REF!</definedName>
    <definedName name="May12AMA" localSheetId="10">'[2](DR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5">'[2](DR 118) 182.3'!#REF!</definedName>
    <definedName name="Nov11AMA" localSheetId="4">'[2](DR 118) 182.3'!#REF!</definedName>
    <definedName name="Nov11AMA" localSheetId="9">'[2](DR 118) 182.3'!#REF!</definedName>
    <definedName name="Nov11AMA" localSheetId="2">'[2](DR 118) 182.3'!#REF!</definedName>
    <definedName name="Nov11AMA" localSheetId="7">'[2](DR 118) 182.3'!#REF!</definedName>
    <definedName name="Nov11AMA" localSheetId="6">'[2](DR 118) 182.3'!#REF!</definedName>
    <definedName name="Nov11AMA" localSheetId="10">'[2](DR 118) 182.3'!#REF!</definedName>
    <definedName name="Nov11AMA">'[2](DR 118) 182.3'!#REF!</definedName>
    <definedName name="Nov12AMA" localSheetId="5">'[2](DR 118) 182.3'!#REF!</definedName>
    <definedName name="Nov12AMA" localSheetId="4">'[2](DR 118) 182.3'!#REF!</definedName>
    <definedName name="Nov12AMA" localSheetId="9">'[2](DR 118) 182.3'!#REF!</definedName>
    <definedName name="Nov12AMA" localSheetId="2">'[2](DR 118) 182.3'!#REF!</definedName>
    <definedName name="Nov12AMA" localSheetId="7">'[2](DR 118) 182.3'!#REF!</definedName>
    <definedName name="Nov12AMA" localSheetId="6">'[2](DR 118) 182.3'!#REF!</definedName>
    <definedName name="Nov12AMA" localSheetId="10">'[2](DR 118) 182.3'!#REF!</definedName>
    <definedName name="Nov12AMA">'[2](DR 118) 182.3'!#REF!</definedName>
    <definedName name="Oct11AMA" localSheetId="5">'[2](DR 118) 182.3'!#REF!</definedName>
    <definedName name="Oct11AMA" localSheetId="4">'[2](DR 118) 182.3'!#REF!</definedName>
    <definedName name="Oct11AMA" localSheetId="9">'[2](DR 118) 182.3'!#REF!</definedName>
    <definedName name="Oct11AMA" localSheetId="2">'[2](DR 118) 182.3'!#REF!</definedName>
    <definedName name="Oct11AMA" localSheetId="7">'[2](DR 118) 182.3'!#REF!</definedName>
    <definedName name="Oct11AMA" localSheetId="6">'[2](DR 118) 182.3'!#REF!</definedName>
    <definedName name="Oct11AMA" localSheetId="10">'[2](DR 118) 182.3'!#REF!</definedName>
    <definedName name="Oct11AMA">'[2](DR 118) 182.3'!#REF!</definedName>
    <definedName name="OCT12AMA" localSheetId="5">'[2](DR 118) 182.3'!#REF!</definedName>
    <definedName name="OCT12AMA" localSheetId="4">'[2](DR 118) 182.3'!#REF!</definedName>
    <definedName name="OCT12AMA" localSheetId="9">'[2](DR 118) 182.3'!#REF!</definedName>
    <definedName name="OCT12AMA" localSheetId="2">'[2](DR 118) 182.3'!#REF!</definedName>
    <definedName name="OCT12AMA" localSheetId="7">'[2](DR 118) 182.3'!#REF!</definedName>
    <definedName name="OCT12AMA" localSheetId="6">'[2](DR 118) 182.3'!#REF!</definedName>
    <definedName name="OCT12AMA" localSheetId="10">'[2](DR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5">'ELEC Activity 2018'!$A$1:$T$83</definedName>
    <definedName name="_xlnm.Print_Area" localSheetId="1">'ELEC Actual 2018'!$A$1:$S$84</definedName>
    <definedName name="_xlnm.Print_Area" localSheetId="9">'ELEC Amort '!$A$1:$Q$39</definedName>
    <definedName name="_xlnm.Print_Area" localSheetId="2">'GAS 2018'!$A$1:$S$93</definedName>
    <definedName name="_xlnm.Print_Area" localSheetId="7">'GAS Activity 2018'!$A$1:$T$96</definedName>
    <definedName name="_xlnm.Print_Area" localSheetId="10">'GAS Amort'!$A$1:$Q$15</definedName>
    <definedName name="_xlnm.Print_Titles" localSheetId="5">'ELEC Activity 2018'!$1:$6</definedName>
    <definedName name="_xlnm.Print_Titles" localSheetId="1">'ELEC Actual 2018'!$1:$7</definedName>
    <definedName name="_xlnm.Print_Titles" localSheetId="9">'ELEC Amort '!$1:$5</definedName>
    <definedName name="_xlnm.Print_Titles" localSheetId="2">'GAS 2018'!$1:$6</definedName>
    <definedName name="_xlnm.Print_Titles" localSheetId="7">'GAS Activity 2018'!$1:$6</definedName>
    <definedName name="_xlnm.Print_Titles" localSheetId="10">'GAS Amort'!$1:$5</definedName>
    <definedName name="qqq" hidden="1">{#N/A,#N/A,FALSE,"schA"}</definedName>
    <definedName name="re" hidden="1">{#N/A,#N/A,FALSE,"Pg 6b CustCount_Gas";#N/A,#N/A,FALSE,"QA";#N/A,#N/A,FALSE,"Report";#N/A,#N/A,FALSE,"forecast"}</definedName>
    <definedName name="Sep11AMA" localSheetId="5">'[2](DR 118) 182.3'!#REF!</definedName>
    <definedName name="Sep11AMA" localSheetId="4">'[2](DR 118) 182.3'!#REF!</definedName>
    <definedName name="Sep11AMA" localSheetId="9">'[2](DR 118) 182.3'!#REF!</definedName>
    <definedName name="Sep11AMA" localSheetId="2">'[2](DR 118) 182.3'!#REF!</definedName>
    <definedName name="Sep11AMA" localSheetId="7">'[2](DR 118) 182.3'!#REF!</definedName>
    <definedName name="Sep11AMA" localSheetId="6">'[2](DR 118) 182.3'!#REF!</definedName>
    <definedName name="Sep11AMA" localSheetId="10">'[2](DR 118) 182.3'!#REF!</definedName>
    <definedName name="Sep11AMA">'[2](DR 118) 182.3'!#REF!</definedName>
    <definedName name="Sep12AMA" localSheetId="5">'[2](DR 118) 182.3'!#REF!</definedName>
    <definedName name="Sep12AMA" localSheetId="4">'[2](DR 118) 182.3'!#REF!</definedName>
    <definedName name="Sep12AMA" localSheetId="9">'[2](DR 118) 182.3'!#REF!</definedName>
    <definedName name="Sep12AMA" localSheetId="2">'[2](DR 118) 182.3'!#REF!</definedName>
    <definedName name="Sep12AMA" localSheetId="7">'[2](DR 118) 182.3'!#REF!</definedName>
    <definedName name="Sep12AMA" localSheetId="6">'[2](DR 118) 182.3'!#REF!</definedName>
    <definedName name="Sep12AMA" localSheetId="10">'[2](DR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5">#REF!</definedName>
    <definedName name="Therm_upload" localSheetId="4">#REF!</definedName>
    <definedName name="Therm_upload" localSheetId="9">#REF!</definedName>
    <definedName name="Therm_upload" localSheetId="2">#REF!</definedName>
    <definedName name="Therm_upload" localSheetId="7">#REF!</definedName>
    <definedName name="Therm_upload" localSheetId="6">#REF!</definedName>
    <definedName name="Therm_upload" localSheetId="10">#REF!</definedName>
    <definedName name="Therm_upload">#REF!</definedName>
    <definedName name="Transfer" localSheetId="5" hidden="1">#REF!</definedName>
    <definedName name="Transfer" localSheetId="4" hidden="1">#REF!</definedName>
    <definedName name="Transfer" localSheetId="9" hidden="1">#REF!</definedName>
    <definedName name="Transfer" localSheetId="2" hidden="1">#REF!</definedName>
    <definedName name="Transfer" localSheetId="7" hidden="1">#REF!</definedName>
    <definedName name="Transfer" localSheetId="6" hidden="1">#REF!</definedName>
    <definedName name="Transfer" localSheetId="10" hidden="1">#REF!</definedName>
    <definedName name="Transfer" hidden="1">#REF!</definedName>
    <definedName name="Transfers" localSheetId="5" hidden="1">#REF!</definedName>
    <definedName name="Transfers" localSheetId="4" hidden="1">#REF!</definedName>
    <definedName name="Transfers" localSheetId="9" hidden="1">#REF!</definedName>
    <definedName name="Transfers" localSheetId="2" hidden="1">#REF!</definedName>
    <definedName name="Transfers" localSheetId="7" hidden="1">#REF!</definedName>
    <definedName name="Transfers" localSheetId="6" hidden="1">#REF!</definedName>
    <definedName name="Transfers" localSheetId="10"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52511" fullPrecision="0"/>
</workbook>
</file>

<file path=xl/calcChain.xml><?xml version="1.0" encoding="utf-8"?>
<calcChain xmlns="http://schemas.openxmlformats.org/spreadsheetml/2006/main">
  <c r="G38" i="2" l="1"/>
  <c r="Q11" i="11" l="1"/>
  <c r="Q10" i="11"/>
  <c r="Q7" i="11"/>
  <c r="Q6" i="11"/>
  <c r="D8" i="11"/>
  <c r="D12" i="11"/>
  <c r="D14" i="11" s="1"/>
  <c r="Q11" i="10"/>
  <c r="D12" i="10"/>
  <c r="D8" i="10"/>
  <c r="Q10" i="10"/>
  <c r="Q7" i="10"/>
  <c r="Q6" i="10"/>
  <c r="T90" i="8" l="1"/>
  <c r="F17" i="7"/>
  <c r="E17" i="7"/>
  <c r="F13" i="7"/>
  <c r="E13" i="7"/>
  <c r="F11" i="7"/>
  <c r="E11" i="7"/>
  <c r="F10" i="7"/>
  <c r="E10" i="7"/>
  <c r="T86" i="8"/>
  <c r="T82" i="8"/>
  <c r="T70" i="8"/>
  <c r="T67" i="8"/>
  <c r="T66" i="8"/>
  <c r="T63" i="8"/>
  <c r="T62" i="8"/>
  <c r="T59" i="8"/>
  <c r="T54" i="8"/>
  <c r="T53" i="8"/>
  <c r="T52" i="8"/>
  <c r="T51" i="8"/>
  <c r="T48" i="8"/>
  <c r="T47" i="8"/>
  <c r="T44" i="8"/>
  <c r="T43" i="8"/>
  <c r="T42" i="8"/>
  <c r="T39" i="8"/>
  <c r="T38" i="8"/>
  <c r="T35" i="8"/>
  <c r="T34" i="8"/>
  <c r="T33" i="8"/>
  <c r="T32" i="8"/>
  <c r="T31" i="8"/>
  <c r="T30" i="8"/>
  <c r="T29" i="8"/>
  <c r="T26" i="8"/>
  <c r="T25" i="8"/>
  <c r="T22" i="8"/>
  <c r="T21" i="8"/>
  <c r="T20" i="8"/>
  <c r="T19" i="8"/>
  <c r="T16" i="8"/>
  <c r="T15" i="8"/>
  <c r="T14" i="8"/>
  <c r="T13" i="8"/>
  <c r="T12" i="8"/>
  <c r="T11" i="8"/>
  <c r="T17" i="8" s="1"/>
  <c r="T8" i="8"/>
  <c r="T7" i="8"/>
  <c r="G62" i="6"/>
  <c r="D21" i="5" s="1"/>
  <c r="H16" i="2"/>
  <c r="T78" i="6"/>
  <c r="T77" i="6"/>
  <c r="T76" i="6"/>
  <c r="T79" i="6" s="1"/>
  <c r="T73" i="6"/>
  <c r="T72" i="6"/>
  <c r="T69" i="6"/>
  <c r="T68" i="6"/>
  <c r="T61" i="6"/>
  <c r="T58" i="6"/>
  <c r="T55" i="6"/>
  <c r="T54" i="6"/>
  <c r="T53" i="6"/>
  <c r="T52" i="6"/>
  <c r="T51" i="6"/>
  <c r="E19" i="5"/>
  <c r="F19" i="5"/>
  <c r="T48" i="6"/>
  <c r="T47" i="6"/>
  <c r="T44" i="6"/>
  <c r="T43" i="6"/>
  <c r="T40" i="6"/>
  <c r="T39" i="6"/>
  <c r="T36" i="6"/>
  <c r="T35" i="6"/>
  <c r="T34" i="6"/>
  <c r="T33" i="6"/>
  <c r="T37" i="6" s="1"/>
  <c r="F15" i="5"/>
  <c r="E15" i="5"/>
  <c r="G37" i="6"/>
  <c r="D15" i="5" s="1"/>
  <c r="H15" i="5" s="1"/>
  <c r="T30" i="6"/>
  <c r="T29" i="6"/>
  <c r="T26" i="6"/>
  <c r="T25" i="6"/>
  <c r="T22" i="6"/>
  <c r="T21" i="6"/>
  <c r="T23" i="6" s="1"/>
  <c r="F11" i="5"/>
  <c r="E11" i="5"/>
  <c r="T18" i="6"/>
  <c r="T17" i="6"/>
  <c r="T16" i="6"/>
  <c r="T15" i="6"/>
  <c r="T12" i="6"/>
  <c r="T11" i="6"/>
  <c r="T8" i="6"/>
  <c r="T7" i="6"/>
  <c r="T19" i="6" l="1"/>
  <c r="S15" i="3"/>
  <c r="H12" i="3"/>
  <c r="I12" i="3" s="1"/>
  <c r="H13" i="3"/>
  <c r="I13" i="3" s="1"/>
  <c r="J13" i="3" s="1"/>
  <c r="K13" i="3" s="1"/>
  <c r="L13" i="3" s="1"/>
  <c r="M13" i="3" s="1"/>
  <c r="N13" i="3" s="1"/>
  <c r="O13" i="3" s="1"/>
  <c r="P13" i="3" s="1"/>
  <c r="Q13" i="3" s="1"/>
  <c r="R13" i="3" s="1"/>
  <c r="S13" i="3" s="1"/>
  <c r="H14" i="3"/>
  <c r="H15" i="3"/>
  <c r="H16" i="3"/>
  <c r="H88" i="3"/>
  <c r="I88" i="3" s="1"/>
  <c r="J88" i="3" s="1"/>
  <c r="K88" i="3" s="1"/>
  <c r="L88" i="3" s="1"/>
  <c r="M88" i="3" s="1"/>
  <c r="N88" i="3" s="1"/>
  <c r="O88" i="3" s="1"/>
  <c r="P88" i="3" s="1"/>
  <c r="Q88" i="3" s="1"/>
  <c r="R88" i="3" s="1"/>
  <c r="S88" i="3" s="1"/>
  <c r="I86" i="3"/>
  <c r="J86" i="3" s="1"/>
  <c r="K86" i="3" s="1"/>
  <c r="L86" i="3" s="1"/>
  <c r="M86" i="3" s="1"/>
  <c r="N86" i="3" s="1"/>
  <c r="O86" i="3" s="1"/>
  <c r="P86" i="3" s="1"/>
  <c r="Q86" i="3" s="1"/>
  <c r="R86" i="3" s="1"/>
  <c r="S86" i="3" s="1"/>
  <c r="H86" i="3"/>
  <c r="H82" i="3"/>
  <c r="I82" i="3" s="1"/>
  <c r="J82" i="3" s="1"/>
  <c r="K82" i="3" s="1"/>
  <c r="L82" i="3" s="1"/>
  <c r="M82" i="3" s="1"/>
  <c r="N82" i="3" s="1"/>
  <c r="O82" i="3" s="1"/>
  <c r="P82" i="3" s="1"/>
  <c r="Q82" i="3" s="1"/>
  <c r="R82" i="3" s="1"/>
  <c r="S82" i="3" s="1"/>
  <c r="H78" i="3"/>
  <c r="I78" i="3" s="1"/>
  <c r="J78" i="3" s="1"/>
  <c r="K78" i="3" s="1"/>
  <c r="H74" i="3"/>
  <c r="I74" i="3" s="1"/>
  <c r="J74" i="3" s="1"/>
  <c r="K74" i="3" s="1"/>
  <c r="H70" i="3"/>
  <c r="I70" i="3" s="1"/>
  <c r="J70" i="3" s="1"/>
  <c r="K70" i="3" s="1"/>
  <c r="L70" i="3" s="1"/>
  <c r="M70" i="3" s="1"/>
  <c r="N70" i="3" s="1"/>
  <c r="O70" i="3" s="1"/>
  <c r="P70" i="3" s="1"/>
  <c r="Q70" i="3" s="1"/>
  <c r="R70" i="3" s="1"/>
  <c r="S70" i="3" s="1"/>
  <c r="H67" i="3"/>
  <c r="I67" i="3" s="1"/>
  <c r="J67" i="3" s="1"/>
  <c r="K67" i="3" s="1"/>
  <c r="L67" i="3" s="1"/>
  <c r="M67" i="3" s="1"/>
  <c r="N67" i="3" s="1"/>
  <c r="O67" i="3" s="1"/>
  <c r="P67" i="3" s="1"/>
  <c r="Q67" i="3" s="1"/>
  <c r="R67" i="3" s="1"/>
  <c r="S67" i="3" s="1"/>
  <c r="H66" i="3"/>
  <c r="I66" i="3" s="1"/>
  <c r="J66" i="3" s="1"/>
  <c r="K66" i="3" s="1"/>
  <c r="L66" i="3" s="1"/>
  <c r="M66" i="3" s="1"/>
  <c r="N66" i="3" s="1"/>
  <c r="O66" i="3" s="1"/>
  <c r="P66" i="3" s="1"/>
  <c r="Q66" i="3" s="1"/>
  <c r="R66" i="3" s="1"/>
  <c r="S66" i="3" s="1"/>
  <c r="H63" i="3"/>
  <c r="I63" i="3" s="1"/>
  <c r="J63" i="3" s="1"/>
  <c r="K63" i="3" s="1"/>
  <c r="L63" i="3" s="1"/>
  <c r="M63" i="3" s="1"/>
  <c r="N63" i="3" s="1"/>
  <c r="O63" i="3" s="1"/>
  <c r="P63" i="3" s="1"/>
  <c r="Q63" i="3" s="1"/>
  <c r="R63" i="3" s="1"/>
  <c r="S63" i="3" s="1"/>
  <c r="H62" i="3"/>
  <c r="I62" i="3" s="1"/>
  <c r="J62" i="3" s="1"/>
  <c r="K62" i="3" s="1"/>
  <c r="L62" i="3" s="1"/>
  <c r="M62" i="3" s="1"/>
  <c r="N62" i="3" s="1"/>
  <c r="O62" i="3" s="1"/>
  <c r="P62" i="3" s="1"/>
  <c r="Q62" i="3" s="1"/>
  <c r="R62" i="3" s="1"/>
  <c r="S62" i="3" s="1"/>
  <c r="H59" i="3"/>
  <c r="I59" i="3" s="1"/>
  <c r="J59" i="3" s="1"/>
  <c r="K59" i="3" s="1"/>
  <c r="L59" i="3" s="1"/>
  <c r="M59" i="3" s="1"/>
  <c r="N59" i="3" s="1"/>
  <c r="O59" i="3" s="1"/>
  <c r="P59" i="3" s="1"/>
  <c r="Q59" i="3" s="1"/>
  <c r="R59" i="3" s="1"/>
  <c r="S59" i="3" s="1"/>
  <c r="H58" i="3"/>
  <c r="H57" i="3"/>
  <c r="H54" i="3"/>
  <c r="I54" i="3" s="1"/>
  <c r="J54" i="3" s="1"/>
  <c r="K54" i="3" s="1"/>
  <c r="L54" i="3" s="1"/>
  <c r="M54" i="3" s="1"/>
  <c r="N54" i="3" s="1"/>
  <c r="O54" i="3" s="1"/>
  <c r="P54" i="3" s="1"/>
  <c r="Q54" i="3" s="1"/>
  <c r="R54" i="3" s="1"/>
  <c r="S54" i="3" s="1"/>
  <c r="H53" i="3"/>
  <c r="I53" i="3" s="1"/>
  <c r="J53" i="3" s="1"/>
  <c r="K53" i="3" s="1"/>
  <c r="L53" i="3" s="1"/>
  <c r="M53" i="3" s="1"/>
  <c r="N53" i="3" s="1"/>
  <c r="O53" i="3" s="1"/>
  <c r="P53" i="3" s="1"/>
  <c r="Q53" i="3" s="1"/>
  <c r="R53" i="3" s="1"/>
  <c r="S53" i="3" s="1"/>
  <c r="H52" i="3"/>
  <c r="I52" i="3" s="1"/>
  <c r="J52" i="3" s="1"/>
  <c r="K52" i="3" s="1"/>
  <c r="L52" i="3" s="1"/>
  <c r="M52" i="3" s="1"/>
  <c r="N52" i="3" s="1"/>
  <c r="O52" i="3" s="1"/>
  <c r="P52" i="3" s="1"/>
  <c r="Q52" i="3" s="1"/>
  <c r="R52" i="3" s="1"/>
  <c r="S52" i="3" s="1"/>
  <c r="H51" i="3"/>
  <c r="I51" i="3" s="1"/>
  <c r="J51" i="3" s="1"/>
  <c r="K51" i="3" s="1"/>
  <c r="L51" i="3" s="1"/>
  <c r="M51" i="3" s="1"/>
  <c r="N51" i="3" s="1"/>
  <c r="O51" i="3" s="1"/>
  <c r="P51" i="3" s="1"/>
  <c r="Q51" i="3" s="1"/>
  <c r="R51" i="3" s="1"/>
  <c r="S51" i="3" s="1"/>
  <c r="K48" i="3"/>
  <c r="L48" i="3" s="1"/>
  <c r="M48" i="3" s="1"/>
  <c r="N48" i="3" s="1"/>
  <c r="O48" i="3" s="1"/>
  <c r="P48" i="3" s="1"/>
  <c r="Q48" i="3" s="1"/>
  <c r="R48" i="3" s="1"/>
  <c r="S48" i="3" s="1"/>
  <c r="H48" i="3"/>
  <c r="I48" i="3" s="1"/>
  <c r="J48" i="3" s="1"/>
  <c r="H47" i="3"/>
  <c r="I47" i="3" s="1"/>
  <c r="J47" i="3" s="1"/>
  <c r="K47" i="3" s="1"/>
  <c r="L47" i="3" s="1"/>
  <c r="M47" i="3" s="1"/>
  <c r="N47" i="3" s="1"/>
  <c r="O47" i="3" s="1"/>
  <c r="P47" i="3" s="1"/>
  <c r="Q47" i="3" s="1"/>
  <c r="R47" i="3" s="1"/>
  <c r="S47" i="3" s="1"/>
  <c r="K42" i="3"/>
  <c r="L42" i="3" s="1"/>
  <c r="M42" i="3" s="1"/>
  <c r="N42" i="3" s="1"/>
  <c r="O42" i="3" s="1"/>
  <c r="P42" i="3" s="1"/>
  <c r="Q42" i="3" s="1"/>
  <c r="R42" i="3" s="1"/>
  <c r="S42" i="3" s="1"/>
  <c r="H44" i="3"/>
  <c r="I44" i="3" s="1"/>
  <c r="J44" i="3" s="1"/>
  <c r="K44" i="3" s="1"/>
  <c r="L44" i="3" s="1"/>
  <c r="M44" i="3" s="1"/>
  <c r="N44" i="3" s="1"/>
  <c r="O44" i="3" s="1"/>
  <c r="P44" i="3" s="1"/>
  <c r="Q44" i="3" s="1"/>
  <c r="R44" i="3" s="1"/>
  <c r="S44" i="3" s="1"/>
  <c r="H43" i="3"/>
  <c r="I43" i="3" s="1"/>
  <c r="J43" i="3" s="1"/>
  <c r="K43" i="3" s="1"/>
  <c r="L43" i="3" s="1"/>
  <c r="M43" i="3" s="1"/>
  <c r="N43" i="3" s="1"/>
  <c r="O43" i="3" s="1"/>
  <c r="P43" i="3" s="1"/>
  <c r="Q43" i="3" s="1"/>
  <c r="R43" i="3" s="1"/>
  <c r="S43" i="3" s="1"/>
  <c r="H42" i="3"/>
  <c r="I42" i="3" s="1"/>
  <c r="J42" i="3" s="1"/>
  <c r="K39" i="3"/>
  <c r="L39" i="3" s="1"/>
  <c r="M39" i="3" s="1"/>
  <c r="N39" i="3" s="1"/>
  <c r="O39" i="3" s="1"/>
  <c r="P39" i="3" s="1"/>
  <c r="Q39" i="3" s="1"/>
  <c r="R39" i="3" s="1"/>
  <c r="S39" i="3" s="1"/>
  <c r="K38" i="3"/>
  <c r="L38" i="3" s="1"/>
  <c r="M38" i="3" s="1"/>
  <c r="N38" i="3" s="1"/>
  <c r="O38" i="3" s="1"/>
  <c r="P38" i="3" s="1"/>
  <c r="Q38" i="3" s="1"/>
  <c r="R38" i="3" s="1"/>
  <c r="S38" i="3" s="1"/>
  <c r="H39" i="3"/>
  <c r="I39" i="3" s="1"/>
  <c r="J39" i="3" s="1"/>
  <c r="H38" i="3"/>
  <c r="I38" i="3" s="1"/>
  <c r="J38" i="3" s="1"/>
  <c r="K30" i="3"/>
  <c r="L30" i="3" s="1"/>
  <c r="M30" i="3" s="1"/>
  <c r="N30" i="3" s="1"/>
  <c r="O30" i="3" s="1"/>
  <c r="P30" i="3" s="1"/>
  <c r="Q30" i="3" s="1"/>
  <c r="R30" i="3" s="1"/>
  <c r="S30" i="3" s="1"/>
  <c r="H35" i="3"/>
  <c r="I35" i="3" s="1"/>
  <c r="J35" i="3" s="1"/>
  <c r="K35" i="3" s="1"/>
  <c r="L35" i="3" s="1"/>
  <c r="M35" i="3" s="1"/>
  <c r="N35" i="3" s="1"/>
  <c r="O35" i="3" s="1"/>
  <c r="P35" i="3" s="1"/>
  <c r="Q35" i="3" s="1"/>
  <c r="R35" i="3" s="1"/>
  <c r="S35" i="3" s="1"/>
  <c r="H34" i="3"/>
  <c r="I34" i="3" s="1"/>
  <c r="J34" i="3" s="1"/>
  <c r="K34" i="3" s="1"/>
  <c r="L34" i="3" s="1"/>
  <c r="M34" i="3" s="1"/>
  <c r="N34" i="3" s="1"/>
  <c r="O34" i="3" s="1"/>
  <c r="P34" i="3" s="1"/>
  <c r="Q34" i="3" s="1"/>
  <c r="R34" i="3" s="1"/>
  <c r="S34" i="3" s="1"/>
  <c r="H33" i="3"/>
  <c r="I33" i="3" s="1"/>
  <c r="J33" i="3" s="1"/>
  <c r="K33" i="3" s="1"/>
  <c r="L33" i="3" s="1"/>
  <c r="M33" i="3" s="1"/>
  <c r="N33" i="3" s="1"/>
  <c r="O33" i="3" s="1"/>
  <c r="P33" i="3" s="1"/>
  <c r="Q33" i="3" s="1"/>
  <c r="R33" i="3" s="1"/>
  <c r="S33" i="3" s="1"/>
  <c r="H32" i="3"/>
  <c r="I32" i="3" s="1"/>
  <c r="J32" i="3" s="1"/>
  <c r="K32" i="3" s="1"/>
  <c r="L32" i="3" s="1"/>
  <c r="M32" i="3" s="1"/>
  <c r="N32" i="3" s="1"/>
  <c r="O32" i="3" s="1"/>
  <c r="P32" i="3" s="1"/>
  <c r="Q32" i="3" s="1"/>
  <c r="R32" i="3" s="1"/>
  <c r="S32" i="3" s="1"/>
  <c r="H31" i="3"/>
  <c r="I31" i="3" s="1"/>
  <c r="J31" i="3" s="1"/>
  <c r="K31" i="3" s="1"/>
  <c r="L31" i="3" s="1"/>
  <c r="M31" i="3" s="1"/>
  <c r="N31" i="3" s="1"/>
  <c r="O31" i="3" s="1"/>
  <c r="P31" i="3" s="1"/>
  <c r="Q31" i="3" s="1"/>
  <c r="R31" i="3" s="1"/>
  <c r="S31" i="3" s="1"/>
  <c r="H30" i="3"/>
  <c r="I30" i="3" s="1"/>
  <c r="J30" i="3" s="1"/>
  <c r="H29" i="3"/>
  <c r="I29" i="3" s="1"/>
  <c r="J29" i="3" s="1"/>
  <c r="K29" i="3" s="1"/>
  <c r="L29" i="3" s="1"/>
  <c r="M29" i="3" s="1"/>
  <c r="N29" i="3" s="1"/>
  <c r="O29" i="3" s="1"/>
  <c r="P29" i="3" s="1"/>
  <c r="Q29" i="3" s="1"/>
  <c r="R29" i="3" s="1"/>
  <c r="S29" i="3" s="1"/>
  <c r="S36" i="3" s="1"/>
  <c r="K25" i="3"/>
  <c r="L25" i="3" s="1"/>
  <c r="M25" i="3" s="1"/>
  <c r="N25" i="3" s="1"/>
  <c r="O25" i="3" s="1"/>
  <c r="P25" i="3" s="1"/>
  <c r="Q25" i="3" s="1"/>
  <c r="R25" i="3" s="1"/>
  <c r="S25" i="3" s="1"/>
  <c r="H26" i="3"/>
  <c r="I26" i="3" s="1"/>
  <c r="J26" i="3" s="1"/>
  <c r="K26" i="3" s="1"/>
  <c r="L26" i="3" s="1"/>
  <c r="M26" i="3" s="1"/>
  <c r="N26" i="3" s="1"/>
  <c r="O26" i="3" s="1"/>
  <c r="P26" i="3" s="1"/>
  <c r="Q26" i="3" s="1"/>
  <c r="R26" i="3" s="1"/>
  <c r="S26" i="3" s="1"/>
  <c r="H25" i="3"/>
  <c r="I25" i="3" s="1"/>
  <c r="J25" i="3" s="1"/>
  <c r="N22" i="3"/>
  <c r="O22" i="3" s="1"/>
  <c r="P22" i="3" s="1"/>
  <c r="Q22" i="3" s="1"/>
  <c r="R22" i="3" s="1"/>
  <c r="S22" i="3" s="1"/>
  <c r="N19" i="3"/>
  <c r="O19" i="3" s="1"/>
  <c r="P19" i="3" s="1"/>
  <c r="Q19" i="3" s="1"/>
  <c r="R19" i="3" s="1"/>
  <c r="S19" i="3" s="1"/>
  <c r="K22" i="3"/>
  <c r="L22" i="3" s="1"/>
  <c r="M22" i="3" s="1"/>
  <c r="K19" i="3"/>
  <c r="L19" i="3" s="1"/>
  <c r="M19" i="3" s="1"/>
  <c r="H22" i="3"/>
  <c r="I22" i="3" s="1"/>
  <c r="J22" i="3" s="1"/>
  <c r="H21" i="3"/>
  <c r="I21" i="3" s="1"/>
  <c r="J21" i="3" s="1"/>
  <c r="K21" i="3" s="1"/>
  <c r="L21" i="3" s="1"/>
  <c r="M21" i="3" s="1"/>
  <c r="N21" i="3" s="1"/>
  <c r="O21" i="3" s="1"/>
  <c r="P21" i="3" s="1"/>
  <c r="Q21" i="3" s="1"/>
  <c r="R21" i="3" s="1"/>
  <c r="S21" i="3" s="1"/>
  <c r="I20" i="3"/>
  <c r="J20" i="3" s="1"/>
  <c r="K20" i="3" s="1"/>
  <c r="L20" i="3" s="1"/>
  <c r="M20" i="3" s="1"/>
  <c r="N20" i="3" s="1"/>
  <c r="O20" i="3" s="1"/>
  <c r="P20" i="3" s="1"/>
  <c r="Q20" i="3" s="1"/>
  <c r="R20" i="3" s="1"/>
  <c r="S20" i="3" s="1"/>
  <c r="H20" i="3"/>
  <c r="H19" i="3"/>
  <c r="I19" i="3" s="1"/>
  <c r="J19" i="3" s="1"/>
  <c r="I16" i="3"/>
  <c r="J16" i="3" s="1"/>
  <c r="K16" i="3" s="1"/>
  <c r="L16" i="3" s="1"/>
  <c r="M16" i="3" s="1"/>
  <c r="N16" i="3" s="1"/>
  <c r="O16" i="3" s="1"/>
  <c r="P16" i="3" s="1"/>
  <c r="Q16" i="3" s="1"/>
  <c r="R16" i="3" s="1"/>
  <c r="S16" i="3" s="1"/>
  <c r="I15" i="3"/>
  <c r="J15" i="3" s="1"/>
  <c r="K15" i="3" s="1"/>
  <c r="L15" i="3" s="1"/>
  <c r="M15" i="3" s="1"/>
  <c r="N15" i="3" s="1"/>
  <c r="O15" i="3" s="1"/>
  <c r="P15" i="3" s="1"/>
  <c r="Q15" i="3" s="1"/>
  <c r="R15" i="3" s="1"/>
  <c r="I14" i="3"/>
  <c r="J14" i="3" s="1"/>
  <c r="K14" i="3" s="1"/>
  <c r="L14" i="3" s="1"/>
  <c r="M14" i="3" s="1"/>
  <c r="N14" i="3" s="1"/>
  <c r="O14" i="3" s="1"/>
  <c r="P14" i="3" s="1"/>
  <c r="Q14" i="3" s="1"/>
  <c r="R14" i="3" s="1"/>
  <c r="S14" i="3" s="1"/>
  <c r="K8" i="3"/>
  <c r="L8" i="3" s="1"/>
  <c r="M8" i="3" s="1"/>
  <c r="N8" i="3" s="1"/>
  <c r="O8" i="3" s="1"/>
  <c r="P8" i="3" s="1"/>
  <c r="Q8" i="3" s="1"/>
  <c r="R8" i="3" s="1"/>
  <c r="S8" i="3" s="1"/>
  <c r="H8" i="3"/>
  <c r="I8" i="3" s="1"/>
  <c r="J8" i="3" s="1"/>
  <c r="G36" i="3"/>
  <c r="Q12" i="10"/>
  <c r="P8" i="11"/>
  <c r="P12" i="11"/>
  <c r="Q8" i="10" l="1"/>
  <c r="J12" i="3"/>
  <c r="P14" i="11"/>
  <c r="K12" i="3" l="1"/>
  <c r="L12" i="3" s="1"/>
  <c r="M12" i="3" s="1"/>
  <c r="N12" i="3" s="1"/>
  <c r="O12" i="3" s="1"/>
  <c r="P12" i="3" s="1"/>
  <c r="Q12" i="3" s="1"/>
  <c r="R12" i="3" s="1"/>
  <c r="S12" i="3" s="1"/>
  <c r="Q14" i="10"/>
  <c r="Q12" i="11"/>
  <c r="Q8" i="11"/>
  <c r="Q14" i="11" l="1"/>
  <c r="D14" i="10"/>
  <c r="G45" i="3"/>
  <c r="G9" i="3"/>
  <c r="H62" i="2" l="1"/>
  <c r="I62" i="2" s="1"/>
  <c r="H59" i="2"/>
  <c r="I59" i="2" s="1"/>
  <c r="J59" i="2" s="1"/>
  <c r="K59" i="2" s="1"/>
  <c r="L59" i="2" s="1"/>
  <c r="M59" i="2" s="1"/>
  <c r="N59" i="2" s="1"/>
  <c r="O59" i="2" s="1"/>
  <c r="P59" i="2" s="1"/>
  <c r="Q59" i="2" s="1"/>
  <c r="R59" i="2" s="1"/>
  <c r="S59" i="2" s="1"/>
  <c r="T56" i="6"/>
  <c r="Q54" i="2"/>
  <c r="R54" i="2" s="1"/>
  <c r="S54" i="2" s="1"/>
  <c r="H54" i="2"/>
  <c r="I54" i="2" s="1"/>
  <c r="H31" i="2"/>
  <c r="I31" i="2" s="1"/>
  <c r="H30" i="2"/>
  <c r="H23" i="2"/>
  <c r="I23" i="2" s="1"/>
  <c r="H22" i="2"/>
  <c r="H40" i="2"/>
  <c r="H41" i="2"/>
  <c r="J36" i="2"/>
  <c r="K36" i="2" s="1"/>
  <c r="H26" i="2"/>
  <c r="K16" i="2"/>
  <c r="L16" i="2" s="1"/>
  <c r="M16" i="2" s="1"/>
  <c r="N16" i="2" s="1"/>
  <c r="O16" i="2" s="1"/>
  <c r="P16" i="2" s="1"/>
  <c r="Q16" i="2" s="1"/>
  <c r="R16" i="2" s="1"/>
  <c r="S16" i="2" s="1"/>
  <c r="J18" i="2"/>
  <c r="K18" i="2" s="1"/>
  <c r="L18" i="2" s="1"/>
  <c r="M18" i="2" s="1"/>
  <c r="N18" i="2" s="1"/>
  <c r="O18" i="2" s="1"/>
  <c r="P18" i="2" s="1"/>
  <c r="Q18" i="2" s="1"/>
  <c r="R18" i="2" s="1"/>
  <c r="S18" i="2" s="1"/>
  <c r="J23" i="2" l="1"/>
  <c r="K23" i="2" s="1"/>
  <c r="I63" i="2"/>
  <c r="J62" i="2"/>
  <c r="H63" i="2"/>
  <c r="L23" i="2"/>
  <c r="M23" i="2"/>
  <c r="N23" i="2" s="1"/>
  <c r="H24" i="2"/>
  <c r="H32" i="2"/>
  <c r="H60" i="2"/>
  <c r="I60" i="2"/>
  <c r="J54" i="2"/>
  <c r="K54" i="2" s="1"/>
  <c r="L54" i="2" s="1"/>
  <c r="M54" i="2" s="1"/>
  <c r="N54" i="2" s="1"/>
  <c r="O54" i="2" s="1"/>
  <c r="I22" i="2"/>
  <c r="I24" i="2" s="1"/>
  <c r="I30" i="2"/>
  <c r="J31" i="2"/>
  <c r="K31" i="2" s="1"/>
  <c r="L31" i="2" s="1"/>
  <c r="M31" i="2" s="1"/>
  <c r="N31" i="2" s="1"/>
  <c r="O31" i="2" s="1"/>
  <c r="P31" i="2" s="1"/>
  <c r="Q31" i="2" s="1"/>
  <c r="R31" i="2" s="1"/>
  <c r="S31" i="2" s="1"/>
  <c r="L36" i="2"/>
  <c r="M36" i="2" s="1"/>
  <c r="N36" i="2" s="1"/>
  <c r="O36" i="2" s="1"/>
  <c r="P36" i="2" s="1"/>
  <c r="Q36" i="2" s="1"/>
  <c r="R36" i="2" s="1"/>
  <c r="S36" i="2" s="1"/>
  <c r="I16" i="2"/>
  <c r="J63" i="2" l="1"/>
  <c r="K62" i="2"/>
  <c r="J60" i="2"/>
  <c r="O23" i="2"/>
  <c r="P23" i="2"/>
  <c r="Q23" i="2" s="1"/>
  <c r="J22" i="2"/>
  <c r="J24" i="2" s="1"/>
  <c r="J30" i="2"/>
  <c r="I32" i="2"/>
  <c r="L62" i="2" l="1"/>
  <c r="K63" i="2"/>
  <c r="R23" i="2"/>
  <c r="S23" i="2"/>
  <c r="K22" i="2"/>
  <c r="K24" i="2" s="1"/>
  <c r="J32" i="2"/>
  <c r="K30" i="2"/>
  <c r="L30" i="2" s="1"/>
  <c r="M30" i="2" s="1"/>
  <c r="N30" i="2" s="1"/>
  <c r="O30" i="2" s="1"/>
  <c r="P30" i="2" s="1"/>
  <c r="M62" i="2" l="1"/>
  <c r="L63" i="2"/>
  <c r="L22" i="2"/>
  <c r="L24" i="2" s="1"/>
  <c r="Q30" i="2"/>
  <c r="R30" i="2" s="1"/>
  <c r="S30" i="2" s="1"/>
  <c r="M22" i="2" l="1"/>
  <c r="M63" i="2"/>
  <c r="N62" i="2"/>
  <c r="M24" i="2"/>
  <c r="N22" i="2"/>
  <c r="O62" i="2" l="1"/>
  <c r="N63" i="2"/>
  <c r="N24" i="2"/>
  <c r="O22" i="2"/>
  <c r="P62" i="2" l="1"/>
  <c r="O63" i="2"/>
  <c r="P22" i="2"/>
  <c r="O24" i="2"/>
  <c r="P63" i="2" l="1"/>
  <c r="Q62" i="2"/>
  <c r="P24" i="2"/>
  <c r="Q22" i="2"/>
  <c r="R62" i="2" l="1"/>
  <c r="Q63" i="2"/>
  <c r="R22" i="2"/>
  <c r="Q24" i="2"/>
  <c r="S62" i="2" l="1"/>
  <c r="S63" i="2" s="1"/>
  <c r="R63" i="2"/>
  <c r="S22" i="2"/>
  <c r="R24" i="2"/>
  <c r="S24" i="2" l="1"/>
  <c r="S71" i="8" l="1"/>
  <c r="R71" i="8"/>
  <c r="Q71" i="8"/>
  <c r="P71" i="8"/>
  <c r="O71" i="8"/>
  <c r="N71" i="8"/>
  <c r="M71" i="8"/>
  <c r="L71" i="8"/>
  <c r="K71" i="8"/>
  <c r="J71" i="8"/>
  <c r="I71" i="8"/>
  <c r="H71" i="8"/>
  <c r="G71" i="8"/>
  <c r="G79" i="6"/>
  <c r="D25" i="5" s="1"/>
  <c r="D21" i="7" l="1"/>
  <c r="T71" i="8"/>
  <c r="E21" i="7"/>
  <c r="H21" i="7" s="1"/>
  <c r="H71" i="3"/>
  <c r="I71" i="3" s="1"/>
  <c r="J71" i="3" s="1"/>
  <c r="K71" i="3" s="1"/>
  <c r="L71" i="3" s="1"/>
  <c r="M71" i="3" s="1"/>
  <c r="N71" i="3" s="1"/>
  <c r="O71" i="3" s="1"/>
  <c r="P71" i="3" s="1"/>
  <c r="Q71" i="3" s="1"/>
  <c r="R71" i="3" s="1"/>
  <c r="S71" i="3" s="1"/>
  <c r="S62" i="6"/>
  <c r="R62" i="6"/>
  <c r="Q62" i="6"/>
  <c r="P62" i="6"/>
  <c r="O62" i="6"/>
  <c r="N62" i="6"/>
  <c r="M62" i="6"/>
  <c r="L62" i="6"/>
  <c r="K62" i="6"/>
  <c r="J62" i="6"/>
  <c r="I62" i="6"/>
  <c r="H62" i="6"/>
  <c r="T62" i="6"/>
  <c r="S59" i="6"/>
  <c r="R59" i="6"/>
  <c r="Q59" i="6"/>
  <c r="P59" i="6"/>
  <c r="O59" i="6"/>
  <c r="N59" i="6"/>
  <c r="M59" i="6"/>
  <c r="L59" i="6"/>
  <c r="K59" i="6"/>
  <c r="J59" i="6"/>
  <c r="I59" i="6"/>
  <c r="H59" i="6"/>
  <c r="G59" i="6"/>
  <c r="D20" i="5" s="1"/>
  <c r="K36" i="8"/>
  <c r="L36" i="8"/>
  <c r="M36" i="8"/>
  <c r="T65" i="6"/>
  <c r="T64" i="6"/>
  <c r="T66" i="6" s="1"/>
  <c r="E20" i="5" l="1"/>
  <c r="H20" i="5" s="1"/>
  <c r="E21" i="5"/>
  <c r="H21" i="5" s="1"/>
  <c r="T59" i="6"/>
  <c r="H9" i="6" l="1"/>
  <c r="J19" i="6" l="1"/>
  <c r="K9" i="8" l="1"/>
  <c r="S68" i="3" l="1"/>
  <c r="H11" i="3"/>
  <c r="G89" i="3"/>
  <c r="G84" i="3"/>
  <c r="G80" i="3"/>
  <c r="G76" i="3"/>
  <c r="G72" i="3"/>
  <c r="G68" i="3"/>
  <c r="G64" i="3"/>
  <c r="G60" i="3"/>
  <c r="G55" i="3"/>
  <c r="G49" i="3"/>
  <c r="G40" i="3"/>
  <c r="G27" i="3"/>
  <c r="G23" i="3"/>
  <c r="G17" i="3"/>
  <c r="H7" i="3"/>
  <c r="I7" i="3" s="1"/>
  <c r="J7" i="3" s="1"/>
  <c r="K7" i="3" s="1"/>
  <c r="L7" i="3" s="1"/>
  <c r="M7" i="3" s="1"/>
  <c r="N7" i="3" s="1"/>
  <c r="O7" i="3" s="1"/>
  <c r="P7" i="3" s="1"/>
  <c r="Q7" i="3" s="1"/>
  <c r="R7" i="3" s="1"/>
  <c r="S7" i="3" s="1"/>
  <c r="I11" i="3" l="1"/>
  <c r="J11" i="3" s="1"/>
  <c r="K11" i="3" s="1"/>
  <c r="L11" i="3" s="1"/>
  <c r="M11" i="3" s="1"/>
  <c r="N11" i="3" s="1"/>
  <c r="O11" i="3" s="1"/>
  <c r="P11" i="3" s="1"/>
  <c r="Q11" i="3" s="1"/>
  <c r="R11" i="3" s="1"/>
  <c r="S11" i="3" s="1"/>
  <c r="H17" i="3"/>
  <c r="H45" i="3"/>
  <c r="G92" i="3"/>
  <c r="K49" i="3"/>
  <c r="H78" i="2"/>
  <c r="I78" i="2" s="1"/>
  <c r="J78" i="2" s="1"/>
  <c r="K78" i="2" s="1"/>
  <c r="L78" i="2" s="1"/>
  <c r="M78" i="2" s="1"/>
  <c r="N78" i="2" s="1"/>
  <c r="O78" i="2" s="1"/>
  <c r="P78" i="2" s="1"/>
  <c r="Q78" i="2" s="1"/>
  <c r="R78" i="2" s="1"/>
  <c r="S78" i="2" s="1"/>
  <c r="H79" i="2"/>
  <c r="I79" i="2" s="1"/>
  <c r="J79" i="2" s="1"/>
  <c r="K79" i="2" s="1"/>
  <c r="L79" i="2" s="1"/>
  <c r="M79" i="2" s="1"/>
  <c r="N79" i="2" s="1"/>
  <c r="O79" i="2" s="1"/>
  <c r="P79" i="2" s="1"/>
  <c r="Q79" i="2" s="1"/>
  <c r="R79" i="2" s="1"/>
  <c r="S79" i="2" s="1"/>
  <c r="H77" i="2"/>
  <c r="I77" i="2" s="1"/>
  <c r="J77" i="2" s="1"/>
  <c r="K77" i="2" s="1"/>
  <c r="L77" i="2" s="1"/>
  <c r="M77" i="2" s="1"/>
  <c r="N77" i="2" s="1"/>
  <c r="O77" i="2" s="1"/>
  <c r="P77" i="2" s="1"/>
  <c r="Q77" i="2" s="1"/>
  <c r="R77" i="2" s="1"/>
  <c r="S77" i="2" s="1"/>
  <c r="H73" i="2"/>
  <c r="H70" i="2"/>
  <c r="H69" i="2"/>
  <c r="H66" i="2"/>
  <c r="H65" i="2"/>
  <c r="J55" i="2"/>
  <c r="K55" i="2" s="1"/>
  <c r="L55" i="2" s="1"/>
  <c r="M55" i="2" s="1"/>
  <c r="N55" i="2" s="1"/>
  <c r="O55" i="2" s="1"/>
  <c r="P55" i="2" s="1"/>
  <c r="Q55" i="2" s="1"/>
  <c r="R55" i="2" s="1"/>
  <c r="S55" i="2" s="1"/>
  <c r="H56" i="2"/>
  <c r="H55" i="2"/>
  <c r="H53" i="2"/>
  <c r="H52" i="2"/>
  <c r="H49" i="2"/>
  <c r="H48" i="2"/>
  <c r="H45" i="2"/>
  <c r="H44" i="2"/>
  <c r="I41" i="2"/>
  <c r="I40" i="2"/>
  <c r="H37" i="2"/>
  <c r="H36" i="2"/>
  <c r="H35" i="2"/>
  <c r="H34" i="2"/>
  <c r="H27" i="2"/>
  <c r="I26" i="2"/>
  <c r="H18" i="2"/>
  <c r="H19" i="2"/>
  <c r="H17" i="2"/>
  <c r="I37" i="2" l="1"/>
  <c r="J37" i="2" s="1"/>
  <c r="K37" i="2" s="1"/>
  <c r="L37" i="2" s="1"/>
  <c r="M37" i="2" s="1"/>
  <c r="N37" i="2" s="1"/>
  <c r="O37" i="2" s="1"/>
  <c r="P37" i="2" s="1"/>
  <c r="Q37" i="2" s="1"/>
  <c r="R37" i="2" s="1"/>
  <c r="S37" i="2" s="1"/>
  <c r="J27" i="2"/>
  <c r="L27" i="2" s="1"/>
  <c r="N27" i="2" s="1"/>
  <c r="P27" i="2" s="1"/>
  <c r="R27" i="2" s="1"/>
  <c r="I19" i="2"/>
  <c r="J19" i="2" s="1"/>
  <c r="K19" i="2" s="1"/>
  <c r="L19" i="2" s="1"/>
  <c r="M19" i="2" s="1"/>
  <c r="N19" i="2" s="1"/>
  <c r="O19" i="2" s="1"/>
  <c r="P19" i="2" s="1"/>
  <c r="Q19" i="2" s="1"/>
  <c r="R19" i="2" s="1"/>
  <c r="S19" i="2" s="1"/>
  <c r="I45" i="2"/>
  <c r="J45" i="2" s="1"/>
  <c r="K45" i="2" s="1"/>
  <c r="L45" i="2" s="1"/>
  <c r="M45" i="2" s="1"/>
  <c r="N45" i="2" s="1"/>
  <c r="O45" i="2" s="1"/>
  <c r="P45" i="2" s="1"/>
  <c r="Q45" i="2" s="1"/>
  <c r="R45" i="2" s="1"/>
  <c r="S45" i="2" s="1"/>
  <c r="I65" i="2"/>
  <c r="J65" i="2" s="1"/>
  <c r="K65" i="2" s="1"/>
  <c r="L65" i="2" s="1"/>
  <c r="M65" i="2" s="1"/>
  <c r="N65" i="2" s="1"/>
  <c r="O65" i="2" s="1"/>
  <c r="P65" i="2" s="1"/>
  <c r="Q65" i="2" s="1"/>
  <c r="R65" i="2" s="1"/>
  <c r="S65" i="2" s="1"/>
  <c r="I69" i="2"/>
  <c r="J69" i="2" s="1"/>
  <c r="K69" i="2" s="1"/>
  <c r="L69" i="2" s="1"/>
  <c r="M69" i="2" s="1"/>
  <c r="N69" i="2" s="1"/>
  <c r="O69" i="2" s="1"/>
  <c r="P69" i="2" s="1"/>
  <c r="Q69" i="2" s="1"/>
  <c r="R69" i="2" s="1"/>
  <c r="S69" i="2" s="1"/>
  <c r="J41" i="2"/>
  <c r="K41" i="2" s="1"/>
  <c r="L41" i="2" s="1"/>
  <c r="M41" i="2" s="1"/>
  <c r="N41" i="2" s="1"/>
  <c r="O41" i="2" s="1"/>
  <c r="P41" i="2" s="1"/>
  <c r="Q41" i="2" s="1"/>
  <c r="R41" i="2" s="1"/>
  <c r="S41" i="2" s="1"/>
  <c r="I70" i="2"/>
  <c r="J70" i="2" s="1"/>
  <c r="K70" i="2" s="1"/>
  <c r="L70" i="2" s="1"/>
  <c r="M70" i="2" s="1"/>
  <c r="N70" i="2" s="1"/>
  <c r="O70" i="2" s="1"/>
  <c r="P70" i="2" s="1"/>
  <c r="Q70" i="2" s="1"/>
  <c r="R70" i="2" s="1"/>
  <c r="S70" i="2" s="1"/>
  <c r="I49" i="2"/>
  <c r="J49" i="2" s="1"/>
  <c r="K49" i="2" s="1"/>
  <c r="L49" i="2" s="1"/>
  <c r="M49" i="2" s="1"/>
  <c r="N49" i="2" s="1"/>
  <c r="O49" i="2" s="1"/>
  <c r="P49" i="2" s="1"/>
  <c r="Q49" i="2" s="1"/>
  <c r="R49" i="2" s="1"/>
  <c r="S49" i="2" s="1"/>
  <c r="I56" i="2"/>
  <c r="J56" i="2" s="1"/>
  <c r="K56" i="2" s="1"/>
  <c r="L56" i="2" s="1"/>
  <c r="M56" i="2" s="1"/>
  <c r="N56" i="2" s="1"/>
  <c r="O56" i="2" s="1"/>
  <c r="P56" i="2" s="1"/>
  <c r="Q56" i="2" s="1"/>
  <c r="R56" i="2" s="1"/>
  <c r="S56" i="2" s="1"/>
  <c r="I73" i="2"/>
  <c r="J73" i="2" s="1"/>
  <c r="K73" i="2" s="1"/>
  <c r="L73" i="2" s="1"/>
  <c r="M73" i="2" s="1"/>
  <c r="N73" i="2" s="1"/>
  <c r="O73" i="2" s="1"/>
  <c r="P73" i="2" s="1"/>
  <c r="Q73" i="2" s="1"/>
  <c r="R73" i="2" s="1"/>
  <c r="S73" i="2" s="1"/>
  <c r="I66" i="2"/>
  <c r="J66" i="2" s="1"/>
  <c r="K66" i="2" s="1"/>
  <c r="L66" i="2" s="1"/>
  <c r="M66" i="2" s="1"/>
  <c r="N66" i="2" s="1"/>
  <c r="O66" i="2" s="1"/>
  <c r="P66" i="2" s="1"/>
  <c r="Q66" i="2" s="1"/>
  <c r="R66" i="2" s="1"/>
  <c r="S66" i="2" s="1"/>
  <c r="I36" i="2"/>
  <c r="I17" i="2"/>
  <c r="J17" i="2" s="1"/>
  <c r="K17" i="2" s="1"/>
  <c r="L17" i="2" s="1"/>
  <c r="M17" i="2" s="1"/>
  <c r="N17" i="2" s="1"/>
  <c r="O17" i="2" s="1"/>
  <c r="P17" i="2" s="1"/>
  <c r="Q17" i="2" s="1"/>
  <c r="R17" i="2" s="1"/>
  <c r="S17" i="2" s="1"/>
  <c r="I52" i="2"/>
  <c r="J52" i="2" s="1"/>
  <c r="K52" i="2" s="1"/>
  <c r="I34" i="2"/>
  <c r="J34" i="2" s="1"/>
  <c r="J40" i="2"/>
  <c r="K40" i="2" s="1"/>
  <c r="L40" i="2" s="1"/>
  <c r="M40" i="2" s="1"/>
  <c r="N40" i="2" s="1"/>
  <c r="O40" i="2" s="1"/>
  <c r="P40" i="2" s="1"/>
  <c r="Q40" i="2" s="1"/>
  <c r="R40" i="2" s="1"/>
  <c r="S40" i="2" s="1"/>
  <c r="I53" i="2"/>
  <c r="J53" i="2" s="1"/>
  <c r="K53" i="2" s="1"/>
  <c r="L53" i="2" s="1"/>
  <c r="M53" i="2" s="1"/>
  <c r="N53" i="2" s="1"/>
  <c r="O53" i="2" s="1"/>
  <c r="P53" i="2" s="1"/>
  <c r="Q53" i="2" s="1"/>
  <c r="R53" i="2" s="1"/>
  <c r="S53" i="2" s="1"/>
  <c r="I44" i="2"/>
  <c r="J44" i="2" s="1"/>
  <c r="K44" i="2" s="1"/>
  <c r="L44" i="2" s="1"/>
  <c r="M44" i="2" s="1"/>
  <c r="N44" i="2" s="1"/>
  <c r="I18" i="2"/>
  <c r="I35" i="2"/>
  <c r="J35" i="2" s="1"/>
  <c r="K35" i="2" s="1"/>
  <c r="L35" i="2" s="1"/>
  <c r="M35" i="2" s="1"/>
  <c r="N35" i="2" s="1"/>
  <c r="O35" i="2" s="1"/>
  <c r="P35" i="2" s="1"/>
  <c r="Q35" i="2" s="1"/>
  <c r="R35" i="2" s="1"/>
  <c r="S35" i="2" s="1"/>
  <c r="I48" i="2"/>
  <c r="J48" i="2" s="1"/>
  <c r="J26" i="2"/>
  <c r="K26" i="2" s="1"/>
  <c r="L26" i="2" s="1"/>
  <c r="M26" i="2" s="1"/>
  <c r="N26" i="2" s="1"/>
  <c r="I27" i="2"/>
  <c r="K27" i="2" s="1"/>
  <c r="M27" i="2" s="1"/>
  <c r="O27" i="2" s="1"/>
  <c r="Q27" i="2" s="1"/>
  <c r="S27" i="2" s="1"/>
  <c r="J13" i="2"/>
  <c r="M13" i="2" s="1"/>
  <c r="P13" i="2" s="1"/>
  <c r="S13" i="2" s="1"/>
  <c r="I13" i="2"/>
  <c r="L13" i="2" s="1"/>
  <c r="O13" i="2" s="1"/>
  <c r="R13" i="2" s="1"/>
  <c r="H13" i="2"/>
  <c r="H12" i="2"/>
  <c r="H9" i="2"/>
  <c r="G80" i="2"/>
  <c r="G63" i="2"/>
  <c r="G60" i="2"/>
  <c r="G75" i="2"/>
  <c r="G71" i="2"/>
  <c r="G67" i="2"/>
  <c r="G57" i="2"/>
  <c r="G50" i="2"/>
  <c r="G46" i="2"/>
  <c r="G42" i="2"/>
  <c r="G32" i="2"/>
  <c r="G28" i="2"/>
  <c r="G24" i="2"/>
  <c r="G20" i="2"/>
  <c r="G14" i="2"/>
  <c r="G10" i="2"/>
  <c r="G83" i="2" l="1"/>
  <c r="S67" i="2"/>
  <c r="I9" i="2"/>
  <c r="J9" i="2" s="1"/>
  <c r="K9" i="2" s="1"/>
  <c r="L9" i="2" s="1"/>
  <c r="M9" i="2" s="1"/>
  <c r="N9" i="2" s="1"/>
  <c r="O9" i="2" s="1"/>
  <c r="P9" i="2" s="1"/>
  <c r="Q9" i="2" s="1"/>
  <c r="R9" i="2" s="1"/>
  <c r="S9" i="2" s="1"/>
  <c r="K13" i="2"/>
  <c r="N13" i="2" s="1"/>
  <c r="Q13" i="2" s="1"/>
  <c r="K34" i="2"/>
  <c r="J38" i="2"/>
  <c r="I12" i="2"/>
  <c r="J12" i="2" s="1"/>
  <c r="K12" i="2" s="1"/>
  <c r="L12" i="2" s="1"/>
  <c r="M12" i="2" s="1"/>
  <c r="N12" i="2" s="1"/>
  <c r="O12" i="2" s="1"/>
  <c r="P12" i="2" s="1"/>
  <c r="Q12" i="2" s="1"/>
  <c r="R12" i="2" s="1"/>
  <c r="S12" i="2" s="1"/>
  <c r="K48" i="2"/>
  <c r="N46" i="2"/>
  <c r="O44" i="2"/>
  <c r="L52" i="2"/>
  <c r="K57" i="2"/>
  <c r="N28" i="2"/>
  <c r="O26" i="2"/>
  <c r="L48" i="2" l="1"/>
  <c r="M48" i="2" s="1"/>
  <c r="N48" i="2" s="1"/>
  <c r="O46" i="2"/>
  <c r="P44" i="2"/>
  <c r="M52" i="2"/>
  <c r="L57" i="2"/>
  <c r="L34" i="2"/>
  <c r="M34" i="2" s="1"/>
  <c r="N34" i="2" s="1"/>
  <c r="O34" i="2" s="1"/>
  <c r="P34" i="2" s="1"/>
  <c r="Q34" i="2" s="1"/>
  <c r="R34" i="2" s="1"/>
  <c r="S34" i="2" s="1"/>
  <c r="O28" i="2"/>
  <c r="P26" i="2"/>
  <c r="G56" i="6"/>
  <c r="D19" i="5" s="1"/>
  <c r="P46" i="2" l="1"/>
  <c r="Q44" i="2"/>
  <c r="N50" i="2"/>
  <c r="O48" i="2"/>
  <c r="N52" i="2"/>
  <c r="M57" i="2"/>
  <c r="P28" i="2"/>
  <c r="Q26" i="2"/>
  <c r="G92" i="8"/>
  <c r="D26" i="7" s="1"/>
  <c r="G87" i="8"/>
  <c r="D25" i="7" s="1"/>
  <c r="G83" i="8"/>
  <c r="D24" i="7" s="1"/>
  <c r="G79" i="8"/>
  <c r="D23" i="7" s="1"/>
  <c r="G75" i="8"/>
  <c r="D22" i="7" s="1"/>
  <c r="G68" i="8"/>
  <c r="D20" i="7" s="1"/>
  <c r="G64" i="8"/>
  <c r="D19" i="7" s="1"/>
  <c r="G60" i="8"/>
  <c r="D18" i="7" s="1"/>
  <c r="G55" i="8"/>
  <c r="D17" i="7" s="1"/>
  <c r="H17" i="7" s="1"/>
  <c r="G49" i="8"/>
  <c r="D16" i="7" s="1"/>
  <c r="G45" i="8"/>
  <c r="D15" i="7" s="1"/>
  <c r="G40" i="8"/>
  <c r="D14" i="7" s="1"/>
  <c r="G36" i="8"/>
  <c r="D13" i="7" s="1"/>
  <c r="H13" i="7" s="1"/>
  <c r="G27" i="8"/>
  <c r="D12" i="7" s="1"/>
  <c r="G23" i="8"/>
  <c r="D11" i="7" s="1"/>
  <c r="H11" i="7" s="1"/>
  <c r="G17" i="8"/>
  <c r="D10" i="7" s="1"/>
  <c r="H10" i="7" s="1"/>
  <c r="G9" i="8"/>
  <c r="D9" i="7" s="1"/>
  <c r="G45" i="6"/>
  <c r="D17" i="5" s="1"/>
  <c r="G27" i="6"/>
  <c r="D13" i="5" s="1"/>
  <c r="G31" i="6"/>
  <c r="D14" i="5" s="1"/>
  <c r="G74" i="6"/>
  <c r="D24" i="5" s="1"/>
  <c r="G70" i="6"/>
  <c r="D23" i="5" s="1"/>
  <c r="G66" i="6"/>
  <c r="D22" i="5" s="1"/>
  <c r="G49" i="6"/>
  <c r="D18" i="5" s="1"/>
  <c r="G41" i="6"/>
  <c r="D16" i="5" s="1"/>
  <c r="G23" i="6"/>
  <c r="D12" i="5" s="1"/>
  <c r="G19" i="6"/>
  <c r="D11" i="5" s="1"/>
  <c r="H11" i="5" s="1"/>
  <c r="G13" i="6"/>
  <c r="D10" i="5" s="1"/>
  <c r="G9" i="6"/>
  <c r="D9" i="5" s="1"/>
  <c r="D27" i="5" l="1"/>
  <c r="D28" i="5" s="1"/>
  <c r="D28" i="7"/>
  <c r="D29" i="7" s="1"/>
  <c r="O52" i="2"/>
  <c r="N57" i="2"/>
  <c r="R44" i="2"/>
  <c r="Q46" i="2"/>
  <c r="O50" i="2"/>
  <c r="P48" i="2"/>
  <c r="Q28" i="2"/>
  <c r="R26" i="2"/>
  <c r="G95" i="8"/>
  <c r="P50" i="2" l="1"/>
  <c r="Q48" i="2"/>
  <c r="S44" i="2"/>
  <c r="S46" i="2" s="1"/>
  <c r="R46" i="2"/>
  <c r="P52" i="2"/>
  <c r="O57" i="2"/>
  <c r="R28" i="2"/>
  <c r="S26" i="2"/>
  <c r="Q50" i="2" l="1"/>
  <c r="R48" i="2"/>
  <c r="Q52" i="2"/>
  <c r="P57" i="2"/>
  <c r="S28" i="2"/>
  <c r="S48" i="2" l="1"/>
  <c r="R50" i="2"/>
  <c r="R52" i="2"/>
  <c r="Q57" i="2"/>
  <c r="S52" i="2" l="1"/>
  <c r="S57" i="2" s="1"/>
  <c r="R57" i="2"/>
  <c r="S50" i="2"/>
  <c r="O12" i="11"/>
  <c r="N12" i="11"/>
  <c r="M12" i="11"/>
  <c r="L12" i="11"/>
  <c r="K12" i="11"/>
  <c r="J12" i="11"/>
  <c r="I12" i="11"/>
  <c r="H12" i="11"/>
  <c r="G12" i="11"/>
  <c r="F12" i="11"/>
  <c r="E12" i="11"/>
  <c r="O8" i="11"/>
  <c r="N8" i="11"/>
  <c r="M8" i="11"/>
  <c r="L8" i="11"/>
  <c r="K8" i="11"/>
  <c r="J8" i="11"/>
  <c r="I8" i="11"/>
  <c r="H8" i="11"/>
  <c r="G8" i="11"/>
  <c r="F8" i="11"/>
  <c r="E8" i="11"/>
  <c r="P12" i="10"/>
  <c r="O12" i="10"/>
  <c r="N12" i="10"/>
  <c r="M12" i="10"/>
  <c r="L12" i="10"/>
  <c r="K12" i="10"/>
  <c r="J12" i="10"/>
  <c r="I12" i="10"/>
  <c r="H12" i="10"/>
  <c r="G12" i="10"/>
  <c r="F12" i="10"/>
  <c r="E12" i="10"/>
  <c r="P8" i="10"/>
  <c r="P14" i="10" s="1"/>
  <c r="O8" i="10"/>
  <c r="O14" i="10" s="1"/>
  <c r="N8" i="10"/>
  <c r="N14" i="10" s="1"/>
  <c r="M8" i="10"/>
  <c r="M14" i="10" s="1"/>
  <c r="L8" i="10"/>
  <c r="L14" i="10" s="1"/>
  <c r="K8" i="10"/>
  <c r="K14" i="10" s="1"/>
  <c r="J8" i="10"/>
  <c r="J14" i="10" s="1"/>
  <c r="I8" i="10"/>
  <c r="I14" i="10" s="1"/>
  <c r="H8" i="10"/>
  <c r="H14" i="10" s="1"/>
  <c r="G8" i="10"/>
  <c r="G14" i="10" s="1"/>
  <c r="F8" i="10"/>
  <c r="F14" i="10" s="1"/>
  <c r="E8" i="10"/>
  <c r="E14" i="10" s="1"/>
  <c r="J92" i="8"/>
  <c r="H92" i="8"/>
  <c r="O91" i="8"/>
  <c r="K89" i="8"/>
  <c r="K92" i="8" s="1"/>
  <c r="I89" i="8"/>
  <c r="J87" i="8"/>
  <c r="H87" i="8"/>
  <c r="K85" i="8"/>
  <c r="L85" i="8" s="1"/>
  <c r="I85" i="8"/>
  <c r="J83" i="8"/>
  <c r="H83" i="8"/>
  <c r="K81" i="8"/>
  <c r="L81" i="8" s="1"/>
  <c r="I81" i="8"/>
  <c r="J79" i="8"/>
  <c r="H79" i="8"/>
  <c r="L78" i="8"/>
  <c r="K77" i="8"/>
  <c r="K79" i="8" s="1"/>
  <c r="I77" i="8"/>
  <c r="J75" i="8"/>
  <c r="H75" i="8"/>
  <c r="L74" i="8"/>
  <c r="K73" i="8"/>
  <c r="I73" i="8"/>
  <c r="K68" i="8"/>
  <c r="J68" i="8"/>
  <c r="I68" i="8"/>
  <c r="H68" i="8"/>
  <c r="N64" i="8"/>
  <c r="J64" i="8"/>
  <c r="I64" i="8"/>
  <c r="S64" i="8"/>
  <c r="R64" i="8"/>
  <c r="Q64" i="8"/>
  <c r="P64" i="8"/>
  <c r="O64" i="8"/>
  <c r="M64" i="8"/>
  <c r="L64" i="8"/>
  <c r="K64" i="8"/>
  <c r="J60" i="8"/>
  <c r="H60" i="8"/>
  <c r="K58" i="8"/>
  <c r="L58" i="8" s="1"/>
  <c r="M58" i="8" s="1"/>
  <c r="N58" i="8" s="1"/>
  <c r="O58" i="8" s="1"/>
  <c r="P58" i="8" s="1"/>
  <c r="Q58" i="8" s="1"/>
  <c r="R58" i="8" s="1"/>
  <c r="S58" i="8" s="1"/>
  <c r="I58" i="8"/>
  <c r="K57" i="8"/>
  <c r="L57" i="8" s="1"/>
  <c r="I57" i="8"/>
  <c r="J55" i="8"/>
  <c r="H55" i="8"/>
  <c r="I55" i="8"/>
  <c r="S49" i="8"/>
  <c r="J49" i="8"/>
  <c r="R49" i="8"/>
  <c r="Q49" i="8"/>
  <c r="P49" i="8"/>
  <c r="O49" i="8"/>
  <c r="N49" i="8"/>
  <c r="M49" i="8"/>
  <c r="L49" i="8"/>
  <c r="K49" i="8"/>
  <c r="I49" i="8"/>
  <c r="H49" i="8"/>
  <c r="J45" i="8"/>
  <c r="K45" i="8"/>
  <c r="H45" i="8"/>
  <c r="R40" i="8"/>
  <c r="L40" i="8"/>
  <c r="K40" i="8"/>
  <c r="J40" i="8"/>
  <c r="Q40" i="8"/>
  <c r="P40" i="8"/>
  <c r="I40" i="8"/>
  <c r="H40" i="8"/>
  <c r="J36" i="8"/>
  <c r="H36" i="8"/>
  <c r="S27" i="8"/>
  <c r="O27" i="8"/>
  <c r="L27" i="8"/>
  <c r="J27" i="8"/>
  <c r="H27" i="8"/>
  <c r="P27" i="8"/>
  <c r="N27" i="8"/>
  <c r="M27" i="8"/>
  <c r="K27" i="8"/>
  <c r="I27" i="8"/>
  <c r="J23" i="8"/>
  <c r="K23" i="8"/>
  <c r="H23" i="8"/>
  <c r="J17" i="8"/>
  <c r="H17" i="8"/>
  <c r="N9" i="8"/>
  <c r="L9" i="8"/>
  <c r="J9" i="8"/>
  <c r="I9" i="8"/>
  <c r="S9" i="8"/>
  <c r="R9" i="8"/>
  <c r="Q9" i="8"/>
  <c r="P9" i="8"/>
  <c r="O9" i="8"/>
  <c r="M9" i="8"/>
  <c r="H9" i="8"/>
  <c r="J79" i="6"/>
  <c r="H79" i="6"/>
  <c r="I79" i="6"/>
  <c r="J74" i="6"/>
  <c r="H70" i="6"/>
  <c r="J66" i="6"/>
  <c r="I66" i="6"/>
  <c r="H66" i="6"/>
  <c r="K66" i="6"/>
  <c r="J56" i="6"/>
  <c r="H56" i="6"/>
  <c r="K56" i="6"/>
  <c r="I56" i="6"/>
  <c r="J49" i="6"/>
  <c r="H49" i="6"/>
  <c r="R45" i="6"/>
  <c r="J45" i="6"/>
  <c r="H45" i="6"/>
  <c r="Q45" i="6"/>
  <c r="I45" i="6"/>
  <c r="K41" i="6"/>
  <c r="J41" i="6"/>
  <c r="I41" i="6"/>
  <c r="H41" i="6"/>
  <c r="N41" i="6"/>
  <c r="J37" i="6"/>
  <c r="M37" i="6"/>
  <c r="H37" i="6"/>
  <c r="J31" i="6"/>
  <c r="H31" i="6"/>
  <c r="S27" i="6"/>
  <c r="R27" i="6"/>
  <c r="Q27" i="6"/>
  <c r="P27" i="6"/>
  <c r="O27" i="6"/>
  <c r="N27" i="6"/>
  <c r="M27" i="6"/>
  <c r="L27" i="6"/>
  <c r="K27" i="6"/>
  <c r="J27" i="6"/>
  <c r="H27" i="6"/>
  <c r="I27" i="6"/>
  <c r="H23" i="6"/>
  <c r="Q19" i="6"/>
  <c r="R19" i="6"/>
  <c r="P19" i="6"/>
  <c r="O19" i="6"/>
  <c r="N19" i="6"/>
  <c r="M19" i="6"/>
  <c r="L19" i="6"/>
  <c r="K19" i="6"/>
  <c r="I19" i="6"/>
  <c r="H19" i="6"/>
  <c r="S13" i="6"/>
  <c r="R13" i="6"/>
  <c r="Q13" i="6"/>
  <c r="P13" i="6"/>
  <c r="O13" i="6"/>
  <c r="N13" i="6"/>
  <c r="M13" i="6"/>
  <c r="L13" i="6"/>
  <c r="K13" i="6"/>
  <c r="J13" i="6"/>
  <c r="I13" i="6"/>
  <c r="H13" i="6"/>
  <c r="S9" i="6"/>
  <c r="R9" i="6"/>
  <c r="Q9" i="6"/>
  <c r="P9" i="6"/>
  <c r="O9" i="6"/>
  <c r="N9" i="6"/>
  <c r="M9" i="6"/>
  <c r="L9" i="6"/>
  <c r="K9" i="6"/>
  <c r="J9" i="6"/>
  <c r="I9" i="6"/>
  <c r="H8" i="2"/>
  <c r="H72" i="3"/>
  <c r="J68" i="3"/>
  <c r="J64" i="3"/>
  <c r="K64" i="3"/>
  <c r="J55" i="3"/>
  <c r="H49" i="3"/>
  <c r="J45" i="3"/>
  <c r="J40" i="3"/>
  <c r="J36" i="3"/>
  <c r="J27" i="3"/>
  <c r="J23" i="3"/>
  <c r="J17" i="3"/>
  <c r="J9" i="3"/>
  <c r="I80" i="2"/>
  <c r="O60" i="2"/>
  <c r="N60" i="2"/>
  <c r="M60" i="2"/>
  <c r="L60" i="2"/>
  <c r="K60" i="2"/>
  <c r="Q60" i="2"/>
  <c r="H74" i="2"/>
  <c r="I71" i="2"/>
  <c r="J67" i="2"/>
  <c r="I67" i="2"/>
  <c r="H67" i="2"/>
  <c r="J57" i="2"/>
  <c r="J50" i="2"/>
  <c r="H46" i="2"/>
  <c r="J42" i="2"/>
  <c r="K42" i="2"/>
  <c r="M28" i="2"/>
  <c r="L28" i="2"/>
  <c r="K28" i="2"/>
  <c r="H28" i="2"/>
  <c r="J20" i="2"/>
  <c r="K20" i="2"/>
  <c r="S14" i="2"/>
  <c r="R14" i="2"/>
  <c r="Q14" i="2"/>
  <c r="O14" i="2"/>
  <c r="N14" i="2"/>
  <c r="M14" i="2"/>
  <c r="L14" i="2"/>
  <c r="K14" i="2"/>
  <c r="I14" i="2"/>
  <c r="H14" i="2"/>
  <c r="P14" i="2"/>
  <c r="J14" i="2"/>
  <c r="E9" i="5" l="1"/>
  <c r="H9" i="5" s="1"/>
  <c r="E13" i="5"/>
  <c r="H13" i="5" s="1"/>
  <c r="E16" i="7"/>
  <c r="H16" i="7" s="1"/>
  <c r="H79" i="3"/>
  <c r="H83" i="3"/>
  <c r="I83" i="3" s="1"/>
  <c r="J83" i="3" s="1"/>
  <c r="K83" i="3" s="1"/>
  <c r="L83" i="3" s="1"/>
  <c r="H87" i="3"/>
  <c r="O14" i="11"/>
  <c r="E9" i="7"/>
  <c r="H9" i="7" s="1"/>
  <c r="E14" i="7"/>
  <c r="H14" i="7" s="1"/>
  <c r="T58" i="8"/>
  <c r="I58" i="3"/>
  <c r="J58" i="3" s="1"/>
  <c r="K58" i="3" s="1"/>
  <c r="L58" i="3" s="1"/>
  <c r="M58" i="3" s="1"/>
  <c r="N58" i="3" s="1"/>
  <c r="O58" i="3" s="1"/>
  <c r="P58" i="3" s="1"/>
  <c r="Q58" i="3" s="1"/>
  <c r="R58" i="3" s="1"/>
  <c r="S58" i="3" s="1"/>
  <c r="L74" i="3"/>
  <c r="E14" i="11"/>
  <c r="E10" i="5"/>
  <c r="H10" i="5" s="1"/>
  <c r="I57" i="3"/>
  <c r="J57" i="3" s="1"/>
  <c r="K57" i="3" s="1"/>
  <c r="L57" i="3" s="1"/>
  <c r="M57" i="3" s="1"/>
  <c r="H75" i="3"/>
  <c r="T78" i="8"/>
  <c r="L78" i="3"/>
  <c r="F14" i="11"/>
  <c r="J14" i="11"/>
  <c r="N14" i="11"/>
  <c r="I74" i="2"/>
  <c r="J74" i="2" s="1"/>
  <c r="K74" i="2" s="1"/>
  <c r="L74" i="2" s="1"/>
  <c r="M74" i="2" s="1"/>
  <c r="N74" i="2" s="1"/>
  <c r="O74" i="2" s="1"/>
  <c r="P74" i="2" s="1"/>
  <c r="Q74" i="2" s="1"/>
  <c r="R74" i="2" s="1"/>
  <c r="S74" i="2" s="1"/>
  <c r="I8" i="2"/>
  <c r="J8" i="2" s="1"/>
  <c r="K8" i="2" s="1"/>
  <c r="L8" i="2" s="1"/>
  <c r="M8" i="2" s="1"/>
  <c r="N8" i="2" s="1"/>
  <c r="M74" i="8"/>
  <c r="N74" i="8" s="1"/>
  <c r="O74" i="8" s="1"/>
  <c r="P74" i="8" s="1"/>
  <c r="Q74" i="8" s="1"/>
  <c r="R74" i="8" s="1"/>
  <c r="S74" i="8" s="1"/>
  <c r="P91" i="8"/>
  <c r="Q91" i="8" s="1"/>
  <c r="R91" i="8" s="1"/>
  <c r="H10" i="2"/>
  <c r="I87" i="8"/>
  <c r="I75" i="8"/>
  <c r="I92" i="8"/>
  <c r="I83" i="8"/>
  <c r="L14" i="11"/>
  <c r="I79" i="8"/>
  <c r="G14" i="11"/>
  <c r="K14" i="11"/>
  <c r="H36" i="3"/>
  <c r="I45" i="8"/>
  <c r="R27" i="8"/>
  <c r="I14" i="11"/>
  <c r="M14" i="11"/>
  <c r="T9" i="6"/>
  <c r="K83" i="8"/>
  <c r="H14" i="11"/>
  <c r="S60" i="2"/>
  <c r="I45" i="3"/>
  <c r="M40" i="8"/>
  <c r="K87" i="8"/>
  <c r="L89" i="8"/>
  <c r="M89" i="8" s="1"/>
  <c r="M92" i="8" s="1"/>
  <c r="M68" i="8"/>
  <c r="K37" i="6"/>
  <c r="L37" i="6"/>
  <c r="S45" i="6"/>
  <c r="I37" i="6"/>
  <c r="K31" i="6"/>
  <c r="K23" i="3"/>
  <c r="K17" i="3"/>
  <c r="K36" i="3"/>
  <c r="K45" i="3"/>
  <c r="H38" i="2"/>
  <c r="L17" i="8"/>
  <c r="L68" i="8"/>
  <c r="S40" i="8"/>
  <c r="H64" i="8"/>
  <c r="I17" i="8"/>
  <c r="K17" i="8"/>
  <c r="I23" i="8"/>
  <c r="I60" i="8"/>
  <c r="L77" i="8"/>
  <c r="L79" i="8" s="1"/>
  <c r="I36" i="8"/>
  <c r="K60" i="8"/>
  <c r="K74" i="6"/>
  <c r="L41" i="6"/>
  <c r="P37" i="6"/>
  <c r="S37" i="6"/>
  <c r="I17" i="3"/>
  <c r="K27" i="3"/>
  <c r="K40" i="3"/>
  <c r="I49" i="3"/>
  <c r="I36" i="3"/>
  <c r="H76" i="3"/>
  <c r="I28" i="2"/>
  <c r="H71" i="2"/>
  <c r="I75" i="2"/>
  <c r="I38" i="2"/>
  <c r="K50" i="2"/>
  <c r="R60" i="2"/>
  <c r="K80" i="2"/>
  <c r="J80" i="2"/>
  <c r="J49" i="3"/>
  <c r="K32" i="2"/>
  <c r="K67" i="2"/>
  <c r="J46" i="2"/>
  <c r="J75" i="2"/>
  <c r="K9" i="3"/>
  <c r="H40" i="3"/>
  <c r="I40" i="3"/>
  <c r="J28" i="2"/>
  <c r="H75" i="2"/>
  <c r="I23" i="3"/>
  <c r="H23" i="3"/>
  <c r="L27" i="3"/>
  <c r="K68" i="3"/>
  <c r="P60" i="2"/>
  <c r="H80" i="2"/>
  <c r="H27" i="3"/>
  <c r="I27" i="3"/>
  <c r="M36" i="3"/>
  <c r="L55" i="3"/>
  <c r="H64" i="3"/>
  <c r="I64" i="3"/>
  <c r="H89" i="3"/>
  <c r="L31" i="6"/>
  <c r="Q37" i="6"/>
  <c r="R37" i="6"/>
  <c r="K38" i="2"/>
  <c r="I46" i="2"/>
  <c r="H9" i="3"/>
  <c r="I9" i="3"/>
  <c r="L40" i="3"/>
  <c r="K55" i="3"/>
  <c r="I49" i="6"/>
  <c r="L64" i="3"/>
  <c r="T13" i="6"/>
  <c r="I31" i="6"/>
  <c r="L45" i="6"/>
  <c r="L49" i="6"/>
  <c r="N40" i="8"/>
  <c r="O40" i="8"/>
  <c r="S19" i="6"/>
  <c r="K49" i="6"/>
  <c r="J70" i="6"/>
  <c r="I84" i="3"/>
  <c r="O37" i="6"/>
  <c r="I70" i="6"/>
  <c r="M17" i="8"/>
  <c r="S23" i="8"/>
  <c r="I23" i="6"/>
  <c r="N37" i="6"/>
  <c r="M41" i="6"/>
  <c r="R56" i="6"/>
  <c r="H74" i="6"/>
  <c r="H82" i="6" s="1"/>
  <c r="I74" i="6"/>
  <c r="K45" i="6"/>
  <c r="K79" i="6"/>
  <c r="L74" i="6"/>
  <c r="N55" i="8"/>
  <c r="J95" i="8"/>
  <c r="L60" i="8"/>
  <c r="M57" i="8"/>
  <c r="M55" i="8"/>
  <c r="K55" i="8"/>
  <c r="K75" i="8"/>
  <c r="L73" i="8"/>
  <c r="L87" i="8"/>
  <c r="M85" i="8"/>
  <c r="L55" i="8"/>
  <c r="M78" i="8"/>
  <c r="N78" i="8" s="1"/>
  <c r="O78" i="8" s="1"/>
  <c r="P78" i="8" s="1"/>
  <c r="Q78" i="8" s="1"/>
  <c r="R78" i="8" s="1"/>
  <c r="S78" i="8" s="1"/>
  <c r="M81" i="8"/>
  <c r="L83" i="8"/>
  <c r="I75" i="3" l="1"/>
  <c r="J75" i="3" s="1"/>
  <c r="K75" i="3" s="1"/>
  <c r="T74" i="8"/>
  <c r="H84" i="3"/>
  <c r="H95" i="8"/>
  <c r="E19" i="7"/>
  <c r="H19" i="7" s="1"/>
  <c r="I87" i="3"/>
  <c r="J87" i="3" s="1"/>
  <c r="K87" i="3" s="1"/>
  <c r="L87" i="3" s="1"/>
  <c r="I79" i="3"/>
  <c r="J79" i="3" s="1"/>
  <c r="K79" i="3" s="1"/>
  <c r="L79" i="3" s="1"/>
  <c r="I82" i="6"/>
  <c r="M78" i="3"/>
  <c r="N78" i="3" s="1"/>
  <c r="O78" i="3" s="1"/>
  <c r="P78" i="3" s="1"/>
  <c r="Q78" i="3" s="1"/>
  <c r="R78" i="3" s="1"/>
  <c r="S78" i="3" s="1"/>
  <c r="M74" i="3"/>
  <c r="N74" i="3" s="1"/>
  <c r="O74" i="3" s="1"/>
  <c r="P74" i="3" s="1"/>
  <c r="Q74" i="3" s="1"/>
  <c r="R74" i="3" s="1"/>
  <c r="S74" i="3" s="1"/>
  <c r="J60" i="3"/>
  <c r="K10" i="2"/>
  <c r="M10" i="2"/>
  <c r="N10" i="2"/>
  <c r="O8" i="2"/>
  <c r="L10" i="2"/>
  <c r="J10" i="2"/>
  <c r="I10" i="2"/>
  <c r="I72" i="3"/>
  <c r="S91" i="8"/>
  <c r="T91" i="8" s="1"/>
  <c r="J80" i="3"/>
  <c r="J89" i="3"/>
  <c r="J84" i="3"/>
  <c r="J72" i="3"/>
  <c r="T27" i="6"/>
  <c r="I76" i="3"/>
  <c r="I89" i="3"/>
  <c r="T64" i="8"/>
  <c r="M77" i="8"/>
  <c r="Q27" i="8"/>
  <c r="E12" i="7" s="1"/>
  <c r="H12" i="7" s="1"/>
  <c r="J71" i="2"/>
  <c r="L17" i="3"/>
  <c r="L92" i="8"/>
  <c r="I95" i="8"/>
  <c r="N89" i="8"/>
  <c r="F26" i="7" s="1"/>
  <c r="H26" i="7" s="1"/>
  <c r="N56" i="6"/>
  <c r="L56" i="6"/>
  <c r="L36" i="3"/>
  <c r="T40" i="8"/>
  <c r="O41" i="6"/>
  <c r="L23" i="3"/>
  <c r="L45" i="3"/>
  <c r="L23" i="8"/>
  <c r="L45" i="8"/>
  <c r="T9" i="8"/>
  <c r="M74" i="6"/>
  <c r="K95" i="8"/>
  <c r="L79" i="6"/>
  <c r="J23" i="6"/>
  <c r="J82" i="6" s="1"/>
  <c r="H80" i="3"/>
  <c r="I80" i="3"/>
  <c r="M45" i="6"/>
  <c r="H60" i="3"/>
  <c r="I60" i="3"/>
  <c r="N36" i="3"/>
  <c r="K71" i="2"/>
  <c r="L32" i="2"/>
  <c r="L80" i="2"/>
  <c r="I57" i="2"/>
  <c r="H57" i="2"/>
  <c r="O55" i="8"/>
  <c r="M17" i="3"/>
  <c r="H55" i="3"/>
  <c r="I55" i="3"/>
  <c r="L75" i="8"/>
  <c r="M73" i="8"/>
  <c r="M40" i="3"/>
  <c r="L42" i="2"/>
  <c r="M55" i="3"/>
  <c r="M27" i="3"/>
  <c r="L9" i="3"/>
  <c r="L20" i="2"/>
  <c r="M83" i="8"/>
  <c r="N81" i="8"/>
  <c r="M49" i="6"/>
  <c r="L38" i="2"/>
  <c r="M31" i="6"/>
  <c r="M23" i="3"/>
  <c r="N68" i="8"/>
  <c r="N85" i="8"/>
  <c r="M87" i="8"/>
  <c r="M60" i="8"/>
  <c r="N57" i="8"/>
  <c r="T49" i="8"/>
  <c r="L66" i="6"/>
  <c r="N17" i="8"/>
  <c r="H19" i="5"/>
  <c r="K70" i="6"/>
  <c r="M64" i="3"/>
  <c r="H68" i="3"/>
  <c r="I68" i="3"/>
  <c r="I42" i="2"/>
  <c r="H42" i="2"/>
  <c r="L68" i="3"/>
  <c r="K75" i="2"/>
  <c r="K46" i="2"/>
  <c r="L67" i="2"/>
  <c r="H50" i="2"/>
  <c r="I50" i="2"/>
  <c r="K60" i="3"/>
  <c r="L50" i="2"/>
  <c r="H20" i="2"/>
  <c r="H83" i="2" s="1"/>
  <c r="I20" i="2"/>
  <c r="M87" i="3" l="1"/>
  <c r="M83" i="3"/>
  <c r="N57" i="3"/>
  <c r="M79" i="8"/>
  <c r="T89" i="8"/>
  <c r="M79" i="3"/>
  <c r="L75" i="3"/>
  <c r="I92" i="3"/>
  <c r="J83" i="2"/>
  <c r="I83" i="2"/>
  <c r="P8" i="2"/>
  <c r="O10" i="2"/>
  <c r="N77" i="8"/>
  <c r="J76" i="3"/>
  <c r="J92" i="3" s="1"/>
  <c r="K89" i="3"/>
  <c r="K84" i="3"/>
  <c r="K80" i="3"/>
  <c r="K72" i="3"/>
  <c r="T27" i="8"/>
  <c r="G27" i="5"/>
  <c r="M56" i="6"/>
  <c r="N92" i="8"/>
  <c r="G28" i="7"/>
  <c r="H92" i="3"/>
  <c r="O92" i="8"/>
  <c r="P41" i="6"/>
  <c r="M45" i="3"/>
  <c r="L46" i="2"/>
  <c r="M66" i="6"/>
  <c r="M38" i="2"/>
  <c r="N83" i="8"/>
  <c r="O81" i="8"/>
  <c r="N36" i="8"/>
  <c r="L70" i="6"/>
  <c r="N31" i="6"/>
  <c r="N27" i="3"/>
  <c r="N55" i="3"/>
  <c r="K83" i="2"/>
  <c r="M32" i="2"/>
  <c r="M45" i="8"/>
  <c r="L60" i="3"/>
  <c r="O57" i="8"/>
  <c r="N60" i="8"/>
  <c r="N40" i="3"/>
  <c r="N17" i="3"/>
  <c r="P55" i="8"/>
  <c r="M80" i="2"/>
  <c r="O56" i="6"/>
  <c r="N74" i="6"/>
  <c r="L95" i="8"/>
  <c r="O17" i="8"/>
  <c r="O36" i="3"/>
  <c r="N79" i="8"/>
  <c r="O77" i="8"/>
  <c r="L71" i="2"/>
  <c r="N45" i="6"/>
  <c r="K23" i="6"/>
  <c r="K82" i="6" s="1"/>
  <c r="M50" i="2"/>
  <c r="M68" i="3"/>
  <c r="O85" i="8"/>
  <c r="N87" i="8"/>
  <c r="N49" i="6"/>
  <c r="M20" i="2"/>
  <c r="M9" i="3"/>
  <c r="M67" i="2"/>
  <c r="L75" i="2"/>
  <c r="N64" i="3"/>
  <c r="O68" i="8"/>
  <c r="N23" i="3"/>
  <c r="M42" i="2"/>
  <c r="M75" i="8"/>
  <c r="N73" i="8"/>
  <c r="L49" i="3"/>
  <c r="M79" i="6"/>
  <c r="M23" i="8"/>
  <c r="O57" i="3" l="1"/>
  <c r="N87" i="3"/>
  <c r="M75" i="3"/>
  <c r="N79" i="3"/>
  <c r="N83" i="3"/>
  <c r="Q8" i="2"/>
  <c r="P10" i="2"/>
  <c r="L80" i="3"/>
  <c r="L89" i="3"/>
  <c r="K76" i="3"/>
  <c r="K92" i="3" s="1"/>
  <c r="L72" i="3"/>
  <c r="L84" i="3"/>
  <c r="S56" i="6"/>
  <c r="F27" i="5"/>
  <c r="P92" i="8"/>
  <c r="Q41" i="6"/>
  <c r="N45" i="3"/>
  <c r="L83" i="2"/>
  <c r="N23" i="8"/>
  <c r="N79" i="6"/>
  <c r="P68" i="8"/>
  <c r="N68" i="3"/>
  <c r="L23" i="6"/>
  <c r="L82" i="6" s="1"/>
  <c r="M71" i="2"/>
  <c r="P17" i="8"/>
  <c r="O55" i="3"/>
  <c r="N75" i="8"/>
  <c r="O73" i="8"/>
  <c r="P85" i="8"/>
  <c r="O87" i="8"/>
  <c r="P36" i="3"/>
  <c r="N80" i="2"/>
  <c r="N42" i="2"/>
  <c r="N20" i="2"/>
  <c r="O45" i="6"/>
  <c r="Q56" i="6"/>
  <c r="P56" i="6"/>
  <c r="Q55" i="8"/>
  <c r="O17" i="3"/>
  <c r="O27" i="3"/>
  <c r="O31" i="6"/>
  <c r="M70" i="6"/>
  <c r="P81" i="8"/>
  <c r="O83" i="8"/>
  <c r="M46" i="2"/>
  <c r="N32" i="2"/>
  <c r="O36" i="8"/>
  <c r="N38" i="2"/>
  <c r="M75" i="2"/>
  <c r="M60" i="3"/>
  <c r="O64" i="3"/>
  <c r="M95" i="8"/>
  <c r="M49" i="3"/>
  <c r="O23" i="3"/>
  <c r="N67" i="2"/>
  <c r="N9" i="3"/>
  <c r="O49" i="6"/>
  <c r="O79" i="8"/>
  <c r="P77" i="8"/>
  <c r="O74" i="6"/>
  <c r="O40" i="3"/>
  <c r="O60" i="8"/>
  <c r="P57" i="8"/>
  <c r="N45" i="8"/>
  <c r="N66" i="6"/>
  <c r="O83" i="3" l="1"/>
  <c r="N75" i="3"/>
  <c r="O87" i="3"/>
  <c r="O79" i="3"/>
  <c r="P57" i="3"/>
  <c r="O72" i="3"/>
  <c r="R8" i="2"/>
  <c r="Q10" i="2"/>
  <c r="N89" i="3"/>
  <c r="M89" i="3"/>
  <c r="N72" i="3"/>
  <c r="M72" i="3"/>
  <c r="N84" i="3"/>
  <c r="M84" i="3"/>
  <c r="L76" i="3"/>
  <c r="L92" i="3" s="1"/>
  <c r="N80" i="3"/>
  <c r="M80" i="3"/>
  <c r="Q92" i="8"/>
  <c r="R41" i="6"/>
  <c r="O89" i="3"/>
  <c r="O45" i="3"/>
  <c r="P79" i="8"/>
  <c r="Q77" i="8"/>
  <c r="O84" i="3"/>
  <c r="P17" i="3"/>
  <c r="O80" i="3"/>
  <c r="N60" i="3"/>
  <c r="O45" i="8"/>
  <c r="P40" i="3"/>
  <c r="P74" i="6"/>
  <c r="O67" i="2"/>
  <c r="P27" i="3"/>
  <c r="R55" i="8"/>
  <c r="O20" i="2"/>
  <c r="O75" i="8"/>
  <c r="P73" i="8"/>
  <c r="N71" i="2"/>
  <c r="P72" i="3"/>
  <c r="O42" i="2"/>
  <c r="O80" i="2"/>
  <c r="M83" i="2"/>
  <c r="O23" i="8"/>
  <c r="O66" i="6"/>
  <c r="P60" i="8"/>
  <c r="Q57" i="8"/>
  <c r="P23" i="3"/>
  <c r="N49" i="3"/>
  <c r="P64" i="3"/>
  <c r="O38" i="2"/>
  <c r="O32" i="2"/>
  <c r="P31" i="6"/>
  <c r="P45" i="6"/>
  <c r="E17" i="5" s="1"/>
  <c r="H17" i="5" s="1"/>
  <c r="P87" i="8"/>
  <c r="Q85" i="8"/>
  <c r="O68" i="3"/>
  <c r="Q68" i="8"/>
  <c r="O79" i="6"/>
  <c r="N95" i="8"/>
  <c r="P49" i="6"/>
  <c r="P36" i="8"/>
  <c r="O9" i="3"/>
  <c r="N75" i="2"/>
  <c r="Q81" i="8"/>
  <c r="P83" i="8"/>
  <c r="N70" i="6"/>
  <c r="Q36" i="3"/>
  <c r="P55" i="3"/>
  <c r="Q17" i="8"/>
  <c r="M23" i="6"/>
  <c r="M82" i="6" s="1"/>
  <c r="P79" i="3" l="1"/>
  <c r="P87" i="3"/>
  <c r="O75" i="3"/>
  <c r="Q57" i="3"/>
  <c r="P83" i="3"/>
  <c r="S8" i="2"/>
  <c r="R10" i="2"/>
  <c r="N76" i="3"/>
  <c r="N92" i="3" s="1"/>
  <c r="M76" i="3"/>
  <c r="M92" i="3" s="1"/>
  <c r="O95" i="8"/>
  <c r="N83" i="2"/>
  <c r="R92" i="8"/>
  <c r="P89" i="3"/>
  <c r="P45" i="3"/>
  <c r="R36" i="3"/>
  <c r="Q64" i="3"/>
  <c r="P20" i="2"/>
  <c r="S55" i="8"/>
  <c r="P67" i="2"/>
  <c r="Q40" i="3"/>
  <c r="O75" i="2"/>
  <c r="Q49" i="6"/>
  <c r="Q23" i="3"/>
  <c r="P66" i="6"/>
  <c r="Q17" i="3"/>
  <c r="R17" i="8"/>
  <c r="O70" i="6"/>
  <c r="P79" i="6"/>
  <c r="P68" i="3"/>
  <c r="Q31" i="6"/>
  <c r="P23" i="8"/>
  <c r="P80" i="2"/>
  <c r="Q72" i="3"/>
  <c r="P45" i="8"/>
  <c r="P80" i="3"/>
  <c r="P84" i="3"/>
  <c r="P9" i="3"/>
  <c r="R85" i="8"/>
  <c r="Q87" i="8"/>
  <c r="P32" i="2"/>
  <c r="P42" i="2"/>
  <c r="N23" i="6"/>
  <c r="N82" i="6" s="1"/>
  <c r="R68" i="8"/>
  <c r="O60" i="3"/>
  <c r="Q55" i="3"/>
  <c r="R81" i="8"/>
  <c r="Q83" i="8"/>
  <c r="Q36" i="8"/>
  <c r="T45" i="6"/>
  <c r="P38" i="2"/>
  <c r="O49" i="3"/>
  <c r="Q60" i="8"/>
  <c r="R57" i="8"/>
  <c r="O71" i="2"/>
  <c r="P75" i="8"/>
  <c r="Q73" i="8"/>
  <c r="Q27" i="3"/>
  <c r="Q74" i="6"/>
  <c r="Q79" i="8"/>
  <c r="R77" i="8"/>
  <c r="R57" i="3" l="1"/>
  <c r="P75" i="3"/>
  <c r="O76" i="3"/>
  <c r="Q87" i="3"/>
  <c r="Q83" i="3"/>
  <c r="Q79" i="3"/>
  <c r="O92" i="3"/>
  <c r="P76" i="3"/>
  <c r="S10" i="2"/>
  <c r="O83" i="2"/>
  <c r="S92" i="8"/>
  <c r="Q89" i="3"/>
  <c r="Q45" i="3"/>
  <c r="P49" i="3"/>
  <c r="O23" i="6"/>
  <c r="O82" i="6" s="1"/>
  <c r="R72" i="3"/>
  <c r="Q23" i="8"/>
  <c r="Q66" i="6"/>
  <c r="R36" i="8"/>
  <c r="R55" i="3"/>
  <c r="S68" i="8"/>
  <c r="E20" i="7" s="1"/>
  <c r="H20" i="7" s="1"/>
  <c r="R31" i="6"/>
  <c r="S17" i="8"/>
  <c r="R64" i="3"/>
  <c r="R79" i="8"/>
  <c r="S77" i="8"/>
  <c r="T77" i="8" s="1"/>
  <c r="Q38" i="2"/>
  <c r="R83" i="8"/>
  <c r="S81" i="8"/>
  <c r="T81" i="8" s="1"/>
  <c r="P60" i="3"/>
  <c r="Q32" i="2"/>
  <c r="S85" i="8"/>
  <c r="T85" i="8" s="1"/>
  <c r="R87" i="8"/>
  <c r="Q84" i="3"/>
  <c r="P95" i="8"/>
  <c r="Q68" i="3"/>
  <c r="P70" i="6"/>
  <c r="P75" i="2"/>
  <c r="Q67" i="2"/>
  <c r="Q20" i="2"/>
  <c r="R73" i="8"/>
  <c r="Q75" i="8"/>
  <c r="Q9" i="3"/>
  <c r="Q45" i="8"/>
  <c r="R17" i="3"/>
  <c r="R49" i="6"/>
  <c r="R40" i="3"/>
  <c r="R27" i="3"/>
  <c r="Q80" i="3"/>
  <c r="R74" i="6"/>
  <c r="P71" i="2"/>
  <c r="S57" i="8"/>
  <c r="T57" i="8" s="1"/>
  <c r="R60" i="8"/>
  <c r="Q42" i="2"/>
  <c r="Q80" i="2"/>
  <c r="Q79" i="6"/>
  <c r="R23" i="3"/>
  <c r="R87" i="3" l="1"/>
  <c r="R79" i="3"/>
  <c r="Q75" i="3"/>
  <c r="R83" i="3"/>
  <c r="S57" i="3"/>
  <c r="P92" i="3"/>
  <c r="Q76" i="3"/>
  <c r="T60" i="8"/>
  <c r="P83" i="2"/>
  <c r="S41" i="6"/>
  <c r="E16" i="5" s="1"/>
  <c r="H16" i="5" s="1"/>
  <c r="R89" i="3"/>
  <c r="R45" i="3"/>
  <c r="Q75" i="2"/>
  <c r="R84" i="3"/>
  <c r="R66" i="6"/>
  <c r="Q49" i="3"/>
  <c r="S60" i="8"/>
  <c r="E18" i="7" s="1"/>
  <c r="H18" i="7" s="1"/>
  <c r="S23" i="3"/>
  <c r="R80" i="2"/>
  <c r="R42" i="2"/>
  <c r="Q71" i="2"/>
  <c r="R80" i="3"/>
  <c r="S17" i="3"/>
  <c r="R9" i="3"/>
  <c r="Q70" i="6"/>
  <c r="S87" i="8"/>
  <c r="E25" i="7" s="1"/>
  <c r="H25" i="7" s="1"/>
  <c r="R23" i="8"/>
  <c r="R20" i="2"/>
  <c r="R32" i="2"/>
  <c r="Q60" i="3"/>
  <c r="R38" i="2"/>
  <c r="S64" i="3"/>
  <c r="S79" i="8"/>
  <c r="E23" i="7" s="1"/>
  <c r="H23" i="7" s="1"/>
  <c r="S36" i="8"/>
  <c r="S72" i="3"/>
  <c r="R79" i="6"/>
  <c r="S27" i="3"/>
  <c r="S40" i="3"/>
  <c r="R45" i="8"/>
  <c r="R75" i="8"/>
  <c r="S73" i="8"/>
  <c r="T73" i="8" s="1"/>
  <c r="R67" i="2"/>
  <c r="R68" i="3"/>
  <c r="S83" i="8"/>
  <c r="E24" i="7" s="1"/>
  <c r="H24" i="7" s="1"/>
  <c r="S55" i="3"/>
  <c r="Q95" i="8"/>
  <c r="P23" i="6"/>
  <c r="P82" i="6" s="1"/>
  <c r="S83" i="3" l="1"/>
  <c r="R75" i="3"/>
  <c r="S79" i="3"/>
  <c r="S87" i="3"/>
  <c r="Q92" i="3"/>
  <c r="R76" i="3"/>
  <c r="S45" i="3"/>
  <c r="S89" i="3"/>
  <c r="Q83" i="2"/>
  <c r="S20" i="2"/>
  <c r="R95" i="8"/>
  <c r="S9" i="3"/>
  <c r="S84" i="3"/>
  <c r="S45" i="8"/>
  <c r="E15" i="7" s="1"/>
  <c r="H15" i="7" s="1"/>
  <c r="S75" i="8"/>
  <c r="E22" i="7" s="1"/>
  <c r="H22" i="7" s="1"/>
  <c r="R60" i="3"/>
  <c r="R70" i="6"/>
  <c r="R71" i="2"/>
  <c r="R75" i="2"/>
  <c r="Q23" i="6"/>
  <c r="Q82" i="6" s="1"/>
  <c r="S80" i="2"/>
  <c r="R49" i="3"/>
  <c r="S38" i="2"/>
  <c r="S32" i="2"/>
  <c r="T23" i="8"/>
  <c r="S80" i="3"/>
  <c r="S42" i="2"/>
  <c r="S75" i="3" l="1"/>
  <c r="S76" i="3" s="1"/>
  <c r="R92" i="3"/>
  <c r="R83" i="2"/>
  <c r="S95" i="8"/>
  <c r="T41" i="6"/>
  <c r="R23" i="6"/>
  <c r="R82" i="6" s="1"/>
  <c r="S71" i="2"/>
  <c r="T55" i="8"/>
  <c r="S75" i="2"/>
  <c r="S49" i="3"/>
  <c r="S92" i="3" s="1"/>
  <c r="S60" i="3"/>
  <c r="S83" i="2" l="1"/>
  <c r="T92" i="8"/>
  <c r="S49" i="6"/>
  <c r="E18" i="5" s="1"/>
  <c r="H18" i="5" s="1"/>
  <c r="T68" i="8"/>
  <c r="F28" i="7"/>
  <c r="S31" i="6"/>
  <c r="E14" i="5" s="1"/>
  <c r="S74" i="6"/>
  <c r="E24" i="5" s="1"/>
  <c r="H24" i="5" s="1"/>
  <c r="S66" i="6" l="1"/>
  <c r="E22" i="5" s="1"/>
  <c r="H22" i="5" s="1"/>
  <c r="T74" i="6"/>
  <c r="T83" i="8"/>
  <c r="S79" i="6"/>
  <c r="E25" i="5" s="1"/>
  <c r="H25" i="5" s="1"/>
  <c r="T36" i="8"/>
  <c r="T31" i="6"/>
  <c r="T49" i="6"/>
  <c r="T87" i="8"/>
  <c r="T79" i="8"/>
  <c r="H14" i="5" l="1"/>
  <c r="T75" i="8"/>
  <c r="T45" i="8"/>
  <c r="S70" i="6"/>
  <c r="T95" i="8" l="1"/>
  <c r="S94" i="3" s="1"/>
  <c r="E28" i="7"/>
  <c r="T70" i="6"/>
  <c r="T82" i="6" s="1"/>
  <c r="S85" i="2" s="1"/>
  <c r="S23" i="6"/>
  <c r="H28" i="7"/>
  <c r="S82" i="6" l="1"/>
  <c r="E12" i="5"/>
  <c r="H12" i="5" s="1"/>
  <c r="T97" i="8"/>
  <c r="E23" i="5"/>
  <c r="H23" i="5" s="1"/>
  <c r="H29" i="7"/>
  <c r="E27" i="5" l="1"/>
  <c r="H27" i="5" l="1"/>
  <c r="H28" i="5" s="1"/>
  <c r="G82" i="6"/>
  <c r="T84" i="6" l="1"/>
</calcChain>
</file>

<file path=xl/sharedStrings.xml><?xml version="1.0" encoding="utf-8"?>
<sst xmlns="http://schemas.openxmlformats.org/spreadsheetml/2006/main" count="831" uniqueCount="297">
  <si>
    <t>PUGET SOUND ENERGY</t>
  </si>
  <si>
    <t>DEFERRED ENVIRONMENTAL REMEDIATION COST DETAIL FOR ELECTRIC</t>
  </si>
  <si>
    <t>SAP Order</t>
  </si>
  <si>
    <t>SAP Account</t>
  </si>
  <si>
    <t>Site Description</t>
  </si>
  <si>
    <t>Order in Docket #</t>
  </si>
  <si>
    <t xml:space="preserve">Year Established </t>
  </si>
  <si>
    <t>Amotization Period</t>
  </si>
  <si>
    <t>18231251</t>
  </si>
  <si>
    <t>UE-991796</t>
  </si>
  <si>
    <t>2017 GRC transfer for amortization based on 9/30/2016 balances</t>
  </si>
  <si>
    <t>UE-170033</t>
  </si>
  <si>
    <t>5 years</t>
  </si>
  <si>
    <t>Subtotal White River/Buckley Phase I Headworks Site</t>
  </si>
  <si>
    <t>18232251</t>
  </si>
  <si>
    <t>Subtotal White River/Buckley Phase II Burn Pile and Wood Debris Site</t>
  </si>
  <si>
    <t>18232271</t>
  </si>
  <si>
    <t>UE-021537</t>
  </si>
  <si>
    <t>Subtotal Lower Duwamish Waterway Site</t>
  </si>
  <si>
    <t>18230041</t>
  </si>
  <si>
    <t>18233091</t>
  </si>
  <si>
    <t>UE-911476</t>
  </si>
  <si>
    <t>2017 GRC transfer for amortization; based on 9/30/2016 balances</t>
  </si>
  <si>
    <t>Subtotal Tenino Service Center UST</t>
  </si>
  <si>
    <t>18601120</t>
  </si>
  <si>
    <t>18608001</t>
  </si>
  <si>
    <t>UE-070724</t>
  </si>
  <si>
    <t>Subtotal Lower Baker Power Plant Site</t>
  </si>
  <si>
    <t>18601121</t>
  </si>
  <si>
    <t>18608021</t>
  </si>
  <si>
    <t>UE-072060</t>
  </si>
  <si>
    <t>Subtotal Snoqualmie Hydro Generation Site</t>
  </si>
  <si>
    <t>18601122</t>
  </si>
  <si>
    <t>18608041</t>
  </si>
  <si>
    <t>UE-081016</t>
  </si>
  <si>
    <t>Subtotal Bellingham South State Street MGP (former Blvd Park) Site</t>
  </si>
  <si>
    <t>18601125</t>
  </si>
  <si>
    <t>18608081</t>
  </si>
  <si>
    <t xml:space="preserve">Subtotal Electron Flume Site </t>
  </si>
  <si>
    <t>18601128</t>
  </si>
  <si>
    <t>18608141</t>
  </si>
  <si>
    <t>Blanket orders : UE-070724, UE-072060, UE-081016</t>
  </si>
  <si>
    <t>Subtotal Talbot Hill Substation &amp; Switchyard Site</t>
  </si>
  <si>
    <t>18608191</t>
  </si>
  <si>
    <t>Subtotal Sammamish Substation Site</t>
  </si>
  <si>
    <t>18601161</t>
  </si>
  <si>
    <t>18608231</t>
  </si>
  <si>
    <t>18601162</t>
  </si>
  <si>
    <t>18608271</t>
  </si>
  <si>
    <t>Subtotal City of Olympia v PSE Plum Street Station</t>
  </si>
  <si>
    <t>18601171</t>
  </si>
  <si>
    <t>18608251</t>
  </si>
  <si>
    <t>Subtotal Whitehorn UST</t>
  </si>
  <si>
    <t>18608171</t>
  </si>
  <si>
    <t>Subtotal Everett Asarco Site</t>
  </si>
  <si>
    <t>18608211</t>
  </si>
  <si>
    <t>Subtotal Pt. Robinson Cable Station</t>
  </si>
  <si>
    <t>18608281</t>
  </si>
  <si>
    <t>Subtotal Shuffleton Site</t>
  </si>
  <si>
    <t>18601152</t>
  </si>
  <si>
    <t>18608441</t>
  </si>
  <si>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</si>
  <si>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</si>
  <si>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</si>
  <si>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</si>
  <si>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</si>
  <si>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</si>
  <si>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</si>
  <si>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</si>
  <si>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t>UG-920840</t>
  </si>
  <si>
    <t>UG-170034</t>
  </si>
  <si>
    <t>Subtotal Tacoma Gas Company</t>
  </si>
  <si>
    <t>Thea Foss Recovery</t>
  </si>
  <si>
    <t>Subtotal Thea Foss Waterway</t>
  </si>
  <si>
    <t>UG-920781</t>
  </si>
  <si>
    <t>18608212</t>
  </si>
  <si>
    <t>Subtotal Everett MGP</t>
  </si>
  <si>
    <t>Subtotal Chehalis MGP</t>
  </si>
  <si>
    <t>Subtotal Gas Works Park &amp; Lake Union</t>
  </si>
  <si>
    <t>Subtotal Quendall Terminal</t>
  </si>
  <si>
    <t>Subtotal Tacoma Tar Pits</t>
  </si>
  <si>
    <t>Subtotal Bay Station</t>
  </si>
  <si>
    <t>Subtotal Olympia Columbia Street MGP</t>
  </si>
  <si>
    <t>Subtotal Verbeek Autowrecking</t>
  </si>
  <si>
    <t>Subtotal Downtowner Property</t>
  </si>
  <si>
    <t>Subtotal Swarr Station</t>
  </si>
  <si>
    <t>Prior to 1998</t>
  </si>
  <si>
    <t>Subtotal South Seattle Gate Station</t>
  </si>
  <si>
    <t>Subtotal North Tacoma Gate Station</t>
  </si>
  <si>
    <t>Subtotal North Seattle Gate Station</t>
  </si>
  <si>
    <t>Subtotal Covington Gate Station</t>
  </si>
  <si>
    <t>Unallocated Insurance and Third Parties Recoveries</t>
  </si>
  <si>
    <t>Subtotal Unallocated Gas Recoveries</t>
  </si>
  <si>
    <t>DEFERRED ACTUAL ENVIRONMENTAL REMEDIATION COST SUMMARY FOR ELECTRIC</t>
  </si>
  <si>
    <t xml:space="preserve">Insurance/3rd Party Recoveries </t>
  </si>
  <si>
    <t xml:space="preserve">Bal. authorized to transfer for amortization </t>
  </si>
  <si>
    <t>UE-991796, UE-170033</t>
  </si>
  <si>
    <t>White River/Buckley Phase I Headworks Site</t>
  </si>
  <si>
    <t>UE-991796,  UE-170033</t>
  </si>
  <si>
    <t>White River/Buckley Phase II Burn Pile and Wood Debris</t>
  </si>
  <si>
    <t>UE-021537, UE-170033</t>
  </si>
  <si>
    <t xml:space="preserve">Lower Duwamish Waterway  </t>
  </si>
  <si>
    <t>UE-911476, UE-170033</t>
  </si>
  <si>
    <t>Tenino Service Center UST</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</si>
  <si>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</si>
  <si>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</si>
  <si>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</si>
  <si>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</si>
  <si>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</si>
  <si>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</si>
  <si>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</si>
  <si>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</si>
  <si>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</si>
  <si>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</si>
  <si>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</si>
  <si>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</si>
  <si>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</si>
  <si>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</si>
  <si>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</si>
  <si>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t>Unallocated Def Elec Env Rem Recoveries</t>
  </si>
  <si>
    <t>Grand Total</t>
  </si>
  <si>
    <t>DEFERRED ENVIRONMENTAL REMEDIATION COST DEFFERED ACTIVITY FOR ELECTRIC</t>
  </si>
  <si>
    <t xml:space="preserve"> Cummulative Bal. Dec-17</t>
  </si>
  <si>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</si>
  <si>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</si>
  <si>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</si>
  <si>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</si>
  <si>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</si>
  <si>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</si>
  <si>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</si>
  <si>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</si>
  <si>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</si>
  <si>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</si>
  <si>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</si>
  <si>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</si>
  <si>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</si>
  <si>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</si>
  <si>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</si>
  <si>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</si>
  <si>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</si>
  <si>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</si>
  <si>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</si>
  <si>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</si>
  <si>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</si>
  <si>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</si>
  <si>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</si>
  <si>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</si>
  <si>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</si>
  <si>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</si>
  <si>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</si>
  <si>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</si>
  <si>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</si>
  <si>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</si>
  <si>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</si>
  <si>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</si>
  <si>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Cummulative Bal. Dec-17</t>
  </si>
  <si>
    <t xml:space="preserve">reporting requirements outlined in the Settlement (paragraph 55 subpart D--Monthly &amp; Year </t>
  </si>
  <si>
    <t>end deferred balance for the reporting year)</t>
  </si>
  <si>
    <t>18231241, 18231251</t>
  </si>
  <si>
    <t>18232221, 18232251</t>
  </si>
  <si>
    <t>18232261, 18232271</t>
  </si>
  <si>
    <t>18230321, 18233091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</si>
  <si>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</si>
  <si>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</si>
  <si>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</si>
  <si>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</si>
  <si>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</si>
  <si>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</si>
  <si>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</si>
  <si>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</si>
  <si>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</si>
  <si>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</si>
  <si>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</si>
  <si>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</si>
  <si>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</si>
  <si>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</si>
  <si>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</si>
  <si>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</si>
  <si>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</si>
  <si>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</si>
  <si>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</si>
  <si>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</si>
  <si>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</si>
  <si>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</si>
  <si>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 xml:space="preserve">The following worksheets represent the amounts transferred to accounts for amortization </t>
  </si>
  <si>
    <t>consistent with Settlement Agreement paragraph 55 g</t>
  </si>
  <si>
    <t xml:space="preserve">The following worksheets represent the deferral activity by month in each Environmental </t>
  </si>
  <si>
    <t xml:space="preserve">Electric/Gas subaccount and the 'Activity' tabs reflect the monthly entries to each account.  </t>
  </si>
  <si>
    <t xml:space="preserve">during the reporting period by month and associated with the project for which they were </t>
  </si>
  <si>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</si>
  <si>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</si>
  <si>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</si>
  <si>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</si>
  <si>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</si>
  <si>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</si>
  <si>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</si>
  <si>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</si>
  <si>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</si>
  <si>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Blanket orders: UE-070724, UE-072060, UE-081016</t>
  </si>
  <si>
    <t>Write-off internal costs per 2017 GRC settment</t>
  </si>
  <si>
    <t xml:space="preserve"> Cummulative Bal. Dec-18</t>
  </si>
  <si>
    <t>18601119</t>
  </si>
  <si>
    <t>One time correcting Env Entry in March 2018 ordered by WUTC</t>
  </si>
  <si>
    <t>January 2018 - December 2018</t>
  </si>
  <si>
    <t>Ending Bal 
Dec-17</t>
  </si>
  <si>
    <r>
      <t>Tacoma Gas Company (Upload Source Control) (</t>
    </r>
    <r>
      <rPr>
        <sz val="10"/>
        <color rgb="FF0000FF"/>
        <rFont val="Arial"/>
        <family val="2"/>
      </rPr>
      <t>Remediation Cost</t>
    </r>
    <r>
      <rPr>
        <sz val="10"/>
        <color theme="1"/>
        <rFont val="Arial"/>
        <family val="2"/>
      </rPr>
      <t>)</t>
    </r>
  </si>
  <si>
    <r>
      <t>Thea Foss Waterway (</t>
    </r>
    <r>
      <rPr>
        <sz val="10"/>
        <color rgb="FF0000FF"/>
        <rFont val="Arial"/>
        <family val="2"/>
      </rPr>
      <t>Remediation Cost</t>
    </r>
    <r>
      <rPr>
        <sz val="10"/>
        <color theme="1"/>
        <rFont val="Arial"/>
        <family val="2"/>
      </rPr>
      <t>)</t>
    </r>
  </si>
  <si>
    <r>
      <t>Thea Foss Waterway (</t>
    </r>
    <r>
      <rPr>
        <sz val="10"/>
        <color rgb="FFFF0000"/>
        <rFont val="Arial"/>
        <family val="2"/>
      </rPr>
      <t>WADOT Settlement</t>
    </r>
    <r>
      <rPr>
        <sz val="10"/>
        <rFont val="Arial"/>
        <family val="2"/>
      </rPr>
      <t>)</t>
    </r>
  </si>
  <si>
    <r>
      <t>Everett MGP (</t>
    </r>
    <r>
      <rPr>
        <sz val="10"/>
        <color rgb="FF0000FF"/>
        <rFont val="Arial"/>
        <family val="2"/>
      </rPr>
      <t>Remediation Cost</t>
    </r>
    <r>
      <rPr>
        <sz val="10"/>
        <color theme="1"/>
        <rFont val="Arial"/>
        <family val="2"/>
      </rPr>
      <t>)</t>
    </r>
  </si>
  <si>
    <r>
      <t>Everett MGP (</t>
    </r>
    <r>
      <rPr>
        <sz val="10"/>
        <color rgb="FFFF0000"/>
        <rFont val="Arial"/>
        <family val="2"/>
      </rPr>
      <t>WADOT Settlement</t>
    </r>
    <r>
      <rPr>
        <sz val="10"/>
        <rFont val="Arial"/>
        <family val="2"/>
      </rPr>
      <t>)</t>
    </r>
  </si>
  <si>
    <r>
      <t>Chehalis MGP (</t>
    </r>
    <r>
      <rPr>
        <sz val="10"/>
        <color rgb="FF0000FF"/>
        <rFont val="Arial"/>
        <family val="2"/>
      </rPr>
      <t>Remediation Cost</t>
    </r>
    <r>
      <rPr>
        <sz val="10"/>
        <color theme="1"/>
        <rFont val="Arial"/>
        <family val="2"/>
      </rPr>
      <t>)</t>
    </r>
  </si>
  <si>
    <r>
      <t>Post - Nov 2012 Gas Works Park  (</t>
    </r>
    <r>
      <rPr>
        <sz val="10"/>
        <color rgb="FF0000FF"/>
        <rFont val="Arial"/>
        <family val="2"/>
      </rPr>
      <t>Remediation Cost</t>
    </r>
    <r>
      <rPr>
        <sz val="10"/>
        <color theme="1"/>
        <rFont val="Arial"/>
        <family val="2"/>
      </rPr>
      <t>)</t>
    </r>
  </si>
  <si>
    <r>
      <t>Pre-Nov 2012 Gas Works Park  (</t>
    </r>
    <r>
      <rPr>
        <sz val="10"/>
        <color rgb="FF0000FF"/>
        <rFont val="Arial"/>
        <family val="2"/>
      </rPr>
      <t>Remediation Cost</t>
    </r>
    <r>
      <rPr>
        <sz val="10"/>
        <color theme="1"/>
        <rFont val="Arial"/>
        <family val="2"/>
      </rPr>
      <t>)</t>
    </r>
  </si>
  <si>
    <r>
      <t>Pre-Nov 2012 Lake Union Sediments (</t>
    </r>
    <r>
      <rPr>
        <sz val="10"/>
        <color rgb="FF0000FF"/>
        <rFont val="Arial"/>
        <family val="2"/>
      </rPr>
      <t>Remediation Cost</t>
    </r>
    <r>
      <rPr>
        <sz val="10"/>
        <color theme="1"/>
        <rFont val="Arial"/>
        <family val="2"/>
      </rPr>
      <t>)</t>
    </r>
  </si>
  <si>
    <r>
      <t>Gas Works Park (</t>
    </r>
    <r>
      <rPr>
        <sz val="10"/>
        <color rgb="FFFF0000"/>
        <rFont val="Arial"/>
        <family val="2"/>
      </rPr>
      <t>Insurance Recovery/3rd parties</t>
    </r>
    <r>
      <rPr>
        <sz val="10"/>
        <color theme="1"/>
        <rFont val="Arial"/>
        <family val="2"/>
      </rPr>
      <t>)</t>
    </r>
  </si>
  <si>
    <r>
      <t>Quendall Terminal (</t>
    </r>
    <r>
      <rPr>
        <sz val="10"/>
        <color rgb="FF0000FF"/>
        <rFont val="Arial"/>
        <family val="2"/>
      </rPr>
      <t>Remediation Cost</t>
    </r>
    <r>
      <rPr>
        <sz val="10"/>
        <color theme="1"/>
        <rFont val="Arial"/>
        <family val="2"/>
      </rPr>
      <t>)</t>
    </r>
  </si>
  <si>
    <r>
      <t>Post-June 1999 Tacoma Tar Pits (</t>
    </r>
    <r>
      <rPr>
        <sz val="10"/>
        <color rgb="FF0000FF"/>
        <rFont val="Arial"/>
        <family val="2"/>
      </rPr>
      <t>Remediation Cost)</t>
    </r>
  </si>
  <si>
    <r>
      <t>Pre-June 1999 Tacoma Tar Pits (</t>
    </r>
    <r>
      <rPr>
        <sz val="10"/>
        <color rgb="FF0000FF"/>
        <rFont val="Arial"/>
        <family val="2"/>
      </rPr>
      <t>Remediation Cost)</t>
    </r>
  </si>
  <si>
    <r>
      <t>Bay Station (</t>
    </r>
    <r>
      <rPr>
        <sz val="10"/>
        <color rgb="FF0000FF"/>
        <rFont val="Arial"/>
        <family val="2"/>
      </rPr>
      <t>Remediation Cost</t>
    </r>
    <r>
      <rPr>
        <sz val="10"/>
        <color theme="1"/>
        <rFont val="Arial"/>
        <family val="2"/>
      </rPr>
      <t>)</t>
    </r>
  </si>
  <si>
    <r>
      <t>Olympia Columbia Street MGP (</t>
    </r>
    <r>
      <rPr>
        <sz val="10"/>
        <color rgb="FF0000FF"/>
        <rFont val="Arial"/>
        <family val="2"/>
      </rPr>
      <t>Remediation Cost</t>
    </r>
    <r>
      <rPr>
        <sz val="10"/>
        <color theme="1"/>
        <rFont val="Arial"/>
        <family val="2"/>
      </rPr>
      <t>)</t>
    </r>
  </si>
  <si>
    <r>
      <t>Olympia Columbia Street MGP (</t>
    </r>
    <r>
      <rPr>
        <sz val="10"/>
        <color rgb="FFFF0000"/>
        <rFont val="Arial"/>
        <family val="2"/>
      </rPr>
      <t>WADOT Settlement</t>
    </r>
    <r>
      <rPr>
        <sz val="10"/>
        <rFont val="Arial"/>
        <family val="2"/>
      </rPr>
      <t>)</t>
    </r>
  </si>
  <si>
    <r>
      <t>Verbeek Autowrecking (</t>
    </r>
    <r>
      <rPr>
        <sz val="10"/>
        <color rgb="FF0000FF"/>
        <rFont val="Arial"/>
        <family val="2"/>
      </rPr>
      <t>Remediation Cost)</t>
    </r>
  </si>
  <si>
    <r>
      <t>Verbeek Autowrecking (</t>
    </r>
    <r>
      <rPr>
        <sz val="10"/>
        <color rgb="FFFF0000"/>
        <rFont val="Arial"/>
        <family val="2"/>
      </rPr>
      <t>Insurance Recovery/3rd parties</t>
    </r>
    <r>
      <rPr>
        <sz val="10"/>
        <color rgb="FF0000FF"/>
        <rFont val="Arial"/>
        <family val="2"/>
      </rPr>
      <t>)</t>
    </r>
  </si>
  <si>
    <r>
      <t>Downtowner Property (</t>
    </r>
    <r>
      <rPr>
        <sz val="10"/>
        <color rgb="FF0000FF"/>
        <rFont val="Arial"/>
        <family val="2"/>
      </rPr>
      <t>Remediation Cost</t>
    </r>
    <r>
      <rPr>
        <sz val="10"/>
        <color theme="1"/>
        <rFont val="Arial"/>
        <family val="2"/>
      </rPr>
      <t>)</t>
    </r>
  </si>
  <si>
    <r>
      <t>Swarr Station (</t>
    </r>
    <r>
      <rPr>
        <sz val="10"/>
        <color rgb="FF0000FF"/>
        <rFont val="Arial"/>
        <family val="2"/>
      </rPr>
      <t>Remediation Cost</t>
    </r>
    <r>
      <rPr>
        <sz val="10"/>
        <color theme="1"/>
        <rFont val="Arial"/>
        <family val="2"/>
      </rPr>
      <t>)</t>
    </r>
  </si>
  <si>
    <r>
      <t>South Seattle Gate Station (</t>
    </r>
    <r>
      <rPr>
        <sz val="10"/>
        <color rgb="FF0000FF"/>
        <rFont val="Arial"/>
        <family val="2"/>
      </rPr>
      <t>Remediation Cost</t>
    </r>
    <r>
      <rPr>
        <sz val="10"/>
        <color theme="1"/>
        <rFont val="Arial"/>
        <family val="2"/>
      </rPr>
      <t>)</t>
    </r>
  </si>
  <si>
    <r>
      <t>North Tacoma Gate Station (</t>
    </r>
    <r>
      <rPr>
        <sz val="10"/>
        <color rgb="FF0000FF"/>
        <rFont val="Arial"/>
        <family val="2"/>
      </rPr>
      <t>Remediation Cost</t>
    </r>
    <r>
      <rPr>
        <sz val="10"/>
        <color theme="1"/>
        <rFont val="Arial"/>
        <family val="2"/>
      </rPr>
      <t>)</t>
    </r>
  </si>
  <si>
    <r>
      <t>North Seattle Gate Station (</t>
    </r>
    <r>
      <rPr>
        <sz val="10"/>
        <color rgb="FF0000FF"/>
        <rFont val="Arial"/>
        <family val="2"/>
      </rPr>
      <t>Remediation Cost</t>
    </r>
    <r>
      <rPr>
        <sz val="10"/>
        <color theme="1"/>
        <rFont val="Arial"/>
        <family val="2"/>
      </rPr>
      <t>)</t>
    </r>
  </si>
  <si>
    <r>
      <t>Covington Gate Station (</t>
    </r>
    <r>
      <rPr>
        <sz val="10"/>
        <color rgb="FF0000FF"/>
        <rFont val="Arial"/>
        <family val="2"/>
      </rPr>
      <t>Remediation Cost</t>
    </r>
    <r>
      <rPr>
        <sz val="10"/>
        <color theme="1"/>
        <rFont val="Arial"/>
        <family val="2"/>
      </rPr>
      <t>)</t>
    </r>
  </si>
  <si>
    <r>
      <t>White River/Buckley Phase I Headworks (</t>
    </r>
    <r>
      <rPr>
        <sz val="10"/>
        <color rgb="FF0000FF"/>
        <rFont val="Arial"/>
        <family val="2"/>
      </rPr>
      <t>Remediation Cost</t>
    </r>
    <r>
      <rPr>
        <sz val="10"/>
        <color theme="1"/>
        <rFont val="Arial"/>
        <family val="2"/>
      </rPr>
      <t>)</t>
    </r>
  </si>
  <si>
    <r>
      <t>White River/Buckley Phase II Burn Pile and Wood Debris (</t>
    </r>
    <r>
      <rPr>
        <sz val="10"/>
        <color rgb="FF0000FF"/>
        <rFont val="Arial"/>
        <family val="2"/>
      </rPr>
      <t>Remediation Cost</t>
    </r>
    <r>
      <rPr>
        <sz val="10"/>
        <color theme="1"/>
        <rFont val="Arial"/>
        <family val="2"/>
      </rPr>
      <t>)</t>
    </r>
  </si>
  <si>
    <r>
      <t>Lower Duwamish Waterway  (</t>
    </r>
    <r>
      <rPr>
        <sz val="10"/>
        <color rgb="FF0000FF"/>
        <rFont val="Arial"/>
        <family val="2"/>
      </rPr>
      <t>Remediation Cost</t>
    </r>
    <r>
      <rPr>
        <sz val="10"/>
        <color theme="1"/>
        <rFont val="Arial"/>
        <family val="2"/>
      </rPr>
      <t>)</t>
    </r>
  </si>
  <si>
    <r>
      <t>Lower Duwamish Waterway   (</t>
    </r>
    <r>
      <rPr>
        <sz val="10"/>
        <color rgb="FFFF0000"/>
        <rFont val="Arial"/>
        <family val="2"/>
      </rPr>
      <t>Insurance Recoveries/3rd parties</t>
    </r>
    <r>
      <rPr>
        <sz val="10"/>
        <color theme="1"/>
        <rFont val="Arial"/>
        <family val="2"/>
      </rPr>
      <t>)</t>
    </r>
  </si>
  <si>
    <r>
      <t>Tenino Service Center UST (</t>
    </r>
    <r>
      <rPr>
        <sz val="10"/>
        <color rgb="FF0000FF"/>
        <rFont val="Arial"/>
        <family val="2"/>
      </rPr>
      <t>Remediation Cost</t>
    </r>
    <r>
      <rPr>
        <sz val="10"/>
        <color theme="1"/>
        <rFont val="Arial"/>
        <family val="2"/>
      </rPr>
      <t>)</t>
    </r>
  </si>
  <si>
    <r>
      <t>Lower Baker Power Plant (</t>
    </r>
    <r>
      <rPr>
        <sz val="10"/>
        <color rgb="FF0000FF"/>
        <rFont val="Arial"/>
        <family val="2"/>
      </rPr>
      <t>Remediation Cost)</t>
    </r>
  </si>
  <si>
    <r>
      <t>Snoqualmie Hydro Generation (</t>
    </r>
    <r>
      <rPr>
        <sz val="10"/>
        <color rgb="FF0000FF"/>
        <rFont val="Arial"/>
        <family val="2"/>
      </rPr>
      <t>Remediation Cost</t>
    </r>
    <r>
      <rPr>
        <sz val="10"/>
        <color theme="1"/>
        <rFont val="Arial"/>
        <family val="2"/>
      </rPr>
      <t>)</t>
    </r>
  </si>
  <si>
    <r>
      <t>Bellingham South State Street MGP (former Blvd Park) (</t>
    </r>
    <r>
      <rPr>
        <sz val="10"/>
        <color rgb="FF0000FF"/>
        <rFont val="Arial"/>
        <family val="2"/>
      </rPr>
      <t>Remediation Cost</t>
    </r>
    <r>
      <rPr>
        <sz val="10"/>
        <color theme="1"/>
        <rFont val="Arial"/>
        <family val="2"/>
      </rPr>
      <t>)</t>
    </r>
  </si>
  <si>
    <r>
      <t>Bellingham South State Street MGP  (</t>
    </r>
    <r>
      <rPr>
        <sz val="10"/>
        <color rgb="FFFF0000"/>
        <rFont val="Arial"/>
        <family val="2"/>
      </rPr>
      <t>Insurance Recovery/3rd parties</t>
    </r>
    <r>
      <rPr>
        <sz val="10"/>
        <color theme="1"/>
        <rFont val="Arial"/>
        <family val="2"/>
      </rPr>
      <t>)</t>
    </r>
  </si>
  <si>
    <r>
      <t>Electron Flume  (</t>
    </r>
    <r>
      <rPr>
        <sz val="10"/>
        <color rgb="FF0000FF"/>
        <rFont val="Arial"/>
        <family val="2"/>
      </rPr>
      <t>Remediation Cost)</t>
    </r>
  </si>
  <si>
    <r>
      <t>Talbot Hill Substation and Switchyard (</t>
    </r>
    <r>
      <rPr>
        <sz val="10"/>
        <color rgb="FF0000FF"/>
        <rFont val="Arial"/>
        <family val="2"/>
      </rPr>
      <t>Remediation Cost</t>
    </r>
    <r>
      <rPr>
        <sz val="10"/>
        <color theme="1"/>
        <rFont val="Arial"/>
        <family val="2"/>
      </rPr>
      <t>)</t>
    </r>
  </si>
  <si>
    <r>
      <t>Sammamish Substation (</t>
    </r>
    <r>
      <rPr>
        <sz val="10"/>
        <color rgb="FF0000FF"/>
        <rFont val="Arial"/>
        <family val="2"/>
      </rPr>
      <t>Remediation Cost</t>
    </r>
    <r>
      <rPr>
        <sz val="10"/>
        <color theme="1"/>
        <rFont val="Arial"/>
        <family val="2"/>
      </rPr>
      <t>)</t>
    </r>
  </si>
  <si>
    <r>
      <t>City of Olympia v PSE Plum Street Station (</t>
    </r>
    <r>
      <rPr>
        <sz val="10"/>
        <color rgb="FF0000FF"/>
        <rFont val="Arial"/>
        <family val="2"/>
      </rPr>
      <t>Remediation Cost</t>
    </r>
    <r>
      <rPr>
        <sz val="10"/>
        <color theme="1"/>
        <rFont val="Arial"/>
        <family val="2"/>
      </rPr>
      <t>)</t>
    </r>
  </si>
  <si>
    <r>
      <t>City of Olympia v PSE Plum Street Station (</t>
    </r>
    <r>
      <rPr>
        <sz val="10"/>
        <color rgb="FFFF0000"/>
        <rFont val="Arial"/>
        <family val="2"/>
      </rPr>
      <t>Insurance Recovery/3rd parties</t>
    </r>
    <r>
      <rPr>
        <sz val="10"/>
        <color theme="1"/>
        <rFont val="Arial"/>
        <family val="2"/>
      </rPr>
      <t>)</t>
    </r>
  </si>
  <si>
    <r>
      <t>Whitehorn UST (</t>
    </r>
    <r>
      <rPr>
        <sz val="10"/>
        <color rgb="FF0000FF"/>
        <rFont val="Arial"/>
        <family val="2"/>
      </rPr>
      <t>Remediation Cost</t>
    </r>
    <r>
      <rPr>
        <sz val="10"/>
        <color theme="1"/>
        <rFont val="Arial"/>
        <family val="2"/>
      </rPr>
      <t>)</t>
    </r>
  </si>
  <si>
    <r>
      <t>Everett Asarco (</t>
    </r>
    <r>
      <rPr>
        <sz val="10"/>
        <color rgb="FF0000FF"/>
        <rFont val="Arial"/>
        <family val="2"/>
      </rPr>
      <t>Remediation Cost</t>
    </r>
    <r>
      <rPr>
        <sz val="10"/>
        <color theme="1"/>
        <rFont val="Arial"/>
        <family val="2"/>
      </rPr>
      <t>)</t>
    </r>
  </si>
  <si>
    <r>
      <t>Pt. Robinson Cable Station  (</t>
    </r>
    <r>
      <rPr>
        <sz val="10"/>
        <color rgb="FF0000FF"/>
        <rFont val="Arial"/>
        <family val="2"/>
      </rPr>
      <t>Remediation Cost</t>
    </r>
    <r>
      <rPr>
        <sz val="10"/>
        <color theme="1"/>
        <rFont val="Arial"/>
        <family val="2"/>
      </rPr>
      <t>)</t>
    </r>
  </si>
  <si>
    <t>Q1 2018</t>
  </si>
  <si>
    <t>Q2 2018</t>
  </si>
  <si>
    <t>Q3 2018</t>
  </si>
  <si>
    <t>Q4 2018</t>
  </si>
  <si>
    <t>YTD</t>
  </si>
  <si>
    <r>
      <t>Verbeek Autowrecking (</t>
    </r>
    <r>
      <rPr>
        <sz val="10"/>
        <color rgb="FFFF0000"/>
        <rFont val="Arial"/>
        <family val="2"/>
      </rPr>
      <t>Insurance Recovery</t>
    </r>
    <r>
      <rPr>
        <sz val="10"/>
        <color theme="1"/>
        <rFont val="Arial"/>
        <family val="2"/>
      </rPr>
      <t>/</t>
    </r>
    <r>
      <rPr>
        <sz val="10"/>
        <color rgb="FFFF0000"/>
        <rFont val="Arial"/>
        <family val="2"/>
      </rPr>
      <t>3rd Parties</t>
    </r>
    <r>
      <rPr>
        <sz val="10"/>
        <color rgb="FF0000FF"/>
        <rFont val="Arial"/>
        <family val="2"/>
      </rPr>
      <t>)</t>
    </r>
  </si>
  <si>
    <t>JANUARY 2018 - DECEMBER 2018</t>
  </si>
  <si>
    <r>
      <t xml:space="preserve">Order in Docket # </t>
    </r>
    <r>
      <rPr>
        <b/>
        <sz val="10"/>
        <color rgb="FF0000FF"/>
        <rFont val="Arial"/>
        <family val="2"/>
      </rPr>
      <t>(a)</t>
    </r>
  </si>
  <si>
    <t>Cummulative Ending Bal. Dec-17</t>
  </si>
  <si>
    <t xml:space="preserve">Central Waterfront </t>
  </si>
  <si>
    <t xml:space="preserve">Shuffleton </t>
  </si>
  <si>
    <t>Cummulative Ending Bal. Dec-18</t>
  </si>
  <si>
    <t>check</t>
  </si>
  <si>
    <t>Jan-18 thru Dec-18 Activity</t>
  </si>
  <si>
    <t>Subtotal Central Waterfront Site</t>
  </si>
  <si>
    <t xml:space="preserve">Jan 2018 - Dec 2018   </t>
  </si>
  <si>
    <t>ACTUAL COST</t>
  </si>
  <si>
    <t xml:space="preserve">Jan 2018 - Dec 2018 </t>
  </si>
  <si>
    <t>Subtotal North Operating Base</t>
  </si>
  <si>
    <t>North Operating Base</t>
  </si>
  <si>
    <t>18230210, 18237112</t>
  </si>
  <si>
    <r>
      <t>City of Olympia v PSE Plum Street Station (</t>
    </r>
    <r>
      <rPr>
        <sz val="10"/>
        <color rgb="FFFF0000"/>
        <rFont val="Arial"/>
        <family val="2"/>
      </rPr>
      <t>Insurance Recovery</t>
    </r>
    <r>
      <rPr>
        <sz val="10"/>
        <color theme="1"/>
        <rFont val="Arial"/>
        <family val="2"/>
      </rPr>
      <t>)</t>
    </r>
  </si>
  <si>
    <t>18600911</t>
  </si>
  <si>
    <r>
      <t>Shuffleton (</t>
    </r>
    <r>
      <rPr>
        <sz val="10"/>
        <color rgb="FF0000FF"/>
        <rFont val="Arial"/>
        <family val="2"/>
      </rPr>
      <t>Remediation Cost</t>
    </r>
    <r>
      <rPr>
        <sz val="10"/>
        <color theme="1"/>
        <rFont val="Arial"/>
        <family val="2"/>
      </rPr>
      <t xml:space="preserve">)  </t>
    </r>
  </si>
  <si>
    <r>
      <t>Central Waterfront (</t>
    </r>
    <r>
      <rPr>
        <sz val="10"/>
        <color rgb="FF0000FF"/>
        <rFont val="Arial"/>
        <family val="2"/>
      </rPr>
      <t>Remediation Cost</t>
    </r>
    <r>
      <rPr>
        <sz val="10"/>
        <color theme="1"/>
        <rFont val="Arial"/>
        <family val="2"/>
      </rPr>
      <t xml:space="preserve">) </t>
    </r>
  </si>
  <si>
    <r>
      <t>Shuffleton (</t>
    </r>
    <r>
      <rPr>
        <sz val="10"/>
        <color rgb="FF0000FF"/>
        <rFont val="Arial"/>
        <family val="2"/>
      </rPr>
      <t>Remediation Cost</t>
    </r>
    <r>
      <rPr>
        <sz val="10"/>
        <color theme="1"/>
        <rFont val="Arial"/>
        <family val="2"/>
      </rPr>
      <t xml:space="preserve">) </t>
    </r>
  </si>
  <si>
    <r>
      <t>Central Waterfront (</t>
    </r>
    <r>
      <rPr>
        <sz val="10"/>
        <color rgb="FF0000FF"/>
        <rFont val="Arial"/>
        <family val="2"/>
      </rPr>
      <t xml:space="preserve">Remediation Cost) </t>
    </r>
  </si>
  <si>
    <t xml:space="preserve">Accounts for the period January 1, 2018 through December 31, 2018 consistent with </t>
  </si>
  <si>
    <t>Cummulative Bal. Dec-18</t>
  </si>
  <si>
    <r>
      <t>Env Rem Costs - Elec UE - 170033 (</t>
    </r>
    <r>
      <rPr>
        <sz val="10"/>
        <color rgb="FF0000FF"/>
        <rFont val="Arial"/>
        <family val="2"/>
      </rPr>
      <t>Amortization Jan - Dec 2018</t>
    </r>
    <r>
      <rPr>
        <sz val="10"/>
        <color theme="1"/>
        <rFont val="Arial"/>
        <family val="2"/>
      </rPr>
      <t>)</t>
    </r>
  </si>
  <si>
    <r>
      <t>Env Rem Recovery - Elec UE 170033  (</t>
    </r>
    <r>
      <rPr>
        <sz val="10"/>
        <color rgb="FF0000FF"/>
        <rFont val="Arial"/>
        <family val="2"/>
      </rPr>
      <t>Amortization Jan - Dec 2018</t>
    </r>
    <r>
      <rPr>
        <sz val="10"/>
        <color theme="1"/>
        <rFont val="Arial"/>
        <family val="2"/>
      </rPr>
      <t>)</t>
    </r>
  </si>
  <si>
    <r>
      <t>Env Rem Costs - Gas UG - 170034 (</t>
    </r>
    <r>
      <rPr>
        <sz val="10"/>
        <color rgb="FF0000FF"/>
        <rFont val="Arial"/>
        <family val="2"/>
      </rPr>
      <t>Amortization Jan - Dec 2018</t>
    </r>
    <r>
      <rPr>
        <sz val="10"/>
        <color theme="1"/>
        <rFont val="Arial"/>
        <family val="2"/>
      </rPr>
      <t>)</t>
    </r>
  </si>
  <si>
    <r>
      <t>Env Rem Recovery - Gas UG - 170034 (</t>
    </r>
    <r>
      <rPr>
        <sz val="10"/>
        <color rgb="FF0000FF"/>
        <rFont val="Arial"/>
        <family val="2"/>
      </rPr>
      <t>Amortization Jan - Dec 2018</t>
    </r>
    <r>
      <rPr>
        <sz val="10"/>
        <color theme="1"/>
        <rFont val="Arial"/>
        <family val="2"/>
      </rPr>
      <t>)</t>
    </r>
  </si>
  <si>
    <t xml:space="preserve">Env Rem Costs - Elec UE - 170033 (Transfer) </t>
  </si>
  <si>
    <r>
      <t xml:space="preserve">City of Olympia v PSE Plum Street Station - Reimbursement  </t>
    </r>
    <r>
      <rPr>
        <b/>
        <sz val="10"/>
        <color rgb="FFFF0000"/>
        <rFont val="Arial"/>
        <family val="2"/>
      </rPr>
      <t>NEW Sept 2018</t>
    </r>
  </si>
  <si>
    <t>ck</t>
  </si>
  <si>
    <t>40730022</t>
  </si>
  <si>
    <t>40730023</t>
  </si>
  <si>
    <t>40730302</t>
  </si>
  <si>
    <t>SAP Account/Order</t>
  </si>
  <si>
    <t>40730303</t>
  </si>
  <si>
    <t>Env Rem Recovery - Elec UE 170033  (Transfer)</t>
  </si>
  <si>
    <t>Amortization Period Beg.</t>
  </si>
  <si>
    <t>(for 60 months)</t>
  </si>
  <si>
    <t xml:space="preserve">Remediation Account for the January 2018 through December 31, 2018. </t>
  </si>
  <si>
    <r>
      <t>North Operating Base (</t>
    </r>
    <r>
      <rPr>
        <sz val="10"/>
        <color rgb="FF0000FF"/>
        <rFont val="Arial"/>
        <family val="2"/>
      </rPr>
      <t>Remediation Cost</t>
    </r>
    <r>
      <rPr>
        <sz val="10"/>
        <color theme="1"/>
        <rFont val="Arial"/>
        <family val="2"/>
      </rPr>
      <t xml:space="preserve">)  </t>
    </r>
  </si>
  <si>
    <t>(Note 1) see page 11 of last year's report for discussion of the reclassification.</t>
  </si>
  <si>
    <r>
      <rPr>
        <b/>
        <sz val="10"/>
        <color rgb="FF0000FF"/>
        <rFont val="Arial"/>
        <family val="2"/>
      </rPr>
      <t>(Note 1)</t>
    </r>
    <r>
      <rPr>
        <b/>
        <sz val="10"/>
        <color theme="1"/>
        <rFont val="Arial"/>
        <family val="2"/>
      </rPr>
      <t xml:space="preserve"> 3/1/2018</t>
    </r>
  </si>
  <si>
    <t xml:space="preserve">The following 2 pages reflect the balances in each of the deferred Environmental Remediation </t>
  </si>
  <si>
    <t xml:space="preserve">The Activity Summary pages provide overviews of activity within each </t>
  </si>
  <si>
    <t xml:space="preserve">The 'activity' pages also include the amount of 3rd party and insurance recoveries received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</si>
</sst>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 #,##0.00\ _D_M_-;\-* #,##0.00\ _D_M_-;_-* &quot;-&quot;??\ _D_M_-;_-@_-"/>
  </numFmts>
  <fonts count="8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0"/>
      <name val="Arial"/>
      <family val="2"/>
    </font>
    <font>
      <i/>
      <sz val="10"/>
      <name val="Arial"/>
      <family val="2"/>
    </font>
    <font>
      <sz val="10"/>
      <name val="Courier"/>
      <family val="3"/>
    </font>
    <font>
      <sz val="8"/>
      <color rgb="FFFF0000"/>
      <name val="Calibri"/>
      <family val="2"/>
      <scheme val="minor"/>
    </font>
    <font>
      <sz val="8"/>
      <color theme="1"/>
      <name val="Calibri"/>
      <family val="2"/>
      <scheme val="minor"/>
    </font>
    <font>
      <sz val="10"/>
      <color indexed="8"/>
      <name val="Arial"/>
      <family val="2"/>
    </font>
    <font>
      <b/>
      <sz val="12"/>
      <color theme="1"/>
      <name val="Calibri"/>
      <family val="2"/>
      <scheme val="minor"/>
    </font>
    <font>
      <sz val="9"/>
      <color rgb="FF0000FF"/>
      <name val="Calibri"/>
      <family val="2"/>
      <scheme val="minor"/>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0"/>
      <color theme="1"/>
      <name val="Arial"/>
      <family val="2"/>
    </font>
    <font>
      <b/>
      <sz val="10"/>
      <color theme="1"/>
      <name val="Arial"/>
      <family val="2"/>
    </font>
    <font>
      <sz val="10"/>
      <color rgb="FF0000FF"/>
      <name val="Arial"/>
      <family val="2"/>
    </font>
    <font>
      <i/>
      <sz val="10"/>
      <color rgb="FFFF0000"/>
      <name val="Arial"/>
      <family val="2"/>
    </font>
    <font>
      <sz val="10"/>
      <color rgb="FFFF0000"/>
      <name val="Arial"/>
      <family val="2"/>
    </font>
    <font>
      <b/>
      <sz val="10"/>
      <color rgb="FFFF0000"/>
      <name val="Arial"/>
      <family val="2"/>
    </font>
    <font>
      <b/>
      <sz val="10"/>
      <color rgb="FF0000FF"/>
      <name val="Arial"/>
      <family val="2"/>
    </font>
    <font>
      <sz val="8"/>
      <color rgb="FFFF0000"/>
      <name val="Arial"/>
      <family val="2"/>
    </font>
    <font>
      <sz val="8"/>
      <color theme="1"/>
      <name val="Arial"/>
      <family val="2"/>
    </font>
    <font>
      <u/>
      <sz val="8"/>
      <color rgb="FFFF0000"/>
      <name val="Arial"/>
      <family val="2"/>
    </font>
    <font>
      <u val="singleAccounting"/>
      <sz val="8"/>
      <color rgb="FFFF0000"/>
      <name val="Arial"/>
      <family val="2"/>
    </font>
    <font>
      <b/>
      <sz val="8"/>
      <color rgb="FFFF0000"/>
      <name val="Arial"/>
      <family val="2"/>
    </font>
  </fonts>
  <fills count="8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rgb="FFFFFF99"/>
        <bgColor indexed="64"/>
      </patternFill>
    </fill>
  </fills>
  <borders count="16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uble">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dotted">
        <color indexed="64"/>
      </left>
      <right style="medium">
        <color indexed="64"/>
      </right>
      <top style="dotted">
        <color indexed="64"/>
      </top>
      <bottom/>
      <diagonal/>
    </border>
  </borders>
  <cellStyleXfs count="2276">
    <xf numFmtId="0" fontId="0" fillId="0" borderId="0"/>
    <xf numFmtId="43" fontId="1" fillId="0" borderId="0" applyFont="0" applyFill="0" applyBorder="0" applyAlignment="0" applyProtection="0"/>
    <xf numFmtId="43" fontId="5" fillId="0" borderId="0" applyFont="0" applyFill="0" applyBorder="0" applyAlignment="0" applyProtection="0"/>
    <xf numFmtId="39" fontId="7" fillId="0" borderId="0"/>
    <xf numFmtId="39" fontId="7"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5" fillId="0" borderId="0"/>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8" fontId="5" fillId="0" borderId="0">
      <alignment horizontal="left" wrapText="1"/>
    </xf>
    <xf numFmtId="168" fontId="5" fillId="0" borderId="0">
      <alignment horizontal="left" wrapText="1"/>
    </xf>
    <xf numFmtId="168"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0" fontId="13" fillId="0" borderId="0"/>
    <xf numFmtId="0" fontId="13"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13" fillId="0" borderId="0"/>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0" fontId="13" fillId="0" borderId="0"/>
    <xf numFmtId="0" fontId="13" fillId="0" borderId="0"/>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13" fillId="0" borderId="0"/>
    <xf numFmtId="0" fontId="13"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0" fontId="13" fillId="0" borderId="0"/>
    <xf numFmtId="169" fontId="14" fillId="0" borderId="0">
      <alignment horizontal="left"/>
    </xf>
    <xf numFmtId="170" fontId="15" fillId="0" borderId="0">
      <alignment horizontal="left"/>
    </xf>
    <xf numFmtId="0" fontId="10" fillId="17"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7" borderId="0" applyNumberFormat="0" applyBorder="0" applyAlignment="0" applyProtection="0"/>
    <xf numFmtId="0" fontId="10" fillId="20" borderId="0" applyNumberFormat="0" applyBorder="0" applyAlignment="0" applyProtection="0"/>
    <xf numFmtId="0" fontId="1" fillId="9" borderId="0" applyNumberFormat="0" applyBorder="0" applyAlignment="0" applyProtection="0"/>
    <xf numFmtId="0" fontId="10" fillId="21" borderId="0" applyNumberFormat="0" applyBorder="0" applyAlignment="0" applyProtection="0"/>
    <xf numFmtId="0" fontId="1" fillId="11" borderId="0" applyNumberFormat="0" applyBorder="0" applyAlignment="0" applyProtection="0"/>
    <xf numFmtId="0" fontId="10" fillId="22" borderId="0" applyNumberFormat="0" applyBorder="0" applyAlignment="0" applyProtection="0"/>
    <xf numFmtId="0" fontId="1" fillId="13" borderId="0" applyNumberFormat="0" applyBorder="0" applyAlignment="0" applyProtection="0"/>
    <xf numFmtId="0" fontId="10" fillId="23" borderId="0" applyNumberFormat="0" applyBorder="0" applyAlignment="0" applyProtection="0"/>
    <xf numFmtId="0" fontId="1" fillId="4" borderId="0" applyNumberFormat="0" applyBorder="0" applyAlignment="0" applyProtection="0"/>
    <xf numFmtId="0" fontId="10" fillId="18" borderId="0" applyNumberFormat="0" applyBorder="0" applyAlignment="0" applyProtection="0"/>
    <xf numFmtId="0" fontId="1" fillId="6" borderId="0" applyNumberFormat="0" applyBorder="0" applyAlignment="0" applyProtection="0"/>
    <xf numFmtId="0" fontId="10" fillId="24" borderId="0" applyNumberFormat="0" applyBorder="0" applyAlignment="0" applyProtection="0"/>
    <xf numFmtId="0" fontId="1" fillId="8"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4"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7" borderId="0" applyNumberFormat="0" applyBorder="0" applyAlignment="0" applyProtection="0"/>
    <xf numFmtId="0" fontId="17" fillId="42" borderId="0" applyNumberFormat="0" applyBorder="0" applyAlignment="0" applyProtection="0"/>
    <xf numFmtId="0" fontId="18" fillId="30" borderId="0" applyNumberFormat="0" applyBorder="0" applyAlignment="0" applyProtection="0"/>
    <xf numFmtId="0" fontId="18" fillId="43"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0" borderId="0" applyNumberFormat="0" applyBorder="0" applyAlignment="0" applyProtection="0"/>
    <xf numFmtId="0" fontId="17" fillId="38" borderId="0" applyNumberFormat="0" applyBorder="0" applyAlignment="0" applyProtection="0"/>
    <xf numFmtId="0" fontId="18" fillId="30" borderId="0" applyNumberFormat="0" applyBorder="0" applyAlignment="0" applyProtection="0"/>
    <xf numFmtId="0" fontId="18" fillId="37"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7" fillId="27" borderId="0" applyNumberFormat="0" applyBorder="0" applyAlignment="0" applyProtection="0"/>
    <xf numFmtId="0" fontId="17" fillId="40"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3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7" fillId="48" borderId="0" applyNumberFormat="0" applyBorder="0" applyAlignment="0" applyProtection="0"/>
    <xf numFmtId="0" fontId="17" fillId="36" borderId="0" applyNumberFormat="0" applyBorder="0" applyAlignment="0" applyProtection="0"/>
    <xf numFmtId="0" fontId="17"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36" borderId="0" applyNumberFormat="0" applyBorder="0" applyAlignment="0" applyProtection="0"/>
    <xf numFmtId="0" fontId="20" fillId="48" borderId="0" applyNumberFormat="0" applyBorder="0" applyAlignment="0" applyProtection="0"/>
    <xf numFmtId="0" fontId="15" fillId="0" borderId="0" applyFont="0" applyFill="0" applyBorder="0" applyAlignment="0" applyProtection="0">
      <alignment horizontal="right"/>
    </xf>
    <xf numFmtId="171" fontId="21" fillId="0" borderId="0" applyFill="0" applyBorder="0" applyAlignment="0"/>
    <xf numFmtId="0" fontId="22" fillId="53" borderId="69" applyNumberFormat="0" applyAlignment="0" applyProtection="0"/>
    <xf numFmtId="0" fontId="23" fillId="54" borderId="70" applyNumberFormat="0" applyAlignment="0" applyProtection="0"/>
    <xf numFmtId="0" fontId="24" fillId="38" borderId="71" applyNumberFormat="0" applyAlignment="0" applyProtection="0"/>
    <xf numFmtId="0" fontId="24" fillId="46" borderId="71" applyNumberFormat="0" applyAlignment="0" applyProtection="0"/>
    <xf numFmtId="41" fontId="5" fillId="55"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5" fillId="0" borderId="0" applyFont="0" applyFill="0" applyBorder="0" applyAlignment="0" applyProtection="0"/>
    <xf numFmtId="0" fontId="26" fillId="0" borderId="0"/>
    <xf numFmtId="0" fontId="26" fillId="0" borderId="0"/>
    <xf numFmtId="0" fontId="27" fillId="0" borderId="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172" fontId="29" fillId="0" borderId="0">
      <protection locked="0"/>
    </xf>
    <xf numFmtId="0" fontId="27" fillId="0" borderId="0"/>
    <xf numFmtId="0" fontId="30" fillId="0" borderId="0" applyNumberFormat="0" applyAlignment="0">
      <alignment horizontal="left"/>
    </xf>
    <xf numFmtId="0" fontId="7" fillId="0" borderId="0" applyNumberFormat="0" applyAlignment="0"/>
    <xf numFmtId="0" fontId="26" fillId="0" borderId="0"/>
    <xf numFmtId="0" fontId="27" fillId="0" borderId="0"/>
    <xf numFmtId="0" fontId="26" fillId="0" borderId="0"/>
    <xf numFmtId="0" fontId="2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174" fontId="5" fillId="0" borderId="0"/>
    <xf numFmtId="175" fontId="5" fillId="0" borderId="0" applyFont="0" applyFill="0" applyBorder="0" applyAlignment="0" applyProtection="0">
      <alignment horizontal="left" wrapText="1"/>
    </xf>
    <xf numFmtId="0" fontId="33" fillId="0" borderId="0" applyNumberFormat="0" applyFill="0" applyBorder="0" applyAlignment="0" applyProtection="0"/>
    <xf numFmtId="2" fontId="25" fillId="0" borderId="0" applyFont="0" applyFill="0" applyBorder="0" applyAlignment="0" applyProtection="0"/>
    <xf numFmtId="0" fontId="26" fillId="0" borderId="0"/>
    <xf numFmtId="0" fontId="34" fillId="61" borderId="0" applyNumberFormat="0" applyBorder="0" applyAlignment="0" applyProtection="0"/>
    <xf numFmtId="0" fontId="17" fillId="42" borderId="0" applyNumberFormat="0" applyBorder="0" applyAlignment="0" applyProtection="0"/>
    <xf numFmtId="38" fontId="35" fillId="55" borderId="0" applyNumberFormat="0" applyBorder="0" applyAlignment="0" applyProtection="0"/>
    <xf numFmtId="38" fontId="35" fillId="55" borderId="0" applyNumberFormat="0" applyBorder="0" applyAlignment="0" applyProtection="0"/>
    <xf numFmtId="38" fontId="35" fillId="55" borderId="0" applyNumberFormat="0" applyBorder="0" applyAlignment="0" applyProtection="0"/>
    <xf numFmtId="38" fontId="35" fillId="55" borderId="0" applyNumberFormat="0" applyBorder="0" applyAlignment="0" applyProtection="0"/>
    <xf numFmtId="176" fontId="36" fillId="0" borderId="0" applyNumberFormat="0" applyFill="0" applyBorder="0" applyProtection="0">
      <alignment horizontal="right"/>
    </xf>
    <xf numFmtId="0" fontId="37" fillId="0" borderId="3" applyNumberFormat="0" applyAlignment="0" applyProtection="0">
      <alignment horizontal="left"/>
    </xf>
    <xf numFmtId="0" fontId="37" fillId="0" borderId="68">
      <alignment horizontal="left"/>
    </xf>
    <xf numFmtId="14" fontId="38" fillId="62" borderId="40">
      <alignment horizontal="center" vertical="center" wrapText="1"/>
    </xf>
    <xf numFmtId="0" fontId="39" fillId="0" borderId="72" applyNumberFormat="0" applyFill="0" applyAlignment="0" applyProtection="0"/>
    <xf numFmtId="0" fontId="40" fillId="0" borderId="73" applyNumberFormat="0" applyFill="0" applyAlignment="0" applyProtection="0"/>
    <xf numFmtId="0" fontId="40" fillId="0" borderId="74" applyNumberFormat="0" applyFill="0" applyAlignment="0" applyProtection="0"/>
    <xf numFmtId="0" fontId="41" fillId="0" borderId="75" applyNumberFormat="0" applyFill="0" applyAlignment="0" applyProtection="0"/>
    <xf numFmtId="0" fontId="41" fillId="0" borderId="76" applyNumberFormat="0" applyFill="0" applyAlignment="0" applyProtection="0"/>
    <xf numFmtId="0" fontId="41" fillId="0" borderId="0" applyNumberFormat="0" applyFill="0" applyBorder="0" applyAlignment="0" applyProtection="0"/>
    <xf numFmtId="38" fontId="42" fillId="0" borderId="0"/>
    <xf numFmtId="40" fontId="42" fillId="0" borderId="0"/>
    <xf numFmtId="10" fontId="35" fillId="63" borderId="77" applyNumberFormat="0" applyBorder="0" applyAlignment="0" applyProtection="0"/>
    <xf numFmtId="10" fontId="35" fillId="63" borderId="77" applyNumberFormat="0" applyBorder="0" applyAlignment="0" applyProtection="0"/>
    <xf numFmtId="10" fontId="35" fillId="63" borderId="77" applyNumberFormat="0" applyBorder="0" applyAlignment="0" applyProtection="0"/>
    <xf numFmtId="10" fontId="35" fillId="63" borderId="77" applyNumberFormat="0" applyBorder="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70"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0" fontId="43" fillId="49" borderId="69" applyNumberFormat="0" applyAlignment="0" applyProtection="0"/>
    <xf numFmtId="41" fontId="44" fillId="64" borderId="78">
      <alignment horizontal="left"/>
      <protection locked="0"/>
    </xf>
    <xf numFmtId="10" fontId="44" fillId="64" borderId="78">
      <alignment horizontal="right"/>
      <protection locked="0"/>
    </xf>
    <xf numFmtId="41" fontId="44" fillId="64" borderId="78">
      <alignment horizontal="left"/>
      <protection locked="0"/>
    </xf>
    <xf numFmtId="0" fontId="35" fillId="55" borderId="0"/>
    <xf numFmtId="3" fontId="45" fillId="0" borderId="0" applyFill="0" applyBorder="0" applyAlignment="0" applyProtection="0"/>
    <xf numFmtId="0" fontId="46" fillId="0" borderId="79" applyNumberFormat="0" applyFill="0" applyAlignment="0" applyProtection="0"/>
    <xf numFmtId="0" fontId="34" fillId="0" borderId="80" applyNumberFormat="0" applyFill="0" applyAlignment="0" applyProtection="0"/>
    <xf numFmtId="44" fontId="38" fillId="0" borderId="81" applyNumberFormat="0" applyFont="0" applyAlignment="0">
      <alignment horizontal="center"/>
    </xf>
    <xf numFmtId="44" fontId="38" fillId="0" borderId="81" applyNumberFormat="0" applyFont="0" applyAlignment="0">
      <alignment horizontal="center"/>
    </xf>
    <xf numFmtId="44" fontId="38" fillId="0" borderId="81" applyNumberFormat="0" applyFont="0" applyAlignment="0">
      <alignment horizontal="center"/>
    </xf>
    <xf numFmtId="44" fontId="38" fillId="0" borderId="81" applyNumberFormat="0" applyFont="0" applyAlignment="0">
      <alignment horizontal="center"/>
    </xf>
    <xf numFmtId="44" fontId="38" fillId="0" borderId="82" applyNumberFormat="0" applyFont="0" applyAlignment="0">
      <alignment horizontal="center"/>
    </xf>
    <xf numFmtId="44" fontId="38" fillId="0" borderId="82" applyNumberFormat="0" applyFont="0" applyAlignment="0">
      <alignment horizontal="center"/>
    </xf>
    <xf numFmtId="44" fontId="38" fillId="0" borderId="82" applyNumberFormat="0" applyFont="0" applyAlignment="0">
      <alignment horizontal="center"/>
    </xf>
    <xf numFmtId="44" fontId="38" fillId="0" borderId="82" applyNumberFormat="0" applyFont="0" applyAlignment="0">
      <alignment horizontal="center"/>
    </xf>
    <xf numFmtId="0" fontId="47" fillId="49" borderId="0" applyNumberFormat="0" applyBorder="0" applyAlignment="0" applyProtection="0"/>
    <xf numFmtId="0" fontId="34" fillId="49" borderId="0" applyNumberFormat="0" applyBorder="0" applyAlignment="0" applyProtection="0"/>
    <xf numFmtId="37" fontId="48" fillId="0" borderId="0"/>
    <xf numFmtId="177" fontId="49" fillId="0" borderId="0"/>
    <xf numFmtId="178" fontId="5" fillId="0" borderId="0"/>
    <xf numFmtId="178" fontId="5" fillId="0" borderId="0"/>
    <xf numFmtId="178" fontId="5" fillId="0" borderId="0"/>
    <xf numFmtId="0" fontId="5" fillId="0" borderId="0"/>
    <xf numFmtId="0" fontId="1" fillId="0" borderId="0"/>
    <xf numFmtId="39" fontId="7"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31" fillId="0" borderId="0"/>
    <xf numFmtId="39" fontId="7"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50" fillId="0" borderId="0"/>
    <xf numFmtId="0" fontId="50" fillId="0" borderId="0"/>
    <xf numFmtId="0" fontId="50" fillId="0" borderId="0"/>
    <xf numFmtId="0" fontId="5" fillId="0" borderId="0"/>
    <xf numFmtId="0" fontId="50" fillId="0" borderId="0"/>
    <xf numFmtId="0" fontId="50" fillId="0" borderId="0"/>
    <xf numFmtId="0" fontId="1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5" fillId="0" borderId="0"/>
    <xf numFmtId="39" fontId="7" fillId="0" borderId="0"/>
    <xf numFmtId="39" fontId="7" fillId="0" borderId="0"/>
    <xf numFmtId="0" fontId="5" fillId="0" borderId="0"/>
    <xf numFmtId="0" fontId="5" fillId="0" borderId="0"/>
    <xf numFmtId="0" fontId="5" fillId="0" borderId="0"/>
    <xf numFmtId="0" fontId="5"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1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167" fontId="5" fillId="0" borderId="0">
      <alignment horizontal="left" wrapText="1"/>
    </xf>
    <xf numFmtId="167" fontId="5" fillId="0" borderId="0">
      <alignment horizontal="left" wrapText="1"/>
    </xf>
    <xf numFmtId="167" fontId="5" fillId="0" borderId="0">
      <alignment horizontal="left" wrapText="1"/>
    </xf>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167" fontId="5" fillId="0" borderId="0">
      <alignment horizontal="left" wrapText="1"/>
    </xf>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39" fontId="7" fillId="0" borderId="0"/>
    <xf numFmtId="0" fontId="1" fillId="0" borderId="0"/>
    <xf numFmtId="0" fontId="5" fillId="0" borderId="0"/>
    <xf numFmtId="0" fontId="5" fillId="0" borderId="0"/>
    <xf numFmtId="167" fontId="5" fillId="0" borderId="0">
      <alignment horizontal="left" wrapText="1"/>
    </xf>
    <xf numFmtId="0" fontId="5" fillId="0" borderId="0"/>
    <xf numFmtId="0" fontId="1" fillId="0" borderId="0"/>
    <xf numFmtId="3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39" fontId="7" fillId="0" borderId="0"/>
    <xf numFmtId="0" fontId="1" fillId="0" borderId="0"/>
    <xf numFmtId="39" fontId="7" fillId="0" borderId="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48" borderId="8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53" borderId="84" applyNumberFormat="0" applyAlignment="0" applyProtection="0"/>
    <xf numFmtId="0" fontId="51" fillId="54" borderId="84" applyNumberFormat="0" applyAlignment="0" applyProtection="0"/>
    <xf numFmtId="0" fontId="26" fillId="0" borderId="0"/>
    <xf numFmtId="0" fontId="26" fillId="0" borderId="0"/>
    <xf numFmtId="0" fontId="27" fillId="0" borderId="0"/>
    <xf numFmtId="179"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xf numFmtId="41" fontId="5" fillId="65" borderId="78"/>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54" fillId="0" borderId="40">
      <alignment horizontal="center"/>
    </xf>
    <xf numFmtId="3" fontId="52" fillId="0" borderId="0" applyFont="0" applyFill="0" applyBorder="0" applyAlignment="0" applyProtection="0"/>
    <xf numFmtId="0" fontId="52" fillId="66" borderId="0" applyNumberFormat="0" applyFont="0" applyBorder="0" applyAlignment="0" applyProtection="0"/>
    <xf numFmtId="0" fontId="27" fillId="0" borderId="0"/>
    <xf numFmtId="3" fontId="55" fillId="0" borderId="0" applyFill="0" applyBorder="0" applyAlignment="0" applyProtection="0"/>
    <xf numFmtId="0" fontId="56" fillId="0" borderId="0"/>
    <xf numFmtId="3" fontId="55" fillId="0" borderId="0" applyFill="0" applyBorder="0" applyAlignment="0" applyProtection="0"/>
    <xf numFmtId="42" fontId="5" fillId="63" borderId="0"/>
    <xf numFmtId="42" fontId="5" fillId="63" borderId="36">
      <alignment vertical="center"/>
    </xf>
    <xf numFmtId="0" fontId="38" fillId="63" borderId="23" applyNumberFormat="0">
      <alignment horizontal="center" vertical="center" wrapText="1"/>
    </xf>
    <xf numFmtId="10" fontId="5" fillId="63" borderId="0"/>
    <xf numFmtId="180" fontId="5" fillId="63" borderId="0"/>
    <xf numFmtId="164" fontId="42" fillId="0" borderId="0" applyBorder="0" applyAlignment="0"/>
    <xf numFmtId="42" fontId="5" fillId="63" borderId="67">
      <alignment horizontal="left"/>
    </xf>
    <xf numFmtId="180" fontId="6" fillId="63" borderId="67">
      <alignment horizontal="left"/>
    </xf>
    <xf numFmtId="164" fontId="42" fillId="0" borderId="0" applyBorder="0" applyAlignment="0"/>
    <xf numFmtId="14" fontId="53" fillId="0" borderId="0" applyNumberFormat="0" applyFill="0" applyBorder="0" applyAlignment="0" applyProtection="0">
      <alignment horizontal="left"/>
    </xf>
    <xf numFmtId="181" fontId="5" fillId="0" borderId="0" applyFont="0" applyFill="0" applyAlignment="0">
      <alignment horizontal="right"/>
    </xf>
    <xf numFmtId="4" fontId="57" fillId="67" borderId="85" applyNumberFormat="0" applyProtection="0">
      <alignment vertical="center"/>
    </xf>
    <xf numFmtId="4" fontId="35" fillId="67" borderId="70" applyNumberFormat="0" applyProtection="0">
      <alignment vertical="center"/>
    </xf>
    <xf numFmtId="4" fontId="58" fillId="67" borderId="85" applyNumberFormat="0" applyProtection="0">
      <alignment vertical="center"/>
    </xf>
    <xf numFmtId="4" fontId="59" fillId="64" borderId="70" applyNumberFormat="0" applyProtection="0">
      <alignment vertical="center"/>
    </xf>
    <xf numFmtId="4" fontId="57" fillId="67" borderId="85" applyNumberFormat="0" applyProtection="0">
      <alignment horizontal="left" vertical="center" indent="1"/>
    </xf>
    <xf numFmtId="4" fontId="35" fillId="64" borderId="70" applyNumberFormat="0" applyProtection="0">
      <alignment horizontal="left" vertical="center" indent="1"/>
    </xf>
    <xf numFmtId="0" fontId="57" fillId="67" borderId="85" applyNumberFormat="0" applyProtection="0">
      <alignment horizontal="left" vertical="top" indent="1"/>
    </xf>
    <xf numFmtId="0" fontId="60" fillId="67" borderId="85" applyNumberFormat="0" applyProtection="0">
      <alignment horizontal="left" vertical="top" indent="1"/>
    </xf>
    <xf numFmtId="4" fontId="57" fillId="17"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4" fontId="10" fillId="22" borderId="85" applyNumberFormat="0" applyProtection="0">
      <alignment horizontal="right" vertical="center"/>
    </xf>
    <xf numFmtId="4" fontId="35" fillId="22" borderId="70" applyNumberFormat="0" applyProtection="0">
      <alignment horizontal="right" vertical="center"/>
    </xf>
    <xf numFmtId="4" fontId="10" fillId="18" borderId="85" applyNumberFormat="0" applyProtection="0">
      <alignment horizontal="right" vertical="center"/>
    </xf>
    <xf numFmtId="4" fontId="35" fillId="68" borderId="70" applyNumberFormat="0" applyProtection="0">
      <alignment horizontal="right" vertical="center"/>
    </xf>
    <xf numFmtId="4" fontId="10" fillId="69" borderId="85" applyNumberFormat="0" applyProtection="0">
      <alignment horizontal="right" vertical="center"/>
    </xf>
    <xf numFmtId="4" fontId="35" fillId="69" borderId="86" applyNumberFormat="0" applyProtection="0">
      <alignment horizontal="right" vertical="center"/>
    </xf>
    <xf numFmtId="4" fontId="10" fillId="70" borderId="85" applyNumberFormat="0" applyProtection="0">
      <alignment horizontal="right" vertical="center"/>
    </xf>
    <xf numFmtId="4" fontId="35" fillId="70" borderId="70" applyNumberFormat="0" applyProtection="0">
      <alignment horizontal="right" vertical="center"/>
    </xf>
    <xf numFmtId="4" fontId="10" fillId="71" borderId="85" applyNumberFormat="0" applyProtection="0">
      <alignment horizontal="right" vertical="center"/>
    </xf>
    <xf numFmtId="4" fontId="35" fillId="71" borderId="70" applyNumberFormat="0" applyProtection="0">
      <alignment horizontal="right" vertical="center"/>
    </xf>
    <xf numFmtId="4" fontId="10" fillId="72" borderId="85" applyNumberFormat="0" applyProtection="0">
      <alignment horizontal="right" vertical="center"/>
    </xf>
    <xf numFmtId="4" fontId="35" fillId="72" borderId="70" applyNumberFormat="0" applyProtection="0">
      <alignment horizontal="right" vertical="center"/>
    </xf>
    <xf numFmtId="4" fontId="10" fillId="24" borderId="85" applyNumberFormat="0" applyProtection="0">
      <alignment horizontal="right" vertical="center"/>
    </xf>
    <xf numFmtId="4" fontId="35" fillId="24" borderId="70" applyNumberFormat="0" applyProtection="0">
      <alignment horizontal="right" vertical="center"/>
    </xf>
    <xf numFmtId="4" fontId="10" fillId="73" borderId="85" applyNumberFormat="0" applyProtection="0">
      <alignment horizontal="right" vertical="center"/>
    </xf>
    <xf numFmtId="4" fontId="35" fillId="73" borderId="70" applyNumberFormat="0" applyProtection="0">
      <alignment horizontal="right" vertical="center"/>
    </xf>
    <xf numFmtId="4" fontId="10" fillId="74" borderId="85" applyNumberFormat="0" applyProtection="0">
      <alignment horizontal="right" vertical="center"/>
    </xf>
    <xf numFmtId="4" fontId="35" fillId="74" borderId="70" applyNumberFormat="0" applyProtection="0">
      <alignment horizontal="right" vertical="center"/>
    </xf>
    <xf numFmtId="4" fontId="57" fillId="75" borderId="87" applyNumberFormat="0" applyProtection="0">
      <alignment horizontal="left" vertical="center" indent="1"/>
    </xf>
    <xf numFmtId="4" fontId="35" fillId="75" borderId="86" applyNumberFormat="0" applyProtection="0">
      <alignment horizontal="left" vertical="center" indent="1"/>
    </xf>
    <xf numFmtId="4" fontId="10" fillId="76" borderId="0" applyNumberFormat="0" applyProtection="0">
      <alignment horizontal="left" vertical="center" indent="1"/>
    </xf>
    <xf numFmtId="4" fontId="5" fillId="23" borderId="86" applyNumberFormat="0" applyProtection="0">
      <alignment horizontal="left" vertical="center" indent="1"/>
    </xf>
    <xf numFmtId="4" fontId="61" fillId="23" borderId="0" applyNumberFormat="0" applyProtection="0">
      <alignment horizontal="left" vertical="center" indent="1"/>
    </xf>
    <xf numFmtId="4" fontId="5" fillId="23" borderId="86" applyNumberFormat="0" applyProtection="0">
      <alignment horizontal="left" vertical="center" indent="1"/>
    </xf>
    <xf numFmtId="4" fontId="10" fillId="17" borderId="85" applyNumberFormat="0" applyProtection="0">
      <alignment horizontal="right" vertical="center"/>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4" fontId="10" fillId="76" borderId="0" applyNumberFormat="0" applyProtection="0">
      <alignment horizontal="left" vertical="center" indent="1"/>
    </xf>
    <xf numFmtId="4" fontId="10" fillId="76" borderId="0" applyNumberFormat="0" applyProtection="0">
      <alignment horizontal="left" vertical="center" indent="1"/>
    </xf>
    <xf numFmtId="4" fontId="35" fillId="76" borderId="86" applyNumberFormat="0" applyProtection="0">
      <alignment horizontal="left" vertical="center" indent="1"/>
    </xf>
    <xf numFmtId="4" fontId="10" fillId="17" borderId="0" applyNumberFormat="0" applyProtection="0">
      <alignment horizontal="left" vertical="center" indent="1"/>
    </xf>
    <xf numFmtId="4" fontId="10" fillId="17" borderId="0" applyNumberFormat="0" applyProtection="0">
      <alignment horizontal="left" vertical="center" indent="1"/>
    </xf>
    <xf numFmtId="4" fontId="35" fillId="17" borderId="86" applyNumberFormat="0" applyProtection="0">
      <alignment horizontal="left" vertical="center" indent="1"/>
    </xf>
    <xf numFmtId="0" fontId="5" fillId="23" borderId="85"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23" borderId="85" applyNumberFormat="0" applyProtection="0">
      <alignment horizontal="left" vertical="top"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78" borderId="84" applyNumberFormat="0" applyProtection="0">
      <alignment horizontal="left" vertical="center" indent="1"/>
    </xf>
    <xf numFmtId="0" fontId="5" fillId="17" borderId="85"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17" borderId="85" applyNumberFormat="0" applyProtection="0">
      <alignment horizontal="left" vertical="top"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79" borderId="84" applyNumberFormat="0" applyProtection="0">
      <alignment horizontal="left" vertical="center" indent="1"/>
    </xf>
    <xf numFmtId="0" fontId="5" fillId="21" borderId="85"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21" borderId="85" applyNumberFormat="0" applyProtection="0">
      <alignment horizontal="left" vertical="top"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55" borderId="84" applyNumberFormat="0" applyProtection="0">
      <alignment horizontal="left" vertical="center" indent="1"/>
    </xf>
    <xf numFmtId="0" fontId="5" fillId="76" borderId="85"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6" borderId="85" applyNumberFormat="0" applyProtection="0">
      <alignment horizontal="left" vertical="top"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20" borderId="77" applyNumberFormat="0">
      <protection locked="0"/>
    </xf>
    <xf numFmtId="0" fontId="35" fillId="20" borderId="88" applyNumberFormat="0">
      <protection locked="0"/>
    </xf>
    <xf numFmtId="0" fontId="42" fillId="23" borderId="89" applyBorder="0"/>
    <xf numFmtId="4" fontId="10" fillId="19" borderId="85" applyNumberFormat="0" applyProtection="0">
      <alignment vertical="center"/>
    </xf>
    <xf numFmtId="4" fontId="62" fillId="19" borderId="85" applyNumberFormat="0" applyProtection="0">
      <alignment vertical="center"/>
    </xf>
    <xf numFmtId="4" fontId="63" fillId="19" borderId="85" applyNumberFormat="0" applyProtection="0">
      <alignment vertical="center"/>
    </xf>
    <xf numFmtId="4" fontId="59" fillId="80" borderId="77" applyNumberFormat="0" applyProtection="0">
      <alignment vertical="center"/>
    </xf>
    <xf numFmtId="4" fontId="10" fillId="19" borderId="85" applyNumberFormat="0" applyProtection="0">
      <alignment horizontal="left" vertical="center" indent="1"/>
    </xf>
    <xf numFmtId="4" fontId="62" fillId="25" borderId="85" applyNumberFormat="0" applyProtection="0">
      <alignment horizontal="left" vertical="center" indent="1"/>
    </xf>
    <xf numFmtId="0" fontId="10" fillId="19" borderId="85" applyNumberFormat="0" applyProtection="0">
      <alignment horizontal="left" vertical="top" indent="1"/>
    </xf>
    <xf numFmtId="0" fontId="62" fillId="19" borderId="85" applyNumberFormat="0" applyProtection="0">
      <alignment horizontal="left" vertical="top" indent="1"/>
    </xf>
    <xf numFmtId="4" fontId="10" fillId="76" borderId="85" applyNumberFormat="0" applyProtection="0">
      <alignment horizontal="right" vertical="center"/>
    </xf>
    <xf numFmtId="4" fontId="35" fillId="0" borderId="70" applyNumberFormat="0" applyProtection="0">
      <alignment horizontal="right" vertical="center"/>
    </xf>
    <xf numFmtId="4" fontId="63" fillId="76" borderId="85" applyNumberFormat="0" applyProtection="0">
      <alignment horizontal="right" vertical="center"/>
    </xf>
    <xf numFmtId="4" fontId="59" fillId="63" borderId="70" applyNumberFormat="0" applyProtection="0">
      <alignment horizontal="right" vertical="center"/>
    </xf>
    <xf numFmtId="4" fontId="10" fillId="17" borderId="85"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10" fillId="17" borderId="85" applyNumberFormat="0" applyProtection="0">
      <alignment horizontal="left" vertical="top"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0" fontId="5" fillId="77" borderId="84" applyNumberFormat="0" applyProtection="0">
      <alignment horizontal="left" vertical="center" indent="1"/>
    </xf>
    <xf numFmtId="4" fontId="64" fillId="81" borderId="0" applyNumberFormat="0" applyProtection="0">
      <alignment horizontal="left" vertical="center" indent="1"/>
    </xf>
    <xf numFmtId="4" fontId="65" fillId="81" borderId="86" applyNumberFormat="0" applyProtection="0">
      <alignment horizontal="left" vertical="center" indent="1"/>
    </xf>
    <xf numFmtId="0" fontId="35" fillId="82" borderId="77"/>
    <xf numFmtId="4" fontId="66" fillId="76" borderId="85" applyNumberFormat="0" applyProtection="0">
      <alignment horizontal="right" vertical="center"/>
    </xf>
    <xf numFmtId="4" fontId="67" fillId="20" borderId="70" applyNumberFormat="0" applyProtection="0">
      <alignment horizontal="right" vertical="center"/>
    </xf>
    <xf numFmtId="39" fontId="5" fillId="83" borderId="0"/>
    <xf numFmtId="0" fontId="68" fillId="0" borderId="0" applyNumberFormat="0" applyFill="0" applyBorder="0" applyAlignment="0" applyProtection="0"/>
    <xf numFmtId="38" fontId="35" fillId="0" borderId="90"/>
    <xf numFmtId="38" fontId="35" fillId="0" borderId="90"/>
    <xf numFmtId="38" fontId="35" fillId="0" borderId="90"/>
    <xf numFmtId="38" fontId="35" fillId="0" borderId="90"/>
    <xf numFmtId="38" fontId="42" fillId="0" borderId="67"/>
    <xf numFmtId="39" fontId="53" fillId="84" borderId="0"/>
    <xf numFmtId="182"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0" fontId="69" fillId="0" borderId="0" applyBorder="0">
      <alignment horizontal="right"/>
    </xf>
    <xf numFmtId="41" fontId="70" fillId="63" borderId="0">
      <alignment horizontal="left"/>
    </xf>
    <xf numFmtId="0" fontId="71" fillId="0" borderId="0"/>
    <xf numFmtId="0" fontId="72" fillId="0" borderId="0" applyFill="0" applyBorder="0" applyProtection="0">
      <alignment horizontal="left" vertical="top"/>
    </xf>
    <xf numFmtId="0" fontId="68" fillId="0" borderId="0" applyNumberFormat="0" applyFill="0" applyBorder="0" applyAlignment="0" applyProtection="0"/>
    <xf numFmtId="183" fontId="73" fillId="63" borderId="0">
      <alignment horizontal="left" vertical="center"/>
    </xf>
    <xf numFmtId="0" fontId="38" fillId="63" borderId="0">
      <alignment horizontal="left" wrapText="1"/>
    </xf>
    <xf numFmtId="0" fontId="74" fillId="0" borderId="0">
      <alignment horizontal="left" vertical="center"/>
    </xf>
    <xf numFmtId="0" fontId="32" fillId="0" borderId="91" applyNumberFormat="0" applyFill="0" applyAlignment="0" applyProtection="0"/>
    <xf numFmtId="0" fontId="27" fillId="0" borderId="92"/>
    <xf numFmtId="0" fontId="75" fillId="0" borderId="0" applyNumberFormat="0" applyFill="0" applyBorder="0" applyAlignment="0" applyProtection="0"/>
    <xf numFmtId="0" fontId="76" fillId="0" borderId="0" applyNumberFormat="0" applyFill="0" applyBorder="0" applyAlignment="0" applyProtection="0"/>
    <xf numFmtId="184" fontId="5" fillId="0" borderId="0" applyFont="0" applyFill="0" applyBorder="0" applyAlignment="0" applyProtection="0"/>
  </cellStyleXfs>
  <cellXfs count="741">
    <xf numFmtId="0" fontId="0" fillId="0" borderId="0" xfId="0"/>
    <xf numFmtId="0" fontId="0" fillId="0" borderId="0" xfId="0" applyAlignment="1">
      <alignment horizontal="left"/>
    </xf>
    <xf numFmtId="0" fontId="0" fillId="0" borderId="0" xfId="0" applyFill="1"/>
    <xf numFmtId="0" fontId="0" fillId="0" borderId="0" xfId="0" applyAlignment="1">
      <alignment horizontal="center" vertical="center" wrapText="1"/>
    </xf>
    <xf numFmtId="43" fontId="6" fillId="0" borderId="5" xfId="2" applyFont="1" applyFill="1" applyBorder="1" applyAlignment="1" applyProtection="1">
      <alignment horizontal="justify"/>
    </xf>
    <xf numFmtId="0" fontId="8" fillId="0" borderId="0" xfId="0" applyFont="1"/>
    <xf numFmtId="0" fontId="0" fillId="0" borderId="0" xfId="0" applyBorder="1"/>
    <xf numFmtId="0" fontId="9" fillId="0" borderId="0" xfId="0" applyFont="1"/>
    <xf numFmtId="164" fontId="0" fillId="0" borderId="0" xfId="0" applyNumberFormat="1"/>
    <xf numFmtId="43" fontId="0" fillId="0" borderId="0" xfId="0" applyNumberFormat="1"/>
    <xf numFmtId="0" fontId="9" fillId="0" borderId="0" xfId="0" applyFont="1" applyFill="1"/>
    <xf numFmtId="0" fontId="0" fillId="0" borderId="0" xfId="0" applyFill="1" applyAlignment="1">
      <alignment horizontal="left"/>
    </xf>
    <xf numFmtId="0" fontId="3" fillId="0" borderId="0" xfId="0" applyFont="1"/>
    <xf numFmtId="164" fontId="0" fillId="0" borderId="0" xfId="0" applyNumberFormat="1" applyFill="1"/>
    <xf numFmtId="41" fontId="12" fillId="0" borderId="0" xfId="0" applyNumberFormat="1" applyFont="1" applyFill="1" applyAlignment="1">
      <alignment horizontal="left"/>
    </xf>
    <xf numFmtId="41" fontId="12" fillId="0" borderId="0" xfId="0" applyNumberFormat="1" applyFont="1" applyAlignment="1">
      <alignment horizontal="left"/>
    </xf>
    <xf numFmtId="0" fontId="2" fillId="0" borderId="0" xfId="0" applyFont="1"/>
    <xf numFmtId="0" fontId="3" fillId="0" borderId="0" xfId="0" applyFont="1" applyAlignment="1">
      <alignment horizontal="center"/>
    </xf>
    <xf numFmtId="0" fontId="4" fillId="0" borderId="0" xfId="0" applyFont="1" applyAlignment="1">
      <alignment horizontal="center"/>
    </xf>
    <xf numFmtId="43" fontId="6" fillId="0" borderId="5" xfId="2" applyFont="1" applyFill="1" applyBorder="1" applyAlignment="1" applyProtection="1">
      <alignment horizontal="left"/>
    </xf>
    <xf numFmtId="0" fontId="3" fillId="0" borderId="0" xfId="0" applyFont="1" applyAlignment="1">
      <alignment horizontal="centerContinuous"/>
    </xf>
    <xf numFmtId="0" fontId="4" fillId="0" borderId="0" xfId="0" applyFont="1" applyAlignment="1">
      <alignment horizontal="centerContinuous"/>
    </xf>
    <xf numFmtId="41" fontId="12" fillId="0" borderId="0" xfId="0" applyNumberFormat="1" applyFont="1" applyFill="1" applyAlignment="1">
      <alignment horizontal="left" indent="3"/>
    </xf>
    <xf numFmtId="0" fontId="0" fillId="0" borderId="0" xfId="0" applyBorder="1" applyAlignment="1">
      <alignment horizontal="centerContinuous"/>
    </xf>
    <xf numFmtId="14" fontId="0" fillId="0" borderId="0" xfId="0" applyNumberFormat="1"/>
    <xf numFmtId="43" fontId="0" fillId="0" borderId="0" xfId="1" applyFont="1"/>
    <xf numFmtId="43" fontId="6" fillId="0" borderId="5" xfId="2" applyFont="1" applyFill="1" applyBorder="1" applyAlignment="1" applyProtection="1">
      <alignment horizontal="justify" vertical="top"/>
    </xf>
    <xf numFmtId="0" fontId="5" fillId="0" borderId="0" xfId="706" applyNumberFormat="1" applyFont="1" applyFill="1" applyBorder="1" applyAlignment="1" applyProtection="1">
      <alignment horizontal="center"/>
    </xf>
    <xf numFmtId="0" fontId="78" fillId="15" borderId="2" xfId="0" applyFont="1" applyFill="1" applyBorder="1" applyAlignment="1">
      <alignment horizontal="center" wrapText="1"/>
    </xf>
    <xf numFmtId="0" fontId="78" fillId="15" borderId="3" xfId="0" applyFont="1" applyFill="1" applyBorder="1" applyAlignment="1">
      <alignment horizontal="center" wrapText="1"/>
    </xf>
    <xf numFmtId="0" fontId="77" fillId="0" borderId="0" xfId="0" applyFont="1"/>
    <xf numFmtId="0" fontId="77" fillId="0" borderId="0" xfId="0" applyFont="1" applyAlignment="1">
      <alignment horizontal="center" vertical="center" wrapText="1"/>
    </xf>
    <xf numFmtId="49" fontId="77" fillId="0" borderId="5" xfId="0" applyNumberFormat="1" applyFont="1" applyFill="1" applyBorder="1" applyAlignment="1">
      <alignment horizontal="center"/>
    </xf>
    <xf numFmtId="0" fontId="77" fillId="0" borderId="6" xfId="0" applyFont="1" applyFill="1" applyBorder="1"/>
    <xf numFmtId="0" fontId="77" fillId="0" borderId="7" xfId="0" applyFont="1" applyFill="1" applyBorder="1" applyAlignment="1">
      <alignment horizontal="center"/>
    </xf>
    <xf numFmtId="43" fontId="77" fillId="0" borderId="6" xfId="0" applyNumberFormat="1" applyFont="1" applyFill="1" applyBorder="1"/>
    <xf numFmtId="43" fontId="77" fillId="0" borderId="15" xfId="0" applyNumberFormat="1" applyFont="1" applyFill="1" applyBorder="1" applyAlignment="1">
      <alignment horizontal="center"/>
    </xf>
    <xf numFmtId="0" fontId="77" fillId="0" borderId="0" xfId="0" applyFont="1" applyFill="1"/>
    <xf numFmtId="0" fontId="77" fillId="0" borderId="10" xfId="0" applyFont="1" applyFill="1" applyBorder="1" applyAlignment="1">
      <alignment horizontal="center"/>
    </xf>
    <xf numFmtId="43" fontId="77" fillId="0" borderId="11" xfId="0" applyNumberFormat="1" applyFont="1" applyFill="1" applyBorder="1"/>
    <xf numFmtId="39" fontId="57" fillId="0" borderId="15" xfId="3" applyFont="1" applyFill="1" applyBorder="1" applyAlignment="1" applyProtection="1">
      <alignment horizontal="left"/>
    </xf>
    <xf numFmtId="165" fontId="77" fillId="0" borderId="16" xfId="0" applyNumberFormat="1" applyFont="1" applyFill="1" applyBorder="1" applyAlignment="1">
      <alignment horizontal="center"/>
    </xf>
    <xf numFmtId="43" fontId="78" fillId="0" borderId="15" xfId="0" applyNumberFormat="1" applyFont="1" applyFill="1" applyBorder="1"/>
    <xf numFmtId="0" fontId="81" fillId="16" borderId="19" xfId="0" applyFont="1" applyFill="1" applyBorder="1" applyAlignment="1">
      <alignment horizontal="center"/>
    </xf>
    <xf numFmtId="165" fontId="81" fillId="16" borderId="8" xfId="0" applyNumberFormat="1" applyFont="1" applyFill="1" applyBorder="1" applyAlignment="1">
      <alignment horizontal="center"/>
    </xf>
    <xf numFmtId="43" fontId="82" fillId="16" borderId="0" xfId="0" applyNumberFormat="1" applyFont="1" applyFill="1" applyBorder="1"/>
    <xf numFmtId="43" fontId="81" fillId="16" borderId="0" xfId="0" applyNumberFormat="1" applyFont="1" applyFill="1" applyBorder="1" applyAlignment="1">
      <alignment horizontal="center"/>
    </xf>
    <xf numFmtId="0" fontId="81" fillId="0" borderId="0" xfId="0" applyFont="1"/>
    <xf numFmtId="43" fontId="77" fillId="0" borderId="6" xfId="1" applyNumberFormat="1" applyFont="1" applyFill="1" applyBorder="1"/>
    <xf numFmtId="0" fontId="77" fillId="0" borderId="0" xfId="0" applyFont="1" applyFill="1" applyBorder="1"/>
    <xf numFmtId="43" fontId="77" fillId="0" borderId="23" xfId="0" applyNumberFormat="1" applyFont="1" applyFill="1" applyBorder="1"/>
    <xf numFmtId="49" fontId="77" fillId="0" borderId="24" xfId="0" applyNumberFormat="1" applyFont="1" applyFill="1" applyBorder="1" applyAlignment="1">
      <alignment horizontal="center"/>
    </xf>
    <xf numFmtId="0" fontId="77" fillId="16" borderId="25" xfId="0" applyFont="1" applyFill="1" applyBorder="1" applyAlignment="1">
      <alignment horizontal="center"/>
    </xf>
    <xf numFmtId="0" fontId="77" fillId="16" borderId="8" xfId="0" applyFont="1" applyFill="1" applyBorder="1" applyAlignment="1">
      <alignment horizontal="center"/>
    </xf>
    <xf numFmtId="43" fontId="77" fillId="16" borderId="6" xfId="0" applyNumberFormat="1" applyFont="1" applyFill="1" applyBorder="1" applyAlignment="1">
      <alignment horizontal="center"/>
    </xf>
    <xf numFmtId="43" fontId="78" fillId="16" borderId="0" xfId="0" applyNumberFormat="1" applyFont="1" applyFill="1" applyBorder="1"/>
    <xf numFmtId="0" fontId="77" fillId="0" borderId="14" xfId="0" applyFont="1" applyFill="1" applyBorder="1" applyAlignment="1"/>
    <xf numFmtId="0" fontId="77" fillId="0" borderId="33" xfId="0" applyFont="1" applyFill="1" applyBorder="1" applyAlignment="1">
      <alignment horizontal="center"/>
    </xf>
    <xf numFmtId="0" fontId="77" fillId="0" borderId="26" xfId="0" applyFont="1" applyFill="1" applyBorder="1"/>
    <xf numFmtId="0" fontId="77" fillId="0" borderId="16" xfId="0" applyFont="1" applyFill="1" applyBorder="1"/>
    <xf numFmtId="43" fontId="78" fillId="0" borderId="27" xfId="0" applyNumberFormat="1" applyFont="1" applyFill="1" applyBorder="1"/>
    <xf numFmtId="43" fontId="82" fillId="16" borderId="6" xfId="0" applyNumberFormat="1" applyFont="1" applyFill="1" applyBorder="1"/>
    <xf numFmtId="43" fontId="78" fillId="16" borderId="6" xfId="0" applyNumberFormat="1" applyFont="1" applyFill="1" applyBorder="1"/>
    <xf numFmtId="0" fontId="77" fillId="0" borderId="8" xfId="0" applyFont="1" applyFill="1" applyBorder="1"/>
    <xf numFmtId="0" fontId="77" fillId="16" borderId="19" xfId="0" applyFont="1" applyFill="1" applyBorder="1" applyAlignment="1">
      <alignment horizontal="center"/>
    </xf>
    <xf numFmtId="43" fontId="77" fillId="16" borderId="0" xfId="0" applyNumberFormat="1" applyFont="1" applyFill="1" applyBorder="1" applyAlignment="1">
      <alignment horizontal="center"/>
    </xf>
    <xf numFmtId="0" fontId="77" fillId="0" borderId="14" xfId="0" applyFont="1" applyFill="1" applyBorder="1"/>
    <xf numFmtId="0" fontId="78" fillId="0" borderId="15" xfId="0" applyFont="1" applyFill="1" applyBorder="1"/>
    <xf numFmtId="0" fontId="78" fillId="0" borderId="6" xfId="0" applyFont="1" applyFill="1" applyBorder="1"/>
    <xf numFmtId="43" fontId="77" fillId="0" borderId="6" xfId="0" applyNumberFormat="1" applyFont="1" applyFill="1" applyBorder="1" applyAlignment="1">
      <alignment horizontal="center"/>
    </xf>
    <xf numFmtId="0" fontId="77" fillId="0" borderId="14" xfId="0" applyFont="1" applyFill="1" applyBorder="1" applyAlignment="1">
      <alignment wrapText="1"/>
    </xf>
    <xf numFmtId="164" fontId="78" fillId="0" borderId="0" xfId="0" applyNumberFormat="1" applyFont="1" applyFill="1" applyBorder="1"/>
    <xf numFmtId="0" fontId="77" fillId="0" borderId="5" xfId="0" applyFont="1" applyFill="1" applyBorder="1" applyAlignment="1">
      <alignment horizontal="left"/>
    </xf>
    <xf numFmtId="0" fontId="77" fillId="0" borderId="5" xfId="0" applyFont="1" applyFill="1" applyBorder="1"/>
    <xf numFmtId="0" fontId="77" fillId="0" borderId="19" xfId="0" applyFont="1" applyFill="1" applyBorder="1"/>
    <xf numFmtId="0" fontId="77" fillId="0" borderId="8" xfId="0" quotePrefix="1" applyFont="1" applyFill="1" applyBorder="1" applyAlignment="1">
      <alignment horizontal="center"/>
    </xf>
    <xf numFmtId="43" fontId="77" fillId="0" borderId="6" xfId="0" quotePrefix="1" applyNumberFormat="1" applyFont="1" applyFill="1" applyBorder="1" applyAlignment="1">
      <alignment horizontal="center"/>
    </xf>
    <xf numFmtId="0" fontId="77" fillId="0" borderId="6" xfId="0" applyFont="1" applyFill="1" applyBorder="1" applyAlignment="1">
      <alignment horizontal="left"/>
    </xf>
    <xf numFmtId="43" fontId="77" fillId="0" borderId="32" xfId="0" applyNumberFormat="1" applyFont="1" applyFill="1" applyBorder="1"/>
    <xf numFmtId="0" fontId="77" fillId="0" borderId="28" xfId="0" applyFont="1" applyFill="1" applyBorder="1"/>
    <xf numFmtId="0" fontId="77" fillId="16" borderId="20" xfId="0" applyFont="1" applyFill="1" applyBorder="1" applyAlignment="1">
      <alignment horizontal="center"/>
    </xf>
    <xf numFmtId="0" fontId="77" fillId="0" borderId="30" xfId="0" applyFont="1" applyFill="1" applyBorder="1"/>
    <xf numFmtId="0" fontId="77" fillId="0" borderId="12" xfId="0" applyFont="1" applyFill="1" applyBorder="1"/>
    <xf numFmtId="0" fontId="77" fillId="0" borderId="33" xfId="0" applyFont="1" applyFill="1" applyBorder="1"/>
    <xf numFmtId="0" fontId="77" fillId="0" borderId="35" xfId="0" applyFont="1" applyFill="1" applyBorder="1"/>
    <xf numFmtId="43" fontId="78" fillId="0" borderId="36" xfId="0" applyNumberFormat="1" applyFont="1" applyFill="1" applyBorder="1"/>
    <xf numFmtId="0" fontId="77" fillId="16" borderId="40" xfId="0" applyFont="1" applyFill="1" applyBorder="1" applyAlignment="1">
      <alignment horizontal="center"/>
    </xf>
    <xf numFmtId="43" fontId="82" fillId="16" borderId="40" xfId="0" applyNumberFormat="1" applyFont="1" applyFill="1" applyBorder="1"/>
    <xf numFmtId="43" fontId="77" fillId="16" borderId="40" xfId="0" applyNumberFormat="1" applyFont="1" applyFill="1" applyBorder="1" applyAlignment="1">
      <alignment horizontal="center"/>
    </xf>
    <xf numFmtId="43" fontId="78" fillId="16" borderId="40" xfId="0" applyNumberFormat="1" applyFont="1" applyFill="1" applyBorder="1"/>
    <xf numFmtId="0" fontId="77" fillId="0" borderId="0" xfId="0" applyFont="1" applyFill="1" applyAlignment="1">
      <alignment horizontal="left"/>
    </xf>
    <xf numFmtId="0" fontId="77" fillId="0" borderId="0" xfId="0" applyFont="1" applyBorder="1"/>
    <xf numFmtId="43" fontId="77" fillId="0" borderId="0" xfId="0" applyNumberFormat="1" applyFont="1" applyBorder="1"/>
    <xf numFmtId="43" fontId="77" fillId="0" borderId="0" xfId="0" applyNumberFormat="1" applyFont="1"/>
    <xf numFmtId="0" fontId="77" fillId="0" borderId="0" xfId="0" applyFont="1" applyAlignment="1">
      <alignment horizontal="left"/>
    </xf>
    <xf numFmtId="0" fontId="77" fillId="0" borderId="8" xfId="0" applyFont="1" applyFill="1" applyBorder="1" applyAlignment="1">
      <alignment horizontal="center"/>
    </xf>
    <xf numFmtId="0" fontId="77" fillId="0" borderId="16" xfId="0" applyFont="1" applyFill="1" applyBorder="1" applyAlignment="1">
      <alignment horizontal="center"/>
    </xf>
    <xf numFmtId="17" fontId="77" fillId="0" borderId="31" xfId="0" applyNumberFormat="1" applyFont="1" applyFill="1" applyBorder="1" applyAlignment="1">
      <alignment horizontal="center"/>
    </xf>
    <xf numFmtId="17" fontId="77" fillId="0" borderId="8"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20" xfId="0" applyNumberFormat="1"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77" fillId="0" borderId="30" xfId="0" applyFont="1" applyFill="1" applyBorder="1" applyAlignment="1">
      <alignment horizontal="center"/>
    </xf>
    <xf numFmtId="0" fontId="77" fillId="0" borderId="25" xfId="0" applyFont="1" applyFill="1" applyBorder="1" applyAlignment="1">
      <alignment horizontal="center"/>
    </xf>
    <xf numFmtId="0" fontId="77" fillId="0" borderId="14" xfId="0" applyFont="1" applyFill="1" applyBorder="1" applyAlignment="1">
      <alignment horizontal="center"/>
    </xf>
    <xf numFmtId="17" fontId="77" fillId="0" borderId="20" xfId="0" applyNumberFormat="1" applyFont="1" applyFill="1" applyBorder="1" applyAlignment="1">
      <alignment horizontal="center"/>
    </xf>
    <xf numFmtId="0" fontId="77" fillId="0" borderId="16" xfId="0" applyFont="1" applyFill="1" applyBorder="1" applyAlignment="1">
      <alignment horizontal="center"/>
    </xf>
    <xf numFmtId="0" fontId="77" fillId="0" borderId="8" xfId="0" applyFont="1" applyFill="1" applyBorder="1" applyAlignment="1">
      <alignment horizontal="center"/>
    </xf>
    <xf numFmtId="0" fontId="77" fillId="0" borderId="22" xfId="0" applyFont="1" applyFill="1" applyBorder="1" applyAlignment="1">
      <alignment horizontal="center"/>
    </xf>
    <xf numFmtId="17" fontId="77" fillId="0" borderId="12" xfId="0" applyNumberFormat="1" applyFont="1" applyFill="1" applyBorder="1" applyAlignment="1">
      <alignment horizontal="center"/>
    </xf>
    <xf numFmtId="0" fontId="11" fillId="0" borderId="0" xfId="0" applyFont="1" applyAlignment="1">
      <alignment horizontal="center"/>
    </xf>
    <xf numFmtId="0" fontId="3" fillId="0" borderId="0" xfId="0" applyFont="1" applyAlignment="1">
      <alignment horizontal="center"/>
    </xf>
    <xf numFmtId="43" fontId="77" fillId="0" borderId="6" xfId="1" applyNumberFormat="1" applyFont="1" applyFill="1" applyBorder="1" applyAlignment="1">
      <alignment horizontal="center"/>
    </xf>
    <xf numFmtId="39" fontId="57" fillId="0" borderId="6" xfId="3" applyFont="1" applyFill="1" applyBorder="1" applyAlignment="1" applyProtection="1">
      <alignment horizontal="left"/>
    </xf>
    <xf numFmtId="165" fontId="81" fillId="16" borderId="20" xfId="0" applyNumberFormat="1" applyFont="1" applyFill="1" applyBorder="1" applyAlignment="1">
      <alignment horizontal="center"/>
    </xf>
    <xf numFmtId="0" fontId="77" fillId="0" borderId="25" xfId="0" applyFont="1" applyBorder="1" applyAlignment="1">
      <alignment horizontal="center"/>
    </xf>
    <xf numFmtId="43" fontId="77" fillId="0" borderId="0" xfId="0" applyNumberFormat="1" applyFont="1" applyFill="1" applyBorder="1"/>
    <xf numFmtId="43" fontId="77" fillId="0" borderId="0" xfId="0" applyNumberFormat="1" applyFont="1" applyFill="1" applyBorder="1" applyAlignment="1">
      <alignment horizontal="center"/>
    </xf>
    <xf numFmtId="0" fontId="77" fillId="0" borderId="22" xfId="0" applyFont="1" applyBorder="1" applyAlignment="1">
      <alignment horizontal="center"/>
    </xf>
    <xf numFmtId="0" fontId="77" fillId="0" borderId="19" xfId="0" applyFont="1" applyFill="1" applyBorder="1" applyAlignment="1">
      <alignment horizontal="center"/>
    </xf>
    <xf numFmtId="0" fontId="77" fillId="0" borderId="30" xfId="0" applyFont="1" applyFill="1" applyBorder="1" applyAlignment="1">
      <alignment wrapText="1"/>
    </xf>
    <xf numFmtId="49" fontId="77" fillId="0" borderId="5" xfId="0" applyNumberFormat="1" applyFont="1" applyFill="1" applyBorder="1" applyAlignment="1">
      <alignment vertical="top"/>
    </xf>
    <xf numFmtId="0" fontId="77" fillId="0" borderId="6" xfId="0" applyFont="1" applyFill="1" applyBorder="1" applyAlignment="1">
      <alignment vertical="top"/>
    </xf>
    <xf numFmtId="43" fontId="77" fillId="0" borderId="6" xfId="0" applyNumberFormat="1" applyFont="1" applyFill="1" applyBorder="1" applyAlignment="1">
      <alignment vertical="top"/>
    </xf>
    <xf numFmtId="43" fontId="77" fillId="0" borderId="0" xfId="0" applyNumberFormat="1" applyFont="1" applyFill="1" applyBorder="1" applyAlignment="1">
      <alignment horizontal="center" vertical="top" wrapText="1"/>
    </xf>
    <xf numFmtId="43" fontId="77" fillId="0" borderId="9" xfId="0" applyNumberFormat="1" applyFont="1" applyFill="1" applyBorder="1" applyAlignment="1">
      <alignment vertical="top"/>
    </xf>
    <xf numFmtId="0" fontId="77" fillId="0" borderId="25" xfId="0" applyFont="1" applyFill="1" applyBorder="1" applyAlignment="1">
      <alignment vertical="top" wrapText="1"/>
    </xf>
    <xf numFmtId="43" fontId="77" fillId="0" borderId="0" xfId="0" applyNumberFormat="1" applyFont="1" applyFill="1" applyBorder="1" applyAlignment="1">
      <alignment vertical="top"/>
    </xf>
    <xf numFmtId="43" fontId="77" fillId="0" borderId="32" xfId="0" applyNumberFormat="1" applyFont="1" applyFill="1" applyBorder="1" applyAlignment="1">
      <alignment vertical="top"/>
    </xf>
    <xf numFmtId="0" fontId="77" fillId="0" borderId="10" xfId="0" applyFont="1" applyFill="1" applyBorder="1" applyAlignment="1">
      <alignment vertical="top"/>
    </xf>
    <xf numFmtId="17" fontId="77" fillId="0" borderId="12" xfId="0" applyNumberFormat="1" applyFont="1" applyFill="1" applyBorder="1" applyAlignment="1">
      <alignment horizontal="center" vertical="top"/>
    </xf>
    <xf numFmtId="43" fontId="77" fillId="0" borderId="23" xfId="0" applyNumberFormat="1" applyFont="1" applyFill="1" applyBorder="1" applyAlignment="1">
      <alignment vertical="top"/>
    </xf>
    <xf numFmtId="43" fontId="77" fillId="0" borderId="11" xfId="0" applyNumberFormat="1" applyFont="1" applyFill="1" applyBorder="1" applyAlignment="1">
      <alignment vertical="top"/>
    </xf>
    <xf numFmtId="0" fontId="78" fillId="0" borderId="6" xfId="0" applyFont="1" applyFill="1" applyBorder="1" applyAlignment="1">
      <alignment vertical="top"/>
    </xf>
    <xf numFmtId="0" fontId="77" fillId="0" borderId="26" xfId="0" applyFont="1" applyFill="1" applyBorder="1" applyAlignment="1">
      <alignment vertical="top"/>
    </xf>
    <xf numFmtId="0" fontId="77" fillId="0" borderId="28" xfId="0" applyFont="1" applyFill="1" applyBorder="1" applyAlignment="1">
      <alignment vertical="top"/>
    </xf>
    <xf numFmtId="43" fontId="78" fillId="0" borderId="27" xfId="0" applyNumberFormat="1" applyFont="1" applyFill="1" applyBorder="1" applyAlignment="1">
      <alignment vertical="top"/>
    </xf>
    <xf numFmtId="43" fontId="78" fillId="0" borderId="17" xfId="0" applyNumberFormat="1" applyFont="1" applyFill="1" applyBorder="1" applyAlignment="1">
      <alignment vertical="top"/>
    </xf>
    <xf numFmtId="0" fontId="77" fillId="16" borderId="25" xfId="0" applyFont="1" applyFill="1" applyBorder="1" applyAlignment="1">
      <alignment vertical="top"/>
    </xf>
    <xf numFmtId="0" fontId="77" fillId="16" borderId="20" xfId="0" applyFont="1" applyFill="1" applyBorder="1" applyAlignment="1">
      <alignment horizontal="center" vertical="top"/>
    </xf>
    <xf numFmtId="43" fontId="82" fillId="16" borderId="0" xfId="0" applyNumberFormat="1" applyFont="1" applyFill="1" applyBorder="1" applyAlignment="1">
      <alignment vertical="top"/>
    </xf>
    <xf numFmtId="43" fontId="77" fillId="16" borderId="0" xfId="0" applyNumberFormat="1" applyFont="1" applyFill="1" applyBorder="1" applyAlignment="1">
      <alignment horizontal="center" vertical="top"/>
    </xf>
    <xf numFmtId="43" fontId="78" fillId="16" borderId="0" xfId="0" applyNumberFormat="1" applyFont="1" applyFill="1" applyBorder="1" applyAlignment="1">
      <alignment vertical="top"/>
    </xf>
    <xf numFmtId="0" fontId="77" fillId="0" borderId="30" xfId="0" applyFont="1" applyFill="1" applyBorder="1" applyAlignment="1">
      <alignment vertical="top"/>
    </xf>
    <xf numFmtId="0" fontId="77" fillId="0" borderId="8" xfId="0" applyFont="1" applyFill="1" applyBorder="1" applyAlignment="1">
      <alignment horizontal="center" vertical="top"/>
    </xf>
    <xf numFmtId="43" fontId="77" fillId="0" borderId="6" xfId="0" applyNumberFormat="1" applyFont="1" applyFill="1" applyBorder="1" applyAlignment="1">
      <alignment horizontal="center" vertical="top"/>
    </xf>
    <xf numFmtId="0" fontId="77" fillId="16" borderId="8" xfId="0" applyFont="1" applyFill="1" applyBorder="1" applyAlignment="1">
      <alignment horizontal="center" vertical="top"/>
    </xf>
    <xf numFmtId="43" fontId="77" fillId="16" borderId="6" xfId="0" applyNumberFormat="1" applyFont="1" applyFill="1" applyBorder="1" applyAlignment="1">
      <alignment horizontal="center" vertical="top"/>
    </xf>
    <xf numFmtId="0" fontId="77" fillId="0" borderId="30" xfId="0" applyFont="1" applyFill="1" applyBorder="1" applyAlignment="1">
      <alignment vertical="top" wrapText="1"/>
    </xf>
    <xf numFmtId="0" fontId="77" fillId="0" borderId="20" xfId="0" applyFont="1" applyFill="1" applyBorder="1" applyAlignment="1">
      <alignment horizontal="center" vertical="top"/>
    </xf>
    <xf numFmtId="0" fontId="77" fillId="0" borderId="14" xfId="0" applyFont="1" applyFill="1" applyBorder="1" applyAlignment="1">
      <alignment vertical="top" wrapText="1"/>
    </xf>
    <xf numFmtId="0" fontId="77" fillId="0" borderId="5" xfId="0" applyFont="1" applyFill="1" applyBorder="1" applyAlignment="1">
      <alignment vertical="top"/>
    </xf>
    <xf numFmtId="43" fontId="77" fillId="0" borderId="23" xfId="0" applyNumberFormat="1" applyFont="1" applyFill="1" applyBorder="1" applyAlignment="1">
      <alignment horizontal="center" vertical="top"/>
    </xf>
    <xf numFmtId="0" fontId="77" fillId="0" borderId="19" xfId="0" applyFont="1" applyFill="1" applyBorder="1" applyAlignment="1">
      <alignment vertical="top" wrapText="1"/>
    </xf>
    <xf numFmtId="0" fontId="77" fillId="0" borderId="31" xfId="0" applyFont="1" applyFill="1" applyBorder="1" applyAlignment="1">
      <alignment vertical="top"/>
    </xf>
    <xf numFmtId="0" fontId="77" fillId="0" borderId="19" xfId="0" applyFont="1" applyFill="1" applyBorder="1" applyAlignment="1">
      <alignment vertical="top"/>
    </xf>
    <xf numFmtId="0" fontId="77" fillId="0" borderId="8" xfId="0" quotePrefix="1" applyFont="1" applyFill="1" applyBorder="1" applyAlignment="1">
      <alignment horizontal="center" vertical="top"/>
    </xf>
    <xf numFmtId="43" fontId="77" fillId="0" borderId="6" xfId="0" quotePrefix="1" applyNumberFormat="1" applyFont="1" applyFill="1" applyBorder="1" applyAlignment="1">
      <alignment horizontal="center" vertical="top"/>
    </xf>
    <xf numFmtId="0" fontId="77" fillId="0" borderId="33" xfId="0" quotePrefix="1" applyFont="1" applyFill="1" applyBorder="1" applyAlignment="1">
      <alignment horizontal="center" vertical="top"/>
    </xf>
    <xf numFmtId="43" fontId="77" fillId="0" borderId="32" xfId="0" quotePrefix="1" applyNumberFormat="1" applyFont="1" applyFill="1" applyBorder="1" applyAlignment="1">
      <alignment horizontal="center" vertical="top"/>
    </xf>
    <xf numFmtId="0" fontId="77" fillId="0" borderId="8" xfId="0" applyFont="1" applyFill="1" applyBorder="1" applyAlignment="1">
      <alignment vertical="top"/>
    </xf>
    <xf numFmtId="0" fontId="77" fillId="0" borderId="16" xfId="0" applyFont="1" applyFill="1" applyBorder="1" applyAlignment="1">
      <alignment vertical="top"/>
    </xf>
    <xf numFmtId="0" fontId="77" fillId="0" borderId="5" xfId="0" applyFont="1" applyBorder="1" applyAlignment="1">
      <alignment vertical="top"/>
    </xf>
    <xf numFmtId="0" fontId="77" fillId="0" borderId="6" xfId="0" applyFont="1" applyBorder="1" applyAlignment="1">
      <alignment vertical="top"/>
    </xf>
    <xf numFmtId="0" fontId="77" fillId="0" borderId="30" xfId="0" applyFont="1" applyBorder="1" applyAlignment="1">
      <alignment vertical="top"/>
    </xf>
    <xf numFmtId="0" fontId="77" fillId="0" borderId="33" xfId="0" applyFont="1" applyBorder="1" applyAlignment="1">
      <alignment vertical="top"/>
    </xf>
    <xf numFmtId="43" fontId="77" fillId="0" borderId="32" xfId="0" applyNumberFormat="1" applyFont="1" applyBorder="1" applyAlignment="1">
      <alignment vertical="top"/>
    </xf>
    <xf numFmtId="0" fontId="77" fillId="0" borderId="35" xfId="0" applyFont="1" applyBorder="1" applyAlignment="1">
      <alignment vertical="top"/>
    </xf>
    <xf numFmtId="0" fontId="77" fillId="0" borderId="37" xfId="0" applyFont="1" applyBorder="1" applyAlignment="1">
      <alignment vertical="top"/>
    </xf>
    <xf numFmtId="43" fontId="78" fillId="0" borderId="36" xfId="0" applyNumberFormat="1" applyFont="1" applyBorder="1" applyAlignment="1">
      <alignment vertical="top"/>
    </xf>
    <xf numFmtId="43" fontId="78" fillId="0" borderId="38" xfId="0" applyNumberFormat="1" applyFont="1" applyBorder="1" applyAlignment="1">
      <alignment vertical="top"/>
    </xf>
    <xf numFmtId="164" fontId="81" fillId="0" borderId="0" xfId="0" applyNumberFormat="1" applyFont="1" applyBorder="1"/>
    <xf numFmtId="43" fontId="77" fillId="0" borderId="101" xfId="0" applyNumberFormat="1" applyFont="1" applyFill="1" applyBorder="1"/>
    <xf numFmtId="43" fontId="77" fillId="0" borderId="102" xfId="0" applyNumberFormat="1" applyFont="1" applyFill="1" applyBorder="1"/>
    <xf numFmtId="43" fontId="77" fillId="0" borderId="103" xfId="0" applyNumberFormat="1" applyFont="1" applyFill="1" applyBorder="1"/>
    <xf numFmtId="43" fontId="77" fillId="0" borderId="104" xfId="0" applyNumberFormat="1" applyFont="1" applyFill="1" applyBorder="1"/>
    <xf numFmtId="43" fontId="78" fillId="0" borderId="105" xfId="0" applyNumberFormat="1" applyFont="1" applyFill="1" applyBorder="1"/>
    <xf numFmtId="43" fontId="78" fillId="0" borderId="106" xfId="0" applyNumberFormat="1" applyFont="1" applyFill="1" applyBorder="1"/>
    <xf numFmtId="43" fontId="82" fillId="16" borderId="63" xfId="0" applyNumberFormat="1" applyFont="1" applyFill="1" applyBorder="1"/>
    <xf numFmtId="43" fontId="82" fillId="16" borderId="64" xfId="0" applyNumberFormat="1" applyFont="1" applyFill="1" applyBorder="1"/>
    <xf numFmtId="43" fontId="77" fillId="0" borderId="101" xfId="1" applyNumberFormat="1" applyFont="1" applyFill="1" applyBorder="1"/>
    <xf numFmtId="43" fontId="77" fillId="0" borderId="102" xfId="1" applyNumberFormat="1" applyFont="1" applyFill="1" applyBorder="1"/>
    <xf numFmtId="43" fontId="77" fillId="0" borderId="65" xfId="0" applyNumberFormat="1" applyFont="1" applyFill="1" applyBorder="1"/>
    <xf numFmtId="43" fontId="77" fillId="0" borderId="66" xfId="0" applyNumberFormat="1" applyFont="1" applyFill="1" applyBorder="1"/>
    <xf numFmtId="43" fontId="78" fillId="16" borderId="63" xfId="0" applyNumberFormat="1" applyFont="1" applyFill="1" applyBorder="1"/>
    <xf numFmtId="43" fontId="77" fillId="0" borderId="64" xfId="0" applyNumberFormat="1" applyFont="1" applyFill="1" applyBorder="1"/>
    <xf numFmtId="43" fontId="78" fillId="0" borderId="107" xfId="0" applyNumberFormat="1" applyFont="1" applyFill="1" applyBorder="1"/>
    <xf numFmtId="43" fontId="78" fillId="0" borderId="108" xfId="0" applyNumberFormat="1" applyFont="1" applyFill="1" applyBorder="1"/>
    <xf numFmtId="43" fontId="77" fillId="0" borderId="101" xfId="0" applyNumberFormat="1" applyFont="1" applyFill="1" applyBorder="1" applyAlignment="1">
      <alignment horizontal="center"/>
    </xf>
    <xf numFmtId="43" fontId="77" fillId="0" borderId="101" xfId="0" applyNumberFormat="1" applyFont="1" applyFill="1" applyBorder="1" applyAlignment="1">
      <alignment vertical="top"/>
    </xf>
    <xf numFmtId="43" fontId="77" fillId="0" borderId="102" xfId="0" applyNumberFormat="1" applyFont="1" applyFill="1" applyBorder="1" applyAlignment="1">
      <alignment vertical="top"/>
    </xf>
    <xf numFmtId="43" fontId="77" fillId="0" borderId="109" xfId="0" applyNumberFormat="1" applyFont="1" applyFill="1" applyBorder="1" applyAlignment="1">
      <alignment vertical="top"/>
    </xf>
    <xf numFmtId="43" fontId="77" fillId="0" borderId="110" xfId="0" applyNumberFormat="1" applyFont="1" applyFill="1" applyBorder="1" applyAlignment="1">
      <alignment vertical="top"/>
    </xf>
    <xf numFmtId="43" fontId="77" fillId="0" borderId="103" xfId="0" applyNumberFormat="1" applyFont="1" applyFill="1" applyBorder="1" applyAlignment="1">
      <alignment vertical="top"/>
    </xf>
    <xf numFmtId="43" fontId="77" fillId="0" borderId="104" xfId="0" applyNumberFormat="1" applyFont="1" applyFill="1" applyBorder="1" applyAlignment="1">
      <alignment vertical="top"/>
    </xf>
    <xf numFmtId="43" fontId="78" fillId="0" borderId="107" xfId="0" applyNumberFormat="1" applyFont="1" applyFill="1" applyBorder="1" applyAlignment="1">
      <alignment vertical="top"/>
    </xf>
    <xf numFmtId="43" fontId="78" fillId="0" borderId="108" xfId="0" applyNumberFormat="1" applyFont="1" applyFill="1" applyBorder="1" applyAlignment="1">
      <alignment vertical="top"/>
    </xf>
    <xf numFmtId="43" fontId="78" fillId="16" borderId="63" xfId="0" applyNumberFormat="1" applyFont="1" applyFill="1" applyBorder="1" applyAlignment="1">
      <alignment vertical="top"/>
    </xf>
    <xf numFmtId="43" fontId="82" fillId="16" borderId="64" xfId="0" applyNumberFormat="1" applyFont="1" applyFill="1" applyBorder="1" applyAlignment="1">
      <alignment vertical="top"/>
    </xf>
    <xf numFmtId="43" fontId="77" fillId="0" borderId="65" xfId="0" applyNumberFormat="1" applyFont="1" applyFill="1" applyBorder="1" applyAlignment="1">
      <alignment vertical="top"/>
    </xf>
    <xf numFmtId="43" fontId="77" fillId="0" borderId="66" xfId="0" applyNumberFormat="1" applyFont="1" applyFill="1" applyBorder="1" applyAlignment="1">
      <alignment vertical="top"/>
    </xf>
    <xf numFmtId="43" fontId="78" fillId="0" borderId="111" xfId="0" applyNumberFormat="1" applyFont="1" applyBorder="1" applyAlignment="1">
      <alignment vertical="top"/>
    </xf>
    <xf numFmtId="43" fontId="78" fillId="0" borderId="112" xfId="0" applyNumberFormat="1" applyFont="1" applyBorder="1" applyAlignment="1">
      <alignment vertical="top"/>
    </xf>
    <xf numFmtId="43" fontId="78" fillId="16" borderId="113" xfId="0" applyNumberFormat="1" applyFont="1" applyFill="1" applyBorder="1"/>
    <xf numFmtId="43" fontId="82" fillId="16" borderId="114" xfId="0" applyNumberFormat="1" applyFont="1" applyFill="1" applyBorder="1"/>
    <xf numFmtId="43" fontId="5" fillId="0" borderId="64" xfId="3" applyNumberFormat="1" applyFont="1" applyFill="1" applyBorder="1" applyAlignment="1"/>
    <xf numFmtId="43" fontId="77" fillId="0" borderId="101" xfId="0" applyNumberFormat="1" applyFont="1" applyFill="1" applyBorder="1" applyAlignment="1">
      <alignment horizontal="center" vertical="top"/>
    </xf>
    <xf numFmtId="43" fontId="77" fillId="0" borderId="65" xfId="0" applyNumberFormat="1" applyFont="1" applyFill="1" applyBorder="1" applyAlignment="1">
      <alignment horizontal="center" vertical="top"/>
    </xf>
    <xf numFmtId="43" fontId="77" fillId="0" borderId="101" xfId="0" quotePrefix="1" applyNumberFormat="1" applyFont="1" applyFill="1" applyBorder="1" applyAlignment="1">
      <alignment horizontal="center" vertical="top"/>
    </xf>
    <xf numFmtId="43" fontId="77" fillId="0" borderId="109" xfId="0" quotePrefix="1" applyNumberFormat="1" applyFont="1" applyFill="1" applyBorder="1" applyAlignment="1">
      <alignment horizontal="center" vertical="top"/>
    </xf>
    <xf numFmtId="43" fontId="10" fillId="0" borderId="64" xfId="2275" applyNumberFormat="1" applyFont="1" applyFill="1" applyBorder="1" applyAlignment="1"/>
    <xf numFmtId="17" fontId="78" fillId="15" borderId="99" xfId="0" applyNumberFormat="1" applyFont="1" applyFill="1" applyBorder="1" applyAlignment="1">
      <alignment horizontal="center" wrapText="1"/>
    </xf>
    <xf numFmtId="43" fontId="77" fillId="0" borderId="109" xfId="0" applyNumberFormat="1" applyFont="1" applyFill="1" applyBorder="1" applyAlignment="1">
      <alignment horizontal="center"/>
    </xf>
    <xf numFmtId="43" fontId="77" fillId="0" borderId="32" xfId="0" applyNumberFormat="1" applyFont="1" applyFill="1" applyBorder="1" applyAlignment="1">
      <alignment horizontal="center"/>
    </xf>
    <xf numFmtId="43" fontId="77" fillId="0" borderId="110" xfId="0" applyNumberFormat="1" applyFont="1" applyFill="1" applyBorder="1" applyAlignment="1">
      <alignment horizontal="center"/>
    </xf>
    <xf numFmtId="43" fontId="78" fillId="0" borderId="61" xfId="0" applyNumberFormat="1" applyFont="1" applyFill="1" applyBorder="1" applyAlignment="1">
      <alignment vertical="top"/>
    </xf>
    <xf numFmtId="43" fontId="78" fillId="0" borderId="67" xfId="0" applyNumberFormat="1" applyFont="1" applyFill="1" applyBorder="1" applyAlignment="1">
      <alignment vertical="top"/>
    </xf>
    <xf numFmtId="43" fontId="78" fillId="0" borderId="62" xfId="0" applyNumberFormat="1" applyFont="1" applyFill="1" applyBorder="1" applyAlignment="1">
      <alignment vertical="top"/>
    </xf>
    <xf numFmtId="43" fontId="78" fillId="16" borderId="6" xfId="0" applyNumberFormat="1" applyFont="1" applyFill="1" applyBorder="1" applyAlignment="1">
      <alignment vertical="top"/>
    </xf>
    <xf numFmtId="43" fontId="78" fillId="0" borderId="102" xfId="0" applyNumberFormat="1" applyFont="1" applyFill="1" applyBorder="1"/>
    <xf numFmtId="43" fontId="78" fillId="0" borderId="6" xfId="0" applyNumberFormat="1" applyFont="1" applyFill="1" applyBorder="1"/>
    <xf numFmtId="49" fontId="77" fillId="0" borderId="5" xfId="0" applyNumberFormat="1" applyFont="1" applyFill="1" applyBorder="1" applyAlignment="1">
      <alignment horizontal="left"/>
    </xf>
    <xf numFmtId="0" fontId="77" fillId="0" borderId="7" xfId="0" applyFont="1" applyFill="1" applyBorder="1" applyAlignment="1">
      <alignment horizontal="left"/>
    </xf>
    <xf numFmtId="0" fontId="77" fillId="0" borderId="10" xfId="0" applyFont="1" applyFill="1" applyBorder="1" applyAlignment="1">
      <alignment horizontal="left"/>
    </xf>
    <xf numFmtId="0" fontId="77" fillId="0" borderId="14" xfId="0" applyFont="1" applyFill="1" applyBorder="1" applyAlignment="1">
      <alignment horizontal="left"/>
    </xf>
    <xf numFmtId="0" fontId="81" fillId="16" borderId="19" xfId="0" applyFont="1" applyFill="1" applyBorder="1" applyAlignment="1">
      <alignment horizontal="left"/>
    </xf>
    <xf numFmtId="49" fontId="77" fillId="0" borderId="24" xfId="0" applyNumberFormat="1" applyFont="1" applyFill="1" applyBorder="1" applyAlignment="1">
      <alignment horizontal="left"/>
    </xf>
    <xf numFmtId="0" fontId="77" fillId="16" borderId="25" xfId="0" applyFont="1" applyFill="1" applyBorder="1" applyAlignment="1">
      <alignment horizontal="left"/>
    </xf>
    <xf numFmtId="0" fontId="77" fillId="0" borderId="30" xfId="0" applyFont="1" applyFill="1" applyBorder="1" applyAlignment="1">
      <alignment horizontal="left"/>
    </xf>
    <xf numFmtId="0" fontId="77" fillId="0" borderId="26" xfId="0" applyFont="1" applyFill="1" applyBorder="1" applyAlignment="1">
      <alignment horizontal="left"/>
    </xf>
    <xf numFmtId="0" fontId="77" fillId="16" borderId="19" xfId="0" applyFont="1" applyFill="1" applyBorder="1" applyAlignment="1">
      <alignment horizontal="left"/>
    </xf>
    <xf numFmtId="0" fontId="77" fillId="0" borderId="22" xfId="0" applyFont="1" applyFill="1" applyBorder="1" applyAlignment="1">
      <alignment horizontal="left"/>
    </xf>
    <xf numFmtId="0" fontId="78" fillId="0" borderId="15" xfId="0" applyFont="1" applyFill="1" applyBorder="1" applyAlignment="1">
      <alignment horizontal="left"/>
    </xf>
    <xf numFmtId="0" fontId="78" fillId="0" borderId="6" xfId="0" applyFont="1" applyFill="1" applyBorder="1" applyAlignment="1">
      <alignment horizontal="left"/>
    </xf>
    <xf numFmtId="0" fontId="77" fillId="0" borderId="19" xfId="0" applyFont="1" applyFill="1" applyBorder="1" applyAlignment="1">
      <alignment horizontal="left"/>
    </xf>
    <xf numFmtId="0" fontId="77" fillId="0" borderId="14" xfId="0" applyFont="1" applyFill="1" applyBorder="1" applyAlignment="1">
      <alignment horizontal="left" wrapText="1"/>
    </xf>
    <xf numFmtId="43" fontId="77" fillId="0" borderId="32" xfId="0" quotePrefix="1" applyNumberFormat="1" applyFont="1" applyFill="1" applyBorder="1" applyAlignment="1">
      <alignment horizontal="center"/>
    </xf>
    <xf numFmtId="43" fontId="77" fillId="0" borderId="105" xfId="0" applyNumberFormat="1" applyFont="1" applyFill="1" applyBorder="1" applyAlignment="1">
      <alignment horizontal="center"/>
    </xf>
    <xf numFmtId="43" fontId="82" fillId="16" borderId="102" xfId="0" applyNumberFormat="1" applyFont="1" applyFill="1" applyBorder="1"/>
    <xf numFmtId="43" fontId="77" fillId="0" borderId="109" xfId="0" quotePrefix="1" applyNumberFormat="1" applyFont="1" applyFill="1" applyBorder="1" applyAlignment="1">
      <alignment horizontal="center"/>
    </xf>
    <xf numFmtId="43" fontId="77" fillId="0" borderId="110" xfId="0" quotePrefix="1" applyNumberFormat="1" applyFont="1" applyFill="1" applyBorder="1" applyAlignment="1">
      <alignment horizontal="center"/>
    </xf>
    <xf numFmtId="43" fontId="77" fillId="0" borderId="109" xfId="0" applyNumberFormat="1" applyFont="1" applyFill="1" applyBorder="1"/>
    <xf numFmtId="43" fontId="77" fillId="0" borderId="110" xfId="0" applyNumberFormat="1" applyFont="1" applyFill="1" applyBorder="1"/>
    <xf numFmtId="43" fontId="78" fillId="0" borderId="111" xfId="0" applyNumberFormat="1" applyFont="1" applyFill="1" applyBorder="1"/>
    <xf numFmtId="43" fontId="78" fillId="0" borderId="112" xfId="0" applyNumberFormat="1" applyFont="1" applyFill="1" applyBorder="1"/>
    <xf numFmtId="43" fontId="78" fillId="16" borderId="101" xfId="0" applyNumberFormat="1" applyFont="1" applyFill="1" applyBorder="1"/>
    <xf numFmtId="0" fontId="78" fillId="15" borderId="99" xfId="0" applyFont="1" applyFill="1" applyBorder="1" applyAlignment="1">
      <alignment horizontal="center" wrapText="1"/>
    </xf>
    <xf numFmtId="0" fontId="3" fillId="0" borderId="0" xfId="0" applyFont="1" applyBorder="1" applyAlignment="1">
      <alignment horizontal="center"/>
    </xf>
    <xf numFmtId="43" fontId="80" fillId="16" borderId="18" xfId="2" applyFont="1" applyFill="1" applyBorder="1" applyAlignment="1" applyProtection="1">
      <alignment horizontal="left"/>
    </xf>
    <xf numFmtId="39" fontId="82" fillId="16" borderId="0" xfId="3" applyFont="1" applyFill="1" applyBorder="1" applyAlignment="1" applyProtection="1">
      <alignment horizontal="left"/>
    </xf>
    <xf numFmtId="0" fontId="77" fillId="0" borderId="116" xfId="0" applyFont="1" applyFill="1" applyBorder="1" applyAlignment="1">
      <alignment horizontal="left"/>
    </xf>
    <xf numFmtId="0" fontId="77" fillId="0" borderId="32" xfId="0" applyFont="1" applyFill="1" applyBorder="1" applyAlignment="1">
      <alignment horizontal="left"/>
    </xf>
    <xf numFmtId="0" fontId="78" fillId="0" borderId="32" xfId="0" applyFont="1" applyFill="1" applyBorder="1" applyAlignment="1">
      <alignment horizontal="left"/>
    </xf>
    <xf numFmtId="0" fontId="77" fillId="0" borderId="117" xfId="0" applyFont="1" applyFill="1" applyBorder="1" applyAlignment="1">
      <alignment horizontal="left"/>
    </xf>
    <xf numFmtId="0" fontId="77" fillId="0" borderId="20" xfId="0" applyFont="1" applyFill="1" applyBorder="1"/>
    <xf numFmtId="43" fontId="80" fillId="16" borderId="115" xfId="2" applyFont="1" applyFill="1" applyBorder="1" applyAlignment="1" applyProtection="1">
      <alignment horizontal="left"/>
    </xf>
    <xf numFmtId="49" fontId="81" fillId="16" borderId="118" xfId="0" applyNumberFormat="1" applyFont="1" applyFill="1" applyBorder="1" applyAlignment="1">
      <alignment horizontal="left"/>
    </xf>
    <xf numFmtId="39" fontId="82" fillId="16" borderId="118" xfId="3" applyFont="1" applyFill="1" applyBorder="1" applyAlignment="1" applyProtection="1">
      <alignment horizontal="left"/>
    </xf>
    <xf numFmtId="0" fontId="77" fillId="16" borderId="118" xfId="0" applyFont="1" applyFill="1" applyBorder="1" applyAlignment="1">
      <alignment horizontal="center"/>
    </xf>
    <xf numFmtId="43" fontId="80" fillId="16" borderId="18" xfId="2" applyFont="1" applyFill="1" applyBorder="1" applyAlignment="1" applyProtection="1">
      <alignment horizontal="justify"/>
    </xf>
    <xf numFmtId="39" fontId="82" fillId="16" borderId="0" xfId="3" applyFont="1" applyFill="1" applyBorder="1" applyAlignment="1" applyProtection="1">
      <alignment horizontal="right"/>
    </xf>
    <xf numFmtId="0" fontId="77" fillId="0" borderId="116" xfId="0" applyFont="1" applyBorder="1" applyAlignment="1">
      <alignment vertical="top"/>
    </xf>
    <xf numFmtId="0" fontId="77" fillId="0" borderId="32" xfId="0" applyFont="1" applyBorder="1" applyAlignment="1">
      <alignment vertical="top"/>
    </xf>
    <xf numFmtId="0" fontId="78" fillId="0" borderId="32" xfId="0" applyFont="1" applyBorder="1" applyAlignment="1">
      <alignment vertical="top"/>
    </xf>
    <xf numFmtId="49" fontId="77" fillId="16" borderId="115" xfId="0" applyNumberFormat="1" applyFont="1" applyFill="1" applyBorder="1" applyAlignment="1">
      <alignment horizontal="center"/>
    </xf>
    <xf numFmtId="49" fontId="77" fillId="16" borderId="118" xfId="0" applyNumberFormat="1" applyFont="1" applyFill="1" applyBorder="1" applyAlignment="1">
      <alignment horizontal="center"/>
    </xf>
    <xf numFmtId="39" fontId="82" fillId="16" borderId="118" xfId="3" applyFont="1" applyFill="1" applyBorder="1" applyAlignment="1" applyProtection="1">
      <alignment horizontal="right"/>
    </xf>
    <xf numFmtId="0" fontId="78" fillId="15" borderId="100" xfId="0" applyFont="1" applyFill="1" applyBorder="1" applyAlignment="1">
      <alignment horizontal="center" wrapText="1"/>
    </xf>
    <xf numFmtId="0" fontId="77" fillId="0" borderId="30" xfId="0" applyFont="1" applyFill="1" applyBorder="1" applyAlignment="1">
      <alignment vertical="top" wrapText="1"/>
    </xf>
    <xf numFmtId="0" fontId="77" fillId="0" borderId="14" xfId="0" applyFont="1" applyFill="1" applyBorder="1" applyAlignment="1">
      <alignment vertical="top" wrapText="1"/>
    </xf>
    <xf numFmtId="43" fontId="77" fillId="0" borderId="0" xfId="1" applyFont="1" applyAlignment="1">
      <alignment horizontal="center" vertical="center" wrapText="1"/>
    </xf>
    <xf numFmtId="43" fontId="77" fillId="0" borderId="0" xfId="1" applyFont="1" applyFill="1"/>
    <xf numFmtId="43" fontId="81" fillId="0" borderId="0" xfId="1" applyFont="1"/>
    <xf numFmtId="43" fontId="77" fillId="0" borderId="0" xfId="1" applyFont="1"/>
    <xf numFmtId="0" fontId="77" fillId="0" borderId="15" xfId="0" applyFont="1" applyFill="1" applyBorder="1" applyAlignment="1">
      <alignment horizontal="center"/>
    </xf>
    <xf numFmtId="17" fontId="77" fillId="0" borderId="11" xfId="0" applyNumberFormat="1" applyFont="1" applyFill="1" applyBorder="1" applyAlignment="1">
      <alignment horizontal="center"/>
    </xf>
    <xf numFmtId="165" fontId="77" fillId="0" borderId="15" xfId="0" applyNumberFormat="1" applyFont="1" applyFill="1" applyBorder="1" applyAlignment="1">
      <alignment horizontal="center"/>
    </xf>
    <xf numFmtId="165" fontId="81" fillId="16" borderId="19" xfId="0" applyNumberFormat="1" applyFont="1" applyFill="1" applyBorder="1" applyAlignment="1">
      <alignment horizontal="center"/>
    </xf>
    <xf numFmtId="0" fontId="77" fillId="0" borderId="0" xfId="0" applyFont="1" applyFill="1" applyBorder="1" applyAlignment="1">
      <alignment horizontal="center"/>
    </xf>
    <xf numFmtId="0" fontId="77" fillId="0" borderId="27" xfId="0" applyFont="1" applyFill="1" applyBorder="1"/>
    <xf numFmtId="0" fontId="77" fillId="16" borderId="6" xfId="0" applyFont="1" applyFill="1" applyBorder="1" applyAlignment="1">
      <alignment horizontal="center"/>
    </xf>
    <xf numFmtId="0" fontId="77" fillId="0" borderId="15" xfId="0" applyFont="1" applyFill="1" applyBorder="1"/>
    <xf numFmtId="0" fontId="77" fillId="16" borderId="0" xfId="0" applyFont="1" applyFill="1" applyBorder="1" applyAlignment="1">
      <alignment horizontal="center"/>
    </xf>
    <xf numFmtId="17" fontId="77" fillId="0" borderId="6" xfId="0" applyNumberFormat="1" applyFont="1" applyFill="1" applyBorder="1" applyAlignment="1">
      <alignment horizontal="center"/>
    </xf>
    <xf numFmtId="17" fontId="77" fillId="0" borderId="23" xfId="0" applyNumberFormat="1" applyFont="1" applyFill="1" applyBorder="1" applyAlignment="1">
      <alignment horizontal="center"/>
    </xf>
    <xf numFmtId="0" fontId="77" fillId="0" borderId="19" xfId="0" quotePrefix="1" applyFont="1" applyFill="1" applyBorder="1" applyAlignment="1">
      <alignment horizontal="center"/>
    </xf>
    <xf numFmtId="17" fontId="78" fillId="15" borderId="119" xfId="0" applyNumberFormat="1" applyFont="1" applyFill="1" applyBorder="1" applyAlignment="1">
      <alignment horizontal="center" wrapText="1"/>
    </xf>
    <xf numFmtId="0" fontId="78" fillId="15" borderId="98" xfId="0" applyFont="1" applyFill="1" applyBorder="1" applyAlignment="1">
      <alignment horizontal="center" wrapText="1"/>
    </xf>
    <xf numFmtId="43" fontId="77" fillId="0" borderId="120" xfId="0" applyNumberFormat="1" applyFont="1" applyFill="1" applyBorder="1"/>
    <xf numFmtId="43" fontId="77" fillId="0" borderId="121" xfId="0" applyNumberFormat="1" applyFont="1" applyFill="1" applyBorder="1"/>
    <xf numFmtId="43" fontId="78" fillId="0" borderId="122" xfId="0" applyNumberFormat="1" applyFont="1" applyFill="1" applyBorder="1"/>
    <xf numFmtId="43" fontId="82" fillId="16" borderId="95" xfId="0" applyNumberFormat="1" applyFont="1" applyFill="1" applyBorder="1"/>
    <xf numFmtId="43" fontId="77" fillId="0" borderId="93" xfId="0" applyNumberFormat="1" applyFont="1" applyFill="1" applyBorder="1"/>
    <xf numFmtId="43" fontId="81" fillId="16" borderId="120" xfId="0" applyNumberFormat="1" applyFont="1" applyFill="1" applyBorder="1" applyAlignment="1">
      <alignment horizontal="center"/>
    </xf>
    <xf numFmtId="43" fontId="77" fillId="0" borderId="120" xfId="0" applyNumberFormat="1" applyFont="1" applyFill="1" applyBorder="1" applyAlignment="1">
      <alignment horizontal="center"/>
    </xf>
    <xf numFmtId="43" fontId="77" fillId="0" borderId="122" xfId="0" applyNumberFormat="1" applyFont="1" applyFill="1" applyBorder="1" applyAlignment="1">
      <alignment horizontal="center"/>
    </xf>
    <xf numFmtId="43" fontId="78" fillId="0" borderId="123" xfId="0" applyNumberFormat="1" applyFont="1" applyFill="1" applyBorder="1"/>
    <xf numFmtId="43" fontId="81" fillId="16" borderId="95" xfId="0" applyNumberFormat="1" applyFont="1" applyFill="1" applyBorder="1" applyAlignment="1">
      <alignment horizontal="center"/>
    </xf>
    <xf numFmtId="43" fontId="77" fillId="0" borderId="124" xfId="0" applyNumberFormat="1" applyFont="1" applyFill="1" applyBorder="1"/>
    <xf numFmtId="43" fontId="78" fillId="0" borderId="125" xfId="0" applyNumberFormat="1" applyFont="1" applyFill="1" applyBorder="1"/>
    <xf numFmtId="43" fontId="82" fillId="16" borderId="94" xfId="0" applyNumberFormat="1" applyFont="1" applyFill="1" applyBorder="1"/>
    <xf numFmtId="17" fontId="77" fillId="0" borderId="10" xfId="0" applyNumberFormat="1" applyFont="1" applyFill="1" applyBorder="1" applyAlignment="1">
      <alignment horizontal="center"/>
    </xf>
    <xf numFmtId="165" fontId="77" fillId="0" borderId="14" xfId="0" applyNumberFormat="1" applyFont="1" applyFill="1" applyBorder="1" applyAlignment="1">
      <alignment horizontal="center"/>
    </xf>
    <xf numFmtId="165" fontId="81" fillId="16" borderId="25" xfId="0" applyNumberFormat="1" applyFont="1" applyFill="1" applyBorder="1" applyAlignment="1">
      <alignment horizontal="center"/>
    </xf>
    <xf numFmtId="0" fontId="77" fillId="0" borderId="25" xfId="0" applyFont="1" applyFill="1" applyBorder="1" applyAlignment="1">
      <alignment horizontal="center" vertical="top" wrapText="1"/>
    </xf>
    <xf numFmtId="0" fontId="77" fillId="0" borderId="14" xfId="0" applyFont="1" applyFill="1" applyBorder="1" applyAlignment="1">
      <alignment horizontal="center" vertical="top" wrapText="1"/>
    </xf>
    <xf numFmtId="17" fontId="77" fillId="0" borderId="10" xfId="0" applyNumberFormat="1" applyFont="1" applyFill="1" applyBorder="1" applyAlignment="1">
      <alignment horizontal="center" vertical="top"/>
    </xf>
    <xf numFmtId="0" fontId="77" fillId="16" borderId="19" xfId="0" applyFont="1" applyFill="1" applyBorder="1" applyAlignment="1">
      <alignment horizontal="center" vertical="top"/>
    </xf>
    <xf numFmtId="0" fontId="77" fillId="0" borderId="19" xfId="0" applyFont="1" applyFill="1" applyBorder="1" applyAlignment="1">
      <alignment horizontal="center" vertical="top"/>
    </xf>
    <xf numFmtId="0" fontId="77" fillId="0" borderId="25" xfId="0" applyFont="1" applyFill="1" applyBorder="1" applyAlignment="1">
      <alignment horizontal="center" vertical="top"/>
    </xf>
    <xf numFmtId="0" fontId="77" fillId="16" borderId="25" xfId="0" applyFont="1" applyFill="1" applyBorder="1" applyAlignment="1">
      <alignment horizontal="center" vertical="top"/>
    </xf>
    <xf numFmtId="0" fontId="77" fillId="0" borderId="19" xfId="0" quotePrefix="1" applyFont="1" applyFill="1" applyBorder="1" applyAlignment="1">
      <alignment horizontal="center" vertical="top"/>
    </xf>
    <xf numFmtId="0" fontId="77" fillId="0" borderId="30" xfId="0" quotePrefix="1" applyFont="1" applyFill="1" applyBorder="1" applyAlignment="1">
      <alignment horizontal="center" vertical="top"/>
    </xf>
    <xf numFmtId="0" fontId="77" fillId="0" borderId="14" xfId="0" applyFont="1" applyFill="1" applyBorder="1" applyAlignment="1">
      <alignment vertical="top"/>
    </xf>
    <xf numFmtId="43" fontId="77" fillId="0" borderId="95" xfId="0" applyNumberFormat="1" applyFont="1" applyFill="1" applyBorder="1"/>
    <xf numFmtId="43" fontId="77" fillId="0" borderId="120" xfId="0" applyNumberFormat="1" applyFont="1" applyFill="1" applyBorder="1" applyAlignment="1">
      <alignment vertical="top"/>
    </xf>
    <xf numFmtId="43" fontId="77" fillId="0" borderId="95" xfId="0" applyNumberFormat="1" applyFont="1" applyFill="1" applyBorder="1" applyAlignment="1">
      <alignment vertical="top"/>
    </xf>
    <xf numFmtId="43" fontId="77" fillId="0" borderId="121" xfId="0" applyNumberFormat="1" applyFont="1" applyFill="1" applyBorder="1" applyAlignment="1">
      <alignment vertical="top"/>
    </xf>
    <xf numFmtId="43" fontId="82" fillId="16" borderId="120" xfId="0" applyNumberFormat="1" applyFont="1" applyFill="1" applyBorder="1" applyAlignment="1">
      <alignment vertical="top"/>
    </xf>
    <xf numFmtId="43" fontId="77" fillId="0" borderId="93" xfId="0" applyNumberFormat="1" applyFont="1" applyFill="1" applyBorder="1" applyAlignment="1">
      <alignment vertical="top"/>
    </xf>
    <xf numFmtId="43" fontId="78" fillId="0" borderId="123" xfId="0" applyNumberFormat="1" applyFont="1" applyFill="1" applyBorder="1" applyAlignment="1">
      <alignment vertical="top"/>
    </xf>
    <xf numFmtId="43" fontId="82" fillId="16" borderId="95" xfId="0" applyNumberFormat="1" applyFont="1" applyFill="1" applyBorder="1" applyAlignment="1">
      <alignment vertical="top"/>
    </xf>
    <xf numFmtId="43" fontId="77" fillId="0" borderId="124" xfId="0" applyNumberFormat="1" applyFont="1" applyFill="1" applyBorder="1" applyAlignment="1">
      <alignment vertical="top"/>
    </xf>
    <xf numFmtId="43" fontId="77" fillId="0" borderId="124" xfId="0" applyNumberFormat="1" applyFont="1" applyBorder="1" applyAlignment="1">
      <alignment vertical="top"/>
    </xf>
    <xf numFmtId="43" fontId="78" fillId="0" borderId="125" xfId="0" applyNumberFormat="1" applyFont="1" applyBorder="1" applyAlignment="1">
      <alignment vertical="top"/>
    </xf>
    <xf numFmtId="17" fontId="78" fillId="15" borderId="100" xfId="0" applyNumberFormat="1" applyFont="1" applyFill="1" applyBorder="1" applyAlignment="1">
      <alignment horizontal="center" wrapText="1"/>
    </xf>
    <xf numFmtId="43" fontId="77" fillId="0" borderId="11" xfId="1" applyNumberFormat="1" applyFont="1" applyFill="1" applyBorder="1"/>
    <xf numFmtId="43" fontId="10" fillId="0" borderId="0" xfId="2275" applyNumberFormat="1" applyFont="1" applyFill="1" applyBorder="1" applyAlignment="1"/>
    <xf numFmtId="43" fontId="77" fillId="0" borderId="126" xfId="0" applyNumberFormat="1" applyFont="1" applyFill="1" applyBorder="1"/>
    <xf numFmtId="43" fontId="82" fillId="16" borderId="120" xfId="0" applyNumberFormat="1" applyFont="1" applyFill="1" applyBorder="1"/>
    <xf numFmtId="43" fontId="78" fillId="0" borderId="95" xfId="0" applyNumberFormat="1" applyFont="1" applyFill="1" applyBorder="1" applyAlignment="1">
      <alignment vertical="top"/>
    </xf>
    <xf numFmtId="43" fontId="78" fillId="0" borderId="122" xfId="0" applyNumberFormat="1" applyFont="1" applyFill="1" applyBorder="1" applyAlignment="1">
      <alignment vertical="top"/>
    </xf>
    <xf numFmtId="43" fontId="77" fillId="0" borderId="95" xfId="0" applyNumberFormat="1" applyFont="1" applyBorder="1" applyAlignment="1">
      <alignment vertical="top"/>
    </xf>
    <xf numFmtId="17" fontId="78" fillId="15" borderId="98" xfId="0" applyNumberFormat="1" applyFont="1" applyFill="1" applyBorder="1" applyAlignment="1">
      <alignment horizontal="center" wrapText="1"/>
    </xf>
    <xf numFmtId="43" fontId="82" fillId="16" borderId="124" xfId="0" applyNumberFormat="1" applyFont="1" applyFill="1" applyBorder="1"/>
    <xf numFmtId="43" fontId="77" fillId="16" borderId="94" xfId="0" applyNumberFormat="1" applyFont="1" applyFill="1" applyBorder="1"/>
    <xf numFmtId="0" fontId="78" fillId="85" borderId="98" xfId="0" applyFont="1" applyFill="1" applyBorder="1" applyAlignment="1">
      <alignment horizontal="center" wrapText="1"/>
    </xf>
    <xf numFmtId="0" fontId="78" fillId="0" borderId="0" xfId="0" applyFont="1"/>
    <xf numFmtId="0" fontId="77" fillId="0" borderId="40" xfId="0" applyFont="1" applyBorder="1"/>
    <xf numFmtId="0" fontId="78" fillId="15" borderId="46" xfId="0" applyFont="1" applyFill="1" applyBorder="1" applyAlignment="1">
      <alignment horizontal="center" wrapText="1"/>
    </xf>
    <xf numFmtId="17" fontId="78" fillId="15" borderId="47" xfId="0" applyNumberFormat="1" applyFont="1" applyFill="1" applyBorder="1" applyAlignment="1">
      <alignment horizontal="center" wrapText="1"/>
    </xf>
    <xf numFmtId="49" fontId="77" fillId="0" borderId="49" xfId="0" applyNumberFormat="1" applyFont="1" applyBorder="1" applyAlignment="1">
      <alignment horizontal="left" vertical="top"/>
    </xf>
    <xf numFmtId="164" fontId="77" fillId="0" borderId="50" xfId="1" applyNumberFormat="1" applyFont="1" applyFill="1" applyBorder="1" applyAlignment="1">
      <alignment vertical="top"/>
    </xf>
    <xf numFmtId="164" fontId="77" fillId="0" borderId="51" xfId="1" applyNumberFormat="1" applyFont="1" applyFill="1" applyBorder="1" applyAlignment="1">
      <alignment vertical="top"/>
    </xf>
    <xf numFmtId="49" fontId="77" fillId="0" borderId="8" xfId="0" applyNumberFormat="1" applyFont="1" applyBorder="1" applyAlignment="1">
      <alignment horizontal="left" vertical="top"/>
    </xf>
    <xf numFmtId="0" fontId="77" fillId="0" borderId="8" xfId="0" applyFont="1" applyBorder="1" applyAlignment="1">
      <alignment vertical="top"/>
    </xf>
    <xf numFmtId="164" fontId="77" fillId="0" borderId="8" xfId="1" applyNumberFormat="1" applyFont="1" applyFill="1" applyBorder="1" applyAlignment="1">
      <alignment vertical="top"/>
    </xf>
    <xf numFmtId="164" fontId="77" fillId="0" borderId="53" xfId="1" applyNumberFormat="1" applyFont="1" applyFill="1" applyBorder="1" applyAlignment="1">
      <alignment vertical="top"/>
    </xf>
    <xf numFmtId="0" fontId="77" fillId="0" borderId="52" xfId="0" applyFont="1" applyFill="1" applyBorder="1" applyAlignment="1">
      <alignment horizontal="left" vertical="top"/>
    </xf>
    <xf numFmtId="0" fontId="77" fillId="0" borderId="6" xfId="0" applyFont="1" applyBorder="1" applyAlignment="1">
      <alignment horizontal="left" vertical="top" wrapText="1"/>
    </xf>
    <xf numFmtId="0" fontId="77" fillId="0" borderId="42" xfId="0" applyFont="1" applyBorder="1" applyAlignment="1">
      <alignment horizontal="left" vertical="top"/>
    </xf>
    <xf numFmtId="0" fontId="77" fillId="0" borderId="42" xfId="0" applyFont="1" applyBorder="1"/>
    <xf numFmtId="164" fontId="78" fillId="0" borderId="37" xfId="0" applyNumberFormat="1" applyFont="1" applyFill="1" applyBorder="1"/>
    <xf numFmtId="0" fontId="77" fillId="0" borderId="56" xfId="0" applyFont="1" applyBorder="1"/>
    <xf numFmtId="17" fontId="78" fillId="15" borderId="128" xfId="0" applyNumberFormat="1" applyFont="1" applyFill="1" applyBorder="1" applyAlignment="1">
      <alignment horizontal="center" wrapText="1"/>
    </xf>
    <xf numFmtId="43" fontId="78" fillId="0" borderId="15" xfId="0" applyNumberFormat="1" applyFont="1" applyFill="1" applyBorder="1" applyAlignment="1">
      <alignment vertical="top"/>
    </xf>
    <xf numFmtId="43" fontId="78" fillId="0" borderId="106" xfId="0" applyNumberFormat="1" applyFont="1" applyFill="1" applyBorder="1" applyAlignment="1">
      <alignment vertical="top"/>
    </xf>
    <xf numFmtId="43" fontId="78" fillId="0" borderId="105" xfId="0" applyNumberFormat="1" applyFont="1" applyFill="1" applyBorder="1" applyAlignment="1">
      <alignment vertical="top"/>
    </xf>
    <xf numFmtId="0" fontId="77" fillId="0" borderId="12" xfId="0" applyFont="1" applyFill="1" applyBorder="1" applyAlignment="1">
      <alignment vertical="top"/>
    </xf>
    <xf numFmtId="49" fontId="77" fillId="0" borderId="48" xfId="0" applyNumberFormat="1" applyFont="1" applyBorder="1" applyAlignment="1">
      <alignment horizontal="left" vertical="top" wrapText="1"/>
    </xf>
    <xf numFmtId="49" fontId="77" fillId="0" borderId="52" xfId="0" applyNumberFormat="1" applyFont="1" applyBorder="1" applyAlignment="1">
      <alignment horizontal="left" vertical="top" wrapText="1"/>
    </xf>
    <xf numFmtId="0" fontId="77" fillId="0" borderId="52" xfId="0" applyFont="1" applyFill="1" applyBorder="1" applyAlignment="1">
      <alignment horizontal="left" vertical="top" wrapText="1"/>
    </xf>
    <xf numFmtId="0" fontId="77" fillId="0" borderId="52" xfId="0" applyFont="1" applyBorder="1" applyAlignment="1">
      <alignment horizontal="left" vertical="top" wrapText="1"/>
    </xf>
    <xf numFmtId="0" fontId="77" fillId="0" borderId="52" xfId="0" applyFont="1" applyBorder="1" applyAlignment="1">
      <alignment wrapText="1"/>
    </xf>
    <xf numFmtId="0" fontId="77" fillId="0" borderId="55" xfId="0" applyFont="1" applyBorder="1" applyAlignment="1">
      <alignment wrapText="1"/>
    </xf>
    <xf numFmtId="43" fontId="78" fillId="0" borderId="130" xfId="0" applyNumberFormat="1" applyFont="1" applyBorder="1" applyAlignment="1">
      <alignment vertical="top"/>
    </xf>
    <xf numFmtId="0" fontId="78" fillId="15" borderId="131" xfId="0" applyFont="1" applyFill="1" applyBorder="1" applyAlignment="1">
      <alignment horizontal="center"/>
    </xf>
    <xf numFmtId="39" fontId="77" fillId="0" borderId="132" xfId="0" applyNumberFormat="1" applyFont="1" applyFill="1" applyBorder="1" applyAlignment="1">
      <alignment vertical="top"/>
    </xf>
    <xf numFmtId="0" fontId="77" fillId="0" borderId="19" xfId="0" applyFont="1" applyBorder="1"/>
    <xf numFmtId="0" fontId="78" fillId="0" borderId="19" xfId="0" applyFont="1" applyBorder="1"/>
    <xf numFmtId="0" fontId="81" fillId="0" borderId="133" xfId="0" applyFont="1" applyBorder="1" applyAlignment="1">
      <alignment horizontal="right"/>
    </xf>
    <xf numFmtId="17" fontId="78" fillId="15" borderId="134" xfId="0" applyNumberFormat="1" applyFont="1" applyFill="1" applyBorder="1" applyAlignment="1">
      <alignment horizontal="center" wrapText="1"/>
    </xf>
    <xf numFmtId="164" fontId="77" fillId="0" borderId="135" xfId="1" applyNumberFormat="1" applyFont="1" applyFill="1" applyBorder="1" applyAlignment="1">
      <alignment vertical="top"/>
    </xf>
    <xf numFmtId="164" fontId="77" fillId="0" borderId="42" xfId="1" applyNumberFormat="1" applyFont="1" applyFill="1" applyBorder="1" applyAlignment="1">
      <alignment vertical="top"/>
    </xf>
    <xf numFmtId="0" fontId="77" fillId="0" borderId="41" xfId="0" applyFont="1" applyFill="1" applyBorder="1"/>
    <xf numFmtId="164" fontId="78" fillId="0" borderId="136" xfId="0" applyNumberFormat="1" applyFont="1" applyFill="1" applyBorder="1"/>
    <xf numFmtId="164" fontId="81" fillId="0" borderId="56" xfId="0" applyNumberFormat="1" applyFont="1" applyFill="1" applyBorder="1"/>
    <xf numFmtId="164" fontId="77" fillId="0" borderId="127" xfId="1" applyNumberFormat="1" applyFont="1" applyFill="1" applyBorder="1" applyAlignment="1">
      <alignment vertical="top"/>
    </xf>
    <xf numFmtId="164" fontId="77" fillId="0" borderId="120" xfId="1" applyNumberFormat="1" applyFont="1" applyFill="1" applyBorder="1" applyAlignment="1">
      <alignment vertical="top"/>
    </xf>
    <xf numFmtId="0" fontId="77" fillId="0" borderId="124" xfId="0" applyFont="1" applyFill="1" applyBorder="1"/>
    <xf numFmtId="164" fontId="78" fillId="0" borderId="125" xfId="0" applyNumberFormat="1" applyFont="1" applyFill="1" applyBorder="1"/>
    <xf numFmtId="164" fontId="81" fillId="0" borderId="137" xfId="0" applyNumberFormat="1" applyFont="1" applyFill="1" applyBorder="1"/>
    <xf numFmtId="49" fontId="5" fillId="0" borderId="18" xfId="3" applyNumberFormat="1" applyFont="1" applyFill="1" applyBorder="1" applyAlignment="1">
      <alignment horizontal="center"/>
    </xf>
    <xf numFmtId="43" fontId="81" fillId="0" borderId="0" xfId="0" applyNumberFormat="1" applyFont="1" applyAlignment="1">
      <alignment horizontal="right"/>
    </xf>
    <xf numFmtId="0" fontId="78" fillId="0" borderId="0" xfId="0" applyFont="1" applyAlignment="1">
      <alignment horizontal="center"/>
    </xf>
    <xf numFmtId="49" fontId="77" fillId="0" borderId="48" xfId="0" applyNumberFormat="1" applyFont="1" applyFill="1" applyBorder="1" applyAlignment="1">
      <alignment horizontal="left" vertical="top"/>
    </xf>
    <xf numFmtId="49" fontId="77" fillId="0" borderId="49" xfId="0" applyNumberFormat="1" applyFont="1" applyFill="1" applyBorder="1" applyAlignment="1">
      <alignment horizontal="left" vertical="top"/>
    </xf>
    <xf numFmtId="49" fontId="77" fillId="0" borderId="52" xfId="0" applyNumberFormat="1" applyFont="1" applyFill="1" applyBorder="1" applyAlignment="1">
      <alignment horizontal="left" vertical="top" wrapText="1"/>
    </xf>
    <xf numFmtId="49" fontId="77" fillId="0" borderId="8" xfId="0" applyNumberFormat="1" applyFont="1" applyFill="1" applyBorder="1" applyAlignment="1">
      <alignment horizontal="left" vertical="top"/>
    </xf>
    <xf numFmtId="0" fontId="77" fillId="0" borderId="6" xfId="0" applyFont="1" applyFill="1" applyBorder="1" applyAlignment="1">
      <alignment horizontal="left" vertical="top"/>
    </xf>
    <xf numFmtId="49" fontId="77" fillId="0" borderId="5" xfId="0" applyNumberFormat="1" applyFont="1" applyFill="1" applyBorder="1" applyAlignment="1">
      <alignment horizontal="left" vertical="top"/>
    </xf>
    <xf numFmtId="0" fontId="77" fillId="0" borderId="42" xfId="0" applyFont="1" applyFill="1" applyBorder="1" applyAlignment="1">
      <alignment horizontal="left" vertical="top"/>
    </xf>
    <xf numFmtId="0" fontId="77" fillId="0" borderId="52" xfId="0" applyFont="1" applyFill="1" applyBorder="1"/>
    <xf numFmtId="0" fontId="77" fillId="0" borderId="42" xfId="0" applyFont="1" applyFill="1" applyBorder="1"/>
    <xf numFmtId="0" fontId="77" fillId="0" borderId="55" xfId="0" applyFont="1" applyFill="1" applyBorder="1"/>
    <xf numFmtId="0" fontId="77" fillId="0" borderId="56" xfId="0" applyFont="1" applyFill="1" applyBorder="1"/>
    <xf numFmtId="39" fontId="77" fillId="0" borderId="132" xfId="0" applyNumberFormat="1" applyFont="1" applyFill="1" applyBorder="1" applyAlignment="1">
      <alignment horizontal="left" vertical="top"/>
    </xf>
    <xf numFmtId="0" fontId="77" fillId="0" borderId="19" xfId="0" applyFont="1" applyFill="1" applyBorder="1" applyAlignment="1">
      <alignment horizontal="left" vertical="top"/>
    </xf>
    <xf numFmtId="0" fontId="78" fillId="0" borderId="19" xfId="0" applyFont="1" applyFill="1" applyBorder="1"/>
    <xf numFmtId="0" fontId="81" fillId="0" borderId="133" xfId="0" applyFont="1" applyFill="1" applyBorder="1" applyAlignment="1">
      <alignment horizontal="right"/>
    </xf>
    <xf numFmtId="164" fontId="77" fillId="0" borderId="135" xfId="1" applyNumberFormat="1" applyFont="1" applyFill="1" applyBorder="1" applyAlignment="1">
      <alignment horizontal="left" vertical="top"/>
    </xf>
    <xf numFmtId="164" fontId="77" fillId="0" borderId="42" xfId="1" applyNumberFormat="1" applyFont="1" applyFill="1" applyBorder="1" applyAlignment="1">
      <alignment horizontal="left" vertical="top"/>
    </xf>
    <xf numFmtId="164" fontId="77" fillId="0" borderId="127" xfId="1" applyNumberFormat="1" applyFont="1" applyFill="1" applyBorder="1" applyAlignment="1">
      <alignment horizontal="left" vertical="top"/>
    </xf>
    <xf numFmtId="164" fontId="77" fillId="0" borderId="120" xfId="1" applyNumberFormat="1" applyFont="1" applyFill="1" applyBorder="1" applyAlignment="1">
      <alignment horizontal="left" vertical="top"/>
    </xf>
    <xf numFmtId="17" fontId="78" fillId="15" borderId="131" xfId="0" applyNumberFormat="1" applyFont="1" applyFill="1" applyBorder="1" applyAlignment="1">
      <alignment horizontal="center" wrapText="1"/>
    </xf>
    <xf numFmtId="164" fontId="77" fillId="0" borderId="132" xfId="1" applyNumberFormat="1" applyFont="1" applyFill="1" applyBorder="1" applyAlignment="1">
      <alignment horizontal="left" vertical="top"/>
    </xf>
    <xf numFmtId="164" fontId="77" fillId="0" borderId="19" xfId="1" applyNumberFormat="1" applyFont="1" applyFill="1" applyBorder="1" applyAlignment="1">
      <alignment horizontal="left" vertical="top"/>
    </xf>
    <xf numFmtId="164" fontId="78" fillId="0" borderId="35" xfId="0" applyNumberFormat="1" applyFont="1" applyFill="1" applyBorder="1"/>
    <xf numFmtId="164" fontId="77" fillId="0" borderId="124" xfId="1" applyNumberFormat="1" applyFont="1" applyFill="1" applyBorder="1"/>
    <xf numFmtId="43" fontId="80" fillId="16" borderId="5" xfId="2" applyFont="1" applyFill="1" applyBorder="1" applyAlignment="1" applyProtection="1">
      <alignment horizontal="left"/>
    </xf>
    <xf numFmtId="0" fontId="78" fillId="0" borderId="0" xfId="0" applyFont="1" applyAlignment="1">
      <alignment horizontal="centerContinuous"/>
    </xf>
    <xf numFmtId="0" fontId="77" fillId="0" borderId="0" xfId="0" applyNumberFormat="1" applyFont="1" applyFill="1" applyBorder="1" applyAlignment="1">
      <alignment horizontal="left"/>
    </xf>
    <xf numFmtId="49" fontId="77" fillId="0" borderId="5" xfId="0" applyNumberFormat="1" applyFont="1" applyBorder="1" applyAlignment="1">
      <alignment horizontal="center" vertical="top"/>
    </xf>
    <xf numFmtId="0" fontId="77" fillId="0" borderId="7" xfId="0" applyFont="1" applyBorder="1" applyAlignment="1">
      <alignment horizontal="center" vertical="top"/>
    </xf>
    <xf numFmtId="43" fontId="77" fillId="0" borderId="6" xfId="1" applyNumberFormat="1" applyFont="1" applyFill="1" applyBorder="1" applyAlignment="1">
      <alignment horizontal="center" vertical="top"/>
    </xf>
    <xf numFmtId="0" fontId="77" fillId="0" borderId="10" xfId="0" applyFont="1" applyBorder="1" applyAlignment="1">
      <alignment horizontal="center" vertical="top"/>
    </xf>
    <xf numFmtId="39" fontId="57" fillId="0" borderId="6" xfId="3" applyFont="1" applyFill="1" applyBorder="1" applyAlignment="1" applyProtection="1">
      <alignment horizontal="left" vertical="top"/>
    </xf>
    <xf numFmtId="0" fontId="77" fillId="0" borderId="14" xfId="0" applyFont="1" applyBorder="1" applyAlignment="1">
      <alignment horizontal="center" vertical="top"/>
    </xf>
    <xf numFmtId="165" fontId="77" fillId="0" borderId="16" xfId="0" applyNumberFormat="1" applyFont="1" applyFill="1" applyBorder="1" applyAlignment="1">
      <alignment horizontal="center" vertical="top"/>
    </xf>
    <xf numFmtId="165" fontId="81" fillId="16" borderId="20" xfId="0" applyNumberFormat="1" applyFont="1" applyFill="1" applyBorder="1" applyAlignment="1">
      <alignment horizontal="center" vertical="top"/>
    </xf>
    <xf numFmtId="43" fontId="81" fillId="16" borderId="0" xfId="0" applyNumberFormat="1" applyFont="1" applyFill="1" applyBorder="1" applyAlignment="1">
      <alignment horizontal="center" vertical="top"/>
    </xf>
    <xf numFmtId="43" fontId="82" fillId="16" borderId="21" xfId="0" applyNumberFormat="1" applyFont="1" applyFill="1" applyBorder="1" applyAlignment="1">
      <alignment vertical="top"/>
    </xf>
    <xf numFmtId="49" fontId="77" fillId="0" borderId="5" xfId="0" applyNumberFormat="1" applyFont="1" applyFill="1" applyBorder="1" applyAlignment="1">
      <alignment horizontal="center" vertical="top"/>
    </xf>
    <xf numFmtId="0" fontId="77" fillId="0" borderId="22" xfId="0" applyFont="1" applyBorder="1" applyAlignment="1">
      <alignment horizontal="center" vertical="top"/>
    </xf>
    <xf numFmtId="49" fontId="77" fillId="0" borderId="24" xfId="0" applyNumberFormat="1" applyFont="1" applyFill="1" applyBorder="1" applyAlignment="1">
      <alignment horizontal="center" vertical="top"/>
    </xf>
    <xf numFmtId="39" fontId="57" fillId="0" borderId="15" xfId="3" applyFont="1" applyFill="1" applyBorder="1" applyAlignment="1" applyProtection="1">
      <alignment horizontal="left" vertical="top"/>
    </xf>
    <xf numFmtId="0" fontId="77" fillId="0" borderId="16" xfId="0" applyFont="1" applyFill="1" applyBorder="1" applyAlignment="1">
      <alignment horizontal="center" vertical="top"/>
    </xf>
    <xf numFmtId="0" fontId="77" fillId="0" borderId="8" xfId="0" applyFont="1" applyFill="1" applyBorder="1" applyAlignment="1">
      <alignment horizontal="center" vertical="top"/>
    </xf>
    <xf numFmtId="0" fontId="77" fillId="0" borderId="25" xfId="0" applyFont="1" applyBorder="1" applyAlignment="1">
      <alignment horizontal="center" vertical="top"/>
    </xf>
    <xf numFmtId="0" fontId="77" fillId="0" borderId="33" xfId="0" applyFont="1" applyFill="1" applyBorder="1" applyAlignment="1">
      <alignment horizontal="center" vertical="top"/>
    </xf>
    <xf numFmtId="43" fontId="77" fillId="0" borderId="0" xfId="0" applyNumberFormat="1" applyFont="1" applyFill="1" applyBorder="1" applyAlignment="1">
      <alignment horizontal="center" vertical="top"/>
    </xf>
    <xf numFmtId="43" fontId="78" fillId="0" borderId="29" xfId="0" applyNumberFormat="1" applyFont="1" applyFill="1" applyBorder="1" applyAlignment="1">
      <alignment vertical="top"/>
    </xf>
    <xf numFmtId="0" fontId="78" fillId="0" borderId="15" xfId="0" applyFont="1" applyFill="1" applyBorder="1" applyAlignment="1">
      <alignment vertical="top"/>
    </xf>
    <xf numFmtId="0" fontId="77" fillId="0" borderId="14" xfId="0" applyFont="1" applyFill="1" applyBorder="1" applyAlignment="1">
      <alignment horizontal="center" vertical="top"/>
    </xf>
    <xf numFmtId="0" fontId="77" fillId="0" borderId="14" xfId="0" applyFont="1" applyFill="1" applyBorder="1" applyAlignment="1">
      <alignment horizontal="center" vertical="top" wrapText="1"/>
    </xf>
    <xf numFmtId="43" fontId="77" fillId="0" borderId="34" xfId="0" applyNumberFormat="1" applyFont="1" applyFill="1" applyBorder="1" applyAlignment="1">
      <alignment vertical="top"/>
    </xf>
    <xf numFmtId="0" fontId="77" fillId="0" borderId="5" xfId="0" applyFont="1" applyBorder="1" applyAlignment="1">
      <alignment horizontal="left" vertical="top"/>
    </xf>
    <xf numFmtId="0" fontId="77" fillId="0" borderId="26" xfId="0" applyFont="1" applyBorder="1" applyAlignment="1">
      <alignment vertical="top"/>
    </xf>
    <xf numFmtId="0" fontId="77" fillId="0" borderId="28" xfId="0" applyFont="1" applyBorder="1" applyAlignment="1">
      <alignment vertical="top"/>
    </xf>
    <xf numFmtId="0" fontId="77" fillId="0" borderId="12" xfId="0" applyFont="1" applyFill="1" applyBorder="1" applyAlignment="1">
      <alignment horizontal="center" vertical="top"/>
    </xf>
    <xf numFmtId="0" fontId="77" fillId="0" borderId="14" xfId="0" applyFont="1" applyBorder="1" applyAlignment="1">
      <alignment vertical="top"/>
    </xf>
    <xf numFmtId="0" fontId="77" fillId="0" borderId="19" xfId="0" applyFont="1" applyBorder="1" applyAlignment="1">
      <alignment vertical="top"/>
    </xf>
    <xf numFmtId="0" fontId="77" fillId="0" borderId="8" xfId="0" quotePrefix="1" applyFont="1" applyBorder="1" applyAlignment="1">
      <alignment horizontal="center" vertical="top"/>
    </xf>
    <xf numFmtId="0" fontId="77" fillId="0" borderId="33" xfId="0" quotePrefix="1" applyFont="1" applyBorder="1" applyAlignment="1">
      <alignment horizontal="center" vertical="top"/>
    </xf>
    <xf numFmtId="43" fontId="82" fillId="16" borderId="40" xfId="0" applyNumberFormat="1" applyFont="1" applyFill="1" applyBorder="1" applyAlignment="1">
      <alignment vertical="top"/>
    </xf>
    <xf numFmtId="43" fontId="78" fillId="16" borderId="40" xfId="0" applyNumberFormat="1" applyFont="1" applyFill="1" applyBorder="1" applyAlignment="1">
      <alignment vertical="top"/>
    </xf>
    <xf numFmtId="43" fontId="82" fillId="16" borderId="43" xfId="0" applyNumberFormat="1" applyFont="1" applyFill="1" applyBorder="1" applyAlignment="1">
      <alignment vertical="top"/>
    </xf>
    <xf numFmtId="165" fontId="77" fillId="0" borderId="14" xfId="0" applyNumberFormat="1" applyFont="1" applyFill="1" applyBorder="1" applyAlignment="1">
      <alignment horizontal="center" vertical="top"/>
    </xf>
    <xf numFmtId="165" fontId="81" fillId="16" borderId="25" xfId="0" applyNumberFormat="1" applyFont="1" applyFill="1" applyBorder="1" applyAlignment="1">
      <alignment horizontal="center" vertical="top"/>
    </xf>
    <xf numFmtId="0" fontId="77" fillId="0" borderId="30" xfId="0" applyFont="1" applyFill="1" applyBorder="1" applyAlignment="1">
      <alignment horizontal="center" vertical="top"/>
    </xf>
    <xf numFmtId="0" fontId="77" fillId="0" borderId="19" xfId="0" quotePrefix="1" applyFont="1" applyBorder="1" applyAlignment="1">
      <alignment horizontal="center" vertical="top"/>
    </xf>
    <xf numFmtId="0" fontId="77" fillId="0" borderId="30" xfId="0" quotePrefix="1" applyFont="1" applyBorder="1" applyAlignment="1">
      <alignment horizontal="center" vertical="top"/>
    </xf>
    <xf numFmtId="43" fontId="81" fillId="16" borderId="95" xfId="0" applyNumberFormat="1" applyFont="1" applyFill="1" applyBorder="1" applyAlignment="1">
      <alignment horizontal="center" vertical="top"/>
    </xf>
    <xf numFmtId="43" fontId="77" fillId="16" borderId="95" xfId="0" applyNumberFormat="1" applyFont="1" applyFill="1" applyBorder="1" applyAlignment="1">
      <alignment horizontal="center" vertical="top"/>
    </xf>
    <xf numFmtId="43" fontId="82" fillId="16" borderId="63" xfId="0" applyNumberFormat="1" applyFont="1" applyFill="1" applyBorder="1" applyAlignment="1">
      <alignment vertical="top"/>
    </xf>
    <xf numFmtId="43" fontId="77" fillId="0" borderId="64" xfId="0" applyNumberFormat="1" applyFont="1" applyFill="1" applyBorder="1" applyAlignment="1">
      <alignment vertical="top"/>
    </xf>
    <xf numFmtId="43" fontId="77" fillId="0" borderId="102" xfId="0" applyNumberFormat="1" applyFont="1" applyFill="1" applyBorder="1" applyAlignment="1">
      <alignment horizontal="center" vertical="top"/>
    </xf>
    <xf numFmtId="43" fontId="77" fillId="0" borderId="102" xfId="0" applyNumberFormat="1" applyFont="1" applyFill="1" applyBorder="1" applyAlignment="1">
      <alignment horizontal="center"/>
    </xf>
    <xf numFmtId="43" fontId="77" fillId="0" borderId="66" xfId="0" applyNumberFormat="1" applyFont="1" applyFill="1" applyBorder="1" applyAlignment="1">
      <alignment horizontal="center" vertical="top"/>
    </xf>
    <xf numFmtId="43" fontId="77" fillId="0" borderId="102" xfId="0" quotePrefix="1" applyNumberFormat="1" applyFont="1" applyFill="1" applyBorder="1" applyAlignment="1">
      <alignment horizontal="center" vertical="top"/>
    </xf>
    <xf numFmtId="43" fontId="78" fillId="16" borderId="113" xfId="0" applyNumberFormat="1" applyFont="1" applyFill="1" applyBorder="1" applyAlignment="1">
      <alignment vertical="top"/>
    </xf>
    <xf numFmtId="43" fontId="82" fillId="16" borderId="114" xfId="0" applyNumberFormat="1" applyFont="1" applyFill="1" applyBorder="1" applyAlignment="1">
      <alignment vertical="top"/>
    </xf>
    <xf numFmtId="0" fontId="78" fillId="0" borderId="0" xfId="0" applyFont="1" applyAlignment="1">
      <alignment horizontal="left"/>
    </xf>
    <xf numFmtId="0" fontId="78" fillId="0" borderId="0" xfId="0" applyFont="1" applyFill="1"/>
    <xf numFmtId="43" fontId="77" fillId="0" borderId="140" xfId="0" applyNumberFormat="1" applyFont="1" applyFill="1" applyBorder="1" applyAlignment="1">
      <alignment vertical="top"/>
    </xf>
    <xf numFmtId="43" fontId="77" fillId="0" borderId="45" xfId="0" applyNumberFormat="1" applyFont="1" applyFill="1" applyBorder="1" applyAlignment="1">
      <alignment vertical="top"/>
    </xf>
    <xf numFmtId="0" fontId="77" fillId="0" borderId="16" xfId="0" applyFont="1" applyFill="1" applyBorder="1" applyAlignment="1">
      <alignment horizontal="center"/>
    </xf>
    <xf numFmtId="49" fontId="77" fillId="0" borderId="19" xfId="0" applyNumberFormat="1" applyFont="1" applyBorder="1" applyAlignment="1">
      <alignment horizontal="left" vertical="top"/>
    </xf>
    <xf numFmtId="0" fontId="77" fillId="0" borderId="53" xfId="0" applyFont="1" applyFill="1" applyBorder="1" applyAlignment="1">
      <alignment vertical="top"/>
    </xf>
    <xf numFmtId="43" fontId="81" fillId="16" borderId="18" xfId="0" applyNumberFormat="1" applyFont="1" applyFill="1" applyBorder="1" applyAlignment="1">
      <alignment horizontal="center" vertical="top"/>
    </xf>
    <xf numFmtId="0" fontId="78" fillId="15" borderId="119" xfId="0" applyFont="1" applyFill="1" applyBorder="1" applyAlignment="1">
      <alignment horizontal="center"/>
    </xf>
    <xf numFmtId="49" fontId="77" fillId="0" borderId="141" xfId="0" applyNumberFormat="1" applyFont="1" applyFill="1" applyBorder="1" applyAlignment="1">
      <alignment horizontal="center" vertical="top"/>
    </xf>
    <xf numFmtId="43" fontId="81" fillId="16" borderId="138" xfId="0" applyNumberFormat="1" applyFont="1" applyFill="1" applyBorder="1" applyAlignment="1">
      <alignment horizontal="center" vertical="top"/>
    </xf>
    <xf numFmtId="49" fontId="77" fillId="0" borderId="142" xfId="0" applyNumberFormat="1" applyFont="1" applyFill="1" applyBorder="1" applyAlignment="1">
      <alignment horizontal="center" vertical="top"/>
    </xf>
    <xf numFmtId="49" fontId="77" fillId="0" borderId="141" xfId="0" applyNumberFormat="1" applyFont="1" applyFill="1" applyBorder="1" applyAlignment="1">
      <alignment horizontal="center"/>
    </xf>
    <xf numFmtId="49" fontId="10" fillId="0" borderId="141" xfId="3" applyNumberFormat="1" applyFont="1" applyFill="1" applyBorder="1" applyAlignment="1">
      <alignment horizontal="center" vertical="top"/>
    </xf>
    <xf numFmtId="49" fontId="10" fillId="0" borderId="141" xfId="3" applyNumberFormat="1" applyFont="1" applyFill="1" applyBorder="1" applyAlignment="1">
      <alignment horizontal="center"/>
    </xf>
    <xf numFmtId="0" fontId="77" fillId="0" borderId="141" xfId="0" applyFont="1" applyFill="1" applyBorder="1" applyAlignment="1">
      <alignment vertical="top"/>
    </xf>
    <xf numFmtId="49" fontId="81" fillId="16" borderId="138" xfId="0" applyNumberFormat="1" applyFont="1" applyFill="1" applyBorder="1" applyAlignment="1">
      <alignment horizontal="center"/>
    </xf>
    <xf numFmtId="49" fontId="77" fillId="0" borderId="142" xfId="0" applyNumberFormat="1" applyFont="1" applyFill="1" applyBorder="1" applyAlignment="1">
      <alignment horizontal="center"/>
    </xf>
    <xf numFmtId="49" fontId="77" fillId="0" borderId="141" xfId="0" applyNumberFormat="1" applyFont="1" applyFill="1" applyBorder="1" applyAlignment="1">
      <alignment vertical="top"/>
    </xf>
    <xf numFmtId="49" fontId="81" fillId="16" borderId="142" xfId="0" applyNumberFormat="1" applyFont="1" applyFill="1" applyBorder="1" applyAlignment="1">
      <alignment horizontal="center"/>
    </xf>
    <xf numFmtId="49" fontId="77" fillId="0" borderId="141" xfId="0" applyNumberFormat="1" applyFont="1" applyFill="1" applyBorder="1" applyAlignment="1">
      <alignment horizontal="left"/>
    </xf>
    <xf numFmtId="49" fontId="81" fillId="16" borderId="138" xfId="0" applyNumberFormat="1" applyFont="1" applyFill="1" applyBorder="1" applyAlignment="1">
      <alignment horizontal="left"/>
    </xf>
    <xf numFmtId="49" fontId="77" fillId="0" borderId="142" xfId="0" applyNumberFormat="1" applyFont="1" applyFill="1" applyBorder="1" applyAlignment="1">
      <alignment horizontal="left"/>
    </xf>
    <xf numFmtId="0" fontId="77" fillId="0" borderId="141" xfId="0" applyFont="1" applyFill="1" applyBorder="1" applyAlignment="1">
      <alignment horizontal="left"/>
    </xf>
    <xf numFmtId="49" fontId="81" fillId="16" borderId="142" xfId="0" applyNumberFormat="1" applyFont="1" applyFill="1" applyBorder="1" applyAlignment="1">
      <alignment horizontal="left"/>
    </xf>
    <xf numFmtId="43" fontId="77" fillId="0" borderId="63" xfId="0" applyNumberFormat="1" applyFont="1" applyFill="1" applyBorder="1" applyAlignment="1">
      <alignment horizontal="center" vertical="top"/>
    </xf>
    <xf numFmtId="43" fontId="77" fillId="0" borderId="64" xfId="0" applyNumberFormat="1" applyFont="1" applyFill="1" applyBorder="1" applyAlignment="1">
      <alignment horizontal="center" vertical="top"/>
    </xf>
    <xf numFmtId="0" fontId="77" fillId="0" borderId="12" xfId="0" applyFont="1" applyBorder="1" applyAlignment="1">
      <alignment horizontal="center" vertical="top"/>
    </xf>
    <xf numFmtId="43" fontId="78" fillId="16" borderId="109" xfId="0" applyNumberFormat="1" applyFont="1" applyFill="1" applyBorder="1" applyAlignment="1">
      <alignment vertical="top"/>
    </xf>
    <xf numFmtId="43" fontId="78" fillId="16" borderId="32" xfId="0" applyNumberFormat="1" applyFont="1" applyFill="1" applyBorder="1" applyAlignment="1">
      <alignment vertical="top"/>
    </xf>
    <xf numFmtId="43" fontId="82" fillId="16" borderId="110" xfId="0" applyNumberFormat="1" applyFont="1" applyFill="1" applyBorder="1" applyAlignment="1">
      <alignment vertical="top"/>
    </xf>
    <xf numFmtId="43" fontId="78" fillId="16" borderId="105" xfId="0" applyNumberFormat="1" applyFont="1" applyFill="1" applyBorder="1" applyAlignment="1">
      <alignment vertical="top"/>
    </xf>
    <xf numFmtId="43" fontId="78" fillId="16" borderId="15" xfId="0" applyNumberFormat="1" applyFont="1" applyFill="1" applyBorder="1" applyAlignment="1">
      <alignment vertical="top"/>
    </xf>
    <xf numFmtId="43" fontId="82" fillId="16" borderId="106" xfId="0" applyNumberFormat="1" applyFont="1" applyFill="1" applyBorder="1" applyAlignment="1">
      <alignment vertical="top"/>
    </xf>
    <xf numFmtId="43" fontId="82" fillId="16" borderId="34" xfId="0" applyNumberFormat="1" applyFont="1" applyFill="1" applyBorder="1" applyAlignment="1">
      <alignment vertical="top"/>
    </xf>
    <xf numFmtId="43" fontId="82" fillId="16" borderId="17" xfId="0" applyNumberFormat="1" applyFont="1" applyFill="1" applyBorder="1" applyAlignment="1">
      <alignment vertical="top"/>
    </xf>
    <xf numFmtId="43" fontId="77" fillId="16" borderId="32" xfId="0" applyNumberFormat="1" applyFont="1" applyFill="1" applyBorder="1" applyAlignment="1">
      <alignment horizontal="center" vertical="top"/>
    </xf>
    <xf numFmtId="43" fontId="77" fillId="0" borderId="6" xfId="0" applyNumberFormat="1" applyFont="1" applyFill="1" applyBorder="1" applyAlignment="1">
      <alignment horizontal="center" vertical="top" wrapText="1"/>
    </xf>
    <xf numFmtId="43" fontId="77" fillId="0" borderId="101" xfId="0" applyNumberFormat="1" applyFont="1" applyFill="1" applyBorder="1" applyAlignment="1">
      <alignment horizontal="center" vertical="top" wrapText="1"/>
    </xf>
    <xf numFmtId="0" fontId="5" fillId="0" borderId="0" xfId="0" applyFont="1" applyFill="1" applyAlignment="1" applyProtection="1">
      <alignment horizontal="left" wrapText="1"/>
    </xf>
    <xf numFmtId="0" fontId="77" fillId="0" borderId="8" xfId="0" applyFont="1" applyFill="1" applyBorder="1" applyAlignment="1">
      <alignment horizontal="center" vertical="top" wrapText="1"/>
    </xf>
    <xf numFmtId="0" fontId="77" fillId="0" borderId="19" xfId="0" applyFont="1" applyFill="1" applyBorder="1" applyAlignment="1">
      <alignment horizontal="center" vertical="top" wrapText="1"/>
    </xf>
    <xf numFmtId="43" fontId="5" fillId="0" borderId="102" xfId="3" applyNumberFormat="1" applyFont="1" applyFill="1" applyBorder="1" applyAlignment="1"/>
    <xf numFmtId="17" fontId="77" fillId="0" borderId="33" xfId="0" applyNumberFormat="1" applyFont="1" applyFill="1" applyBorder="1" applyAlignment="1">
      <alignment horizontal="center" vertical="top"/>
    </xf>
    <xf numFmtId="0" fontId="77" fillId="0" borderId="53" xfId="0" applyFont="1" applyFill="1" applyBorder="1" applyAlignment="1">
      <alignment horizontal="center" vertical="top" wrapText="1"/>
    </xf>
    <xf numFmtId="0" fontId="77" fillId="0" borderId="30" xfId="0" applyFont="1" applyFill="1" applyBorder="1" applyAlignment="1">
      <alignment horizontal="center"/>
    </xf>
    <xf numFmtId="0" fontId="77" fillId="0" borderId="14" xfId="0" applyFont="1" applyFill="1" applyBorder="1" applyAlignment="1">
      <alignment horizontal="center"/>
    </xf>
    <xf numFmtId="0" fontId="77" fillId="0" borderId="8" xfId="0" applyFont="1" applyFill="1" applyBorder="1" applyAlignment="1">
      <alignment horizontal="center"/>
    </xf>
    <xf numFmtId="0" fontId="77" fillId="0" borderId="22" xfId="0" applyFont="1" applyFill="1" applyBorder="1" applyAlignment="1">
      <alignment horizontal="center"/>
    </xf>
    <xf numFmtId="17" fontId="77" fillId="0" borderId="31" xfId="0" applyNumberFormat="1" applyFont="1" applyFill="1" applyBorder="1" applyAlignment="1">
      <alignment horizontal="center"/>
    </xf>
    <xf numFmtId="17" fontId="77" fillId="0" borderId="8"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20" xfId="0" applyNumberFormat="1" applyFont="1" applyFill="1" applyBorder="1" applyAlignment="1">
      <alignment horizontal="center"/>
    </xf>
    <xf numFmtId="0" fontId="77" fillId="0" borderId="19" xfId="0" applyFont="1" applyFill="1" applyBorder="1" applyAlignment="1">
      <alignment horizontal="center"/>
    </xf>
    <xf numFmtId="0" fontId="77" fillId="0" borderId="0" xfId="0" applyFont="1" applyFill="1" applyBorder="1" applyAlignment="1">
      <alignment horizontal="center"/>
    </xf>
    <xf numFmtId="0" fontId="77" fillId="0" borderId="15" xfId="0" applyFont="1" applyFill="1" applyBorder="1" applyAlignment="1">
      <alignment horizontal="center"/>
    </xf>
    <xf numFmtId="17" fontId="77" fillId="0" borderId="23" xfId="0" applyNumberFormat="1" applyFont="1" applyFill="1" applyBorder="1" applyAlignment="1">
      <alignment horizontal="center"/>
    </xf>
    <xf numFmtId="43" fontId="77" fillId="0" borderId="9" xfId="0" applyNumberFormat="1" applyFont="1" applyFill="1" applyBorder="1"/>
    <xf numFmtId="43" fontId="82" fillId="16" borderId="21" xfId="0" applyNumberFormat="1" applyFont="1" applyFill="1" applyBorder="1"/>
    <xf numFmtId="43" fontId="77" fillId="0" borderId="9" xfId="1" applyNumberFormat="1" applyFont="1" applyFill="1" applyBorder="1"/>
    <xf numFmtId="43" fontId="78" fillId="0" borderId="29" xfId="0" applyNumberFormat="1" applyFont="1" applyFill="1" applyBorder="1"/>
    <xf numFmtId="43" fontId="82" fillId="16" borderId="9" xfId="0" applyNumberFormat="1" applyFont="1" applyFill="1" applyBorder="1"/>
    <xf numFmtId="43" fontId="77" fillId="0" borderId="34" xfId="0" applyNumberFormat="1" applyFont="1" applyFill="1" applyBorder="1"/>
    <xf numFmtId="43" fontId="82" fillId="16" borderId="43" xfId="0" applyNumberFormat="1" applyFont="1" applyFill="1" applyBorder="1"/>
    <xf numFmtId="0" fontId="78" fillId="15" borderId="4" xfId="0" applyFont="1" applyFill="1" applyBorder="1" applyAlignment="1">
      <alignment horizontal="center"/>
    </xf>
    <xf numFmtId="0" fontId="81" fillId="16" borderId="6" xfId="0" applyFont="1" applyFill="1" applyBorder="1" applyAlignment="1">
      <alignment horizontal="center"/>
    </xf>
    <xf numFmtId="0" fontId="81" fillId="16" borderId="141" xfId="0" applyFont="1" applyFill="1" applyBorder="1" applyAlignment="1">
      <alignment horizontal="center"/>
    </xf>
    <xf numFmtId="0" fontId="77" fillId="0" borderId="141" xfId="0" applyFont="1" applyFill="1" applyBorder="1"/>
    <xf numFmtId="0" fontId="77" fillId="0" borderId="6" xfId="0" quotePrefix="1" applyFont="1" applyFill="1" applyBorder="1" applyAlignment="1">
      <alignment horizontal="center"/>
    </xf>
    <xf numFmtId="0" fontId="77" fillId="0" borderId="32" xfId="0" quotePrefix="1" applyFont="1" applyFill="1" applyBorder="1" applyAlignment="1">
      <alignment horizontal="center"/>
    </xf>
    <xf numFmtId="17" fontId="78" fillId="15" borderId="4" xfId="0" applyNumberFormat="1" applyFont="1" applyFill="1" applyBorder="1" applyAlignment="1">
      <alignment horizontal="center" wrapText="1"/>
    </xf>
    <xf numFmtId="17" fontId="78" fillId="15" borderId="2" xfId="0" applyNumberFormat="1" applyFont="1" applyFill="1" applyBorder="1" applyAlignment="1">
      <alignment horizontal="center" wrapText="1"/>
    </xf>
    <xf numFmtId="17" fontId="78" fillId="15" borderId="144" xfId="0" applyNumberFormat="1" applyFont="1" applyFill="1" applyBorder="1" applyAlignment="1">
      <alignment horizontal="center" wrapText="1"/>
    </xf>
    <xf numFmtId="17" fontId="78" fillId="15" borderId="145" xfId="0" applyNumberFormat="1" applyFont="1" applyFill="1" applyBorder="1" applyAlignment="1">
      <alignment horizontal="center" wrapText="1"/>
    </xf>
    <xf numFmtId="0" fontId="77" fillId="0" borderId="32" xfId="0" applyFont="1" applyFill="1" applyBorder="1"/>
    <xf numFmtId="0" fontId="78" fillId="0" borderId="32" xfId="0" applyFont="1" applyFill="1" applyBorder="1"/>
    <xf numFmtId="0" fontId="77" fillId="16" borderId="147" xfId="0" applyFont="1" applyFill="1" applyBorder="1" applyAlignment="1">
      <alignment horizontal="center"/>
    </xf>
    <xf numFmtId="0" fontId="77" fillId="16" borderId="146" xfId="0" applyFont="1" applyFill="1" applyBorder="1" applyAlignment="1">
      <alignment horizontal="center"/>
    </xf>
    <xf numFmtId="0" fontId="77" fillId="0" borderId="10" xfId="0" applyFont="1" applyFill="1" applyBorder="1"/>
    <xf numFmtId="0" fontId="77" fillId="0" borderId="129" xfId="0" applyFont="1" applyFill="1" applyBorder="1"/>
    <xf numFmtId="0" fontId="77" fillId="0" borderId="116" xfId="0" applyFont="1" applyBorder="1" applyAlignment="1">
      <alignment horizontal="left" vertical="top"/>
    </xf>
    <xf numFmtId="0" fontId="77" fillId="0" borderId="32" xfId="0" applyFont="1" applyFill="1" applyBorder="1" applyAlignment="1">
      <alignment vertical="top"/>
    </xf>
    <xf numFmtId="43" fontId="78" fillId="0" borderId="96" xfId="0" applyNumberFormat="1" applyFont="1" applyBorder="1" applyAlignment="1">
      <alignment vertical="top"/>
    </xf>
    <xf numFmtId="43" fontId="78" fillId="0" borderId="67" xfId="0" applyNumberFormat="1" applyFont="1" applyBorder="1" applyAlignment="1">
      <alignment vertical="top"/>
    </xf>
    <xf numFmtId="43" fontId="77" fillId="0" borderId="9" xfId="0" applyNumberFormat="1" applyFont="1" applyFill="1" applyBorder="1" applyAlignment="1">
      <alignment horizontal="center"/>
    </xf>
    <xf numFmtId="43" fontId="77" fillId="0" borderId="148" xfId="0" applyNumberFormat="1" applyFont="1" applyFill="1" applyBorder="1" applyAlignment="1">
      <alignment vertical="top"/>
    </xf>
    <xf numFmtId="43" fontId="77" fillId="0" borderId="13" xfId="0" applyNumberFormat="1" applyFont="1" applyFill="1" applyBorder="1" applyAlignment="1">
      <alignment vertical="top"/>
    </xf>
    <xf numFmtId="43" fontId="77" fillId="0" borderId="143" xfId="0" applyNumberFormat="1" applyFont="1" applyFill="1" applyBorder="1" applyAlignment="1">
      <alignment vertical="top"/>
    </xf>
    <xf numFmtId="43" fontId="77" fillId="0" borderId="9" xfId="0" applyNumberFormat="1" applyFont="1" applyFill="1" applyBorder="1" applyAlignment="1">
      <alignment horizontal="center" vertical="top"/>
    </xf>
    <xf numFmtId="43" fontId="77" fillId="0" borderId="21" xfId="0" applyNumberFormat="1" applyFont="1" applyFill="1" applyBorder="1" applyAlignment="1">
      <alignment horizontal="center" vertical="top"/>
    </xf>
    <xf numFmtId="43" fontId="77" fillId="0" borderId="9" xfId="0" applyNumberFormat="1" applyFont="1" applyFill="1" applyBorder="1" applyAlignment="1">
      <alignment horizontal="center" vertical="top" wrapText="1"/>
    </xf>
    <xf numFmtId="43" fontId="77" fillId="0" borderId="143" xfId="0" applyNumberFormat="1" applyFont="1" applyFill="1" applyBorder="1" applyAlignment="1">
      <alignment horizontal="center" vertical="top"/>
    </xf>
    <xf numFmtId="43" fontId="77" fillId="0" borderId="9" xfId="0" quotePrefix="1" applyNumberFormat="1" applyFont="1" applyFill="1" applyBorder="1" applyAlignment="1">
      <alignment horizontal="center" vertical="top"/>
    </xf>
    <xf numFmtId="0" fontId="81" fillId="16" borderId="5" xfId="0" applyFont="1" applyFill="1" applyBorder="1" applyAlignment="1">
      <alignment horizontal="center"/>
    </xf>
    <xf numFmtId="0" fontId="77" fillId="16" borderId="149" xfId="0" applyFont="1" applyFill="1" applyBorder="1" applyAlignment="1">
      <alignment horizontal="center"/>
    </xf>
    <xf numFmtId="0" fontId="77" fillId="0" borderId="0" xfId="0" applyFont="1" applyFill="1" applyBorder="1" applyAlignment="1">
      <alignment horizontal="left"/>
    </xf>
    <xf numFmtId="0" fontId="77" fillId="0" borderId="5" xfId="0" applyFont="1" applyBorder="1" applyAlignment="1">
      <alignment horizontal="left"/>
    </xf>
    <xf numFmtId="164" fontId="82" fillId="16" borderId="43" xfId="0" applyNumberFormat="1" applyFont="1" applyFill="1" applyBorder="1"/>
    <xf numFmtId="164" fontId="82" fillId="16" borderId="94" xfId="0" applyNumberFormat="1" applyFont="1" applyFill="1" applyBorder="1"/>
    <xf numFmtId="0" fontId="77" fillId="16" borderId="94" xfId="0" applyFont="1" applyFill="1" applyBorder="1" applyAlignment="1">
      <alignment horizontal="center"/>
    </xf>
    <xf numFmtId="164" fontId="78" fillId="16" borderId="94" xfId="0" applyNumberFormat="1" applyFont="1" applyFill="1" applyBorder="1"/>
    <xf numFmtId="43" fontId="77" fillId="0" borderId="120" xfId="1" applyNumberFormat="1" applyFont="1" applyFill="1" applyBorder="1" applyAlignment="1">
      <alignment horizontal="center"/>
    </xf>
    <xf numFmtId="43" fontId="78" fillId="0" borderId="95" xfId="0" applyNumberFormat="1" applyFont="1" applyFill="1" applyBorder="1"/>
    <xf numFmtId="43" fontId="78" fillId="0" borderId="21" xfId="0" applyNumberFormat="1" applyFont="1" applyFill="1" applyBorder="1"/>
    <xf numFmtId="43" fontId="77" fillId="16" borderId="124" xfId="0" applyNumberFormat="1" applyFont="1" applyFill="1" applyBorder="1"/>
    <xf numFmtId="43" fontId="77" fillId="16" borderId="124" xfId="1" applyNumberFormat="1" applyFont="1" applyFill="1" applyBorder="1" applyAlignment="1">
      <alignment horizontal="center"/>
    </xf>
    <xf numFmtId="43" fontId="78" fillId="16" borderId="9" xfId="0" applyNumberFormat="1" applyFont="1" applyFill="1" applyBorder="1"/>
    <xf numFmtId="43" fontId="77" fillId="0" borderId="124" xfId="0" applyNumberFormat="1" applyFont="1" applyBorder="1"/>
    <xf numFmtId="43" fontId="78" fillId="0" borderId="125" xfId="0" applyNumberFormat="1" applyFont="1" applyBorder="1"/>
    <xf numFmtId="43" fontId="78" fillId="0" borderId="38" xfId="0" applyNumberFormat="1" applyFont="1" applyBorder="1"/>
    <xf numFmtId="43" fontId="77" fillId="0" borderId="121" xfId="0" applyNumberFormat="1" applyFont="1" applyBorder="1"/>
    <xf numFmtId="0" fontId="77" fillId="0" borderId="116" xfId="0" applyFont="1" applyBorder="1" applyAlignment="1">
      <alignment horizontal="left"/>
    </xf>
    <xf numFmtId="0" fontId="78" fillId="15" borderId="100" xfId="0" applyFont="1" applyFill="1" applyBorder="1" applyAlignment="1">
      <alignment horizontal="center"/>
    </xf>
    <xf numFmtId="0" fontId="78" fillId="0" borderId="101" xfId="0" applyFont="1" applyFill="1" applyBorder="1" applyAlignment="1">
      <alignment horizontal="left"/>
    </xf>
    <xf numFmtId="43" fontId="77" fillId="16" borderId="116" xfId="0" applyNumberFormat="1" applyFont="1" applyFill="1" applyBorder="1"/>
    <xf numFmtId="0" fontId="77" fillId="0" borderId="101" xfId="0" applyFont="1" applyFill="1" applyBorder="1" applyAlignment="1">
      <alignment horizontal="left"/>
    </xf>
    <xf numFmtId="14" fontId="77" fillId="0" borderId="95" xfId="0" applyNumberFormat="1" applyFont="1" applyFill="1" applyBorder="1" applyAlignment="1">
      <alignment horizontal="left"/>
    </xf>
    <xf numFmtId="0" fontId="78" fillId="0" borderId="120" xfId="0" applyFont="1" applyFill="1" applyBorder="1" applyAlignment="1">
      <alignment horizontal="left"/>
    </xf>
    <xf numFmtId="0" fontId="77" fillId="0" borderId="124" xfId="0" applyFont="1" applyBorder="1" applyAlignment="1">
      <alignment horizontal="left"/>
    </xf>
    <xf numFmtId="0" fontId="78" fillId="0" borderId="124" xfId="0" applyFont="1" applyBorder="1" applyAlignment="1">
      <alignment horizontal="left"/>
    </xf>
    <xf numFmtId="0" fontId="78" fillId="15" borderId="144" xfId="0" applyFont="1" applyFill="1" applyBorder="1" applyAlignment="1">
      <alignment horizontal="center"/>
    </xf>
    <xf numFmtId="0" fontId="77" fillId="0" borderId="150" xfId="0" applyFont="1" applyFill="1" applyBorder="1" applyAlignment="1">
      <alignment horizontal="left"/>
    </xf>
    <xf numFmtId="0" fontId="77" fillId="0" borderId="151" xfId="0" applyFont="1" applyFill="1" applyBorder="1" applyAlignment="1">
      <alignment horizontal="left"/>
    </xf>
    <xf numFmtId="0" fontId="78" fillId="0" borderId="152" xfId="0" applyFont="1" applyFill="1" applyBorder="1" applyAlignment="1">
      <alignment horizontal="left"/>
    </xf>
    <xf numFmtId="43" fontId="77" fillId="16" borderId="153" xfId="0" applyNumberFormat="1" applyFont="1" applyFill="1" applyBorder="1"/>
    <xf numFmtId="0" fontId="77" fillId="0" borderId="152" xfId="0" applyFont="1" applyFill="1" applyBorder="1" applyAlignment="1">
      <alignment horizontal="left"/>
    </xf>
    <xf numFmtId="0" fontId="77" fillId="0" borderId="152" xfId="0" applyFont="1" applyBorder="1" applyAlignment="1">
      <alignment horizontal="left"/>
    </xf>
    <xf numFmtId="0" fontId="78" fillId="0" borderId="153" xfId="0" applyFont="1" applyBorder="1" applyAlignment="1">
      <alignment horizontal="left"/>
    </xf>
    <xf numFmtId="17" fontId="78" fillId="15" borderId="3" xfId="0" applyNumberFormat="1" applyFont="1" applyFill="1" applyBorder="1" applyAlignment="1">
      <alignment horizontal="center" wrapText="1"/>
    </xf>
    <xf numFmtId="0" fontId="77" fillId="0" borderId="5" xfId="0" applyFont="1" applyBorder="1"/>
    <xf numFmtId="43" fontId="77" fillId="0" borderId="11" xfId="1" applyNumberFormat="1" applyFont="1" applyFill="1" applyBorder="1" applyAlignment="1">
      <alignment horizontal="center"/>
    </xf>
    <xf numFmtId="43" fontId="78" fillId="0" borderId="0" xfId="0" applyNumberFormat="1" applyFont="1" applyFill="1" applyBorder="1"/>
    <xf numFmtId="43" fontId="78" fillId="0" borderId="36" xfId="0" applyNumberFormat="1" applyFont="1" applyBorder="1"/>
    <xf numFmtId="164" fontId="82" fillId="16" borderId="115" xfId="0" applyNumberFormat="1" applyFont="1" applyFill="1" applyBorder="1"/>
    <xf numFmtId="164" fontId="82" fillId="16" borderId="155" xfId="0" applyNumberFormat="1" applyFont="1" applyFill="1" applyBorder="1"/>
    <xf numFmtId="164" fontId="82" fillId="16" borderId="154" xfId="0" applyNumberFormat="1" applyFont="1" applyFill="1" applyBorder="1"/>
    <xf numFmtId="0" fontId="77" fillId="0" borderId="116" xfId="0" applyFont="1" applyBorder="1"/>
    <xf numFmtId="164" fontId="82" fillId="16" borderId="118" xfId="0" applyNumberFormat="1" applyFont="1" applyFill="1" applyBorder="1"/>
    <xf numFmtId="0" fontId="77" fillId="0" borderId="156" xfId="0" applyFont="1" applyFill="1" applyBorder="1" applyAlignment="1">
      <alignment horizontal="left"/>
    </xf>
    <xf numFmtId="0" fontId="77" fillId="0" borderId="101" xfId="0" applyFont="1" applyBorder="1"/>
    <xf numFmtId="0" fontId="78" fillId="0" borderId="109" xfId="0" applyFont="1" applyBorder="1"/>
    <xf numFmtId="164" fontId="82" fillId="16" borderId="157" xfId="0" applyNumberFormat="1" applyFont="1" applyFill="1" applyBorder="1"/>
    <xf numFmtId="43" fontId="77" fillId="16" borderId="109" xfId="0" applyNumberFormat="1" applyFont="1" applyFill="1" applyBorder="1"/>
    <xf numFmtId="43" fontId="77" fillId="0" borderId="141" xfId="1" applyNumberFormat="1" applyFont="1" applyFill="1" applyBorder="1" applyAlignment="1">
      <alignment horizontal="center"/>
    </xf>
    <xf numFmtId="43" fontId="77" fillId="0" borderId="158" xfId="1" applyNumberFormat="1" applyFont="1" applyFill="1" applyBorder="1" applyAlignment="1">
      <alignment horizontal="center"/>
    </xf>
    <xf numFmtId="43" fontId="78" fillId="0" borderId="138" xfId="0" applyNumberFormat="1" applyFont="1" applyFill="1" applyBorder="1"/>
    <xf numFmtId="43" fontId="77" fillId="0" borderId="141" xfId="0" applyNumberFormat="1" applyFont="1" applyFill="1" applyBorder="1"/>
    <xf numFmtId="43" fontId="77" fillId="0" borderId="97" xfId="0" applyNumberFormat="1" applyFont="1" applyFill="1" applyBorder="1"/>
    <xf numFmtId="43" fontId="78" fillId="0" borderId="142" xfId="0" applyNumberFormat="1" applyFont="1" applyFill="1" applyBorder="1"/>
    <xf numFmtId="43" fontId="77" fillId="0" borderId="159" xfId="0" applyNumberFormat="1" applyFont="1" applyFill="1" applyBorder="1"/>
    <xf numFmtId="43" fontId="78" fillId="0" borderId="160" xfId="0" applyNumberFormat="1" applyFont="1" applyBorder="1"/>
    <xf numFmtId="43" fontId="77" fillId="16" borderId="139" xfId="0" applyNumberFormat="1" applyFont="1" applyFill="1" applyBorder="1" applyAlignment="1">
      <alignment horizontal="center"/>
    </xf>
    <xf numFmtId="43" fontId="82" fillId="16" borderId="139" xfId="0" applyNumberFormat="1" applyFont="1" applyFill="1" applyBorder="1"/>
    <xf numFmtId="43" fontId="78" fillId="16" borderId="139" xfId="0" applyNumberFormat="1" applyFont="1" applyFill="1" applyBorder="1"/>
    <xf numFmtId="43" fontId="77" fillId="0" borderId="101" xfId="1" applyNumberFormat="1" applyFont="1" applyFill="1" applyBorder="1" applyAlignment="1">
      <alignment horizontal="center"/>
    </xf>
    <xf numFmtId="43" fontId="77" fillId="0" borderId="103" xfId="1" applyNumberFormat="1" applyFont="1" applyFill="1" applyBorder="1" applyAlignment="1">
      <alignment horizontal="center"/>
    </xf>
    <xf numFmtId="43" fontId="78" fillId="0" borderId="63" xfId="0" applyNumberFormat="1" applyFont="1" applyFill="1" applyBorder="1"/>
    <xf numFmtId="43" fontId="78" fillId="0" borderId="111" xfId="0" applyNumberFormat="1" applyFont="1" applyBorder="1"/>
    <xf numFmtId="43" fontId="77" fillId="0" borderId="95" xfId="0" applyNumberFormat="1" applyFont="1" applyBorder="1"/>
    <xf numFmtId="43" fontId="77" fillId="16" borderId="123" xfId="0" applyNumberFormat="1" applyFont="1" applyFill="1" applyBorder="1"/>
    <xf numFmtId="43" fontId="77" fillId="16" borderId="27" xfId="0" applyNumberFormat="1" applyFont="1" applyFill="1" applyBorder="1"/>
    <xf numFmtId="43" fontId="77" fillId="16" borderId="161" xfId="1" applyNumberFormat="1" applyFont="1" applyFill="1" applyBorder="1" applyAlignment="1">
      <alignment horizontal="center"/>
    </xf>
    <xf numFmtId="43" fontId="77" fillId="16" borderId="107" xfId="1" applyNumberFormat="1" applyFont="1" applyFill="1" applyBorder="1" applyAlignment="1">
      <alignment horizontal="center"/>
    </xf>
    <xf numFmtId="43" fontId="77" fillId="16" borderId="123" xfId="1" applyNumberFormat="1" applyFont="1" applyFill="1" applyBorder="1" applyAlignment="1">
      <alignment horizontal="center"/>
    </xf>
    <xf numFmtId="43" fontId="78" fillId="0" borderId="96" xfId="0" applyNumberFormat="1" applyFont="1" applyFill="1" applyBorder="1" applyAlignment="1">
      <alignment vertical="top"/>
    </xf>
    <xf numFmtId="43" fontId="78" fillId="0" borderId="38" xfId="0" applyNumberFormat="1" applyFont="1" applyFill="1" applyBorder="1"/>
    <xf numFmtId="43" fontId="78" fillId="16" borderId="109" xfId="0" applyNumberFormat="1" applyFont="1" applyFill="1" applyBorder="1"/>
    <xf numFmtId="43" fontId="78" fillId="16" borderId="32" xfId="0" applyNumberFormat="1" applyFont="1" applyFill="1" applyBorder="1"/>
    <xf numFmtId="43" fontId="82" fillId="16" borderId="110" xfId="0" applyNumberFormat="1" applyFont="1" applyFill="1" applyBorder="1"/>
    <xf numFmtId="43" fontId="77" fillId="16" borderId="113" xfId="0" applyNumberFormat="1" applyFont="1" applyFill="1" applyBorder="1" applyAlignment="1">
      <alignment horizontal="center"/>
    </xf>
    <xf numFmtId="43" fontId="38" fillId="0" borderId="29" xfId="0" applyNumberFormat="1" applyFont="1" applyFill="1" applyBorder="1"/>
    <xf numFmtId="43" fontId="78" fillId="0" borderId="0" xfId="1" applyFont="1"/>
    <xf numFmtId="43" fontId="77" fillId="0" borderId="32" xfId="1" applyNumberFormat="1" applyFont="1" applyFill="1" applyBorder="1"/>
    <xf numFmtId="43" fontId="78" fillId="0" borderId="162" xfId="0" applyNumberFormat="1" applyFont="1" applyFill="1" applyBorder="1"/>
    <xf numFmtId="43" fontId="77" fillId="0" borderId="34" xfId="1" applyNumberFormat="1" applyFont="1" applyFill="1" applyBorder="1"/>
    <xf numFmtId="43" fontId="77" fillId="0" borderId="109" xfId="1" applyNumberFormat="1" applyFont="1" applyFill="1" applyBorder="1"/>
    <xf numFmtId="43" fontId="77" fillId="0" borderId="110" xfId="1" applyNumberFormat="1" applyFont="1" applyFill="1" applyBorder="1"/>
    <xf numFmtId="43" fontId="5" fillId="0" borderId="9" xfId="1" applyNumberFormat="1" applyFont="1" applyFill="1" applyBorder="1"/>
    <xf numFmtId="49" fontId="5" fillId="0" borderId="142" xfId="0" applyNumberFormat="1" applyFont="1" applyFill="1" applyBorder="1" applyAlignment="1">
      <alignment horizontal="center"/>
    </xf>
    <xf numFmtId="0" fontId="77" fillId="0" borderId="163" xfId="0" applyFont="1" applyBorder="1" applyAlignment="1">
      <alignment vertical="top"/>
    </xf>
    <xf numFmtId="43" fontId="78" fillId="0" borderId="61" xfId="0" applyNumberFormat="1" applyFont="1" applyBorder="1" applyAlignment="1">
      <alignment vertical="top"/>
    </xf>
    <xf numFmtId="43" fontId="77" fillId="16" borderId="118" xfId="0" applyNumberFormat="1" applyFont="1" applyFill="1" applyBorder="1" applyAlignment="1">
      <alignment horizontal="center" vertical="top"/>
    </xf>
    <xf numFmtId="0" fontId="77" fillId="16" borderId="118" xfId="0" applyFont="1" applyFill="1" applyBorder="1" applyAlignment="1">
      <alignment horizontal="center" vertical="top"/>
    </xf>
    <xf numFmtId="43" fontId="77" fillId="16" borderId="154" xfId="0" applyNumberFormat="1" applyFont="1" applyFill="1" applyBorder="1" applyAlignment="1">
      <alignment horizontal="center" vertical="top"/>
    </xf>
    <xf numFmtId="43" fontId="82" fillId="16" borderId="118" xfId="0" applyNumberFormat="1" applyFont="1" applyFill="1" applyBorder="1" applyAlignment="1">
      <alignment vertical="top"/>
    </xf>
    <xf numFmtId="43" fontId="78" fillId="16" borderId="157" xfId="0" applyNumberFormat="1" applyFont="1" applyFill="1" applyBorder="1" applyAlignment="1">
      <alignment vertical="top"/>
    </xf>
    <xf numFmtId="43" fontId="78" fillId="16" borderId="118" xfId="0" applyNumberFormat="1" applyFont="1" applyFill="1" applyBorder="1" applyAlignment="1">
      <alignment vertical="top"/>
    </xf>
    <xf numFmtId="43" fontId="81" fillId="0" borderId="0" xfId="0" applyNumberFormat="1" applyFont="1"/>
    <xf numFmtId="164" fontId="77" fillId="0" borderId="129" xfId="1" applyNumberFormat="1" applyFont="1" applyFill="1" applyBorder="1"/>
    <xf numFmtId="164" fontId="77" fillId="0" borderId="0" xfId="0" applyNumberFormat="1" applyFont="1"/>
    <xf numFmtId="0" fontId="81" fillId="0" borderId="0" xfId="0" applyFont="1" applyFill="1" applyAlignment="1">
      <alignment horizontal="right"/>
    </xf>
    <xf numFmtId="43" fontId="81" fillId="0" borderId="0" xfId="0" applyNumberFormat="1" applyFont="1" applyFill="1" applyAlignment="1">
      <alignment horizontal="right"/>
    </xf>
    <xf numFmtId="164" fontId="81" fillId="0" borderId="0" xfId="0" applyNumberFormat="1" applyFont="1" applyFill="1"/>
    <xf numFmtId="164" fontId="78" fillId="0" borderId="54" xfId="0" applyNumberFormat="1" applyFont="1" applyFill="1" applyBorder="1"/>
    <xf numFmtId="17" fontId="78" fillId="85" borderId="126" xfId="0" applyNumberFormat="1" applyFont="1" applyFill="1" applyBorder="1" applyAlignment="1">
      <alignment horizontal="center" wrapText="1"/>
    </xf>
    <xf numFmtId="164" fontId="77" fillId="0" borderId="121" xfId="0" applyNumberFormat="1" applyFont="1" applyFill="1" applyBorder="1"/>
    <xf numFmtId="164" fontId="77" fillId="0" borderId="34" xfId="0" applyNumberFormat="1" applyFont="1" applyFill="1" applyBorder="1"/>
    <xf numFmtId="0" fontId="78" fillId="0" borderId="95" xfId="0" applyFont="1" applyFill="1" applyBorder="1" applyAlignment="1">
      <alignment horizontal="left"/>
    </xf>
    <xf numFmtId="43" fontId="77" fillId="16" borderId="95" xfId="0" applyNumberFormat="1" applyFont="1" applyFill="1" applyBorder="1"/>
    <xf numFmtId="0" fontId="78" fillId="0" borderId="122" xfId="0" applyFont="1" applyFill="1" applyBorder="1" applyAlignment="1">
      <alignment horizontal="left"/>
    </xf>
    <xf numFmtId="0" fontId="77" fillId="0" borderId="124" xfId="0" applyFont="1" applyBorder="1"/>
    <xf numFmtId="0" fontId="78" fillId="0" borderId="95" xfId="0" applyFont="1" applyBorder="1"/>
    <xf numFmtId="14" fontId="77" fillId="0" borderId="93" xfId="0" applyNumberFormat="1" applyFont="1" applyFill="1" applyBorder="1" applyAlignment="1">
      <alignment horizontal="left"/>
    </xf>
    <xf numFmtId="14" fontId="77" fillId="0" borderId="126" xfId="0" applyNumberFormat="1" applyFont="1" applyFill="1" applyBorder="1" applyAlignment="1">
      <alignment horizontal="center"/>
    </xf>
    <xf numFmtId="14" fontId="77" fillId="0" borderId="124" xfId="0" applyNumberFormat="1" applyFont="1" applyFill="1" applyBorder="1" applyAlignment="1">
      <alignment horizontal="center"/>
    </xf>
    <xf numFmtId="0" fontId="77" fillId="0" borderId="14" xfId="0" applyFont="1" applyFill="1" applyBorder="1" applyAlignment="1">
      <alignment horizontal="left"/>
    </xf>
    <xf numFmtId="0" fontId="84" fillId="0" borderId="0" xfId="0" applyFont="1" applyAlignment="1">
      <alignment horizontal="center" vertical="center" wrapText="1"/>
    </xf>
    <xf numFmtId="0" fontId="84" fillId="0" borderId="0" xfId="0" applyFont="1" applyFill="1"/>
    <xf numFmtId="164" fontId="84" fillId="0" borderId="0" xfId="0" applyNumberFormat="1" applyFont="1" applyFill="1"/>
    <xf numFmtId="0" fontId="84" fillId="0" borderId="0" xfId="0" applyFont="1"/>
    <xf numFmtId="43" fontId="84" fillId="0" borderId="0" xfId="0" applyNumberFormat="1" applyFont="1" applyFill="1"/>
    <xf numFmtId="164" fontId="0" fillId="0" borderId="0" xfId="1" applyNumberFormat="1" applyFont="1" applyFill="1"/>
    <xf numFmtId="164" fontId="0" fillId="0" borderId="0" xfId="1" applyNumberFormat="1" applyFont="1" applyAlignment="1"/>
    <xf numFmtId="0" fontId="0" fillId="0" borderId="0" xfId="0" applyAlignment="1">
      <alignment horizontal="right"/>
    </xf>
    <xf numFmtId="164" fontId="0" fillId="0" borderId="0" xfId="1" applyNumberFormat="1" applyFont="1"/>
    <xf numFmtId="0" fontId="85" fillId="0" borderId="0" xfId="0" applyFont="1"/>
    <xf numFmtId="17" fontId="86" fillId="0" borderId="0" xfId="0" applyNumberFormat="1" applyFont="1" applyFill="1" applyBorder="1" applyAlignment="1">
      <alignment horizontal="center" wrapText="1"/>
    </xf>
    <xf numFmtId="164" fontId="84" fillId="0" borderId="0" xfId="0" applyNumberFormat="1" applyFont="1" applyFill="1" applyAlignment="1">
      <alignment horizontal="right"/>
    </xf>
    <xf numFmtId="164" fontId="87" fillId="0" borderId="0" xfId="0" applyNumberFormat="1" applyFont="1" applyFill="1" applyAlignment="1">
      <alignment horizontal="right"/>
    </xf>
    <xf numFmtId="164" fontId="88" fillId="0" borderId="0" xfId="0" applyNumberFormat="1" applyFont="1" applyFill="1"/>
    <xf numFmtId="0" fontId="85" fillId="0" borderId="0" xfId="0" applyFont="1" applyFill="1"/>
    <xf numFmtId="164" fontId="84" fillId="0" borderId="133" xfId="0" applyNumberFormat="1" applyFont="1" applyFill="1" applyBorder="1" applyAlignment="1">
      <alignment horizontal="right"/>
    </xf>
    <xf numFmtId="164" fontId="84" fillId="0" borderId="137" xfId="0" applyNumberFormat="1" applyFont="1" applyFill="1" applyBorder="1"/>
    <xf numFmtId="0" fontId="84" fillId="0" borderId="0" xfId="0" applyFont="1" applyAlignment="1">
      <alignment horizontal="right"/>
    </xf>
    <xf numFmtId="164" fontId="84" fillId="0" borderId="0" xfId="0" applyNumberFormat="1" applyFont="1" applyBorder="1"/>
    <xf numFmtId="164" fontId="84" fillId="0" borderId="57" xfId="0" applyNumberFormat="1" applyFont="1" applyFill="1" applyBorder="1" applyAlignment="1">
      <alignment horizontal="right"/>
    </xf>
    <xf numFmtId="41" fontId="84" fillId="0" borderId="58" xfId="0" applyNumberFormat="1" applyFont="1" applyFill="1" applyBorder="1"/>
    <xf numFmtId="164" fontId="82" fillId="16" borderId="113" xfId="0" applyNumberFormat="1" applyFont="1" applyFill="1" applyBorder="1"/>
    <xf numFmtId="0" fontId="77" fillId="0" borderId="8" xfId="0" applyFont="1" applyFill="1" applyBorder="1" applyAlignment="1">
      <alignment horizontal="left"/>
    </xf>
    <xf numFmtId="164" fontId="81" fillId="16" borderId="94" xfId="0" applyNumberFormat="1" applyFont="1" applyFill="1" applyBorder="1" applyAlignment="1">
      <alignment horizontal="right"/>
    </xf>
    <xf numFmtId="0" fontId="79" fillId="0" borderId="0" xfId="0" applyFont="1"/>
    <xf numFmtId="0" fontId="78" fillId="0" borderId="40" xfId="0" applyFont="1" applyFill="1" applyBorder="1" applyAlignment="1">
      <alignment horizontal="center"/>
    </xf>
    <xf numFmtId="0" fontId="77" fillId="0" borderId="30" xfId="0" applyFont="1" applyFill="1" applyBorder="1" applyAlignment="1">
      <alignment horizontal="center" vertical="top" wrapText="1"/>
    </xf>
    <xf numFmtId="0" fontId="77" fillId="0" borderId="14" xfId="0" applyFont="1" applyFill="1" applyBorder="1" applyAlignment="1">
      <alignment horizontal="center" vertical="top" wrapText="1"/>
    </xf>
    <xf numFmtId="0" fontId="77" fillId="0" borderId="20" xfId="0" applyFont="1" applyFill="1" applyBorder="1" applyAlignment="1">
      <alignment horizontal="center" vertical="top" wrapText="1"/>
    </xf>
    <xf numFmtId="0" fontId="77" fillId="0" borderId="16" xfId="0" applyFont="1" applyFill="1" applyBorder="1" applyAlignment="1">
      <alignment horizontal="center" vertical="top" wrapText="1"/>
    </xf>
    <xf numFmtId="0" fontId="77" fillId="0" borderId="19" xfId="0" applyFont="1" applyBorder="1" applyAlignment="1">
      <alignment horizontal="center" vertical="top"/>
    </xf>
    <xf numFmtId="0" fontId="77" fillId="0" borderId="8" xfId="0" applyFont="1" applyFill="1" applyBorder="1" applyAlignment="1">
      <alignment horizontal="center" vertical="top"/>
    </xf>
    <xf numFmtId="0" fontId="77" fillId="0" borderId="30" xfId="0" applyFont="1" applyFill="1" applyBorder="1" applyAlignment="1">
      <alignment horizontal="center"/>
    </xf>
    <xf numFmtId="0" fontId="77" fillId="0" borderId="14" xfId="0" applyFont="1" applyFill="1" applyBorder="1" applyAlignment="1">
      <alignment horizontal="center"/>
    </xf>
    <xf numFmtId="0" fontId="77" fillId="0" borderId="8" xfId="0" applyFont="1" applyFill="1" applyBorder="1" applyAlignment="1">
      <alignment horizontal="center"/>
    </xf>
    <xf numFmtId="0" fontId="77" fillId="0" borderId="25" xfId="0" applyFont="1" applyFill="1" applyBorder="1" applyAlignment="1">
      <alignment horizontal="center"/>
    </xf>
    <xf numFmtId="0" fontId="77" fillId="0" borderId="22" xfId="0" applyFont="1" applyFill="1" applyBorder="1" applyAlignment="1">
      <alignment horizontal="center"/>
    </xf>
    <xf numFmtId="17" fontId="77" fillId="0" borderId="33" xfId="0" applyNumberFormat="1" applyFont="1" applyFill="1" applyBorder="1" applyAlignment="1">
      <alignment horizontal="center"/>
    </xf>
    <xf numFmtId="17" fontId="77" fillId="0" borderId="31" xfId="0" applyNumberFormat="1" applyFont="1" applyFill="1" applyBorder="1" applyAlignment="1">
      <alignment horizontal="center"/>
    </xf>
    <xf numFmtId="17" fontId="77" fillId="0" borderId="30" xfId="0" applyNumberFormat="1" applyFont="1" applyFill="1" applyBorder="1" applyAlignment="1">
      <alignment horizontal="center"/>
    </xf>
    <xf numFmtId="17" fontId="77" fillId="0" borderId="22" xfId="0" applyNumberFormat="1" applyFont="1" applyFill="1" applyBorder="1" applyAlignment="1">
      <alignment horizontal="center"/>
    </xf>
    <xf numFmtId="17" fontId="77" fillId="0" borderId="8"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32" xfId="0" applyNumberFormat="1" applyFont="1" applyFill="1" applyBorder="1" applyAlignment="1">
      <alignment horizontal="center"/>
    </xf>
    <xf numFmtId="17" fontId="77" fillId="0" borderId="0" xfId="0" applyNumberFormat="1" applyFont="1" applyFill="1" applyBorder="1" applyAlignment="1">
      <alignment horizontal="center"/>
    </xf>
    <xf numFmtId="17" fontId="77" fillId="0" borderId="23" xfId="0" applyNumberFormat="1" applyFont="1" applyFill="1" applyBorder="1" applyAlignment="1">
      <alignment horizontal="center"/>
    </xf>
    <xf numFmtId="0" fontId="77" fillId="0" borderId="0" xfId="0" applyFont="1" applyFill="1" applyBorder="1" applyAlignment="1">
      <alignment horizontal="center"/>
    </xf>
    <xf numFmtId="0" fontId="77" fillId="0" borderId="15" xfId="0" applyFont="1" applyFill="1" applyBorder="1" applyAlignment="1">
      <alignment horizontal="center"/>
    </xf>
    <xf numFmtId="17" fontId="77" fillId="0" borderId="20" xfId="0" applyNumberFormat="1" applyFont="1" applyFill="1" applyBorder="1" applyAlignment="1">
      <alignment horizontal="center"/>
    </xf>
    <xf numFmtId="17" fontId="77" fillId="0" borderId="16" xfId="0" applyNumberFormat="1" applyFont="1" applyFill="1" applyBorder="1" applyAlignment="1">
      <alignment horizontal="center"/>
    </xf>
    <xf numFmtId="0" fontId="11" fillId="0" borderId="0" xfId="0" applyFont="1" applyAlignment="1">
      <alignment horizontal="center"/>
    </xf>
    <xf numFmtId="0" fontId="78" fillId="15" borderId="39" xfId="0" applyFont="1" applyFill="1" applyBorder="1" applyAlignment="1">
      <alignment horizontal="center"/>
    </xf>
    <xf numFmtId="0" fontId="78" fillId="15" borderId="40" xfId="0" applyFont="1" applyFill="1" applyBorder="1" applyAlignment="1">
      <alignment horizontal="center"/>
    </xf>
    <xf numFmtId="0" fontId="78" fillId="15" borderId="43" xfId="0" applyFont="1" applyFill="1" applyBorder="1" applyAlignment="1">
      <alignment horizontal="center"/>
    </xf>
    <xf numFmtId="0" fontId="78" fillId="15" borderId="44" xfId="0" applyFont="1" applyFill="1" applyBorder="1" applyAlignment="1">
      <alignment horizontal="center"/>
    </xf>
    <xf numFmtId="0" fontId="78" fillId="15" borderId="60" xfId="0" applyFont="1" applyFill="1" applyBorder="1" applyAlignment="1">
      <alignment horizontal="center"/>
    </xf>
    <xf numFmtId="0" fontId="78" fillId="15" borderId="59" xfId="0" applyFont="1" applyFill="1" applyBorder="1" applyAlignment="1">
      <alignment horizontal="center"/>
    </xf>
    <xf numFmtId="0" fontId="3" fillId="0" borderId="40"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77" fillId="0" borderId="30" xfId="0" applyFont="1" applyFill="1" applyBorder="1" applyAlignment="1">
      <alignment vertical="top" wrapText="1"/>
    </xf>
    <xf numFmtId="0" fontId="77" fillId="0" borderId="14" xfId="0" applyFont="1" applyFill="1" applyBorder="1" applyAlignment="1">
      <alignment vertical="top" wrapText="1"/>
    </xf>
    <xf numFmtId="0" fontId="77" fillId="0" borderId="19" xfId="0" applyFont="1" applyBorder="1" applyAlignment="1">
      <alignment horizontal="center"/>
    </xf>
    <xf numFmtId="0" fontId="77" fillId="0" borderId="19" xfId="0" applyFont="1" applyFill="1" applyBorder="1" applyAlignment="1">
      <alignment horizontal="center"/>
    </xf>
    <xf numFmtId="0" fontId="78" fillId="15" borderId="18" xfId="0" applyFont="1" applyFill="1" applyBorder="1" applyAlignment="1">
      <alignment horizontal="center"/>
    </xf>
    <xf numFmtId="0" fontId="78" fillId="15" borderId="0" xfId="0" applyFont="1" applyFill="1" applyBorder="1" applyAlignment="1">
      <alignment horizontal="center"/>
    </xf>
    <xf numFmtId="0" fontId="78" fillId="15" borderId="21" xfId="0" applyFont="1" applyFill="1" applyBorder="1" applyAlignment="1">
      <alignment horizontal="center"/>
    </xf>
    <xf numFmtId="0" fontId="77" fillId="0" borderId="30" xfId="0" applyFont="1" applyFill="1" applyBorder="1" applyAlignment="1">
      <alignment horizontal="left"/>
    </xf>
    <xf numFmtId="0" fontId="77" fillId="0" borderId="14" xfId="0" applyFont="1" applyFill="1" applyBorder="1" applyAlignment="1">
      <alignment horizontal="left"/>
    </xf>
    <xf numFmtId="0" fontId="77" fillId="0" borderId="22" xfId="0" applyFont="1" applyFill="1" applyBorder="1" applyAlignment="1">
      <alignment horizontal="left"/>
    </xf>
    <xf numFmtId="0" fontId="77" fillId="0" borderId="25" xfId="0" applyFont="1" applyFill="1" applyBorder="1" applyAlignment="1">
      <alignment horizontal="left"/>
    </xf>
    <xf numFmtId="0" fontId="3" fillId="0" borderId="40" xfId="0" applyFont="1" applyBorder="1" applyAlignment="1">
      <alignment horizontal="center"/>
    </xf>
  </cellXfs>
  <cellStyles count="2276">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_Q2 - Elec Env worksheet" xfId="2275"/>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0000F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8"/>
  <sheetViews>
    <sheetView topLeftCell="A22" workbookViewId="0">
      <selection activeCell="D37" sqref="D37"/>
    </sheetView>
  </sheetViews>
  <sheetFormatPr defaultRowHeight="15"/>
  <sheetData>
    <row r="2" spans="1:1">
      <c r="A2" t="s">
        <v>294</v>
      </c>
    </row>
    <row r="3" spans="1:1">
      <c r="A3" t="s">
        <v>273</v>
      </c>
    </row>
    <row r="4" spans="1:1">
      <c r="A4" t="s">
        <v>156</v>
      </c>
    </row>
    <row r="5" spans="1:1">
      <c r="A5" t="s">
        <v>157</v>
      </c>
    </row>
    <row r="8" spans="1:1">
      <c r="A8" s="12"/>
    </row>
  </sheetData>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5"/>
  <sheetViews>
    <sheetView zoomScale="80" zoomScaleNormal="80" workbookViewId="0">
      <pane xSplit="2" ySplit="5" topLeftCell="C6" activePane="bottomRight" state="frozen"/>
      <selection activeCell="D12" sqref="D12"/>
      <selection pane="topRight" activeCell="D12" sqref="D12"/>
      <selection pane="bottomLeft" activeCell="D12" sqref="D12"/>
      <selection pane="bottomRight" activeCell="Q25" sqref="Q25"/>
    </sheetView>
  </sheetViews>
  <sheetFormatPr defaultRowHeight="15"/>
  <cols>
    <col min="1" max="1" width="13.7109375" customWidth="1"/>
    <col min="2" max="2" width="57.28515625" customWidth="1"/>
    <col min="3" max="3" width="12.7109375" customWidth="1"/>
    <col min="4" max="4" width="13.140625" customWidth="1"/>
    <col min="5" max="7" width="12.140625" style="2" bestFit="1" customWidth="1"/>
    <col min="8" max="8" width="13.5703125" style="2" bestFit="1" customWidth="1"/>
    <col min="9" max="16" width="12.140625" style="2" bestFit="1" customWidth="1"/>
    <col min="17" max="17" width="14.85546875" style="2" bestFit="1" customWidth="1"/>
    <col min="18" max="18" width="4.28515625" bestFit="1" customWidth="1"/>
  </cols>
  <sheetData>
    <row r="1" spans="1:22">
      <c r="A1" s="20" t="s">
        <v>0</v>
      </c>
      <c r="B1" s="20"/>
      <c r="C1" s="20"/>
      <c r="D1" s="20"/>
      <c r="E1" s="20"/>
      <c r="F1" s="20"/>
      <c r="G1" s="20"/>
      <c r="H1" s="20"/>
      <c r="I1" s="20"/>
      <c r="J1" s="20"/>
      <c r="K1" s="20"/>
      <c r="L1" s="20"/>
      <c r="M1" s="20"/>
      <c r="N1" s="20"/>
      <c r="O1" s="20"/>
      <c r="P1" s="20"/>
      <c r="Q1" s="20"/>
      <c r="R1" s="17"/>
      <c r="S1" s="17"/>
      <c r="T1" s="17"/>
      <c r="U1" s="17"/>
      <c r="V1" s="17"/>
    </row>
    <row r="2" spans="1:22">
      <c r="A2" s="20" t="s">
        <v>143</v>
      </c>
      <c r="B2" s="20"/>
      <c r="C2" s="20"/>
      <c r="D2" s="20"/>
      <c r="E2" s="20"/>
      <c r="F2" s="20"/>
      <c r="G2" s="20"/>
      <c r="H2" s="20"/>
      <c r="I2" s="20"/>
      <c r="J2" s="20"/>
      <c r="K2" s="20"/>
      <c r="L2" s="20"/>
      <c r="M2" s="20"/>
      <c r="N2" s="20"/>
      <c r="O2" s="20"/>
      <c r="P2" s="20"/>
      <c r="Q2" s="20"/>
      <c r="R2" s="17"/>
      <c r="S2" s="17"/>
      <c r="T2" s="17"/>
      <c r="U2" s="17"/>
      <c r="V2" s="17"/>
    </row>
    <row r="3" spans="1:22" ht="21">
      <c r="A3" s="21" t="s">
        <v>203</v>
      </c>
      <c r="B3" s="21"/>
      <c r="C3" s="21"/>
      <c r="D3" s="21"/>
      <c r="E3" s="21"/>
      <c r="F3" s="21"/>
      <c r="G3" s="21"/>
      <c r="H3" s="21"/>
      <c r="I3" s="21"/>
      <c r="J3" s="21"/>
      <c r="K3" s="21"/>
      <c r="L3" s="21"/>
      <c r="M3" s="21"/>
      <c r="N3" s="21"/>
      <c r="O3" s="21"/>
      <c r="P3" s="21"/>
      <c r="Q3" s="21"/>
      <c r="R3" s="18"/>
      <c r="S3" s="18"/>
      <c r="T3" s="18"/>
      <c r="U3" s="18"/>
      <c r="V3" s="18"/>
    </row>
    <row r="4" spans="1:22" s="30" customFormat="1" ht="13.5" thickBot="1">
      <c r="E4" s="37"/>
      <c r="F4" s="37"/>
      <c r="G4" s="37"/>
      <c r="H4" s="37"/>
      <c r="I4" s="37"/>
      <c r="J4" s="37"/>
      <c r="K4" s="37"/>
      <c r="L4" s="37"/>
      <c r="M4" s="37"/>
      <c r="N4" s="37"/>
      <c r="O4" s="37"/>
      <c r="P4" s="37"/>
      <c r="Q4" s="37"/>
    </row>
    <row r="5" spans="1:22" s="31" customFormat="1" ht="43.9" customHeight="1" thickBot="1">
      <c r="A5" s="28" t="s">
        <v>285</v>
      </c>
      <c r="B5" s="583" t="s">
        <v>4</v>
      </c>
      <c r="C5" s="288" t="s">
        <v>288</v>
      </c>
      <c r="D5" s="334" t="s">
        <v>155</v>
      </c>
      <c r="E5" s="334">
        <v>43101</v>
      </c>
      <c r="F5" s="334">
        <v>43132</v>
      </c>
      <c r="G5" s="334" t="s">
        <v>293</v>
      </c>
      <c r="H5" s="334">
        <v>43191</v>
      </c>
      <c r="I5" s="334">
        <v>43221</v>
      </c>
      <c r="J5" s="334">
        <v>43252</v>
      </c>
      <c r="K5" s="334">
        <v>43282</v>
      </c>
      <c r="L5" s="334">
        <v>43313</v>
      </c>
      <c r="M5" s="334">
        <v>43344</v>
      </c>
      <c r="N5" s="334">
        <v>43374</v>
      </c>
      <c r="O5" s="334">
        <v>43405</v>
      </c>
      <c r="P5" s="334">
        <v>43435</v>
      </c>
      <c r="Q5" s="533" t="s">
        <v>274</v>
      </c>
      <c r="R5" s="669"/>
    </row>
    <row r="6" spans="1:22" s="37" customFormat="1" ht="15.95" customHeight="1">
      <c r="A6" s="222" t="s">
        <v>144</v>
      </c>
      <c r="B6" s="584" t="s">
        <v>279</v>
      </c>
      <c r="C6" s="666">
        <v>43088</v>
      </c>
      <c r="D6" s="289">
        <v>8862686.5</v>
      </c>
      <c r="E6" s="564">
        <v>0</v>
      </c>
      <c r="F6" s="564">
        <v>0</v>
      </c>
      <c r="G6" s="564">
        <v>826665.19</v>
      </c>
      <c r="H6" s="564">
        <v>0</v>
      </c>
      <c r="I6" s="564">
        <v>0</v>
      </c>
      <c r="J6" s="564">
        <v>0</v>
      </c>
      <c r="K6" s="564">
        <v>0</v>
      </c>
      <c r="L6" s="564">
        <v>0</v>
      </c>
      <c r="M6" s="564">
        <v>0</v>
      </c>
      <c r="N6" s="564">
        <v>0</v>
      </c>
      <c r="O6" s="564">
        <v>0</v>
      </c>
      <c r="P6" s="564">
        <v>0</v>
      </c>
      <c r="Q6" s="659">
        <f>SUM(D6:P6)</f>
        <v>9689352</v>
      </c>
      <c r="R6" s="670"/>
    </row>
    <row r="7" spans="1:22" s="37" customFormat="1" ht="15.95" customHeight="1">
      <c r="A7" s="222" t="s">
        <v>282</v>
      </c>
      <c r="B7" s="585" t="s">
        <v>275</v>
      </c>
      <c r="C7" s="579" t="s">
        <v>289</v>
      </c>
      <c r="D7" s="290">
        <v>-67721</v>
      </c>
      <c r="E7" s="290">
        <v>-161489.20000000001</v>
      </c>
      <c r="F7" s="290">
        <v>-161489.20000000001</v>
      </c>
      <c r="G7" s="290">
        <v>-161489.20000000001</v>
      </c>
      <c r="H7" s="290">
        <v>-161489.20000000001</v>
      </c>
      <c r="I7" s="290">
        <v>-161489.20000000001</v>
      </c>
      <c r="J7" s="290">
        <v>-161489.20000000001</v>
      </c>
      <c r="K7" s="290">
        <v>-161489.20000000001</v>
      </c>
      <c r="L7" s="290">
        <v>-161489.20000000001</v>
      </c>
      <c r="M7" s="290">
        <v>-161489.20000000001</v>
      </c>
      <c r="N7" s="290">
        <v>-161489.20000000001</v>
      </c>
      <c r="O7" s="290">
        <v>-161489.20000000001</v>
      </c>
      <c r="P7" s="290">
        <v>-161489.20000000001</v>
      </c>
      <c r="Q7" s="658">
        <f>SUM(D7:P7)</f>
        <v>-2005591</v>
      </c>
      <c r="R7" s="670"/>
    </row>
    <row r="8" spans="1:22" s="37" customFormat="1" ht="15.95" customHeight="1">
      <c r="A8" s="222"/>
      <c r="B8" s="586" t="s">
        <v>145</v>
      </c>
      <c r="C8" s="580"/>
      <c r="D8" s="565">
        <f>SUM(D6:D7)</f>
        <v>8794965.5</v>
      </c>
      <c r="E8" s="565">
        <f t="shared" ref="E8:P8" si="0">SUM(E6:E7)</f>
        <v>-161489.20000000001</v>
      </c>
      <c r="F8" s="565">
        <f t="shared" si="0"/>
        <v>-161489.20000000001</v>
      </c>
      <c r="G8" s="565">
        <f t="shared" si="0"/>
        <v>665175.99</v>
      </c>
      <c r="H8" s="565">
        <f t="shared" si="0"/>
        <v>-161489.20000000001</v>
      </c>
      <c r="I8" s="565">
        <f t="shared" si="0"/>
        <v>-161489.20000000001</v>
      </c>
      <c r="J8" s="565">
        <f t="shared" si="0"/>
        <v>-161489.20000000001</v>
      </c>
      <c r="K8" s="565">
        <f t="shared" si="0"/>
        <v>-161489.20000000001</v>
      </c>
      <c r="L8" s="565">
        <f t="shared" si="0"/>
        <v>-161489.20000000001</v>
      </c>
      <c r="M8" s="565">
        <f t="shared" si="0"/>
        <v>-161489.20000000001</v>
      </c>
      <c r="N8" s="565">
        <f t="shared" si="0"/>
        <v>-161489.20000000001</v>
      </c>
      <c r="O8" s="565">
        <f t="shared" si="0"/>
        <v>-161489.20000000001</v>
      </c>
      <c r="P8" s="565">
        <f t="shared" si="0"/>
        <v>-161489.20000000001</v>
      </c>
      <c r="Q8" s="566">
        <f>SUM(Q6:Q7)</f>
        <v>7683761</v>
      </c>
      <c r="R8" s="671"/>
    </row>
    <row r="9" spans="1:22" s="37" customFormat="1" ht="15.95" customHeight="1">
      <c r="A9" s="577"/>
      <c r="B9" s="587"/>
      <c r="C9" s="567"/>
      <c r="D9" s="567"/>
      <c r="E9" s="568"/>
      <c r="F9" s="568"/>
      <c r="G9" s="568"/>
      <c r="H9" s="568"/>
      <c r="I9" s="568"/>
      <c r="J9" s="568"/>
      <c r="K9" s="568"/>
      <c r="L9" s="568"/>
      <c r="M9" s="568"/>
      <c r="N9" s="568"/>
      <c r="O9" s="568"/>
      <c r="P9" s="568"/>
      <c r="Q9" s="569"/>
      <c r="R9" s="670"/>
    </row>
    <row r="10" spans="1:22" s="37" customFormat="1" ht="15.95" customHeight="1">
      <c r="A10" s="222" t="s">
        <v>146</v>
      </c>
      <c r="B10" s="588" t="s">
        <v>287</v>
      </c>
      <c r="C10" s="667">
        <v>43088</v>
      </c>
      <c r="D10" s="289">
        <v>-1743762</v>
      </c>
      <c r="E10" s="289">
        <v>0</v>
      </c>
      <c r="F10" s="289">
        <v>0</v>
      </c>
      <c r="G10" s="289">
        <v>-826665.19</v>
      </c>
      <c r="H10" s="289">
        <v>0</v>
      </c>
      <c r="I10" s="289">
        <v>0</v>
      </c>
      <c r="J10" s="289">
        <v>0</v>
      </c>
      <c r="K10" s="289">
        <v>0</v>
      </c>
      <c r="L10" s="289">
        <v>0</v>
      </c>
      <c r="M10" s="289">
        <v>0</v>
      </c>
      <c r="N10" s="289">
        <v>0</v>
      </c>
      <c r="O10" s="289">
        <v>0</v>
      </c>
      <c r="P10" s="289">
        <v>0</v>
      </c>
      <c r="Q10" s="525">
        <f>SUM(D10:P10)</f>
        <v>-2570427.19</v>
      </c>
      <c r="R10" s="670"/>
    </row>
    <row r="11" spans="1:22" s="37" customFormat="1" ht="15.95" customHeight="1">
      <c r="A11" s="222" t="s">
        <v>283</v>
      </c>
      <c r="B11" s="588" t="s">
        <v>276</v>
      </c>
      <c r="C11" s="579" t="s">
        <v>289</v>
      </c>
      <c r="D11" s="293">
        <v>17965.349999999999</v>
      </c>
      <c r="E11" s="293">
        <v>42840.45</v>
      </c>
      <c r="F11" s="293">
        <v>42840.45</v>
      </c>
      <c r="G11" s="293">
        <v>42840.45</v>
      </c>
      <c r="H11" s="293">
        <v>42840.45</v>
      </c>
      <c r="I11" s="293">
        <v>42840.45</v>
      </c>
      <c r="J11" s="293">
        <v>42840.45</v>
      </c>
      <c r="K11" s="293">
        <v>42840.45</v>
      </c>
      <c r="L11" s="293">
        <v>42840.45</v>
      </c>
      <c r="M11" s="293">
        <v>42840.45</v>
      </c>
      <c r="N11" s="293">
        <v>42840.45</v>
      </c>
      <c r="O11" s="293">
        <v>42840.45</v>
      </c>
      <c r="P11" s="293">
        <v>42840.45</v>
      </c>
      <c r="Q11" s="290">
        <f>SUM(D11:P11)</f>
        <v>532050.75</v>
      </c>
      <c r="R11" s="670"/>
    </row>
    <row r="12" spans="1:22" s="37" customFormat="1" ht="15.95" customHeight="1">
      <c r="A12" s="222"/>
      <c r="B12" s="586" t="s">
        <v>147</v>
      </c>
      <c r="C12" s="580"/>
      <c r="D12" s="291">
        <f>SUM(D10:D11)</f>
        <v>-1725796.65</v>
      </c>
      <c r="E12" s="291">
        <f t="shared" ref="E12:P12" si="1">SUM(E10:E11)</f>
        <v>42840.45</v>
      </c>
      <c r="F12" s="291">
        <f t="shared" si="1"/>
        <v>42840.45</v>
      </c>
      <c r="G12" s="291">
        <f t="shared" si="1"/>
        <v>-783824.74</v>
      </c>
      <c r="H12" s="291">
        <f t="shared" si="1"/>
        <v>42840.45</v>
      </c>
      <c r="I12" s="291">
        <f t="shared" si="1"/>
        <v>42840.45</v>
      </c>
      <c r="J12" s="291">
        <f t="shared" si="1"/>
        <v>42840.45</v>
      </c>
      <c r="K12" s="291">
        <f t="shared" si="1"/>
        <v>42840.45</v>
      </c>
      <c r="L12" s="291">
        <f t="shared" si="1"/>
        <v>42840.45</v>
      </c>
      <c r="M12" s="291">
        <f t="shared" si="1"/>
        <v>42840.45</v>
      </c>
      <c r="N12" s="291">
        <f t="shared" si="1"/>
        <v>42840.45</v>
      </c>
      <c r="O12" s="291">
        <f t="shared" si="1"/>
        <v>42840.45</v>
      </c>
      <c r="P12" s="291">
        <f t="shared" si="1"/>
        <v>42840.45</v>
      </c>
      <c r="Q12" s="566">
        <f>SUM(Q10:Q11)</f>
        <v>-2038376.44</v>
      </c>
      <c r="R12" s="671"/>
    </row>
    <row r="13" spans="1:22" s="30" customFormat="1" ht="15.95" customHeight="1">
      <c r="A13" s="559"/>
      <c r="B13" s="589"/>
      <c r="C13" s="581"/>
      <c r="D13" s="570"/>
      <c r="E13" s="299"/>
      <c r="F13" s="299"/>
      <c r="G13" s="299"/>
      <c r="H13" s="299"/>
      <c r="I13" s="299"/>
      <c r="J13" s="299"/>
      <c r="K13" s="299"/>
      <c r="L13" s="299"/>
      <c r="M13" s="299"/>
      <c r="N13" s="299"/>
      <c r="O13" s="299"/>
      <c r="P13" s="299"/>
      <c r="Q13" s="573"/>
      <c r="R13" s="672"/>
    </row>
    <row r="14" spans="1:22" s="30" customFormat="1" ht="15.95" customHeight="1" thickBot="1">
      <c r="A14" s="574"/>
      <c r="B14" s="590" t="s">
        <v>67</v>
      </c>
      <c r="C14" s="582"/>
      <c r="D14" s="571">
        <f>D8+D12</f>
        <v>7069168.8499999996</v>
      </c>
      <c r="E14" s="571">
        <f>E8+E12</f>
        <v>-118648.75</v>
      </c>
      <c r="F14" s="571">
        <f>F8+F12</f>
        <v>-118648.75</v>
      </c>
      <c r="G14" s="571">
        <f>G8+G12</f>
        <v>-118648.75</v>
      </c>
      <c r="H14" s="571">
        <f>H8+H12</f>
        <v>-118648.75</v>
      </c>
      <c r="I14" s="571">
        <f t="shared" ref="I14:P14" si="2">I8+I12</f>
        <v>-118648.75</v>
      </c>
      <c r="J14" s="571">
        <f t="shared" si="2"/>
        <v>-118648.75</v>
      </c>
      <c r="K14" s="571">
        <f t="shared" si="2"/>
        <v>-118648.75</v>
      </c>
      <c r="L14" s="571">
        <f t="shared" si="2"/>
        <v>-118648.75</v>
      </c>
      <c r="M14" s="571">
        <f t="shared" si="2"/>
        <v>-118648.75</v>
      </c>
      <c r="N14" s="571">
        <f t="shared" si="2"/>
        <v>-118648.75</v>
      </c>
      <c r="O14" s="571">
        <f t="shared" si="2"/>
        <v>-118648.75</v>
      </c>
      <c r="P14" s="571">
        <f t="shared" si="2"/>
        <v>-118648.75</v>
      </c>
      <c r="Q14" s="572">
        <f>Q12+Q8</f>
        <v>5645384.5599999996</v>
      </c>
      <c r="R14" s="672"/>
    </row>
    <row r="15" spans="1:22" s="30" customFormat="1" ht="15.95" customHeight="1" thickTop="1" thickBot="1">
      <c r="A15" s="596"/>
      <c r="B15" s="597"/>
      <c r="C15" s="598"/>
      <c r="D15" s="561"/>
      <c r="E15" s="562"/>
      <c r="F15" s="562"/>
      <c r="G15" s="561"/>
      <c r="H15" s="563"/>
      <c r="I15" s="563"/>
      <c r="J15" s="561"/>
      <c r="K15" s="563"/>
      <c r="L15" s="563"/>
      <c r="M15" s="561"/>
      <c r="N15" s="563"/>
      <c r="O15" s="563"/>
      <c r="P15" s="692"/>
      <c r="Q15" s="560"/>
      <c r="R15" s="672"/>
    </row>
    <row r="16" spans="1:22" s="30" customFormat="1" ht="15.95" customHeight="1">
      <c r="E16" s="37"/>
      <c r="F16" s="37"/>
      <c r="G16" s="37"/>
      <c r="H16" s="37"/>
      <c r="I16" s="37"/>
      <c r="J16" s="37"/>
      <c r="K16" s="37"/>
      <c r="L16" s="37"/>
      <c r="M16" s="37"/>
      <c r="N16" s="37"/>
      <c r="O16" s="37"/>
      <c r="P16" s="37"/>
      <c r="Q16" s="37"/>
      <c r="R16" s="672"/>
    </row>
    <row r="17" spans="1:18" s="30" customFormat="1" ht="15.95" customHeight="1">
      <c r="A17" s="693" t="s">
        <v>292</v>
      </c>
      <c r="E17" s="37"/>
      <c r="F17" s="37"/>
      <c r="G17" s="37"/>
      <c r="H17" s="37"/>
      <c r="I17" s="37"/>
      <c r="J17" s="37"/>
      <c r="K17" s="37"/>
      <c r="L17" s="37"/>
      <c r="M17" s="37"/>
      <c r="N17" s="37"/>
      <c r="O17" s="37"/>
      <c r="P17" s="37"/>
      <c r="Q17" s="37"/>
    </row>
    <row r="18" spans="1:18" s="30" customFormat="1" ht="15.95" customHeight="1">
      <c r="A18" s="47"/>
      <c r="E18" s="37"/>
      <c r="F18" s="37"/>
      <c r="G18" s="37"/>
      <c r="H18" s="37"/>
      <c r="I18" s="37"/>
      <c r="J18" s="37"/>
      <c r="K18" s="37"/>
      <c r="L18" s="37"/>
      <c r="M18" s="37"/>
      <c r="N18" s="37"/>
      <c r="O18" s="37"/>
      <c r="P18" s="37"/>
      <c r="Q18" s="37"/>
    </row>
    <row r="19" spans="1:18" s="30" customFormat="1" ht="15.95" customHeight="1">
      <c r="A19" s="412"/>
      <c r="B19" s="558"/>
      <c r="C19" s="558"/>
      <c r="E19" s="37"/>
      <c r="F19" s="37"/>
      <c r="G19" s="37"/>
      <c r="H19" s="37"/>
      <c r="I19" s="37"/>
      <c r="J19" s="37"/>
      <c r="K19" s="37"/>
      <c r="L19" s="37"/>
      <c r="M19" s="37"/>
      <c r="N19" s="37"/>
      <c r="O19" s="37"/>
      <c r="P19" s="37"/>
      <c r="Q19" s="37"/>
    </row>
    <row r="20" spans="1:18" s="37" customFormat="1" ht="15.95" customHeight="1">
      <c r="A20" s="412"/>
      <c r="B20" s="558"/>
      <c r="C20" s="558"/>
      <c r="D20" s="93"/>
      <c r="R20" s="30"/>
    </row>
    <row r="21" spans="1:18" s="30" customFormat="1" ht="15.95" customHeight="1">
      <c r="A21" s="412"/>
      <c r="B21" s="558"/>
      <c r="C21" s="558"/>
      <c r="E21" s="37"/>
      <c r="F21" s="37"/>
      <c r="G21" s="37"/>
      <c r="H21" s="37"/>
      <c r="I21" s="37"/>
      <c r="J21" s="37"/>
      <c r="K21" s="37"/>
      <c r="L21" s="37"/>
      <c r="M21" s="37"/>
      <c r="N21" s="37"/>
      <c r="O21" s="37"/>
      <c r="P21" s="37"/>
      <c r="Q21" s="37"/>
    </row>
    <row r="22" spans="1:18" ht="15.95" customHeight="1"/>
    <row r="23" spans="1:18" ht="15.95" customHeight="1">
      <c r="D23" s="24"/>
    </row>
    <row r="24" spans="1:18" ht="15.95" customHeight="1">
      <c r="D24" s="24"/>
    </row>
    <row r="25" spans="1:18" ht="15.95" customHeight="1">
      <c r="D25" s="24"/>
    </row>
    <row r="26" spans="1:18" ht="15.95" customHeight="1">
      <c r="D26" s="25"/>
    </row>
    <row r="27" spans="1:18">
      <c r="D27" s="25"/>
    </row>
    <row r="28" spans="1:18">
      <c r="D28" s="24"/>
    </row>
    <row r="29" spans="1:18">
      <c r="D29" s="24"/>
    </row>
    <row r="30" spans="1:18">
      <c r="D30" s="24"/>
    </row>
    <row r="31" spans="1:18">
      <c r="D31" s="24"/>
    </row>
    <row r="32" spans="1:18">
      <c r="D32" s="24"/>
    </row>
    <row r="33" spans="2:7">
      <c r="D33" s="24"/>
    </row>
    <row r="34" spans="2:7">
      <c r="D34" s="24"/>
    </row>
    <row r="35" spans="2:7">
      <c r="B35" s="675"/>
      <c r="G35" s="674"/>
    </row>
    <row r="36" spans="2:7">
      <c r="D36" s="24"/>
    </row>
    <row r="37" spans="2:7">
      <c r="D37" s="24"/>
    </row>
    <row r="38" spans="2:7" ht="13.15" customHeight="1">
      <c r="D38" s="24"/>
    </row>
    <row r="39" spans="2:7">
      <c r="D39" s="24"/>
    </row>
    <row r="40" spans="2:7">
      <c r="D40" s="24"/>
    </row>
    <row r="41" spans="2:7">
      <c r="D41" s="24"/>
    </row>
    <row r="42" spans="2:7">
      <c r="D42" s="24"/>
    </row>
    <row r="43" spans="2:7">
      <c r="D43" s="24"/>
    </row>
    <row r="44" spans="2:7">
      <c r="D44" s="24"/>
    </row>
    <row r="45" spans="2:7">
      <c r="D45" s="24"/>
    </row>
    <row r="46" spans="2:7">
      <c r="D46" s="24"/>
    </row>
    <row r="47" spans="2:7">
      <c r="D47" s="24"/>
    </row>
    <row r="48" spans="2:7">
      <c r="D48" s="24"/>
    </row>
    <row r="49" spans="4:4">
      <c r="D49" s="24"/>
    </row>
    <row r="50" spans="4:4">
      <c r="D50" s="24"/>
    </row>
    <row r="51" spans="4:4">
      <c r="D51" s="24"/>
    </row>
    <row r="52" spans="4:4">
      <c r="D52" s="24"/>
    </row>
    <row r="53" spans="4:4">
      <c r="D53" s="24"/>
    </row>
    <row r="54" spans="4:4">
      <c r="D54" s="24"/>
    </row>
    <row r="55" spans="4:4">
      <c r="D55" s="24"/>
    </row>
    <row r="56" spans="4:4">
      <c r="D56" s="24"/>
    </row>
    <row r="57" spans="4:4">
      <c r="D57" s="24"/>
    </row>
    <row r="58" spans="4:4">
      <c r="D58" s="24"/>
    </row>
    <row r="59" spans="4:4">
      <c r="D59" s="24"/>
    </row>
    <row r="60" spans="4:4">
      <c r="D60" s="24"/>
    </row>
    <row r="61" spans="4:4">
      <c r="D61" s="24"/>
    </row>
    <row r="62" spans="4:4">
      <c r="D62" s="24"/>
    </row>
    <row r="63" spans="4:4">
      <c r="D63" s="24"/>
    </row>
    <row r="64" spans="4:4">
      <c r="D64" s="24"/>
    </row>
    <row r="65" spans="4:4">
      <c r="D65" s="24"/>
    </row>
    <row r="66" spans="4:4">
      <c r="D66" s="24"/>
    </row>
    <row r="67" spans="4:4">
      <c r="D67" s="24"/>
    </row>
    <row r="68" spans="4:4">
      <c r="D68" s="24"/>
    </row>
    <row r="69" spans="4:4">
      <c r="D69" s="24"/>
    </row>
    <row r="70" spans="4:4">
      <c r="D70" s="24"/>
    </row>
    <row r="71" spans="4:4">
      <c r="D71" s="24"/>
    </row>
    <row r="72" spans="4:4">
      <c r="D72" s="24"/>
    </row>
    <row r="73" spans="4:4">
      <c r="D73" s="24"/>
    </row>
    <row r="74" spans="4:4">
      <c r="D74" s="24"/>
    </row>
    <row r="75" spans="4:4">
      <c r="D75" s="24"/>
    </row>
    <row r="76" spans="4:4">
      <c r="D76" s="24"/>
    </row>
    <row r="77" spans="4:4">
      <c r="D77" s="24"/>
    </row>
    <row r="78" spans="4:4">
      <c r="D78" s="24"/>
    </row>
    <row r="79" spans="4:4">
      <c r="D79" s="24"/>
    </row>
    <row r="80" spans="4:4">
      <c r="D80" s="24"/>
    </row>
    <row r="81" spans="4:4">
      <c r="D81" s="24"/>
    </row>
    <row r="82" spans="4:4">
      <c r="D82" s="24"/>
    </row>
    <row r="83" spans="4:4">
      <c r="D83" s="24"/>
    </row>
    <row r="84" spans="4:4">
      <c r="D84" s="24"/>
    </row>
    <row r="85" spans="4:4">
      <c r="D85" s="24"/>
    </row>
    <row r="86" spans="4:4">
      <c r="D86" s="24"/>
    </row>
    <row r="87" spans="4:4">
      <c r="D87" s="24"/>
    </row>
    <row r="88" spans="4:4">
      <c r="D88" s="24"/>
    </row>
    <row r="89" spans="4:4">
      <c r="D89" s="24"/>
    </row>
    <row r="90" spans="4:4">
      <c r="D90" s="24"/>
    </row>
    <row r="91" spans="4:4">
      <c r="D91" s="24"/>
    </row>
    <row r="92" spans="4:4">
      <c r="D92" s="24"/>
    </row>
    <row r="93" spans="4:4">
      <c r="D93" s="24"/>
    </row>
    <row r="94" spans="4:4">
      <c r="D94" s="24"/>
    </row>
    <row r="95" spans="4:4">
      <c r="D95" s="24"/>
    </row>
    <row r="96" spans="4:4">
      <c r="D96" s="24"/>
    </row>
    <row r="97" spans="4:4">
      <c r="D97" s="24"/>
    </row>
    <row r="98" spans="4:4">
      <c r="D98" s="24"/>
    </row>
    <row r="99" spans="4:4">
      <c r="D99" s="24"/>
    </row>
    <row r="100" spans="4:4">
      <c r="D100" s="24"/>
    </row>
    <row r="101" spans="4:4">
      <c r="D101" s="24"/>
    </row>
    <row r="102" spans="4:4">
      <c r="D102" s="24"/>
    </row>
    <row r="103" spans="4:4">
      <c r="D103" s="24"/>
    </row>
    <row r="104" spans="4:4">
      <c r="D104" s="24"/>
    </row>
    <row r="105" spans="4:4">
      <c r="D105" s="24"/>
    </row>
    <row r="106" spans="4:4">
      <c r="D106" s="24"/>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24"/>
    </row>
    <row r="119" spans="4:4">
      <c r="D119" s="24"/>
    </row>
    <row r="120" spans="4:4">
      <c r="D120" s="24"/>
    </row>
    <row r="121" spans="4:4">
      <c r="D121" s="24"/>
    </row>
    <row r="122" spans="4:4">
      <c r="D122" s="24"/>
    </row>
    <row r="123" spans="4:4">
      <c r="D123" s="24"/>
    </row>
    <row r="124" spans="4:4">
      <c r="D124" s="24"/>
    </row>
    <row r="125" spans="4:4">
      <c r="D125" s="24"/>
    </row>
    <row r="126" spans="4:4">
      <c r="D126" s="24"/>
    </row>
    <row r="127" spans="4:4">
      <c r="D127" s="24"/>
    </row>
    <row r="128" spans="4:4">
      <c r="D128" s="24"/>
    </row>
    <row r="129" spans="4:4">
      <c r="D129" s="24"/>
    </row>
    <row r="130" spans="4:4">
      <c r="D130" s="24"/>
    </row>
    <row r="131" spans="4:4">
      <c r="D131" s="24"/>
    </row>
    <row r="132" spans="4:4">
      <c r="D132" s="24"/>
    </row>
    <row r="133" spans="4:4">
      <c r="D133" s="24"/>
    </row>
    <row r="134" spans="4:4">
      <c r="D134" s="24"/>
    </row>
    <row r="135" spans="4:4">
      <c r="D135" s="24"/>
    </row>
  </sheetData>
  <printOptions horizontalCentered="1"/>
  <pageMargins left="0.2" right="0.2" top="0.75" bottom="0.75" header="0.3" footer="0.3"/>
  <pageSetup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zoomScale="80" zoomScaleNormal="80" workbookViewId="0">
      <pane xSplit="2" ySplit="5" topLeftCell="H6" activePane="bottomRight" state="frozen"/>
      <selection activeCell="D12" sqref="D12"/>
      <selection pane="topRight" activeCell="D12" sqref="D12"/>
      <selection pane="bottomLeft" activeCell="D12" sqref="D12"/>
      <selection pane="bottomRight" activeCell="S37" sqref="S37"/>
    </sheetView>
  </sheetViews>
  <sheetFormatPr defaultRowHeight="15"/>
  <cols>
    <col min="1" max="1" width="13.7109375" bestFit="1" customWidth="1"/>
    <col min="2" max="2" width="58.7109375" customWidth="1"/>
    <col min="3" max="3" width="13.28515625" customWidth="1"/>
    <col min="4" max="4" width="16.42578125" customWidth="1"/>
    <col min="5" max="6" width="14.85546875" style="2" bestFit="1" customWidth="1"/>
    <col min="7" max="16" width="13.7109375" style="2" bestFit="1" customWidth="1"/>
    <col min="17" max="17" width="16.85546875" style="2" bestFit="1" customWidth="1"/>
    <col min="18" max="18" width="5.28515625" customWidth="1"/>
  </cols>
  <sheetData>
    <row r="1" spans="1:22">
      <c r="A1" s="20" t="s">
        <v>0</v>
      </c>
      <c r="B1" s="20"/>
      <c r="C1" s="20"/>
      <c r="D1" s="20"/>
      <c r="E1" s="20"/>
      <c r="F1" s="20"/>
      <c r="G1" s="20"/>
      <c r="H1" s="20"/>
      <c r="I1" s="20"/>
      <c r="J1" s="20"/>
      <c r="K1" s="20"/>
      <c r="L1" s="20"/>
      <c r="M1" s="20"/>
      <c r="N1" s="20"/>
      <c r="O1" s="20"/>
      <c r="P1" s="20"/>
      <c r="Q1" s="20"/>
      <c r="R1" s="17"/>
      <c r="S1" s="17"/>
      <c r="T1" s="17"/>
      <c r="U1" s="17"/>
      <c r="V1" s="17"/>
    </row>
    <row r="2" spans="1:22">
      <c r="A2" s="20" t="s">
        <v>148</v>
      </c>
      <c r="B2" s="20"/>
      <c r="C2" s="20"/>
      <c r="D2" s="20"/>
      <c r="E2" s="20"/>
      <c r="F2" s="20"/>
      <c r="G2" s="20"/>
      <c r="H2" s="20"/>
      <c r="I2" s="20"/>
      <c r="J2" s="20"/>
      <c r="K2" s="20"/>
      <c r="L2" s="20"/>
      <c r="M2" s="20"/>
      <c r="N2" s="20"/>
      <c r="O2" s="20"/>
      <c r="P2" s="20"/>
      <c r="Q2" s="20"/>
      <c r="R2" s="17"/>
      <c r="S2" s="17"/>
      <c r="T2" s="17"/>
      <c r="U2" s="17"/>
      <c r="V2" s="17"/>
    </row>
    <row r="3" spans="1:22" ht="21">
      <c r="A3" s="21" t="s">
        <v>203</v>
      </c>
      <c r="B3" s="21"/>
      <c r="C3" s="21"/>
      <c r="D3" s="21"/>
      <c r="E3" s="21"/>
      <c r="F3" s="21"/>
      <c r="G3" s="21"/>
      <c r="H3" s="21"/>
      <c r="I3" s="21"/>
      <c r="J3" s="21"/>
      <c r="K3" s="21"/>
      <c r="L3" s="21"/>
      <c r="M3" s="21"/>
      <c r="N3" s="21"/>
      <c r="O3" s="21"/>
      <c r="P3" s="21"/>
      <c r="Q3" s="21"/>
      <c r="R3" s="18"/>
      <c r="S3" s="18"/>
      <c r="T3" s="18"/>
      <c r="U3" s="18"/>
      <c r="V3" s="18"/>
    </row>
    <row r="4" spans="1:22" s="30" customFormat="1" ht="15" customHeight="1" thickBot="1">
      <c r="E4" s="37"/>
      <c r="F4" s="37"/>
      <c r="G4" s="37"/>
      <c r="H4" s="37"/>
      <c r="I4" s="37"/>
      <c r="J4" s="37"/>
      <c r="K4" s="37"/>
      <c r="L4" s="37"/>
      <c r="M4" s="37"/>
      <c r="N4" s="37"/>
      <c r="O4" s="37"/>
      <c r="P4" s="37"/>
      <c r="Q4" s="37"/>
    </row>
    <row r="5" spans="1:22" s="31" customFormat="1" ht="50.25" customHeight="1" thickBot="1">
      <c r="A5" s="28" t="s">
        <v>285</v>
      </c>
      <c r="B5" s="575" t="s">
        <v>4</v>
      </c>
      <c r="C5" s="288" t="s">
        <v>288</v>
      </c>
      <c r="D5" s="334" t="s">
        <v>155</v>
      </c>
      <c r="E5" s="591">
        <v>43101</v>
      </c>
      <c r="F5" s="212">
        <v>43132</v>
      </c>
      <c r="G5" s="212">
        <v>43160</v>
      </c>
      <c r="H5" s="212">
        <v>43191</v>
      </c>
      <c r="I5" s="212">
        <v>43221</v>
      </c>
      <c r="J5" s="212">
        <v>43252</v>
      </c>
      <c r="K5" s="212">
        <v>43282</v>
      </c>
      <c r="L5" s="212">
        <v>43313</v>
      </c>
      <c r="M5" s="212">
        <v>43344</v>
      </c>
      <c r="N5" s="212">
        <v>43374</v>
      </c>
      <c r="O5" s="212">
        <v>43405</v>
      </c>
      <c r="P5" s="326">
        <v>43435</v>
      </c>
      <c r="Q5" s="334" t="s">
        <v>274</v>
      </c>
      <c r="R5" s="669"/>
    </row>
    <row r="6" spans="1:22" s="37" customFormat="1" ht="15" customHeight="1">
      <c r="A6" s="32" t="s">
        <v>149</v>
      </c>
      <c r="B6" s="601" t="s">
        <v>150</v>
      </c>
      <c r="C6" s="666">
        <v>43088</v>
      </c>
      <c r="D6" s="289">
        <v>72192483</v>
      </c>
      <c r="E6" s="113">
        <v>0</v>
      </c>
      <c r="F6" s="606">
        <v>0</v>
      </c>
      <c r="G6" s="606">
        <v>0</v>
      </c>
      <c r="H6" s="606">
        <v>0</v>
      </c>
      <c r="I6" s="606">
        <v>0</v>
      </c>
      <c r="J6" s="606">
        <v>0</v>
      </c>
      <c r="K6" s="606">
        <v>0</v>
      </c>
      <c r="L6" s="606">
        <v>0</v>
      </c>
      <c r="M6" s="606">
        <v>0</v>
      </c>
      <c r="N6" s="606">
        <v>0</v>
      </c>
      <c r="O6" s="606">
        <v>0</v>
      </c>
      <c r="P6" s="617">
        <v>0</v>
      </c>
      <c r="Q6" s="299">
        <f>SUM(D6:P6)</f>
        <v>72192483</v>
      </c>
    </row>
    <row r="7" spans="1:22" s="37" customFormat="1" ht="15" customHeight="1">
      <c r="A7" s="32" t="s">
        <v>284</v>
      </c>
      <c r="B7" s="578" t="s">
        <v>277</v>
      </c>
      <c r="C7" s="665" t="s">
        <v>289</v>
      </c>
      <c r="D7" s="290">
        <v>-504571</v>
      </c>
      <c r="E7" s="593">
        <v>-1203208.06</v>
      </c>
      <c r="F7" s="607">
        <v>-1203208.06</v>
      </c>
      <c r="G7" s="607">
        <v>-1203208.06</v>
      </c>
      <c r="H7" s="607">
        <v>-1203208.06</v>
      </c>
      <c r="I7" s="607">
        <v>-1203208.06</v>
      </c>
      <c r="J7" s="607">
        <v>-1203208.06</v>
      </c>
      <c r="K7" s="607">
        <v>-1203208.06</v>
      </c>
      <c r="L7" s="607">
        <v>-1203208.06</v>
      </c>
      <c r="M7" s="607">
        <v>-1203208.06</v>
      </c>
      <c r="N7" s="607">
        <v>-1203208.06</v>
      </c>
      <c r="O7" s="607">
        <v>-1203208.06</v>
      </c>
      <c r="P7" s="618">
        <v>-1203208.06</v>
      </c>
      <c r="Q7" s="290">
        <f>SUM(D7:P7)</f>
        <v>-14943067.720000001</v>
      </c>
    </row>
    <row r="8" spans="1:22" s="37" customFormat="1" ht="15" customHeight="1">
      <c r="A8" s="32"/>
      <c r="B8" s="576" t="s">
        <v>151</v>
      </c>
      <c r="C8" s="660"/>
      <c r="D8" s="565">
        <f>SUM(D6:D7)</f>
        <v>71687912</v>
      </c>
      <c r="E8" s="594">
        <f t="shared" ref="E8:P8" si="0">SUM(E6:E7)</f>
        <v>-1203208.06</v>
      </c>
      <c r="F8" s="608">
        <f t="shared" si="0"/>
        <v>-1203208.06</v>
      </c>
      <c r="G8" s="608">
        <f t="shared" si="0"/>
        <v>-1203208.06</v>
      </c>
      <c r="H8" s="608">
        <f t="shared" si="0"/>
        <v>-1203208.06</v>
      </c>
      <c r="I8" s="608">
        <f t="shared" si="0"/>
        <v>-1203208.06</v>
      </c>
      <c r="J8" s="608">
        <f t="shared" si="0"/>
        <v>-1203208.06</v>
      </c>
      <c r="K8" s="608">
        <f t="shared" si="0"/>
        <v>-1203208.06</v>
      </c>
      <c r="L8" s="608">
        <f t="shared" si="0"/>
        <v>-1203208.06</v>
      </c>
      <c r="M8" s="608">
        <f t="shared" si="0"/>
        <v>-1203208.06</v>
      </c>
      <c r="N8" s="608">
        <f t="shared" si="0"/>
        <v>-1203208.06</v>
      </c>
      <c r="O8" s="608">
        <f t="shared" si="0"/>
        <v>-1203208.06</v>
      </c>
      <c r="P8" s="619">
        <f t="shared" si="0"/>
        <v>-1203208.06</v>
      </c>
      <c r="Q8" s="565">
        <f>SUM(Q6:Q7)</f>
        <v>57249415.280000001</v>
      </c>
      <c r="R8" s="655"/>
    </row>
    <row r="9" spans="1:22" s="37" customFormat="1" ht="15" customHeight="1" thickBot="1">
      <c r="A9" s="577"/>
      <c r="B9" s="605"/>
      <c r="C9" s="661"/>
      <c r="D9" s="622"/>
      <c r="E9" s="623"/>
      <c r="F9" s="624"/>
      <c r="G9" s="624"/>
      <c r="H9" s="624"/>
      <c r="I9" s="624"/>
      <c r="J9" s="624"/>
      <c r="K9" s="624"/>
      <c r="L9" s="624"/>
      <c r="M9" s="624"/>
      <c r="N9" s="624"/>
      <c r="O9" s="624"/>
      <c r="P9" s="625"/>
      <c r="Q9" s="626"/>
    </row>
    <row r="10" spans="1:22" s="37" customFormat="1" ht="15" customHeight="1">
      <c r="A10" s="32" t="s">
        <v>152</v>
      </c>
      <c r="B10" s="578" t="s">
        <v>153</v>
      </c>
      <c r="C10" s="666">
        <v>43088</v>
      </c>
      <c r="D10" s="289">
        <v>-29176116</v>
      </c>
      <c r="E10" s="35">
        <v>0</v>
      </c>
      <c r="F10" s="609">
        <v>0</v>
      </c>
      <c r="G10" s="609">
        <v>0</v>
      </c>
      <c r="H10" s="609">
        <v>0</v>
      </c>
      <c r="I10" s="609">
        <v>0</v>
      </c>
      <c r="J10" s="609">
        <v>0</v>
      </c>
      <c r="K10" s="609">
        <v>0</v>
      </c>
      <c r="L10" s="609">
        <v>0</v>
      </c>
      <c r="M10" s="609">
        <v>0</v>
      </c>
      <c r="N10" s="609">
        <v>0</v>
      </c>
      <c r="O10" s="609">
        <v>0</v>
      </c>
      <c r="P10" s="173">
        <v>0</v>
      </c>
      <c r="Q10" s="299">
        <f>SUM(D10:P10)</f>
        <v>-29176116</v>
      </c>
    </row>
    <row r="11" spans="1:22" s="37" customFormat="1" ht="15" customHeight="1">
      <c r="A11" s="32" t="s">
        <v>286</v>
      </c>
      <c r="B11" s="578" t="s">
        <v>278</v>
      </c>
      <c r="C11" s="665" t="s">
        <v>289</v>
      </c>
      <c r="D11" s="293">
        <v>203919.09</v>
      </c>
      <c r="E11" s="50">
        <v>486268.6</v>
      </c>
      <c r="F11" s="610">
        <v>486268.6</v>
      </c>
      <c r="G11" s="610">
        <v>486268.6</v>
      </c>
      <c r="H11" s="610">
        <v>486268.6</v>
      </c>
      <c r="I11" s="610">
        <v>486268.6</v>
      </c>
      <c r="J11" s="610">
        <v>486268.6</v>
      </c>
      <c r="K11" s="610">
        <v>486268.6</v>
      </c>
      <c r="L11" s="610">
        <v>486268.6</v>
      </c>
      <c r="M11" s="610">
        <v>486268.6</v>
      </c>
      <c r="N11" s="610">
        <v>486268.6</v>
      </c>
      <c r="O11" s="610">
        <v>486268.6</v>
      </c>
      <c r="P11" s="183">
        <v>486268.6</v>
      </c>
      <c r="Q11" s="290">
        <f>SUM(D11:P11)</f>
        <v>6039142.29</v>
      </c>
    </row>
    <row r="12" spans="1:22" s="37" customFormat="1" ht="15" customHeight="1">
      <c r="A12" s="32"/>
      <c r="B12" s="576" t="s">
        <v>154</v>
      </c>
      <c r="C12" s="662"/>
      <c r="D12" s="291">
        <f>SUM(D10:D11)</f>
        <v>-28972196.91</v>
      </c>
      <c r="E12" s="42">
        <f t="shared" ref="E12:P12" si="1">SUM(E10:E11)</f>
        <v>486268.6</v>
      </c>
      <c r="F12" s="611">
        <f t="shared" si="1"/>
        <v>486268.6</v>
      </c>
      <c r="G12" s="611">
        <f t="shared" si="1"/>
        <v>486268.6</v>
      </c>
      <c r="H12" s="611">
        <f t="shared" si="1"/>
        <v>486268.6</v>
      </c>
      <c r="I12" s="611">
        <f t="shared" si="1"/>
        <v>486268.6</v>
      </c>
      <c r="J12" s="611">
        <f t="shared" si="1"/>
        <v>486268.6</v>
      </c>
      <c r="K12" s="611">
        <f t="shared" si="1"/>
        <v>486268.6</v>
      </c>
      <c r="L12" s="611">
        <f t="shared" si="1"/>
        <v>486268.6</v>
      </c>
      <c r="M12" s="611">
        <f t="shared" si="1"/>
        <v>486268.6</v>
      </c>
      <c r="N12" s="611">
        <f t="shared" si="1"/>
        <v>486268.6</v>
      </c>
      <c r="O12" s="611">
        <f t="shared" si="1"/>
        <v>486268.6</v>
      </c>
      <c r="P12" s="177">
        <f t="shared" si="1"/>
        <v>486268.6</v>
      </c>
      <c r="Q12" s="291">
        <f>SUM(Q10:Q11)</f>
        <v>-23136973.710000001</v>
      </c>
      <c r="R12" s="655"/>
    </row>
    <row r="13" spans="1:22" s="30" customFormat="1" ht="15" customHeight="1">
      <c r="A13" s="592"/>
      <c r="B13" s="602"/>
      <c r="C13" s="663"/>
      <c r="D13" s="570"/>
      <c r="E13" s="78"/>
      <c r="F13" s="612"/>
      <c r="G13" s="612"/>
      <c r="H13" s="612"/>
      <c r="I13" s="612"/>
      <c r="J13" s="612"/>
      <c r="K13" s="612"/>
      <c r="L13" s="612"/>
      <c r="M13" s="612"/>
      <c r="N13" s="612"/>
      <c r="O13" s="612"/>
      <c r="P13" s="242"/>
      <c r="Q13" s="621"/>
    </row>
    <row r="14" spans="1:22" s="30" customFormat="1" ht="15" customHeight="1" thickBot="1">
      <c r="A14" s="599"/>
      <c r="B14" s="603" t="s">
        <v>67</v>
      </c>
      <c r="C14" s="664"/>
      <c r="D14" s="571">
        <f>D12+D8</f>
        <v>42715715.090000004</v>
      </c>
      <c r="E14" s="595">
        <f>E12+E8</f>
        <v>-716939.46</v>
      </c>
      <c r="F14" s="613">
        <f t="shared" ref="F14:P14" si="2">F12+F8</f>
        <v>-716939.46</v>
      </c>
      <c r="G14" s="613">
        <f t="shared" si="2"/>
        <v>-716939.46</v>
      </c>
      <c r="H14" s="613">
        <f t="shared" si="2"/>
        <v>-716939.46</v>
      </c>
      <c r="I14" s="613">
        <f t="shared" si="2"/>
        <v>-716939.46</v>
      </c>
      <c r="J14" s="613">
        <f t="shared" si="2"/>
        <v>-716939.46</v>
      </c>
      <c r="K14" s="613">
        <f t="shared" si="2"/>
        <v>-716939.46</v>
      </c>
      <c r="L14" s="613">
        <f t="shared" si="2"/>
        <v>-716939.46</v>
      </c>
      <c r="M14" s="613">
        <f t="shared" si="2"/>
        <v>-716939.46</v>
      </c>
      <c r="N14" s="613">
        <f t="shared" si="2"/>
        <v>-716939.46</v>
      </c>
      <c r="O14" s="613">
        <f>O12+O8</f>
        <v>-716939.46</v>
      </c>
      <c r="P14" s="620">
        <f t="shared" si="2"/>
        <v>-716939.46</v>
      </c>
      <c r="Q14" s="571">
        <f t="shared" ref="Q14" si="3">Q12+Q8</f>
        <v>34112441.57</v>
      </c>
    </row>
    <row r="15" spans="1:22" s="30" customFormat="1" ht="15" customHeight="1" thickTop="1" thickBot="1">
      <c r="A15" s="600"/>
      <c r="B15" s="604"/>
      <c r="C15" s="561"/>
      <c r="D15" s="301"/>
      <c r="E15" s="88"/>
      <c r="F15" s="614"/>
      <c r="G15" s="615"/>
      <c r="H15" s="616"/>
      <c r="I15" s="616"/>
      <c r="J15" s="615"/>
      <c r="K15" s="616"/>
      <c r="L15" s="616"/>
      <c r="M15" s="615"/>
      <c r="N15" s="616"/>
      <c r="O15" s="616"/>
      <c r="P15" s="690"/>
      <c r="Q15" s="561"/>
    </row>
    <row r="16" spans="1:22" s="30" customFormat="1" ht="15" customHeight="1">
      <c r="E16" s="37"/>
      <c r="F16" s="37"/>
      <c r="G16" s="37"/>
      <c r="H16" s="37"/>
      <c r="I16" s="37"/>
      <c r="J16" s="37"/>
      <c r="K16" s="37"/>
      <c r="L16" s="37"/>
      <c r="M16" s="37"/>
      <c r="N16" s="37"/>
      <c r="O16" s="37"/>
      <c r="P16" s="37"/>
      <c r="Q16" s="37"/>
    </row>
    <row r="17" spans="1:18" s="30" customFormat="1" ht="15" customHeight="1">
      <c r="E17" s="37"/>
      <c r="F17" s="37"/>
      <c r="G17" s="37"/>
      <c r="H17" s="37"/>
      <c r="I17" s="37"/>
      <c r="J17" s="37"/>
      <c r="K17" s="37"/>
      <c r="L17" s="37"/>
      <c r="M17" s="37"/>
      <c r="N17" s="37"/>
      <c r="O17" s="37"/>
      <c r="P17" s="37"/>
      <c r="Q17" s="37"/>
    </row>
    <row r="18" spans="1:18" s="30" customFormat="1" ht="15" customHeight="1">
      <c r="E18" s="37"/>
      <c r="F18" s="37"/>
      <c r="G18" s="37"/>
      <c r="H18" s="37"/>
      <c r="I18" s="37"/>
      <c r="J18" s="37"/>
      <c r="K18" s="37"/>
      <c r="L18" s="37"/>
      <c r="M18" s="37"/>
      <c r="N18" s="37"/>
      <c r="O18" s="37"/>
      <c r="P18" s="37"/>
      <c r="Q18" s="37"/>
    </row>
    <row r="19" spans="1:18" s="30" customFormat="1" ht="15" customHeight="1">
      <c r="A19" s="412"/>
      <c r="B19" s="558"/>
      <c r="C19" s="558"/>
      <c r="E19" s="37"/>
      <c r="F19" s="37"/>
      <c r="G19" s="37"/>
      <c r="H19" s="37"/>
      <c r="I19" s="37"/>
      <c r="J19" s="37"/>
      <c r="K19" s="37"/>
      <c r="L19" s="37"/>
      <c r="M19" s="37"/>
      <c r="N19" s="37"/>
      <c r="O19" s="37"/>
      <c r="P19" s="37"/>
      <c r="Q19" s="37"/>
    </row>
    <row r="20" spans="1:18" s="37" customFormat="1" ht="15" customHeight="1">
      <c r="A20" s="412"/>
      <c r="B20" s="558"/>
      <c r="C20" s="558"/>
      <c r="D20" s="93"/>
      <c r="R20" s="30"/>
    </row>
    <row r="21" spans="1:18" s="30" customFormat="1" ht="15" customHeight="1">
      <c r="A21" s="412"/>
      <c r="B21" s="558"/>
      <c r="C21" s="558"/>
      <c r="E21" s="37"/>
      <c r="F21" s="37"/>
      <c r="G21" s="37"/>
      <c r="H21" s="37"/>
      <c r="I21" s="37"/>
      <c r="J21" s="37"/>
      <c r="K21" s="37"/>
      <c r="L21" s="37"/>
      <c r="M21" s="37"/>
      <c r="N21" s="37"/>
      <c r="O21" s="37"/>
      <c r="P21" s="37"/>
      <c r="Q21" s="37"/>
    </row>
    <row r="39" spans="1:6">
      <c r="A39" s="676"/>
      <c r="B39" s="677"/>
      <c r="C39" s="676"/>
      <c r="F39" s="674"/>
    </row>
  </sheetData>
  <printOptions horizontalCentered="1"/>
  <pageMargins left="0.2" right="0.2"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tabSelected="1" zoomScale="80" zoomScaleNormal="80" workbookViewId="0">
      <pane xSplit="3" ySplit="7" topLeftCell="D15" activePane="bottomRight" state="frozen"/>
      <selection activeCell="E71" sqref="E71"/>
      <selection pane="topRight" activeCell="E71" sqref="E71"/>
      <selection pane="bottomLeft" activeCell="E71" sqref="E71"/>
      <selection pane="bottomRight" activeCell="D32" sqref="D32"/>
    </sheetView>
  </sheetViews>
  <sheetFormatPr defaultRowHeight="15"/>
  <cols>
    <col min="1" max="1" width="10.7109375" style="1" customWidth="1"/>
    <col min="2" max="2" width="12" bestFit="1" customWidth="1"/>
    <col min="3" max="3" width="70.28515625" bestFit="1" customWidth="1"/>
    <col min="4" max="4" width="15.5703125" customWidth="1"/>
    <col min="5" max="5" width="12.7109375" bestFit="1" customWidth="1"/>
    <col min="6" max="6" width="11.5703125" bestFit="1" customWidth="1"/>
    <col min="7" max="7" width="13.7109375" style="2" bestFit="1" customWidth="1"/>
    <col min="8" max="10" width="15.42578125" style="2" bestFit="1" customWidth="1"/>
    <col min="11" max="19" width="14.5703125" style="2" customWidth="1"/>
  </cols>
  <sheetData>
    <row r="1" spans="1:20">
      <c r="A1" s="20" t="s">
        <v>0</v>
      </c>
      <c r="B1" s="20"/>
      <c r="C1" s="20"/>
      <c r="D1" s="20"/>
      <c r="E1" s="20"/>
      <c r="F1" s="20"/>
      <c r="G1" s="20"/>
      <c r="H1" s="20"/>
      <c r="I1" s="20"/>
      <c r="J1" s="20"/>
      <c r="K1" s="20"/>
      <c r="L1" s="20"/>
      <c r="M1" s="20"/>
      <c r="N1" s="20"/>
      <c r="O1" s="20"/>
      <c r="P1" s="20"/>
      <c r="Q1" s="20"/>
      <c r="R1" s="20"/>
      <c r="S1" s="20"/>
    </row>
    <row r="2" spans="1:20">
      <c r="A2" s="20" t="s">
        <v>1</v>
      </c>
      <c r="B2" s="20"/>
      <c r="C2" s="20"/>
      <c r="D2" s="20"/>
      <c r="E2" s="20"/>
      <c r="F2" s="20"/>
      <c r="G2" s="20"/>
      <c r="H2" s="20"/>
      <c r="I2" s="20"/>
      <c r="J2" s="20"/>
      <c r="K2" s="20"/>
      <c r="L2" s="20"/>
      <c r="M2" s="20"/>
      <c r="N2" s="20"/>
      <c r="O2" s="20"/>
      <c r="P2" s="20"/>
      <c r="Q2" s="20"/>
      <c r="R2" s="20"/>
      <c r="S2" s="20"/>
    </row>
    <row r="3" spans="1:20" ht="21">
      <c r="A3" s="21" t="s">
        <v>203</v>
      </c>
      <c r="B3" s="21"/>
      <c r="C3" s="21"/>
      <c r="D3" s="21"/>
      <c r="E3" s="21"/>
      <c r="F3" s="21"/>
      <c r="G3" s="21"/>
      <c r="H3" s="21"/>
      <c r="I3" s="21"/>
      <c r="J3" s="21"/>
      <c r="K3" s="21"/>
      <c r="L3" s="21"/>
      <c r="M3" s="21"/>
      <c r="N3" s="21"/>
      <c r="O3" s="21"/>
      <c r="P3" s="21"/>
      <c r="Q3" s="21"/>
      <c r="R3" s="21"/>
      <c r="S3" s="21"/>
    </row>
    <row r="4" spans="1:20" s="30" customFormat="1" ht="15.95" customHeight="1">
      <c r="A4" s="411"/>
      <c r="B4" s="411"/>
      <c r="C4" s="411"/>
      <c r="D4" s="411"/>
      <c r="E4" s="411"/>
      <c r="F4" s="411"/>
      <c r="G4" s="411"/>
      <c r="H4" s="411"/>
      <c r="I4" s="411"/>
      <c r="J4" s="411"/>
      <c r="K4" s="411"/>
      <c r="L4" s="411"/>
      <c r="M4" s="411"/>
      <c r="N4" s="411"/>
      <c r="O4" s="411"/>
      <c r="P4" s="411"/>
      <c r="Q4" s="411"/>
      <c r="R4" s="411"/>
      <c r="S4" s="411"/>
    </row>
    <row r="5" spans="1:20" s="30" customFormat="1" ht="15.95" customHeight="1">
      <c r="A5" s="411"/>
      <c r="B5" s="411"/>
      <c r="C5" s="411"/>
      <c r="D5" s="411"/>
      <c r="E5" s="411"/>
      <c r="F5" s="411"/>
      <c r="G5" s="411"/>
      <c r="H5" s="411"/>
      <c r="I5" s="411"/>
      <c r="J5" s="411"/>
      <c r="K5" s="411"/>
      <c r="L5" s="411"/>
      <c r="M5" s="411"/>
      <c r="N5" s="411"/>
      <c r="O5" s="411"/>
      <c r="P5" s="411"/>
      <c r="Q5" s="411"/>
      <c r="R5" s="411"/>
      <c r="S5" s="411"/>
    </row>
    <row r="6" spans="1:20" s="338" customFormat="1" ht="15.95" customHeight="1" thickBot="1">
      <c r="A6" s="463"/>
      <c r="G6" s="464"/>
      <c r="H6" s="694" t="s">
        <v>246</v>
      </c>
      <c r="I6" s="694"/>
      <c r="J6" s="694"/>
      <c r="K6" s="694" t="s">
        <v>247</v>
      </c>
      <c r="L6" s="694"/>
      <c r="M6" s="694"/>
      <c r="N6" s="694" t="s">
        <v>248</v>
      </c>
      <c r="O6" s="694"/>
      <c r="P6" s="694"/>
      <c r="Q6" s="694" t="s">
        <v>249</v>
      </c>
      <c r="R6" s="694"/>
      <c r="S6" s="694"/>
    </row>
    <row r="7" spans="1:20" s="31" customFormat="1" ht="30.75" customHeight="1" thickBot="1">
      <c r="A7" s="28" t="s">
        <v>2</v>
      </c>
      <c r="B7" s="247" t="s">
        <v>3</v>
      </c>
      <c r="C7" s="471" t="s">
        <v>4</v>
      </c>
      <c r="D7" s="247" t="s">
        <v>5</v>
      </c>
      <c r="E7" s="247" t="s">
        <v>6</v>
      </c>
      <c r="F7" s="268" t="s">
        <v>7</v>
      </c>
      <c r="G7" s="334" t="s">
        <v>204</v>
      </c>
      <c r="H7" s="287">
        <v>43101</v>
      </c>
      <c r="I7" s="535">
        <v>43132</v>
      </c>
      <c r="J7" s="334">
        <v>43160</v>
      </c>
      <c r="K7" s="334">
        <v>43191</v>
      </c>
      <c r="L7" s="334">
        <v>43221</v>
      </c>
      <c r="M7" s="334">
        <v>43252</v>
      </c>
      <c r="N7" s="334">
        <v>43282</v>
      </c>
      <c r="O7" s="334">
        <v>43313</v>
      </c>
      <c r="P7" s="334">
        <v>43344</v>
      </c>
      <c r="Q7" s="334">
        <v>43374</v>
      </c>
      <c r="R7" s="536">
        <v>43405</v>
      </c>
      <c r="S7" s="535">
        <v>43435</v>
      </c>
    </row>
    <row r="8" spans="1:20" s="30" customFormat="1" ht="15.95" customHeight="1">
      <c r="A8" s="413">
        <v>18230010</v>
      </c>
      <c r="B8" s="472" t="s">
        <v>8</v>
      </c>
      <c r="C8" s="123" t="s">
        <v>229</v>
      </c>
      <c r="D8" s="414" t="s">
        <v>9</v>
      </c>
      <c r="E8" s="428"/>
      <c r="F8" s="309"/>
      <c r="G8" s="289">
        <v>67166.16</v>
      </c>
      <c r="H8" s="415">
        <f>G8+'ELEC Activity 2018'!H9</f>
        <v>67636.160000000003</v>
      </c>
      <c r="I8" s="415">
        <f>H8+'ELEC Activity 2018'!I7</f>
        <v>73855.460000000006</v>
      </c>
      <c r="J8" s="124">
        <f>I8+'ELEC Activity 2018'!J7</f>
        <v>67166.16</v>
      </c>
      <c r="K8" s="190">
        <f>J8+'ELEC Activity 2018'!K7</f>
        <v>67166.16</v>
      </c>
      <c r="L8" s="124">
        <f>K8+'ELEC Activity 2018'!L7</f>
        <v>67166.16</v>
      </c>
      <c r="M8" s="191">
        <f>L8+'ELEC Activity 2018'!M7</f>
        <v>67166.16</v>
      </c>
      <c r="N8" s="124">
        <f>M8+'ELEC Activity 2018'!N7</f>
        <v>67166.16</v>
      </c>
      <c r="O8" s="124">
        <f>N8+'ELEC Activity 2018'!O7</f>
        <v>67166.16</v>
      </c>
      <c r="P8" s="124">
        <f>O8+'ELEC Activity 2018'!P7</f>
        <v>67166.16</v>
      </c>
      <c r="Q8" s="465">
        <f>P8+'ELEC Activity 2018'!Q7</f>
        <v>67166.16</v>
      </c>
      <c r="R8" s="466">
        <f>Q8+'ELEC Activity 2018'!R7</f>
        <v>67166.16</v>
      </c>
      <c r="S8" s="548">
        <f>R8+'ELEC Activity 2018'!S7</f>
        <v>67166.16</v>
      </c>
    </row>
    <row r="9" spans="1:20" s="30" customFormat="1" ht="15.95" customHeight="1">
      <c r="A9" s="26"/>
      <c r="B9" s="472" t="s">
        <v>8</v>
      </c>
      <c r="C9" s="123" t="s">
        <v>10</v>
      </c>
      <c r="D9" s="416" t="s">
        <v>11</v>
      </c>
      <c r="E9" s="131">
        <v>43070</v>
      </c>
      <c r="F9" s="307" t="s">
        <v>12</v>
      </c>
      <c r="G9" s="290">
        <v>-5906.25</v>
      </c>
      <c r="H9" s="133">
        <f>G9</f>
        <v>-5906.25</v>
      </c>
      <c r="I9" s="133">
        <f>H9</f>
        <v>-5906.25</v>
      </c>
      <c r="J9" s="133">
        <f>I9</f>
        <v>-5906.25</v>
      </c>
      <c r="K9" s="194">
        <f t="shared" ref="K9:M9" si="0">J9</f>
        <v>-5906.25</v>
      </c>
      <c r="L9" s="133">
        <f t="shared" si="0"/>
        <v>-5906.25</v>
      </c>
      <c r="M9" s="195">
        <f t="shared" si="0"/>
        <v>-5906.25</v>
      </c>
      <c r="N9" s="194">
        <f t="shared" ref="N9" si="1">M9</f>
        <v>-5906.25</v>
      </c>
      <c r="O9" s="133">
        <f t="shared" ref="O9" si="2">N9</f>
        <v>-5906.25</v>
      </c>
      <c r="P9" s="195">
        <f t="shared" ref="P9" si="3">O9</f>
        <v>-5906.25</v>
      </c>
      <c r="Q9" s="194">
        <f t="shared" ref="Q9" si="4">P9</f>
        <v>-5906.25</v>
      </c>
      <c r="R9" s="133">
        <f t="shared" ref="R9" si="5">Q9</f>
        <v>-5906.25</v>
      </c>
      <c r="S9" s="549">
        <f t="shared" ref="S9" si="6">R9</f>
        <v>-5906.25</v>
      </c>
    </row>
    <row r="10" spans="1:20" s="30" customFormat="1" ht="15.95" customHeight="1">
      <c r="A10" s="26"/>
      <c r="B10" s="472"/>
      <c r="C10" s="417" t="s">
        <v>13</v>
      </c>
      <c r="D10" s="418"/>
      <c r="E10" s="419"/>
      <c r="F10" s="448"/>
      <c r="G10" s="332">
        <f t="shared" ref="G10:S10" si="7">SUM(G8:G9)</f>
        <v>61259.91</v>
      </c>
      <c r="H10" s="356">
        <f t="shared" si="7"/>
        <v>61729.91</v>
      </c>
      <c r="I10" s="356">
        <f t="shared" si="7"/>
        <v>67949.210000000006</v>
      </c>
      <c r="J10" s="356">
        <f t="shared" si="7"/>
        <v>61259.91</v>
      </c>
      <c r="K10" s="358">
        <f t="shared" si="7"/>
        <v>61259.91</v>
      </c>
      <c r="L10" s="356">
        <f t="shared" si="7"/>
        <v>61259.91</v>
      </c>
      <c r="M10" s="357">
        <f t="shared" si="7"/>
        <v>61259.91</v>
      </c>
      <c r="N10" s="356">
        <f t="shared" si="7"/>
        <v>61259.91</v>
      </c>
      <c r="O10" s="356">
        <f t="shared" si="7"/>
        <v>61259.91</v>
      </c>
      <c r="P10" s="356">
        <f t="shared" si="7"/>
        <v>61259.91</v>
      </c>
      <c r="Q10" s="358">
        <f t="shared" si="7"/>
        <v>61259.91</v>
      </c>
      <c r="R10" s="356">
        <f t="shared" si="7"/>
        <v>61259.91</v>
      </c>
      <c r="S10" s="138">
        <f t="shared" si="7"/>
        <v>61259.91</v>
      </c>
    </row>
    <row r="11" spans="1:20" s="47" customFormat="1" ht="15.95" customHeight="1">
      <c r="A11" s="470"/>
      <c r="B11" s="473"/>
      <c r="C11" s="421"/>
      <c r="D11" s="308"/>
      <c r="E11" s="420"/>
      <c r="F11" s="449"/>
      <c r="G11" s="453"/>
      <c r="H11" s="421"/>
      <c r="I11" s="421"/>
      <c r="J11" s="141"/>
      <c r="K11" s="455"/>
      <c r="L11" s="141"/>
      <c r="M11" s="199"/>
      <c r="N11" s="141"/>
      <c r="O11" s="141"/>
      <c r="P11" s="141"/>
      <c r="Q11" s="455"/>
      <c r="R11" s="141"/>
      <c r="S11" s="422"/>
    </row>
    <row r="12" spans="1:20" s="30" customFormat="1" ht="15.95" customHeight="1">
      <c r="A12" s="423">
        <v>18230009</v>
      </c>
      <c r="B12" s="472" t="s">
        <v>14</v>
      </c>
      <c r="C12" s="123" t="s">
        <v>230</v>
      </c>
      <c r="D12" s="418" t="s">
        <v>9</v>
      </c>
      <c r="E12" s="428"/>
      <c r="F12" s="309"/>
      <c r="G12" s="289">
        <v>2170724.4500000002</v>
      </c>
      <c r="H12" s="124">
        <f>G12+'ELEC Activity 2018'!H11</f>
        <v>2170744.4500000002</v>
      </c>
      <c r="I12" s="124">
        <f>H12+'ELEC Activity 2018'!I11</f>
        <v>2170744.4500000002</v>
      </c>
      <c r="J12" s="124">
        <f>I12+'ELEC Activity 2018'!J11</f>
        <v>2173054.2000000002</v>
      </c>
      <c r="K12" s="190">
        <f>J12+'ELEC Activity 2018'!K11</f>
        <v>2173054.2000000002</v>
      </c>
      <c r="L12" s="124">
        <f>K12+'ELEC Activity 2018'!L11</f>
        <v>2173054.2000000002</v>
      </c>
      <c r="M12" s="191">
        <f>L12+'ELEC Activity 2018'!M11</f>
        <v>2173054.2000000002</v>
      </c>
      <c r="N12" s="190">
        <f>M12+'ELEC Activity 2018'!N11</f>
        <v>2173054.2000000002</v>
      </c>
      <c r="O12" s="124">
        <f>N12+'ELEC Activity 2018'!O11</f>
        <v>2173054.2000000002</v>
      </c>
      <c r="P12" s="191">
        <f>O12+'ELEC Activity 2018'!P11</f>
        <v>2173054.2000000002</v>
      </c>
      <c r="Q12" s="190">
        <f>P12+'ELEC Activity 2018'!Q11</f>
        <v>2173054.2000000002</v>
      </c>
      <c r="R12" s="124">
        <f>Q12+'ELEC Activity 2018'!R11</f>
        <v>2173054.2000000002</v>
      </c>
      <c r="S12" s="126">
        <f>R12+'ELEC Activity 2018'!S11</f>
        <v>2173054.2000000002</v>
      </c>
      <c r="T12" s="91"/>
    </row>
    <row r="13" spans="1:20" s="30" customFormat="1" ht="15.95" customHeight="1">
      <c r="A13" s="26"/>
      <c r="B13" s="472" t="s">
        <v>14</v>
      </c>
      <c r="C13" s="123" t="s">
        <v>10</v>
      </c>
      <c r="D13" s="424" t="s">
        <v>11</v>
      </c>
      <c r="E13" s="131">
        <v>43070</v>
      </c>
      <c r="F13" s="307" t="s">
        <v>12</v>
      </c>
      <c r="G13" s="293">
        <v>-2147559.11</v>
      </c>
      <c r="H13" s="132">
        <f>G13</f>
        <v>-2147559.11</v>
      </c>
      <c r="I13" s="132">
        <f>G13</f>
        <v>-2147559.11</v>
      </c>
      <c r="J13" s="132">
        <f>G13</f>
        <v>-2147559.11</v>
      </c>
      <c r="K13" s="200">
        <f t="shared" ref="K13:M13" si="8">H13</f>
        <v>-2147559.11</v>
      </c>
      <c r="L13" s="132">
        <f t="shared" si="8"/>
        <v>-2147559.11</v>
      </c>
      <c r="M13" s="201">
        <f t="shared" si="8"/>
        <v>-2147559.11</v>
      </c>
      <c r="N13" s="200">
        <f t="shared" ref="N13" si="9">K13</f>
        <v>-2147559.11</v>
      </c>
      <c r="O13" s="132">
        <f t="shared" ref="O13" si="10">L13</f>
        <v>-2147559.11</v>
      </c>
      <c r="P13" s="201">
        <f t="shared" ref="P13" si="11">M13</f>
        <v>-2147559.11</v>
      </c>
      <c r="Q13" s="200">
        <f t="shared" ref="Q13" si="12">N13</f>
        <v>-2147559.11</v>
      </c>
      <c r="R13" s="132">
        <f t="shared" ref="R13" si="13">O13</f>
        <v>-2147559.11</v>
      </c>
      <c r="S13" s="550">
        <f t="shared" ref="S13" si="14">P13</f>
        <v>-2147559.11</v>
      </c>
      <c r="T13" s="91"/>
    </row>
    <row r="14" spans="1:20" s="30" customFormat="1" ht="15.95" customHeight="1">
      <c r="A14" s="425"/>
      <c r="B14" s="474"/>
      <c r="C14" s="426" t="s">
        <v>15</v>
      </c>
      <c r="D14" s="418"/>
      <c r="E14" s="427"/>
      <c r="F14" s="434"/>
      <c r="G14" s="332">
        <f t="shared" ref="G14:S14" si="15">SUM(G12:G13)</f>
        <v>23165.34</v>
      </c>
      <c r="H14" s="356">
        <f t="shared" si="15"/>
        <v>23185.34</v>
      </c>
      <c r="I14" s="356">
        <f t="shared" si="15"/>
        <v>23185.34</v>
      </c>
      <c r="J14" s="356">
        <f t="shared" si="15"/>
        <v>25495.09</v>
      </c>
      <c r="K14" s="358">
        <f t="shared" si="15"/>
        <v>25495.09</v>
      </c>
      <c r="L14" s="356">
        <f t="shared" si="15"/>
        <v>25495.09</v>
      </c>
      <c r="M14" s="357">
        <f t="shared" si="15"/>
        <v>25495.09</v>
      </c>
      <c r="N14" s="356">
        <f t="shared" si="15"/>
        <v>25495.09</v>
      </c>
      <c r="O14" s="356">
        <f t="shared" si="15"/>
        <v>25495.09</v>
      </c>
      <c r="P14" s="356">
        <f t="shared" si="15"/>
        <v>25495.09</v>
      </c>
      <c r="Q14" s="358">
        <f t="shared" si="15"/>
        <v>25495.09</v>
      </c>
      <c r="R14" s="356">
        <f t="shared" si="15"/>
        <v>25495.09</v>
      </c>
      <c r="S14" s="138">
        <f t="shared" si="15"/>
        <v>25495.09</v>
      </c>
    </row>
    <row r="15" spans="1:20" s="30" customFormat="1" ht="15.95" customHeight="1">
      <c r="A15" s="470"/>
      <c r="B15" s="473"/>
      <c r="C15" s="421"/>
      <c r="D15" s="311"/>
      <c r="E15" s="140"/>
      <c r="F15" s="311"/>
      <c r="G15" s="454"/>
      <c r="H15" s="142"/>
      <c r="I15" s="142"/>
      <c r="J15" s="141"/>
      <c r="K15" s="198"/>
      <c r="L15" s="143"/>
      <c r="M15" s="199"/>
      <c r="N15" s="143"/>
      <c r="O15" s="143"/>
      <c r="P15" s="141"/>
      <c r="Q15" s="198"/>
      <c r="R15" s="143"/>
      <c r="S15" s="422"/>
    </row>
    <row r="16" spans="1:20" s="30" customFormat="1" ht="15.95" customHeight="1">
      <c r="A16" s="423">
        <v>18230021</v>
      </c>
      <c r="B16" s="472" t="s">
        <v>16</v>
      </c>
      <c r="C16" s="123" t="s">
        <v>231</v>
      </c>
      <c r="D16" s="699" t="s">
        <v>17</v>
      </c>
      <c r="E16" s="700"/>
      <c r="F16" s="309"/>
      <c r="G16" s="289">
        <v>857574.58</v>
      </c>
      <c r="H16" s="146">
        <f>G16+'ELEC Activity 2018'!H15</f>
        <v>880213.08</v>
      </c>
      <c r="I16" s="146">
        <f>H16+'ELEC Activity 2018'!I15</f>
        <v>905216.58</v>
      </c>
      <c r="J16" s="191">
        <v>919726.83</v>
      </c>
      <c r="K16" s="146">
        <f>J16+'ELEC Activity 2018'!K15</f>
        <v>930721.33</v>
      </c>
      <c r="L16" s="146">
        <f>K16+'ELEC Activity 2018'!L15</f>
        <v>891934.91</v>
      </c>
      <c r="M16" s="146">
        <f>L16+'ELEC Activity 2018'!M15</f>
        <v>896705.92</v>
      </c>
      <c r="N16" s="207">
        <f>M16+'ELEC Activity 2018'!N15</f>
        <v>911111.78</v>
      </c>
      <c r="O16" s="146">
        <f>N16+'ELEC Activity 2018'!O15</f>
        <v>918459.33</v>
      </c>
      <c r="P16" s="457">
        <f>O16+'ELEC Activity 2018'!P15</f>
        <v>932291.72</v>
      </c>
      <c r="Q16" s="146">
        <f>P16+'ELEC Activity 2018'!Q15</f>
        <v>955213.54</v>
      </c>
      <c r="R16" s="146">
        <f>Q16+'ELEC Activity 2018'!R15</f>
        <v>961266.06</v>
      </c>
      <c r="S16" s="551">
        <f>R16+'ELEC Activity 2018'!S15</f>
        <v>972337.9</v>
      </c>
    </row>
    <row r="17" spans="1:19" s="30" customFormat="1" ht="15.95" customHeight="1">
      <c r="A17" s="423"/>
      <c r="B17" s="472" t="s">
        <v>16</v>
      </c>
      <c r="C17" s="123" t="s">
        <v>232</v>
      </c>
      <c r="D17" s="699"/>
      <c r="E17" s="700"/>
      <c r="F17" s="309"/>
      <c r="G17" s="289">
        <v>-213649.22</v>
      </c>
      <c r="H17" s="124">
        <f>G17</f>
        <v>-213649.22</v>
      </c>
      <c r="I17" s="146">
        <f>H17+'ELEC Activity 2018'!I16</f>
        <v>-395506.65</v>
      </c>
      <c r="J17" s="191">
        <f>I17+'ELEC Activity 2018'!J16</f>
        <v>-554080.48</v>
      </c>
      <c r="K17" s="146">
        <f>J17+'ELEC Activity 2018'!K16</f>
        <v>-587799.63</v>
      </c>
      <c r="L17" s="146">
        <f>K17+'ELEC Activity 2018'!L16</f>
        <v>-587799.63</v>
      </c>
      <c r="M17" s="146">
        <f>L17+'ELEC Activity 2018'!M16</f>
        <v>-587799.63</v>
      </c>
      <c r="N17" s="207">
        <f>M17+'ELEC Activity 2018'!N16</f>
        <v>-628034.49</v>
      </c>
      <c r="O17" s="146">
        <f>N17+'ELEC Activity 2018'!O16</f>
        <v>-628034.49</v>
      </c>
      <c r="P17" s="457">
        <f>O17+'ELEC Activity 2018'!P16</f>
        <v>-628034.49</v>
      </c>
      <c r="Q17" s="146">
        <f>P17+'ELEC Activity 2018'!Q16</f>
        <v>-628034.49</v>
      </c>
      <c r="R17" s="146">
        <f>Q17+'ELEC Activity 2018'!R16</f>
        <v>-628034.49</v>
      </c>
      <c r="S17" s="551">
        <f>R17+'ELEC Activity 2018'!S16</f>
        <v>-628034.49</v>
      </c>
    </row>
    <row r="18" spans="1:19" s="30" customFormat="1" ht="15.95" customHeight="1">
      <c r="A18" s="423"/>
      <c r="B18" s="475" t="s">
        <v>16</v>
      </c>
      <c r="C18" s="33" t="s">
        <v>202</v>
      </c>
      <c r="D18" s="429"/>
      <c r="E18" s="430"/>
      <c r="F18" s="450"/>
      <c r="G18" s="315">
        <v>0</v>
      </c>
      <c r="H18" s="128">
        <f>G18</f>
        <v>0</v>
      </c>
      <c r="I18" s="431">
        <f>H18</f>
        <v>0</v>
      </c>
      <c r="J18" s="456">
        <f>'ELEC Activity 2018'!J17</f>
        <v>-37720.86</v>
      </c>
      <c r="K18" s="431">
        <f t="shared" ref="K18:S18" si="16">J18</f>
        <v>-37720.86</v>
      </c>
      <c r="L18" s="431">
        <f t="shared" si="16"/>
        <v>-37720.86</v>
      </c>
      <c r="M18" s="431">
        <f t="shared" si="16"/>
        <v>-37720.86</v>
      </c>
      <c r="N18" s="488">
        <f t="shared" si="16"/>
        <v>-37720.86</v>
      </c>
      <c r="O18" s="431">
        <f t="shared" si="16"/>
        <v>-37720.86</v>
      </c>
      <c r="P18" s="489">
        <f t="shared" si="16"/>
        <v>-37720.86</v>
      </c>
      <c r="Q18" s="431">
        <f t="shared" si="16"/>
        <v>-37720.86</v>
      </c>
      <c r="R18" s="431">
        <f t="shared" si="16"/>
        <v>-37720.86</v>
      </c>
      <c r="S18" s="552">
        <f t="shared" si="16"/>
        <v>-37720.86</v>
      </c>
    </row>
    <row r="19" spans="1:19" s="30" customFormat="1" ht="15.95" customHeight="1">
      <c r="A19" s="423"/>
      <c r="B19" s="472" t="s">
        <v>16</v>
      </c>
      <c r="C19" s="123" t="s">
        <v>10</v>
      </c>
      <c r="D19" s="424" t="s">
        <v>11</v>
      </c>
      <c r="E19" s="131">
        <v>43070</v>
      </c>
      <c r="F19" s="307" t="s">
        <v>12</v>
      </c>
      <c r="G19" s="290">
        <v>-393874.5</v>
      </c>
      <c r="H19" s="133">
        <f>G19</f>
        <v>-393874.5</v>
      </c>
      <c r="I19" s="133">
        <f>H19</f>
        <v>-393874.5</v>
      </c>
      <c r="J19" s="195">
        <f>I19</f>
        <v>-393874.5</v>
      </c>
      <c r="K19" s="133">
        <f t="shared" ref="K19:S19" si="17">J19</f>
        <v>-393874.5</v>
      </c>
      <c r="L19" s="133">
        <f t="shared" si="17"/>
        <v>-393874.5</v>
      </c>
      <c r="M19" s="133">
        <f t="shared" si="17"/>
        <v>-393874.5</v>
      </c>
      <c r="N19" s="194">
        <f t="shared" si="17"/>
        <v>-393874.5</v>
      </c>
      <c r="O19" s="133">
        <f t="shared" si="17"/>
        <v>-393874.5</v>
      </c>
      <c r="P19" s="195">
        <f t="shared" si="17"/>
        <v>-393874.5</v>
      </c>
      <c r="Q19" s="133">
        <f t="shared" si="17"/>
        <v>-393874.5</v>
      </c>
      <c r="R19" s="133">
        <f t="shared" si="17"/>
        <v>-393874.5</v>
      </c>
      <c r="S19" s="549">
        <f t="shared" si="17"/>
        <v>-393874.5</v>
      </c>
    </row>
    <row r="20" spans="1:19" s="30" customFormat="1" ht="15.95" customHeight="1">
      <c r="A20" s="425"/>
      <c r="B20" s="474"/>
      <c r="C20" s="426" t="s">
        <v>18</v>
      </c>
      <c r="D20" s="135"/>
      <c r="E20" s="136"/>
      <c r="F20" s="135"/>
      <c r="G20" s="297">
        <f t="shared" ref="G20" si="18">SUM(G16:G19)</f>
        <v>250050.86</v>
      </c>
      <c r="H20" s="137">
        <f t="shared" ref="H20:S20" si="19">SUM(H16:H19)</f>
        <v>272689.36</v>
      </c>
      <c r="I20" s="137">
        <f t="shared" si="19"/>
        <v>115835.43</v>
      </c>
      <c r="J20" s="197">
        <f t="shared" si="19"/>
        <v>-65949.009999999995</v>
      </c>
      <c r="K20" s="137">
        <f t="shared" si="19"/>
        <v>-88673.66</v>
      </c>
      <c r="L20" s="137">
        <f t="shared" si="19"/>
        <v>-127460.08</v>
      </c>
      <c r="M20" s="197">
        <f t="shared" si="19"/>
        <v>-122689.07</v>
      </c>
      <c r="N20" s="137">
        <f t="shared" si="19"/>
        <v>-148518.07</v>
      </c>
      <c r="O20" s="137">
        <f t="shared" si="19"/>
        <v>-141170.51999999999</v>
      </c>
      <c r="P20" s="137">
        <f t="shared" si="19"/>
        <v>-127338.13</v>
      </c>
      <c r="Q20" s="196">
        <f t="shared" si="19"/>
        <v>-104416.31</v>
      </c>
      <c r="R20" s="137">
        <f t="shared" si="19"/>
        <v>-98363.79</v>
      </c>
      <c r="S20" s="432">
        <f t="shared" si="19"/>
        <v>-87291.95</v>
      </c>
    </row>
    <row r="21" spans="1:19" s="30" customFormat="1" ht="15.95" customHeight="1">
      <c r="A21" s="470"/>
      <c r="B21" s="473"/>
      <c r="C21" s="421"/>
      <c r="D21" s="308"/>
      <c r="E21" s="140"/>
      <c r="F21" s="311"/>
      <c r="G21" s="298"/>
      <c r="H21" s="142"/>
      <c r="I21" s="142"/>
      <c r="J21" s="141"/>
      <c r="K21" s="198"/>
      <c r="L21" s="143"/>
      <c r="M21" s="199"/>
      <c r="N21" s="143"/>
      <c r="O21" s="143"/>
      <c r="P21" s="141"/>
      <c r="Q21" s="198"/>
      <c r="R21" s="143"/>
      <c r="S21" s="422"/>
    </row>
    <row r="22" spans="1:19" s="30" customFormat="1" ht="15.95" customHeight="1">
      <c r="A22" s="423" t="s">
        <v>19</v>
      </c>
      <c r="B22" s="472" t="s">
        <v>20</v>
      </c>
      <c r="C22" s="123" t="s">
        <v>233</v>
      </c>
      <c r="D22" s="418" t="s">
        <v>21</v>
      </c>
      <c r="E22" s="428"/>
      <c r="F22" s="309"/>
      <c r="G22" s="289">
        <v>198092.16</v>
      </c>
      <c r="H22" s="146">
        <f>G22+'ELEC Activity 2018'!H21</f>
        <v>198092.16</v>
      </c>
      <c r="I22" s="146">
        <f>H22+'ELEC Activity 2018'!I21</f>
        <v>198092.16</v>
      </c>
      <c r="J22" s="146">
        <f>I22+'ELEC Activity 2018'!J21</f>
        <v>198092.16</v>
      </c>
      <c r="K22" s="207">
        <f>J22+'ELEC Activity 2018'!K21</f>
        <v>198092.16</v>
      </c>
      <c r="L22" s="146">
        <f>K22+'ELEC Activity 2018'!L21</f>
        <v>198092.16</v>
      </c>
      <c r="M22" s="457">
        <f>L22+'ELEC Activity 2018'!M21</f>
        <v>198092.16</v>
      </c>
      <c r="N22" s="146">
        <f>M22+'ELEC Activity 2018'!N21</f>
        <v>198092.16</v>
      </c>
      <c r="O22" s="146">
        <f>N22+'ELEC Activity 2018'!O21</f>
        <v>198092.16</v>
      </c>
      <c r="P22" s="457">
        <f>O22+'ELEC Activity 2018'!P21</f>
        <v>198092.16</v>
      </c>
      <c r="Q22" s="146">
        <f>P22+'ELEC Activity 2018'!Q21</f>
        <v>198092.16</v>
      </c>
      <c r="R22" s="146">
        <f>Q22+'ELEC Activity 2018'!R21</f>
        <v>198092.16</v>
      </c>
      <c r="S22" s="551">
        <f>R22+'ELEC Activity 2018'!S21</f>
        <v>198092.16</v>
      </c>
    </row>
    <row r="23" spans="1:19" s="30" customFormat="1" ht="15.95" customHeight="1">
      <c r="A23" s="423"/>
      <c r="B23" s="472" t="s">
        <v>20</v>
      </c>
      <c r="C23" s="123" t="s">
        <v>22</v>
      </c>
      <c r="D23" s="424" t="s">
        <v>11</v>
      </c>
      <c r="E23" s="131">
        <v>43070</v>
      </c>
      <c r="F23" s="307" t="s">
        <v>12</v>
      </c>
      <c r="G23" s="293">
        <v>-198092.16</v>
      </c>
      <c r="H23" s="132">
        <f>G23</f>
        <v>-198092.16</v>
      </c>
      <c r="I23" s="132">
        <f>H23</f>
        <v>-198092.16</v>
      </c>
      <c r="J23" s="132">
        <f>H23</f>
        <v>-198092.16</v>
      </c>
      <c r="K23" s="200">
        <f>J23</f>
        <v>-198092.16</v>
      </c>
      <c r="L23" s="132">
        <f>K23</f>
        <v>-198092.16</v>
      </c>
      <c r="M23" s="201">
        <f>K23</f>
        <v>-198092.16</v>
      </c>
      <c r="N23" s="132">
        <f>M23</f>
        <v>-198092.16</v>
      </c>
      <c r="O23" s="132">
        <f>N23</f>
        <v>-198092.16</v>
      </c>
      <c r="P23" s="201">
        <f>N23</f>
        <v>-198092.16</v>
      </c>
      <c r="Q23" s="132">
        <f>P23</f>
        <v>-198092.16</v>
      </c>
      <c r="R23" s="132">
        <f>Q23</f>
        <v>-198092.16</v>
      </c>
      <c r="S23" s="550">
        <f>Q23</f>
        <v>-198092.16</v>
      </c>
    </row>
    <row r="24" spans="1:19" s="30" customFormat="1" ht="15.95" customHeight="1">
      <c r="A24" s="425"/>
      <c r="B24" s="474"/>
      <c r="C24" s="433" t="s">
        <v>23</v>
      </c>
      <c r="D24" s="314"/>
      <c r="E24" s="162"/>
      <c r="F24" s="314"/>
      <c r="G24" s="291">
        <f t="shared" ref="G24:S24" si="20">SUM(G22:G23)</f>
        <v>0</v>
      </c>
      <c r="H24" s="356">
        <f t="shared" si="20"/>
        <v>0</v>
      </c>
      <c r="I24" s="356">
        <f t="shared" si="20"/>
        <v>0</v>
      </c>
      <c r="J24" s="356">
        <f t="shared" si="20"/>
        <v>0</v>
      </c>
      <c r="K24" s="196">
        <f t="shared" si="20"/>
        <v>0</v>
      </c>
      <c r="L24" s="137">
        <f t="shared" si="20"/>
        <v>0</v>
      </c>
      <c r="M24" s="197">
        <f t="shared" si="20"/>
        <v>0</v>
      </c>
      <c r="N24" s="356">
        <f t="shared" si="20"/>
        <v>0</v>
      </c>
      <c r="O24" s="356">
        <f t="shared" si="20"/>
        <v>0</v>
      </c>
      <c r="P24" s="197">
        <f t="shared" si="20"/>
        <v>0</v>
      </c>
      <c r="Q24" s="356">
        <f t="shared" si="20"/>
        <v>0</v>
      </c>
      <c r="R24" s="356">
        <f t="shared" si="20"/>
        <v>0</v>
      </c>
      <c r="S24" s="138">
        <f t="shared" si="20"/>
        <v>0</v>
      </c>
    </row>
    <row r="25" spans="1:19" s="30" customFormat="1" ht="15.95" customHeight="1">
      <c r="A25" s="470"/>
      <c r="B25" s="473"/>
      <c r="C25" s="421"/>
      <c r="D25" s="311"/>
      <c r="E25" s="140"/>
      <c r="F25" s="311"/>
      <c r="G25" s="292"/>
      <c r="H25" s="142"/>
      <c r="I25" s="142"/>
      <c r="J25" s="141"/>
      <c r="K25" s="198"/>
      <c r="L25" s="143"/>
      <c r="M25" s="199"/>
      <c r="N25" s="143"/>
      <c r="O25" s="143"/>
      <c r="P25" s="141"/>
      <c r="Q25" s="198"/>
      <c r="R25" s="143"/>
      <c r="S25" s="422"/>
    </row>
    <row r="26" spans="1:19" s="30" customFormat="1" ht="15.95" customHeight="1">
      <c r="A26" s="423" t="s">
        <v>24</v>
      </c>
      <c r="B26" s="472" t="s">
        <v>25</v>
      </c>
      <c r="C26" s="123" t="s">
        <v>234</v>
      </c>
      <c r="D26" s="418" t="s">
        <v>26</v>
      </c>
      <c r="E26" s="428"/>
      <c r="F26" s="309"/>
      <c r="G26" s="289">
        <v>460060.12</v>
      </c>
      <c r="H26" s="146">
        <f>G26+'ELEC Activity 2018'!H25</f>
        <v>461982.62</v>
      </c>
      <c r="I26" s="146">
        <f>H26+'ELEC Activity 2018'!I25</f>
        <v>464459.27</v>
      </c>
      <c r="J26" s="146">
        <f>I26+'ELEC Activity 2018'!J25</f>
        <v>464459.27</v>
      </c>
      <c r="K26" s="207">
        <f>J26+'ELEC Activity 2018'!K25</f>
        <v>464459.27</v>
      </c>
      <c r="L26" s="146">
        <f>K26+'ELEC Activity 2018'!L25</f>
        <v>465387.27</v>
      </c>
      <c r="M26" s="457">
        <f>L26+'ELEC Activity 2018'!M25</f>
        <v>467926.92</v>
      </c>
      <c r="N26" s="207">
        <f>M26+'ELEC Activity 2018'!N25</f>
        <v>467926.92</v>
      </c>
      <c r="O26" s="146">
        <f>N26+'ELEC Activity 2018'!O25</f>
        <v>471105.17</v>
      </c>
      <c r="P26" s="457">
        <f>O26+'ELEC Activity 2018'!P25</f>
        <v>475563.75</v>
      </c>
      <c r="Q26" s="207">
        <f>P26+'ELEC Activity 2018'!Q25</f>
        <v>477320.65</v>
      </c>
      <c r="R26" s="146">
        <f>Q26+'ELEC Activity 2018'!R25</f>
        <v>480572.15</v>
      </c>
      <c r="S26" s="551">
        <f>R26+'ELEC Activity 2018'!S25</f>
        <v>481196.65</v>
      </c>
    </row>
    <row r="27" spans="1:19" s="30" customFormat="1" ht="15.95" customHeight="1">
      <c r="A27" s="423"/>
      <c r="B27" s="472" t="s">
        <v>25</v>
      </c>
      <c r="C27" s="123" t="s">
        <v>22</v>
      </c>
      <c r="D27" s="424" t="s">
        <v>11</v>
      </c>
      <c r="E27" s="131">
        <v>43070</v>
      </c>
      <c r="F27" s="307" t="s">
        <v>12</v>
      </c>
      <c r="G27" s="293">
        <v>-440996.89</v>
      </c>
      <c r="H27" s="132">
        <f>G27</f>
        <v>-440996.89</v>
      </c>
      <c r="I27" s="132">
        <f>H27</f>
        <v>-440996.89</v>
      </c>
      <c r="J27" s="132">
        <f>H27</f>
        <v>-440996.89</v>
      </c>
      <c r="K27" s="200">
        <f t="shared" ref="K27:M27" si="21">I27</f>
        <v>-440996.89</v>
      </c>
      <c r="L27" s="132">
        <f t="shared" si="21"/>
        <v>-440996.89</v>
      </c>
      <c r="M27" s="201">
        <f t="shared" si="21"/>
        <v>-440996.89</v>
      </c>
      <c r="N27" s="200">
        <f t="shared" ref="N27" si="22">L27</f>
        <v>-440996.89</v>
      </c>
      <c r="O27" s="132">
        <f t="shared" ref="O27" si="23">M27</f>
        <v>-440996.89</v>
      </c>
      <c r="P27" s="201">
        <f t="shared" ref="P27" si="24">N27</f>
        <v>-440996.89</v>
      </c>
      <c r="Q27" s="200">
        <f t="shared" ref="Q27" si="25">O27</f>
        <v>-440996.89</v>
      </c>
      <c r="R27" s="132">
        <f t="shared" ref="R27" si="26">P27</f>
        <v>-440996.89</v>
      </c>
      <c r="S27" s="550">
        <f t="shared" ref="S27" si="27">Q27</f>
        <v>-440996.89</v>
      </c>
    </row>
    <row r="28" spans="1:19" s="30" customFormat="1" ht="15.95" customHeight="1">
      <c r="A28" s="425"/>
      <c r="B28" s="474"/>
      <c r="C28" s="433" t="s">
        <v>27</v>
      </c>
      <c r="D28" s="314"/>
      <c r="E28" s="162"/>
      <c r="F28" s="314"/>
      <c r="G28" s="291">
        <f>SUM(G26:G27)</f>
        <v>19063.23</v>
      </c>
      <c r="H28" s="356">
        <f t="shared" ref="H28:M28" si="28">SUM(H26:H27)</f>
        <v>20985.73</v>
      </c>
      <c r="I28" s="356">
        <f t="shared" si="28"/>
        <v>23462.38</v>
      </c>
      <c r="J28" s="356">
        <f t="shared" si="28"/>
        <v>23462.38</v>
      </c>
      <c r="K28" s="358">
        <f t="shared" si="28"/>
        <v>23462.38</v>
      </c>
      <c r="L28" s="356">
        <f t="shared" si="28"/>
        <v>24390.38</v>
      </c>
      <c r="M28" s="357">
        <f t="shared" si="28"/>
        <v>26930.03</v>
      </c>
      <c r="N28" s="358">
        <f t="shared" ref="N28:S28" si="29">SUM(N26:N27)</f>
        <v>26930.03</v>
      </c>
      <c r="O28" s="356">
        <f t="shared" si="29"/>
        <v>30108.28</v>
      </c>
      <c r="P28" s="357">
        <f t="shared" si="29"/>
        <v>34566.86</v>
      </c>
      <c r="Q28" s="358">
        <f t="shared" si="29"/>
        <v>36323.760000000002</v>
      </c>
      <c r="R28" s="356">
        <f t="shared" si="29"/>
        <v>39575.26</v>
      </c>
      <c r="S28" s="138">
        <f t="shared" si="29"/>
        <v>40199.760000000002</v>
      </c>
    </row>
    <row r="29" spans="1:19" s="30" customFormat="1" ht="15.95" customHeight="1">
      <c r="A29" s="470"/>
      <c r="B29" s="473"/>
      <c r="C29" s="421"/>
      <c r="D29" s="311"/>
      <c r="E29" s="140"/>
      <c r="F29" s="311"/>
      <c r="G29" s="292"/>
      <c r="H29" s="142"/>
      <c r="I29" s="142"/>
      <c r="J29" s="141"/>
      <c r="K29" s="198"/>
      <c r="L29" s="143"/>
      <c r="M29" s="199"/>
      <c r="N29" s="143"/>
      <c r="O29" s="143"/>
      <c r="P29" s="141"/>
      <c r="Q29" s="198"/>
      <c r="R29" s="143"/>
      <c r="S29" s="422"/>
    </row>
    <row r="30" spans="1:19" s="30" customFormat="1" ht="15.95" customHeight="1">
      <c r="A30" s="423" t="s">
        <v>28</v>
      </c>
      <c r="B30" s="472" t="s">
        <v>29</v>
      </c>
      <c r="C30" s="123" t="s">
        <v>235</v>
      </c>
      <c r="D30" s="418" t="s">
        <v>30</v>
      </c>
      <c r="E30" s="428"/>
      <c r="F30" s="309"/>
      <c r="G30" s="289">
        <v>2254508.17</v>
      </c>
      <c r="H30" s="146">
        <f>G30+'ELEC Activity 2018'!H29</f>
        <v>2254508.17</v>
      </c>
      <c r="I30" s="146">
        <f>H30+'ELEC Activity 2018'!I29</f>
        <v>2254508.17</v>
      </c>
      <c r="J30" s="146">
        <f>I30+'ELEC Activity 2018'!J29</f>
        <v>2254508.17</v>
      </c>
      <c r="K30" s="190">
        <f>J30+'ELEC Activity 2018'!K29</f>
        <v>2254508.17</v>
      </c>
      <c r="L30" s="124">
        <f>K30+'ELEC Activity 2018'!L29</f>
        <v>2254508.17</v>
      </c>
      <c r="M30" s="191">
        <f>L30+'ELEC Activity 2018'!M29</f>
        <v>2254508.17</v>
      </c>
      <c r="N30" s="190">
        <f>M30+'ELEC Activity 2018'!N29</f>
        <v>2254508.17</v>
      </c>
      <c r="O30" s="124">
        <f>N30+'ELEC Activity 2018'!O29</f>
        <v>2254508.17</v>
      </c>
      <c r="P30" s="191">
        <f>O30+'ELEC Activity 2018'!P29</f>
        <v>2254508.17</v>
      </c>
      <c r="Q30" s="190">
        <f>P30+'ELEC Activity 2018'!Q29</f>
        <v>2254508.17</v>
      </c>
      <c r="R30" s="124">
        <f>Q30+'ELEC Activity 2018'!R29</f>
        <v>2254508.17</v>
      </c>
      <c r="S30" s="126">
        <f>R30+'ELEC Activity 2018'!S29</f>
        <v>2254508.17</v>
      </c>
    </row>
    <row r="31" spans="1:19" s="30" customFormat="1" ht="15.95" customHeight="1">
      <c r="A31" s="423"/>
      <c r="B31" s="472" t="s">
        <v>29</v>
      </c>
      <c r="C31" s="123" t="s">
        <v>22</v>
      </c>
      <c r="D31" s="424" t="s">
        <v>11</v>
      </c>
      <c r="E31" s="131">
        <v>43070</v>
      </c>
      <c r="F31" s="307" t="s">
        <v>12</v>
      </c>
      <c r="G31" s="293">
        <v>-2254508.17</v>
      </c>
      <c r="H31" s="132">
        <f>G31</f>
        <v>-2254508.17</v>
      </c>
      <c r="I31" s="132">
        <f>H31</f>
        <v>-2254508.17</v>
      </c>
      <c r="J31" s="132">
        <f>H31</f>
        <v>-2254508.17</v>
      </c>
      <c r="K31" s="200">
        <f t="shared" ref="K31:M31" si="30">J31</f>
        <v>-2254508.17</v>
      </c>
      <c r="L31" s="132">
        <f t="shared" si="30"/>
        <v>-2254508.17</v>
      </c>
      <c r="M31" s="201">
        <f t="shared" si="30"/>
        <v>-2254508.17</v>
      </c>
      <c r="N31" s="200">
        <f t="shared" ref="N31" si="31">M31</f>
        <v>-2254508.17</v>
      </c>
      <c r="O31" s="132">
        <f t="shared" ref="O31" si="32">N31</f>
        <v>-2254508.17</v>
      </c>
      <c r="P31" s="201">
        <f t="shared" ref="P31" si="33">O31</f>
        <v>-2254508.17</v>
      </c>
      <c r="Q31" s="200">
        <f t="shared" ref="Q31" si="34">P31</f>
        <v>-2254508.17</v>
      </c>
      <c r="R31" s="132">
        <f t="shared" ref="R31" si="35">Q31</f>
        <v>-2254508.17</v>
      </c>
      <c r="S31" s="550">
        <f t="shared" ref="S31" si="36">R31</f>
        <v>-2254508.17</v>
      </c>
    </row>
    <row r="32" spans="1:19" s="30" customFormat="1" ht="15.95" customHeight="1">
      <c r="A32" s="425"/>
      <c r="B32" s="474"/>
      <c r="C32" s="433" t="s">
        <v>31</v>
      </c>
      <c r="D32" s="314"/>
      <c r="E32" s="162"/>
      <c r="F32" s="314"/>
      <c r="G32" s="291">
        <f t="shared" ref="G32" si="37">SUM(G30:G31)</f>
        <v>0</v>
      </c>
      <c r="H32" s="356">
        <f t="shared" ref="H32:J32" si="38">SUM(H30:H31)</f>
        <v>0</v>
      </c>
      <c r="I32" s="356">
        <f t="shared" si="38"/>
        <v>0</v>
      </c>
      <c r="J32" s="356">
        <f t="shared" si="38"/>
        <v>0</v>
      </c>
      <c r="K32" s="358">
        <f t="shared" ref="K32:S32" si="39">SUM(K30:K31)</f>
        <v>0</v>
      </c>
      <c r="L32" s="356">
        <f t="shared" si="39"/>
        <v>0</v>
      </c>
      <c r="M32" s="357">
        <f t="shared" si="39"/>
        <v>0</v>
      </c>
      <c r="N32" s="356">
        <f t="shared" si="39"/>
        <v>0</v>
      </c>
      <c r="O32" s="356">
        <f t="shared" si="39"/>
        <v>0</v>
      </c>
      <c r="P32" s="356">
        <f t="shared" si="39"/>
        <v>0</v>
      </c>
      <c r="Q32" s="358">
        <f t="shared" si="39"/>
        <v>0</v>
      </c>
      <c r="R32" s="356">
        <f t="shared" si="39"/>
        <v>0</v>
      </c>
      <c r="S32" s="138">
        <f t="shared" si="39"/>
        <v>0</v>
      </c>
    </row>
    <row r="33" spans="1:19" s="30" customFormat="1" ht="15.95" customHeight="1">
      <c r="A33" s="470"/>
      <c r="B33" s="473"/>
      <c r="C33" s="421"/>
      <c r="D33" s="311"/>
      <c r="E33" s="140"/>
      <c r="F33" s="311"/>
      <c r="G33" s="292"/>
      <c r="H33" s="142"/>
      <c r="I33" s="142"/>
      <c r="J33" s="141"/>
      <c r="K33" s="198"/>
      <c r="L33" s="143"/>
      <c r="M33" s="199"/>
      <c r="N33" s="143"/>
      <c r="O33" s="143"/>
      <c r="P33" s="141"/>
      <c r="Q33" s="198"/>
      <c r="R33" s="143"/>
      <c r="S33" s="422"/>
    </row>
    <row r="34" spans="1:19" s="30" customFormat="1" ht="15.95" customHeight="1">
      <c r="A34" s="423" t="s">
        <v>32</v>
      </c>
      <c r="B34" s="472" t="s">
        <v>33</v>
      </c>
      <c r="C34" s="123" t="s">
        <v>236</v>
      </c>
      <c r="D34" s="699" t="s">
        <v>34</v>
      </c>
      <c r="E34" s="700"/>
      <c r="F34" s="309"/>
      <c r="G34" s="289">
        <v>3062873.71</v>
      </c>
      <c r="H34" s="146">
        <f>G34+'ELEC Activity 2018'!H33</f>
        <v>3150934.98</v>
      </c>
      <c r="I34" s="146">
        <f>H34+'ELEC Activity 2018'!I33</f>
        <v>3150934.98</v>
      </c>
      <c r="J34" s="124">
        <f>I34+'ELEC Activity 2018'!J33</f>
        <v>3192255.14</v>
      </c>
      <c r="K34" s="207">
        <f>J34+'ELEC Activity 2018'!K33</f>
        <v>3201896.94</v>
      </c>
      <c r="L34" s="146">
        <f>K34+'ELEC Activity 2018'!L33</f>
        <v>3225317.05</v>
      </c>
      <c r="M34" s="146">
        <f>L34+'ELEC Activity 2018'!M33</f>
        <v>3229577.8</v>
      </c>
      <c r="N34" s="207">
        <f>M34+'ELEC Activity 2018'!N33</f>
        <v>3232524.85</v>
      </c>
      <c r="O34" s="146">
        <f>N34+'ELEC Activity 2018'!O33</f>
        <v>3239493.71</v>
      </c>
      <c r="P34" s="457">
        <f>O34+'ELEC Activity 2018'!P33</f>
        <v>3296264.46</v>
      </c>
      <c r="Q34" s="146">
        <f>P34+'ELEC Activity 2018'!Q33</f>
        <v>3316554.38</v>
      </c>
      <c r="R34" s="146">
        <f>Q34+'ELEC Activity 2018'!R33</f>
        <v>3318734.74</v>
      </c>
      <c r="S34" s="551">
        <f>R34+'ELEC Activity 2018'!S33</f>
        <v>3332774.73</v>
      </c>
    </row>
    <row r="35" spans="1:19" s="30" customFormat="1" ht="15.95" customHeight="1">
      <c r="A35" s="383" t="s">
        <v>201</v>
      </c>
      <c r="B35" s="476" t="s">
        <v>33</v>
      </c>
      <c r="C35" s="123" t="s">
        <v>237</v>
      </c>
      <c r="D35" s="699"/>
      <c r="E35" s="700"/>
      <c r="F35" s="309"/>
      <c r="G35" s="289">
        <v>-671885.74</v>
      </c>
      <c r="H35" s="146">
        <f>G35</f>
        <v>-671885.74</v>
      </c>
      <c r="I35" s="146">
        <f>H35+'ELEC Activity 2018'!I34</f>
        <v>-687498.53</v>
      </c>
      <c r="J35" s="124">
        <f>I35</f>
        <v>-687498.53</v>
      </c>
      <c r="K35" s="207">
        <f>J35+'ELEC Activity 2018'!K34</f>
        <v>-706727.52</v>
      </c>
      <c r="L35" s="146">
        <f>K35+'ELEC Activity 2018'!L34</f>
        <v>-706727.52</v>
      </c>
      <c r="M35" s="146">
        <f>L35+'ELEC Activity 2018'!M34</f>
        <v>-707637.95</v>
      </c>
      <c r="N35" s="207">
        <f>M35+'ELEC Activity 2018'!N34</f>
        <v>-707637.95</v>
      </c>
      <c r="O35" s="146">
        <f>N35+'ELEC Activity 2018'!O34</f>
        <v>-708435.51</v>
      </c>
      <c r="P35" s="457">
        <f>O35+'ELEC Activity 2018'!P34</f>
        <v>-708435.51</v>
      </c>
      <c r="Q35" s="146">
        <f>P35+'ELEC Activity 2018'!Q34</f>
        <v>-714790.09</v>
      </c>
      <c r="R35" s="146">
        <f>Q35+'ELEC Activity 2018'!R34</f>
        <v>-714790.09</v>
      </c>
      <c r="S35" s="551">
        <f>R35+'ELEC Activity 2018'!S34</f>
        <v>-715288.03</v>
      </c>
    </row>
    <row r="36" spans="1:19" s="30" customFormat="1" ht="15.95" customHeight="1">
      <c r="A36" s="383"/>
      <c r="B36" s="477" t="s">
        <v>33</v>
      </c>
      <c r="C36" s="33" t="s">
        <v>202</v>
      </c>
      <c r="D36" s="429"/>
      <c r="E36" s="430"/>
      <c r="F36" s="450"/>
      <c r="G36" s="315">
        <v>0</v>
      </c>
      <c r="H36" s="431">
        <f>G36</f>
        <v>0</v>
      </c>
      <c r="I36" s="431">
        <f>H36</f>
        <v>0</v>
      </c>
      <c r="J36" s="128">
        <f>'ELEC Activity 2018'!J35</f>
        <v>-351153.55</v>
      </c>
      <c r="K36" s="488">
        <f t="shared" ref="K36:N37" si="40">J36</f>
        <v>-351153.55</v>
      </c>
      <c r="L36" s="431">
        <f t="shared" si="40"/>
        <v>-351153.55</v>
      </c>
      <c r="M36" s="431">
        <f t="shared" si="40"/>
        <v>-351153.55</v>
      </c>
      <c r="N36" s="488">
        <f t="shared" si="40"/>
        <v>-351153.55</v>
      </c>
      <c r="O36" s="431">
        <f t="shared" ref="O36:S36" si="41">N36</f>
        <v>-351153.55</v>
      </c>
      <c r="P36" s="489">
        <f t="shared" si="41"/>
        <v>-351153.55</v>
      </c>
      <c r="Q36" s="431">
        <f t="shared" si="41"/>
        <v>-351153.55</v>
      </c>
      <c r="R36" s="431">
        <f t="shared" si="41"/>
        <v>-351153.55</v>
      </c>
      <c r="S36" s="552">
        <f t="shared" si="41"/>
        <v>-351153.55</v>
      </c>
    </row>
    <row r="37" spans="1:19" s="30" customFormat="1" ht="15.95" customHeight="1">
      <c r="A37" s="423"/>
      <c r="B37" s="472" t="s">
        <v>33</v>
      </c>
      <c r="C37" s="123" t="s">
        <v>22</v>
      </c>
      <c r="D37" s="424" t="s">
        <v>11</v>
      </c>
      <c r="E37" s="131">
        <v>43070</v>
      </c>
      <c r="F37" s="307" t="s">
        <v>12</v>
      </c>
      <c r="G37" s="290">
        <v>-1579857.19</v>
      </c>
      <c r="H37" s="133">
        <f>G37</f>
        <v>-1579857.19</v>
      </c>
      <c r="I37" s="133">
        <f>H37</f>
        <v>-1579857.19</v>
      </c>
      <c r="J37" s="133">
        <f>I37</f>
        <v>-1579857.19</v>
      </c>
      <c r="K37" s="194">
        <f t="shared" si="40"/>
        <v>-1579857.19</v>
      </c>
      <c r="L37" s="133">
        <f t="shared" si="40"/>
        <v>-1579857.19</v>
      </c>
      <c r="M37" s="133">
        <f t="shared" si="40"/>
        <v>-1579857.19</v>
      </c>
      <c r="N37" s="194">
        <f t="shared" si="40"/>
        <v>-1579857.19</v>
      </c>
      <c r="O37" s="133">
        <f t="shared" ref="O37:S37" si="42">N37</f>
        <v>-1579857.19</v>
      </c>
      <c r="P37" s="195">
        <f t="shared" si="42"/>
        <v>-1579857.19</v>
      </c>
      <c r="Q37" s="133">
        <f t="shared" si="42"/>
        <v>-1579857.19</v>
      </c>
      <c r="R37" s="133">
        <f t="shared" si="42"/>
        <v>-1579857.19</v>
      </c>
      <c r="S37" s="549">
        <f t="shared" si="42"/>
        <v>-1579857.19</v>
      </c>
    </row>
    <row r="38" spans="1:19" s="37" customFormat="1" ht="15.95" customHeight="1">
      <c r="A38" s="425"/>
      <c r="B38" s="474"/>
      <c r="C38" s="433" t="s">
        <v>35</v>
      </c>
      <c r="D38" s="314"/>
      <c r="E38" s="162"/>
      <c r="F38" s="314"/>
      <c r="G38" s="291">
        <f>SUM(G34:G37)</f>
        <v>811130.78</v>
      </c>
      <c r="H38" s="356">
        <f t="shared" ref="H38:S38" si="43">SUM(H34:H37)</f>
        <v>899192.05</v>
      </c>
      <c r="I38" s="356">
        <f t="shared" si="43"/>
        <v>883579.26</v>
      </c>
      <c r="J38" s="356">
        <f t="shared" si="43"/>
        <v>573745.87</v>
      </c>
      <c r="K38" s="358">
        <f t="shared" si="43"/>
        <v>564158.68000000005</v>
      </c>
      <c r="L38" s="356">
        <f t="shared" si="43"/>
        <v>587578.79</v>
      </c>
      <c r="M38" s="357">
        <f t="shared" si="43"/>
        <v>590929.11</v>
      </c>
      <c r="N38" s="356">
        <f t="shared" si="43"/>
        <v>593876.16</v>
      </c>
      <c r="O38" s="356">
        <f t="shared" si="43"/>
        <v>600047.46</v>
      </c>
      <c r="P38" s="356">
        <f t="shared" si="43"/>
        <v>656818.21</v>
      </c>
      <c r="Q38" s="358">
        <f t="shared" si="43"/>
        <v>670753.55000000005</v>
      </c>
      <c r="R38" s="356">
        <f t="shared" si="43"/>
        <v>672933.91</v>
      </c>
      <c r="S38" s="138">
        <f t="shared" si="43"/>
        <v>686475.96</v>
      </c>
    </row>
    <row r="39" spans="1:19" s="30" customFormat="1" ht="15.95" customHeight="1">
      <c r="A39" s="470"/>
      <c r="B39" s="473"/>
      <c r="C39" s="421"/>
      <c r="D39" s="311"/>
      <c r="E39" s="140"/>
      <c r="F39" s="311"/>
      <c r="G39" s="292"/>
      <c r="H39" s="142"/>
      <c r="I39" s="142"/>
      <c r="J39" s="141"/>
      <c r="K39" s="198"/>
      <c r="L39" s="143"/>
      <c r="M39" s="199"/>
      <c r="N39" s="143"/>
      <c r="O39" s="143"/>
      <c r="P39" s="141"/>
      <c r="Q39" s="198"/>
      <c r="R39" s="143"/>
      <c r="S39" s="422"/>
    </row>
    <row r="40" spans="1:19" s="30" customFormat="1" ht="15.95" customHeight="1">
      <c r="A40" s="423" t="s">
        <v>36</v>
      </c>
      <c r="B40" s="472" t="s">
        <v>37</v>
      </c>
      <c r="C40" s="123" t="s">
        <v>238</v>
      </c>
      <c r="D40" s="434" t="s">
        <v>26</v>
      </c>
      <c r="E40" s="428"/>
      <c r="F40" s="309"/>
      <c r="G40" s="289">
        <v>669654.71</v>
      </c>
      <c r="H40" s="146">
        <f>G40+'ELEC Activity 2018'!H39</f>
        <v>669654.71</v>
      </c>
      <c r="I40" s="146">
        <f>H40+'ELEC Activity 2018'!I39</f>
        <v>669654.71</v>
      </c>
      <c r="J40" s="146">
        <f>I40+'ELEC Activity 2018'!J39</f>
        <v>669654.71</v>
      </c>
      <c r="K40" s="207">
        <f>J40+'ELEC Activity 2018'!K39</f>
        <v>669654.71</v>
      </c>
      <c r="L40" s="146">
        <f>K40+'ELEC Activity 2018'!L39</f>
        <v>669654.71</v>
      </c>
      <c r="M40" s="457">
        <f>L40+'ELEC Activity 2018'!M39</f>
        <v>669654.71</v>
      </c>
      <c r="N40" s="207">
        <f>M40+'ELEC Activity 2018'!N39</f>
        <v>669654.71</v>
      </c>
      <c r="O40" s="146">
        <f>N40+'ELEC Activity 2018'!O39</f>
        <v>669654.71</v>
      </c>
      <c r="P40" s="457">
        <f>O40+'ELEC Activity 2018'!P39</f>
        <v>669654.71</v>
      </c>
      <c r="Q40" s="207">
        <f>P40+'ELEC Activity 2018'!Q39</f>
        <v>669654.71</v>
      </c>
      <c r="R40" s="146">
        <f>Q40+'ELEC Activity 2018'!R39</f>
        <v>669654.71</v>
      </c>
      <c r="S40" s="551">
        <f>R40+'ELEC Activity 2018'!S39</f>
        <v>669654.71</v>
      </c>
    </row>
    <row r="41" spans="1:19" s="30" customFormat="1" ht="15.95" customHeight="1">
      <c r="A41" s="423"/>
      <c r="B41" s="472" t="s">
        <v>37</v>
      </c>
      <c r="C41" s="123" t="s">
        <v>22</v>
      </c>
      <c r="D41" s="434" t="s">
        <v>11</v>
      </c>
      <c r="E41" s="131">
        <v>43070</v>
      </c>
      <c r="F41" s="307" t="s">
        <v>12</v>
      </c>
      <c r="G41" s="293">
        <v>-659654.59</v>
      </c>
      <c r="H41" s="132">
        <f>G41</f>
        <v>-659654.59</v>
      </c>
      <c r="I41" s="132">
        <f t="shared" ref="I41:J41" si="44">H41</f>
        <v>-659654.59</v>
      </c>
      <c r="J41" s="132">
        <f t="shared" si="44"/>
        <v>-659654.59</v>
      </c>
      <c r="K41" s="200">
        <f t="shared" ref="K41" si="45">J41</f>
        <v>-659654.59</v>
      </c>
      <c r="L41" s="132">
        <f t="shared" ref="L41" si="46">K41</f>
        <v>-659654.59</v>
      </c>
      <c r="M41" s="201">
        <f t="shared" ref="M41" si="47">L41</f>
        <v>-659654.59</v>
      </c>
      <c r="N41" s="200">
        <f t="shared" ref="N41" si="48">M41</f>
        <v>-659654.59</v>
      </c>
      <c r="O41" s="132">
        <f t="shared" ref="O41" si="49">N41</f>
        <v>-659654.59</v>
      </c>
      <c r="P41" s="201">
        <f t="shared" ref="P41" si="50">O41</f>
        <v>-659654.59</v>
      </c>
      <c r="Q41" s="200">
        <f t="shared" ref="Q41" si="51">P41</f>
        <v>-659654.59</v>
      </c>
      <c r="R41" s="132">
        <f t="shared" ref="R41" si="52">Q41</f>
        <v>-659654.59</v>
      </c>
      <c r="S41" s="550">
        <f t="shared" ref="S41" si="53">R41</f>
        <v>-659654.59</v>
      </c>
    </row>
    <row r="42" spans="1:19" s="30" customFormat="1" ht="15.95" customHeight="1">
      <c r="A42" s="425"/>
      <c r="B42" s="474"/>
      <c r="C42" s="433" t="s">
        <v>38</v>
      </c>
      <c r="D42" s="314"/>
      <c r="E42" s="162"/>
      <c r="F42" s="314"/>
      <c r="G42" s="291">
        <f t="shared" ref="G42" si="54">SUM(G40:G41)</f>
        <v>10000.120000000001</v>
      </c>
      <c r="H42" s="356">
        <f t="shared" ref="H42:S42" si="55">SUM(H40:H41)</f>
        <v>10000.120000000001</v>
      </c>
      <c r="I42" s="356">
        <f t="shared" si="55"/>
        <v>10000.120000000001</v>
      </c>
      <c r="J42" s="356">
        <f t="shared" si="55"/>
        <v>10000.120000000001</v>
      </c>
      <c r="K42" s="358">
        <f t="shared" si="55"/>
        <v>10000.120000000001</v>
      </c>
      <c r="L42" s="356">
        <f t="shared" si="55"/>
        <v>10000.120000000001</v>
      </c>
      <c r="M42" s="357">
        <f t="shared" si="55"/>
        <v>10000.120000000001</v>
      </c>
      <c r="N42" s="356">
        <f t="shared" si="55"/>
        <v>10000.120000000001</v>
      </c>
      <c r="O42" s="356">
        <f t="shared" si="55"/>
        <v>10000.120000000001</v>
      </c>
      <c r="P42" s="356">
        <f t="shared" si="55"/>
        <v>10000.120000000001</v>
      </c>
      <c r="Q42" s="358">
        <f t="shared" si="55"/>
        <v>10000.120000000001</v>
      </c>
      <c r="R42" s="356">
        <f t="shared" si="55"/>
        <v>10000.120000000001</v>
      </c>
      <c r="S42" s="138">
        <f t="shared" si="55"/>
        <v>10000.120000000001</v>
      </c>
    </row>
    <row r="43" spans="1:19" s="30" customFormat="1" ht="15.95" customHeight="1">
      <c r="A43" s="470"/>
      <c r="B43" s="473"/>
      <c r="C43" s="421"/>
      <c r="D43" s="311"/>
      <c r="E43" s="140"/>
      <c r="F43" s="311"/>
      <c r="G43" s="292"/>
      <c r="H43" s="142"/>
      <c r="I43" s="142"/>
      <c r="J43" s="141"/>
      <c r="K43" s="198"/>
      <c r="L43" s="143"/>
      <c r="M43" s="199"/>
      <c r="N43" s="143"/>
      <c r="O43" s="143"/>
      <c r="P43" s="141"/>
      <c r="Q43" s="198"/>
      <c r="R43" s="143"/>
      <c r="S43" s="422"/>
    </row>
    <row r="44" spans="1:19" s="30" customFormat="1" ht="15.95" customHeight="1">
      <c r="A44" s="423" t="s">
        <v>39</v>
      </c>
      <c r="B44" s="472" t="s">
        <v>40</v>
      </c>
      <c r="C44" s="123" t="s">
        <v>239</v>
      </c>
      <c r="D44" s="269" t="s">
        <v>198</v>
      </c>
      <c r="E44" s="428"/>
      <c r="F44" s="309"/>
      <c r="G44" s="289">
        <v>226423.26</v>
      </c>
      <c r="H44" s="69">
        <f>G44+'ELEC Activity 2018'!H43</f>
        <v>226423.26</v>
      </c>
      <c r="I44" s="69">
        <f>H44+'ELEC Activity 2018'!I43</f>
        <v>226423.26</v>
      </c>
      <c r="J44" s="69">
        <f>I44+'ELEC Activity 2018'!J43</f>
        <v>226423.26</v>
      </c>
      <c r="K44" s="189">
        <f>J44+'ELEC Activity 2018'!K43</f>
        <v>226423.26</v>
      </c>
      <c r="L44" s="69">
        <f>K44+'ELEC Activity 2018'!L43</f>
        <v>226423.26</v>
      </c>
      <c r="M44" s="458">
        <f>L44+'ELEC Activity 2018'!M43</f>
        <v>226423.26</v>
      </c>
      <c r="N44" s="189">
        <f>M44+'ELEC Activity 2018'!N43</f>
        <v>226423.26</v>
      </c>
      <c r="O44" s="69">
        <f>N44+'ELEC Activity 2018'!O43</f>
        <v>226423.26</v>
      </c>
      <c r="P44" s="458">
        <f>O44+'ELEC Activity 2018'!P43</f>
        <v>226423.26</v>
      </c>
      <c r="Q44" s="189">
        <f>P44+'ELEC Activity 2018'!Q43</f>
        <v>226423.26</v>
      </c>
      <c r="R44" s="69">
        <f>Q44+'ELEC Activity 2018'!R43</f>
        <v>226423.26</v>
      </c>
      <c r="S44" s="547">
        <f>R44+'ELEC Activity 2018'!S43</f>
        <v>226423.26</v>
      </c>
    </row>
    <row r="45" spans="1:19" s="30" customFormat="1" ht="15.95" customHeight="1">
      <c r="A45" s="423"/>
      <c r="B45" s="472" t="s">
        <v>40</v>
      </c>
      <c r="C45" s="123" t="s">
        <v>22</v>
      </c>
      <c r="D45" s="490" t="s">
        <v>11</v>
      </c>
      <c r="E45" s="131">
        <v>43070</v>
      </c>
      <c r="F45" s="307" t="s">
        <v>12</v>
      </c>
      <c r="G45" s="293">
        <v>-224879.76</v>
      </c>
      <c r="H45" s="132">
        <f>G45</f>
        <v>-224879.76</v>
      </c>
      <c r="I45" s="132">
        <f t="shared" ref="I45:J45" si="56">H45</f>
        <v>-224879.76</v>
      </c>
      <c r="J45" s="132">
        <f t="shared" si="56"/>
        <v>-224879.76</v>
      </c>
      <c r="K45" s="200">
        <f t="shared" ref="K45" si="57">J45</f>
        <v>-224879.76</v>
      </c>
      <c r="L45" s="132">
        <f t="shared" ref="L45" si="58">K45</f>
        <v>-224879.76</v>
      </c>
      <c r="M45" s="201">
        <f t="shared" ref="M45" si="59">L45</f>
        <v>-224879.76</v>
      </c>
      <c r="N45" s="200">
        <f t="shared" ref="N45" si="60">M45</f>
        <v>-224879.76</v>
      </c>
      <c r="O45" s="132">
        <f t="shared" ref="O45" si="61">N45</f>
        <v>-224879.76</v>
      </c>
      <c r="P45" s="201">
        <f t="shared" ref="P45" si="62">O45</f>
        <v>-224879.76</v>
      </c>
      <c r="Q45" s="200">
        <f t="shared" ref="Q45" si="63">P45</f>
        <v>-224879.76</v>
      </c>
      <c r="R45" s="132">
        <f t="shared" ref="R45" si="64">Q45</f>
        <v>-224879.76</v>
      </c>
      <c r="S45" s="550">
        <f t="shared" ref="S45" si="65">R45</f>
        <v>-224879.76</v>
      </c>
    </row>
    <row r="46" spans="1:19" s="30" customFormat="1" ht="15.95" customHeight="1">
      <c r="A46" s="425"/>
      <c r="B46" s="474"/>
      <c r="C46" s="433" t="s">
        <v>42</v>
      </c>
      <c r="D46" s="314"/>
      <c r="E46" s="162"/>
      <c r="F46" s="314"/>
      <c r="G46" s="291">
        <f>SUM(G44:G45)</f>
        <v>1543.5</v>
      </c>
      <c r="H46" s="356">
        <f t="shared" ref="H46:M46" si="66">SUM(H44:H45)</f>
        <v>1543.5</v>
      </c>
      <c r="I46" s="356">
        <f t="shared" si="66"/>
        <v>1543.5</v>
      </c>
      <c r="J46" s="356">
        <f t="shared" si="66"/>
        <v>1543.5</v>
      </c>
      <c r="K46" s="358">
        <f t="shared" si="66"/>
        <v>1543.5</v>
      </c>
      <c r="L46" s="356">
        <f t="shared" si="66"/>
        <v>1543.5</v>
      </c>
      <c r="M46" s="357">
        <f t="shared" si="66"/>
        <v>1543.5</v>
      </c>
      <c r="N46" s="358">
        <f t="shared" ref="N46:S46" si="67">SUM(N44:N45)</f>
        <v>1543.5</v>
      </c>
      <c r="O46" s="356">
        <f t="shared" si="67"/>
        <v>1543.5</v>
      </c>
      <c r="P46" s="357">
        <f t="shared" si="67"/>
        <v>1543.5</v>
      </c>
      <c r="Q46" s="358">
        <f t="shared" si="67"/>
        <v>1543.5</v>
      </c>
      <c r="R46" s="356">
        <f t="shared" si="67"/>
        <v>1543.5</v>
      </c>
      <c r="S46" s="138">
        <f t="shared" si="67"/>
        <v>1543.5</v>
      </c>
    </row>
    <row r="47" spans="1:19" s="30" customFormat="1" ht="15.95" customHeight="1">
      <c r="A47" s="470"/>
      <c r="B47" s="473"/>
      <c r="C47" s="421"/>
      <c r="D47" s="311"/>
      <c r="E47" s="140"/>
      <c r="F47" s="311"/>
      <c r="G47" s="292"/>
      <c r="H47" s="142"/>
      <c r="I47" s="142"/>
      <c r="J47" s="141"/>
      <c r="K47" s="198"/>
      <c r="L47" s="143"/>
      <c r="M47" s="199"/>
      <c r="N47" s="143"/>
      <c r="O47" s="143"/>
      <c r="P47" s="141"/>
      <c r="Q47" s="198"/>
      <c r="R47" s="143"/>
      <c r="S47" s="422"/>
    </row>
    <row r="48" spans="1:19" s="30" customFormat="1" ht="15.95" customHeight="1">
      <c r="A48" s="423">
        <v>18601130</v>
      </c>
      <c r="B48" s="472" t="s">
        <v>43</v>
      </c>
      <c r="C48" s="123" t="s">
        <v>240</v>
      </c>
      <c r="D48" s="269" t="s">
        <v>41</v>
      </c>
      <c r="E48" s="428"/>
      <c r="F48" s="309"/>
      <c r="G48" s="289">
        <v>400495.47</v>
      </c>
      <c r="H48" s="69">
        <f>G48+'ELEC Activity 2018'!H47</f>
        <v>400495.47</v>
      </c>
      <c r="I48" s="69">
        <f>H48+'ELEC Activity 2018'!I47</f>
        <v>400495.47</v>
      </c>
      <c r="J48" s="69">
        <f>I48+'ELEC Activity 2018'!J47</f>
        <v>400495.47</v>
      </c>
      <c r="K48" s="189">
        <f>J48+'ELEC Activity 2018'!K47</f>
        <v>400495.47</v>
      </c>
      <c r="L48" s="69">
        <f>K48+'ELEC Activity 2018'!L47</f>
        <v>400495.47</v>
      </c>
      <c r="M48" s="458">
        <f>L48+'ELEC Activity 2018'!M47</f>
        <v>400495.47</v>
      </c>
      <c r="N48" s="189">
        <f>M48+'ELEC Activity 2018'!N47</f>
        <v>400495.47</v>
      </c>
      <c r="O48" s="69">
        <f>N48+'ELEC Activity 2018'!O47</f>
        <v>400495.47</v>
      </c>
      <c r="P48" s="458">
        <f>O48+'ELEC Activity 2018'!P47</f>
        <v>400495.47</v>
      </c>
      <c r="Q48" s="189">
        <f>P48+'ELEC Activity 2018'!Q47</f>
        <v>400495.47</v>
      </c>
      <c r="R48" s="69">
        <f>Q48+'ELEC Activity 2018'!R47</f>
        <v>400495.47</v>
      </c>
      <c r="S48" s="547">
        <f>R48+'ELEC Activity 2018'!S47</f>
        <v>400495.47</v>
      </c>
    </row>
    <row r="49" spans="1:19" s="30" customFormat="1" ht="15.95" customHeight="1">
      <c r="A49" s="423"/>
      <c r="B49" s="472" t="s">
        <v>43</v>
      </c>
      <c r="C49" s="123" t="s">
        <v>22</v>
      </c>
      <c r="D49" s="416" t="s">
        <v>11</v>
      </c>
      <c r="E49" s="131">
        <v>43070</v>
      </c>
      <c r="F49" s="307" t="s">
        <v>12</v>
      </c>
      <c r="G49" s="290">
        <v>-400495.47</v>
      </c>
      <c r="H49" s="133">
        <f>G49</f>
        <v>-400495.47</v>
      </c>
      <c r="I49" s="133">
        <f t="shared" ref="I49:J49" si="68">H49</f>
        <v>-400495.47</v>
      </c>
      <c r="J49" s="133">
        <f t="shared" si="68"/>
        <v>-400495.47</v>
      </c>
      <c r="K49" s="194">
        <f t="shared" ref="K49" si="69">J49</f>
        <v>-400495.47</v>
      </c>
      <c r="L49" s="133">
        <f t="shared" ref="L49" si="70">K49</f>
        <v>-400495.47</v>
      </c>
      <c r="M49" s="195">
        <f t="shared" ref="M49" si="71">L49</f>
        <v>-400495.47</v>
      </c>
      <c r="N49" s="194">
        <f t="shared" ref="N49" si="72">M49</f>
        <v>-400495.47</v>
      </c>
      <c r="O49" s="133">
        <f t="shared" ref="O49" si="73">N49</f>
        <v>-400495.47</v>
      </c>
      <c r="P49" s="195">
        <f t="shared" ref="P49" si="74">O49</f>
        <v>-400495.47</v>
      </c>
      <c r="Q49" s="194">
        <f t="shared" ref="Q49" si="75">P49</f>
        <v>-400495.47</v>
      </c>
      <c r="R49" s="133">
        <f t="shared" ref="R49" si="76">Q49</f>
        <v>-400495.47</v>
      </c>
      <c r="S49" s="549">
        <f t="shared" ref="S49" si="77">R49</f>
        <v>-400495.47</v>
      </c>
    </row>
    <row r="50" spans="1:19" s="30" customFormat="1" ht="15.95" customHeight="1">
      <c r="A50" s="423"/>
      <c r="B50" s="472"/>
      <c r="C50" s="134" t="s">
        <v>44</v>
      </c>
      <c r="D50" s="135"/>
      <c r="E50" s="136"/>
      <c r="F50" s="314"/>
      <c r="G50" s="291">
        <f t="shared" ref="G50" si="78">SUM(G48:G49)</f>
        <v>0</v>
      </c>
      <c r="H50" s="356">
        <f t="shared" ref="H50:M50" si="79">SUM(H48:H49)</f>
        <v>0</v>
      </c>
      <c r="I50" s="356">
        <f t="shared" si="79"/>
        <v>0</v>
      </c>
      <c r="J50" s="356">
        <f t="shared" si="79"/>
        <v>0</v>
      </c>
      <c r="K50" s="358">
        <f t="shared" si="79"/>
        <v>0</v>
      </c>
      <c r="L50" s="356">
        <f t="shared" si="79"/>
        <v>0</v>
      </c>
      <c r="M50" s="357">
        <f t="shared" si="79"/>
        <v>0</v>
      </c>
      <c r="N50" s="358">
        <f t="shared" ref="N50:S50" si="80">SUM(N48:N49)</f>
        <v>0</v>
      </c>
      <c r="O50" s="356">
        <f t="shared" si="80"/>
        <v>0</v>
      </c>
      <c r="P50" s="357">
        <f t="shared" si="80"/>
        <v>0</v>
      </c>
      <c r="Q50" s="358">
        <f t="shared" si="80"/>
        <v>0</v>
      </c>
      <c r="R50" s="356">
        <f t="shared" si="80"/>
        <v>0</v>
      </c>
      <c r="S50" s="138">
        <f t="shared" si="80"/>
        <v>0</v>
      </c>
    </row>
    <row r="51" spans="1:19" s="30" customFormat="1" ht="15.95" customHeight="1">
      <c r="A51" s="470"/>
      <c r="B51" s="473"/>
      <c r="C51" s="421"/>
      <c r="D51" s="311"/>
      <c r="E51" s="147"/>
      <c r="F51" s="308"/>
      <c r="G51" s="292"/>
      <c r="H51" s="148"/>
      <c r="I51" s="499"/>
      <c r="J51" s="141"/>
      <c r="K51" s="491"/>
      <c r="L51" s="492"/>
      <c r="M51" s="493"/>
      <c r="N51" s="143"/>
      <c r="O51" s="143"/>
      <c r="P51" s="141"/>
      <c r="Q51" s="491"/>
      <c r="R51" s="492"/>
      <c r="S51" s="497"/>
    </row>
    <row r="52" spans="1:19" s="30" customFormat="1" ht="15.95" customHeight="1">
      <c r="A52" s="423" t="s">
        <v>45</v>
      </c>
      <c r="B52" s="472" t="s">
        <v>46</v>
      </c>
      <c r="C52" s="123" t="s">
        <v>241</v>
      </c>
      <c r="D52" s="695" t="s">
        <v>41</v>
      </c>
      <c r="E52" s="697"/>
      <c r="F52" s="305"/>
      <c r="G52" s="316">
        <v>1999240.65</v>
      </c>
      <c r="H52" s="125">
        <f>G52+'ELEC Activity 2018'!H52</f>
        <v>1999240.65</v>
      </c>
      <c r="I52" s="500">
        <f>H52+'ELEC Activity 2018'!I52</f>
        <v>1999240.65</v>
      </c>
      <c r="J52" s="124">
        <f>I52+'ELEC Activity 2018'!J52</f>
        <v>1999240.65</v>
      </c>
      <c r="K52" s="501">
        <f>J52+'ELEC Activity 2018'!K52</f>
        <v>1999240.65</v>
      </c>
      <c r="L52" s="500">
        <f>K52+'ELEC Activity 2018'!L52</f>
        <v>1999240.65</v>
      </c>
      <c r="M52" s="500">
        <f>L52+'ELEC Activity 2018'!M52</f>
        <v>1999240.65</v>
      </c>
      <c r="N52" s="501">
        <f>M52+4686.41</f>
        <v>2003927.06</v>
      </c>
      <c r="O52" s="500">
        <f>N52+'ELEC Activity 2018'!O52</f>
        <v>2003927.06</v>
      </c>
      <c r="P52" s="500">
        <f>O52+'ELEC Activity 2018'!P52</f>
        <v>2003927.06</v>
      </c>
      <c r="Q52" s="501">
        <f>P52+1000</f>
        <v>2004927.06</v>
      </c>
      <c r="R52" s="500">
        <f>Q52+'ELEC Activity 2018'!R52</f>
        <v>2004927.06</v>
      </c>
      <c r="S52" s="553">
        <f>R52+'ELEC Activity 2018'!S52</f>
        <v>2004927.06</v>
      </c>
    </row>
    <row r="53" spans="1:19" s="30" customFormat="1" ht="24.6" customHeight="1">
      <c r="A53" s="423" t="s">
        <v>47</v>
      </c>
      <c r="B53" s="472" t="s">
        <v>48</v>
      </c>
      <c r="C53" s="123" t="s">
        <v>267</v>
      </c>
      <c r="D53" s="696"/>
      <c r="E53" s="698"/>
      <c r="F53" s="435"/>
      <c r="G53" s="316">
        <v>-105008.2</v>
      </c>
      <c r="H53" s="124">
        <f>G53</f>
        <v>-105008.2</v>
      </c>
      <c r="I53" s="124">
        <f t="shared" ref="I53:J53" si="81">H53</f>
        <v>-105008.2</v>
      </c>
      <c r="J53" s="124">
        <f t="shared" si="81"/>
        <v>-105008.2</v>
      </c>
      <c r="K53" s="190">
        <f t="shared" ref="K53:S53" si="82">J53</f>
        <v>-105008.2</v>
      </c>
      <c r="L53" s="124">
        <f t="shared" si="82"/>
        <v>-105008.2</v>
      </c>
      <c r="M53" s="124">
        <f t="shared" si="82"/>
        <v>-105008.2</v>
      </c>
      <c r="N53" s="190">
        <f t="shared" si="82"/>
        <v>-105008.2</v>
      </c>
      <c r="O53" s="124">
        <f t="shared" si="82"/>
        <v>-105008.2</v>
      </c>
      <c r="P53" s="124">
        <f t="shared" si="82"/>
        <v>-105008.2</v>
      </c>
      <c r="Q53" s="190">
        <f t="shared" si="82"/>
        <v>-105008.2</v>
      </c>
      <c r="R53" s="124">
        <f t="shared" si="82"/>
        <v>-105008.2</v>
      </c>
      <c r="S53" s="126">
        <f t="shared" si="82"/>
        <v>-105008.2</v>
      </c>
    </row>
    <row r="54" spans="1:19" s="37" customFormat="1" ht="15.95" customHeight="1">
      <c r="A54" s="122"/>
      <c r="B54" s="472" t="s">
        <v>268</v>
      </c>
      <c r="C54" s="502" t="s">
        <v>280</v>
      </c>
      <c r="D54" s="127"/>
      <c r="E54" s="506">
        <v>43344</v>
      </c>
      <c r="F54" s="305"/>
      <c r="G54" s="317">
        <v>0</v>
      </c>
      <c r="H54" s="124">
        <f>G54</f>
        <v>0</v>
      </c>
      <c r="I54" s="124">
        <f t="shared" ref="I54" si="83">H54</f>
        <v>0</v>
      </c>
      <c r="J54" s="124">
        <f t="shared" ref="J54" si="84">I54</f>
        <v>0</v>
      </c>
      <c r="K54" s="190">
        <f>J54</f>
        <v>0</v>
      </c>
      <c r="L54" s="124">
        <f t="shared" ref="L54" si="85">K54</f>
        <v>0</v>
      </c>
      <c r="M54" s="191">
        <f t="shared" ref="M54" si="86">L54</f>
        <v>0</v>
      </c>
      <c r="N54" s="124">
        <f>M54</f>
        <v>0</v>
      </c>
      <c r="O54" s="124">
        <f t="shared" ref="O54" si="87">N54</f>
        <v>0</v>
      </c>
      <c r="P54" s="124">
        <v>-648616.98</v>
      </c>
      <c r="Q54" s="190">
        <f>P54+'ELEC Activity 2018'!Q53</f>
        <v>-1187006.98</v>
      </c>
      <c r="R54" s="124">
        <f t="shared" ref="R54" si="88">Q54</f>
        <v>-1187006.98</v>
      </c>
      <c r="S54" s="126">
        <f>R54+'ELEC Activity 2018'!S53</f>
        <v>-1757319.48</v>
      </c>
    </row>
    <row r="55" spans="1:19" s="30" customFormat="1" ht="15.95" customHeight="1">
      <c r="A55" s="423"/>
      <c r="B55" s="472" t="s">
        <v>46</v>
      </c>
      <c r="C55" s="123" t="s">
        <v>202</v>
      </c>
      <c r="D55" s="504"/>
      <c r="E55" s="503"/>
      <c r="F55" s="507"/>
      <c r="G55" s="316">
        <v>0</v>
      </c>
      <c r="H55" s="124">
        <f>G55</f>
        <v>0</v>
      </c>
      <c r="I55" s="124"/>
      <c r="J55" s="124">
        <f>'ELEC Activity 2018'!J54</f>
        <v>-49258.14</v>
      </c>
      <c r="K55" s="190">
        <f>J55</f>
        <v>-49258.14</v>
      </c>
      <c r="L55" s="124">
        <f>K55</f>
        <v>-49258.14</v>
      </c>
      <c r="M55" s="124">
        <f>L55</f>
        <v>-49258.14</v>
      </c>
      <c r="N55" s="190">
        <f>M55</f>
        <v>-49258.14</v>
      </c>
      <c r="O55" s="124">
        <f t="shared" ref="O55:S56" si="89">N55</f>
        <v>-49258.14</v>
      </c>
      <c r="P55" s="124">
        <f t="shared" si="89"/>
        <v>-49258.14</v>
      </c>
      <c r="Q55" s="190">
        <f t="shared" si="89"/>
        <v>-49258.14</v>
      </c>
      <c r="R55" s="124">
        <f t="shared" si="89"/>
        <v>-49258.14</v>
      </c>
      <c r="S55" s="126">
        <f t="shared" si="89"/>
        <v>-49258.14</v>
      </c>
    </row>
    <row r="56" spans="1:19" s="30" customFormat="1" ht="15.95" customHeight="1">
      <c r="A56" s="413"/>
      <c r="B56" s="472" t="s">
        <v>46</v>
      </c>
      <c r="C56" s="123" t="s">
        <v>22</v>
      </c>
      <c r="D56" s="416" t="s">
        <v>11</v>
      </c>
      <c r="E56" s="131">
        <v>43070</v>
      </c>
      <c r="F56" s="307" t="s">
        <v>12</v>
      </c>
      <c r="G56" s="320">
        <v>-231698.24</v>
      </c>
      <c r="H56" s="132">
        <f>G56</f>
        <v>-231698.24</v>
      </c>
      <c r="I56" s="132">
        <f t="shared" ref="I56:J56" si="90">H56</f>
        <v>-231698.24</v>
      </c>
      <c r="J56" s="132">
        <f t="shared" si="90"/>
        <v>-231698.24</v>
      </c>
      <c r="K56" s="200">
        <f>J56</f>
        <v>-231698.24</v>
      </c>
      <c r="L56" s="132">
        <f>K56</f>
        <v>-231698.24</v>
      </c>
      <c r="M56" s="132">
        <f>L56</f>
        <v>-231698.24</v>
      </c>
      <c r="N56" s="200">
        <f>M56</f>
        <v>-231698.24</v>
      </c>
      <c r="O56" s="132">
        <f t="shared" si="89"/>
        <v>-231698.24</v>
      </c>
      <c r="P56" s="132">
        <f t="shared" si="89"/>
        <v>-231698.24</v>
      </c>
      <c r="Q56" s="200">
        <f t="shared" si="89"/>
        <v>-231698.24</v>
      </c>
      <c r="R56" s="132">
        <f t="shared" si="89"/>
        <v>-231698.24</v>
      </c>
      <c r="S56" s="550">
        <f t="shared" si="89"/>
        <v>-231698.24</v>
      </c>
    </row>
    <row r="57" spans="1:19" s="30" customFormat="1" ht="15.95" customHeight="1">
      <c r="A57" s="423"/>
      <c r="B57" s="472"/>
      <c r="C57" s="134" t="s">
        <v>49</v>
      </c>
      <c r="D57" s="135"/>
      <c r="E57" s="136"/>
      <c r="F57" s="135"/>
      <c r="G57" s="291">
        <f>SUM(G52:G56)</f>
        <v>1662534.21</v>
      </c>
      <c r="H57" s="137">
        <f>SUM(H52:H56)</f>
        <v>1662534.21</v>
      </c>
      <c r="I57" s="137">
        <f>SUM(I52:I56)</f>
        <v>1662534.21</v>
      </c>
      <c r="J57" s="137">
        <f>SUM(J52:J56)</f>
        <v>1613276.07</v>
      </c>
      <c r="K57" s="196">
        <f t="shared" ref="K57:R57" si="91">SUM(K52:K56)</f>
        <v>1613276.07</v>
      </c>
      <c r="L57" s="137">
        <f t="shared" si="91"/>
        <v>1613276.07</v>
      </c>
      <c r="M57" s="197">
        <f t="shared" si="91"/>
        <v>1613276.07</v>
      </c>
      <c r="N57" s="137">
        <f t="shared" si="91"/>
        <v>1617962.48</v>
      </c>
      <c r="O57" s="137">
        <f t="shared" si="91"/>
        <v>1617962.48</v>
      </c>
      <c r="P57" s="137">
        <f t="shared" si="91"/>
        <v>969345.5</v>
      </c>
      <c r="Q57" s="196">
        <f t="shared" si="91"/>
        <v>431955.5</v>
      </c>
      <c r="R57" s="137">
        <f t="shared" si="91"/>
        <v>431955.5</v>
      </c>
      <c r="S57" s="432">
        <f>SUM(S52:S56)</f>
        <v>-138357</v>
      </c>
    </row>
    <row r="58" spans="1:19" s="30" customFormat="1" ht="15.95" customHeight="1">
      <c r="A58" s="470"/>
      <c r="B58" s="473"/>
      <c r="C58" s="421"/>
      <c r="D58" s="311"/>
      <c r="E58" s="140"/>
      <c r="F58" s="311"/>
      <c r="G58" s="322"/>
      <c r="H58" s="142"/>
      <c r="I58" s="142"/>
      <c r="J58" s="141"/>
      <c r="K58" s="494"/>
      <c r="L58" s="495"/>
      <c r="M58" s="496"/>
      <c r="N58" s="143"/>
      <c r="O58" s="143"/>
      <c r="P58" s="141"/>
      <c r="Q58" s="494"/>
      <c r="R58" s="495"/>
      <c r="S58" s="498"/>
    </row>
    <row r="59" spans="1:19" s="30" customFormat="1" ht="15.95" customHeight="1">
      <c r="A59" s="413">
        <v>18601163</v>
      </c>
      <c r="B59" s="472" t="s">
        <v>57</v>
      </c>
      <c r="C59" s="123" t="s">
        <v>271</v>
      </c>
      <c r="D59" s="154" t="s">
        <v>41</v>
      </c>
      <c r="E59" s="155"/>
      <c r="F59" s="307"/>
      <c r="G59" s="318">
        <v>95466.6</v>
      </c>
      <c r="H59" s="146">
        <f>G59+'ELEC Activity 2018'!H58</f>
        <v>97088.1</v>
      </c>
      <c r="I59" s="146">
        <f>H59+'ELEC Activity 2018'!I58</f>
        <v>105998.21</v>
      </c>
      <c r="J59" s="146">
        <f>I59+'ELEC Activity 2018'!J58</f>
        <v>110358.71</v>
      </c>
      <c r="K59" s="207">
        <f>J59+'ELEC Activity 2018'!K58</f>
        <v>110358.71</v>
      </c>
      <c r="L59" s="146">
        <f>K59+'ELEC Activity 2018'!L58</f>
        <v>109388.71</v>
      </c>
      <c r="M59" s="457">
        <f>L59+'ELEC Activity 2018'!M58</f>
        <v>118740.71</v>
      </c>
      <c r="N59" s="146">
        <f>M59+'ELEC Activity 2018'!N58</f>
        <v>118740.71</v>
      </c>
      <c r="O59" s="146">
        <f>N59+'ELEC Activity 2018'!O58</f>
        <v>178026.67</v>
      </c>
      <c r="P59" s="146">
        <f>O59+'ELEC Activity 2018'!P58</f>
        <v>183927.67</v>
      </c>
      <c r="Q59" s="207">
        <f>P59+'ELEC Activity 2018'!Q58</f>
        <v>197892.75</v>
      </c>
      <c r="R59" s="146">
        <f>Q59+'ELEC Activity 2018'!R58</f>
        <v>197892.75</v>
      </c>
      <c r="S59" s="551">
        <f>R59+'ELEC Activity 2018'!S58</f>
        <v>212724.66</v>
      </c>
    </row>
    <row r="60" spans="1:19" s="30" customFormat="1" ht="15.95" customHeight="1">
      <c r="A60" s="437"/>
      <c r="B60" s="478"/>
      <c r="C60" s="134" t="s">
        <v>58</v>
      </c>
      <c r="D60" s="438"/>
      <c r="E60" s="439"/>
      <c r="F60" s="438"/>
      <c r="G60" s="321">
        <f t="shared" ref="G60" si="92">SUM(G59:G59)</f>
        <v>95466.6</v>
      </c>
      <c r="H60" s="137">
        <f t="shared" ref="H60:S60" si="93">SUM(H59:H59)</f>
        <v>97088.1</v>
      </c>
      <c r="I60" s="137">
        <f t="shared" si="93"/>
        <v>105998.21</v>
      </c>
      <c r="J60" s="137">
        <f t="shared" si="93"/>
        <v>110358.71</v>
      </c>
      <c r="K60" s="196">
        <f t="shared" si="93"/>
        <v>110358.71</v>
      </c>
      <c r="L60" s="137">
        <f t="shared" si="93"/>
        <v>109388.71</v>
      </c>
      <c r="M60" s="197">
        <f t="shared" si="93"/>
        <v>118740.71</v>
      </c>
      <c r="N60" s="137">
        <f t="shared" si="93"/>
        <v>118740.71</v>
      </c>
      <c r="O60" s="137">
        <f t="shared" si="93"/>
        <v>178026.67</v>
      </c>
      <c r="P60" s="137">
        <f t="shared" si="93"/>
        <v>183927.67</v>
      </c>
      <c r="Q60" s="196">
        <f t="shared" si="93"/>
        <v>197892.75</v>
      </c>
      <c r="R60" s="137">
        <f t="shared" si="93"/>
        <v>197892.75</v>
      </c>
      <c r="S60" s="432">
        <f t="shared" si="93"/>
        <v>212724.66</v>
      </c>
    </row>
    <row r="61" spans="1:19" s="30" customFormat="1" ht="15.95" customHeight="1">
      <c r="A61" s="470"/>
      <c r="B61" s="473"/>
      <c r="C61" s="421"/>
      <c r="D61" s="311"/>
      <c r="E61" s="140"/>
      <c r="F61" s="311"/>
      <c r="G61" s="322"/>
      <c r="H61" s="142"/>
      <c r="I61" s="142"/>
      <c r="J61" s="141"/>
      <c r="K61" s="198"/>
      <c r="L61" s="143"/>
      <c r="M61" s="199"/>
      <c r="N61" s="143"/>
      <c r="O61" s="143"/>
      <c r="P61" s="141"/>
      <c r="Q61" s="491"/>
      <c r="R61" s="143"/>
      <c r="S61" s="422"/>
    </row>
    <row r="62" spans="1:19" s="30" customFormat="1" ht="15.95" customHeight="1">
      <c r="A62" s="413" t="s">
        <v>59</v>
      </c>
      <c r="B62" s="472" t="s">
        <v>60</v>
      </c>
      <c r="C62" s="123" t="s">
        <v>272</v>
      </c>
      <c r="D62" s="154" t="s">
        <v>41</v>
      </c>
      <c r="E62" s="440"/>
      <c r="F62" s="307"/>
      <c r="G62" s="323">
        <v>0</v>
      </c>
      <c r="H62" s="146">
        <f>G62+'ELEC Activity 2018'!H61</f>
        <v>0</v>
      </c>
      <c r="I62" s="146">
        <f>H62+'ELEC Activity 2018'!I61</f>
        <v>0</v>
      </c>
      <c r="J62" s="146">
        <f>I62+'ELEC Activity 2018'!J61</f>
        <v>0</v>
      </c>
      <c r="K62" s="207">
        <f>J62+'ELEC Activity 2018'!K61</f>
        <v>0</v>
      </c>
      <c r="L62" s="146">
        <f>K62+'ELEC Activity 2018'!L61</f>
        <v>0</v>
      </c>
      <c r="M62" s="457">
        <f>L62+'ELEC Activity 2018'!M61</f>
        <v>0</v>
      </c>
      <c r="N62" s="146">
        <f>M62+'ELEC Activity 2018'!N61</f>
        <v>0</v>
      </c>
      <c r="O62" s="146">
        <f>N62+'ELEC Activity 2018'!O61</f>
        <v>0</v>
      </c>
      <c r="P62" s="146">
        <f>O62+'ELEC Activity 2018'!P61</f>
        <v>0</v>
      </c>
      <c r="Q62" s="207">
        <f>P62+'ELEC Activity 2018'!Q61</f>
        <v>0</v>
      </c>
      <c r="R62" s="146">
        <f>Q62+'ELEC Activity 2018'!R61</f>
        <v>0</v>
      </c>
      <c r="S62" s="551">
        <f>R62+'ELEC Activity 2018'!S61</f>
        <v>0</v>
      </c>
    </row>
    <row r="63" spans="1:19" s="30" customFormat="1" ht="15.95" customHeight="1">
      <c r="A63" s="437"/>
      <c r="B63" s="478"/>
      <c r="C63" s="134" t="s">
        <v>61</v>
      </c>
      <c r="D63" s="441"/>
      <c r="E63" s="346"/>
      <c r="F63" s="441"/>
      <c r="G63" s="321">
        <f t="shared" ref="G63:S63" si="94">SUM(G62:G62)</f>
        <v>0</v>
      </c>
      <c r="H63" s="137">
        <f t="shared" si="94"/>
        <v>0</v>
      </c>
      <c r="I63" s="137">
        <f t="shared" si="94"/>
        <v>0</v>
      </c>
      <c r="J63" s="137">
        <f t="shared" si="94"/>
        <v>0</v>
      </c>
      <c r="K63" s="196">
        <f t="shared" si="94"/>
        <v>0</v>
      </c>
      <c r="L63" s="137">
        <f t="shared" si="94"/>
        <v>0</v>
      </c>
      <c r="M63" s="197">
        <f t="shared" si="94"/>
        <v>0</v>
      </c>
      <c r="N63" s="137">
        <f t="shared" si="94"/>
        <v>0</v>
      </c>
      <c r="O63" s="137">
        <f t="shared" si="94"/>
        <v>0</v>
      </c>
      <c r="P63" s="137">
        <f t="shared" si="94"/>
        <v>0</v>
      </c>
      <c r="Q63" s="196">
        <f t="shared" si="94"/>
        <v>0</v>
      </c>
      <c r="R63" s="137">
        <f t="shared" si="94"/>
        <v>0</v>
      </c>
      <c r="S63" s="432">
        <f t="shared" si="94"/>
        <v>0</v>
      </c>
    </row>
    <row r="64" spans="1:19" s="30" customFormat="1" ht="15.95" customHeight="1">
      <c r="A64" s="470"/>
      <c r="B64" s="473"/>
      <c r="C64" s="421"/>
      <c r="D64" s="311"/>
      <c r="E64" s="140"/>
      <c r="F64" s="311"/>
      <c r="G64" s="322"/>
      <c r="H64" s="142"/>
      <c r="I64" s="142"/>
      <c r="J64" s="141"/>
      <c r="K64" s="494"/>
      <c r="L64" s="495"/>
      <c r="M64" s="496"/>
      <c r="N64" s="143"/>
      <c r="O64" s="143"/>
      <c r="P64" s="141"/>
      <c r="Q64" s="198"/>
      <c r="R64" s="143"/>
      <c r="S64" s="422"/>
    </row>
    <row r="65" spans="1:20" s="30" customFormat="1" ht="15.95" customHeight="1">
      <c r="A65" s="423" t="s">
        <v>50</v>
      </c>
      <c r="B65" s="472" t="s">
        <v>51</v>
      </c>
      <c r="C65" s="123" t="s">
        <v>243</v>
      </c>
      <c r="D65" s="144" t="s">
        <v>21</v>
      </c>
      <c r="E65" s="428"/>
      <c r="F65" s="309"/>
      <c r="G65" s="316">
        <v>695.75</v>
      </c>
      <c r="H65" s="146">
        <f>G65+'ELEC Activity 2018'!H64</f>
        <v>695.75</v>
      </c>
      <c r="I65" s="146">
        <f>H65+'ELEC Activity 2018'!I64</f>
        <v>695.75</v>
      </c>
      <c r="J65" s="146">
        <f>I65+'ELEC Activity 2018'!J64</f>
        <v>695.75</v>
      </c>
      <c r="K65" s="207">
        <f>J65+'ELEC Activity 2018'!K64</f>
        <v>695.75</v>
      </c>
      <c r="L65" s="146">
        <f>K65+'ELEC Activity 2018'!L64</f>
        <v>695.75</v>
      </c>
      <c r="M65" s="457">
        <f>L65+'ELEC Activity 2018'!M64</f>
        <v>695.75</v>
      </c>
      <c r="N65" s="207">
        <f>M65+'ELEC Activity 2018'!N64</f>
        <v>24170.33</v>
      </c>
      <c r="O65" s="146">
        <f>N65+'ELEC Activity 2018'!O64</f>
        <v>85047.9</v>
      </c>
      <c r="P65" s="146">
        <f>O65+'ELEC Activity 2018'!P64</f>
        <v>93239.51</v>
      </c>
      <c r="Q65" s="207">
        <f>P65+'ELEC Activity 2018'!Q64</f>
        <v>95628.85</v>
      </c>
      <c r="R65" s="146">
        <f>Q65+'ELEC Activity 2018'!R64</f>
        <v>98674.46</v>
      </c>
      <c r="S65" s="551">
        <f>R65+'ELEC Activity 2018'!S64</f>
        <v>99334.66</v>
      </c>
    </row>
    <row r="66" spans="1:20" s="30" customFormat="1" ht="15.95" customHeight="1">
      <c r="A66" s="423"/>
      <c r="B66" s="472"/>
      <c r="C66" s="123" t="s">
        <v>22</v>
      </c>
      <c r="D66" s="416" t="s">
        <v>11</v>
      </c>
      <c r="E66" s="131">
        <v>43070</v>
      </c>
      <c r="F66" s="307" t="s">
        <v>12</v>
      </c>
      <c r="G66" s="320">
        <v>-695.75</v>
      </c>
      <c r="H66" s="132">
        <f>G66</f>
        <v>-695.75</v>
      </c>
      <c r="I66" s="132">
        <f t="shared" ref="I66:J66" si="95">H66</f>
        <v>-695.75</v>
      </c>
      <c r="J66" s="132">
        <f t="shared" si="95"/>
        <v>-695.75</v>
      </c>
      <c r="K66" s="200">
        <f t="shared" ref="K66" si="96">J66</f>
        <v>-695.75</v>
      </c>
      <c r="L66" s="132">
        <f t="shared" ref="L66" si="97">K66</f>
        <v>-695.75</v>
      </c>
      <c r="M66" s="201">
        <f t="shared" ref="M66" si="98">L66</f>
        <v>-695.75</v>
      </c>
      <c r="N66" s="200">
        <f t="shared" ref="N66" si="99">M66</f>
        <v>-695.75</v>
      </c>
      <c r="O66" s="132">
        <f t="shared" ref="O66" si="100">N66</f>
        <v>-695.75</v>
      </c>
      <c r="P66" s="132">
        <f t="shared" ref="P66" si="101">O66</f>
        <v>-695.75</v>
      </c>
      <c r="Q66" s="200">
        <f t="shared" ref="Q66" si="102">P66</f>
        <v>-695.75</v>
      </c>
      <c r="R66" s="132">
        <f t="shared" ref="R66" si="103">Q66</f>
        <v>-695.75</v>
      </c>
      <c r="S66" s="550">
        <f t="shared" ref="S66" si="104">R66</f>
        <v>-695.75</v>
      </c>
    </row>
    <row r="67" spans="1:20" s="30" customFormat="1" ht="15.95" customHeight="1">
      <c r="A67" s="423"/>
      <c r="B67" s="472"/>
      <c r="C67" s="134" t="s">
        <v>52</v>
      </c>
      <c r="D67" s="135"/>
      <c r="E67" s="136"/>
      <c r="F67" s="135"/>
      <c r="G67" s="321">
        <f t="shared" ref="G67" si="105">SUM(G65:G66)</f>
        <v>0</v>
      </c>
      <c r="H67" s="137">
        <f t="shared" ref="H67:R67" si="106">SUM(H65:H66)</f>
        <v>0</v>
      </c>
      <c r="I67" s="137">
        <f t="shared" si="106"/>
        <v>0</v>
      </c>
      <c r="J67" s="137">
        <f t="shared" si="106"/>
        <v>0</v>
      </c>
      <c r="K67" s="196">
        <f t="shared" si="106"/>
        <v>0</v>
      </c>
      <c r="L67" s="137">
        <f t="shared" si="106"/>
        <v>0</v>
      </c>
      <c r="M67" s="197">
        <f t="shared" si="106"/>
        <v>0</v>
      </c>
      <c r="N67" s="137">
        <f t="shared" si="106"/>
        <v>23474.58</v>
      </c>
      <c r="O67" s="137">
        <f t="shared" si="106"/>
        <v>84352.15</v>
      </c>
      <c r="P67" s="137">
        <f t="shared" si="106"/>
        <v>92543.76</v>
      </c>
      <c r="Q67" s="196">
        <f t="shared" si="106"/>
        <v>94933.1</v>
      </c>
      <c r="R67" s="137">
        <f t="shared" si="106"/>
        <v>97978.71</v>
      </c>
      <c r="S67" s="432">
        <f>SUM(S65:S66)</f>
        <v>98638.91</v>
      </c>
    </row>
    <row r="68" spans="1:20" s="30" customFormat="1" ht="15.95" customHeight="1">
      <c r="A68" s="470"/>
      <c r="B68" s="473"/>
      <c r="C68" s="421"/>
      <c r="D68" s="311"/>
      <c r="E68" s="147"/>
      <c r="F68" s="308"/>
      <c r="G68" s="319"/>
      <c r="H68" s="148"/>
      <c r="I68" s="148"/>
      <c r="J68" s="141"/>
      <c r="K68" s="198"/>
      <c r="L68" s="143"/>
      <c r="M68" s="199"/>
      <c r="N68" s="143"/>
      <c r="O68" s="143"/>
      <c r="P68" s="141"/>
      <c r="Q68" s="494"/>
      <c r="R68" s="143"/>
      <c r="S68" s="422"/>
    </row>
    <row r="69" spans="1:20" s="30" customFormat="1" ht="15.95" customHeight="1">
      <c r="A69" s="423">
        <v>18601129</v>
      </c>
      <c r="B69" s="472" t="s">
        <v>53</v>
      </c>
      <c r="C69" s="123" t="s">
        <v>244</v>
      </c>
      <c r="D69" s="269" t="s">
        <v>41</v>
      </c>
      <c r="E69" s="150">
        <v>2011</v>
      </c>
      <c r="F69" s="310"/>
      <c r="G69" s="316">
        <v>212588.68</v>
      </c>
      <c r="H69" s="146">
        <f>G69+'ELEC Activity 2018'!H68</f>
        <v>212588.68</v>
      </c>
      <c r="I69" s="146">
        <f>H69+'ELEC Activity 2018'!I68</f>
        <v>212588.68</v>
      </c>
      <c r="J69" s="146">
        <f>I69+'ELEC Activity 2018'!J68</f>
        <v>212588.68</v>
      </c>
      <c r="K69" s="207">
        <f>J69+'ELEC Activity 2018'!K68</f>
        <v>212588.68</v>
      </c>
      <c r="L69" s="146">
        <f>K69+'ELEC Activity 2018'!L68</f>
        <v>212588.68</v>
      </c>
      <c r="M69" s="457">
        <f>L69+'ELEC Activity 2018'!M68</f>
        <v>212588.68</v>
      </c>
      <c r="N69" s="207">
        <f>M69+'ELEC Activity 2018'!N68</f>
        <v>212588.68</v>
      </c>
      <c r="O69" s="146">
        <f>N69+'ELEC Activity 2018'!O68</f>
        <v>212588.68</v>
      </c>
      <c r="P69" s="457">
        <f>O69+'ELEC Activity 2018'!P68</f>
        <v>212588.68</v>
      </c>
      <c r="Q69" s="207">
        <f>P69+'ELEC Activity 2018'!Q68</f>
        <v>212588.68</v>
      </c>
      <c r="R69" s="146">
        <f>Q69+'ELEC Activity 2018'!R68</f>
        <v>212588.68</v>
      </c>
      <c r="S69" s="551">
        <f>R69+'ELEC Activity 2018'!S68</f>
        <v>212588.68</v>
      </c>
    </row>
    <row r="70" spans="1:20" s="30" customFormat="1" ht="15.95" customHeight="1">
      <c r="A70" s="423"/>
      <c r="B70" s="472" t="s">
        <v>53</v>
      </c>
      <c r="C70" s="123" t="s">
        <v>22</v>
      </c>
      <c r="D70" s="416" t="s">
        <v>11</v>
      </c>
      <c r="E70" s="131">
        <v>43070</v>
      </c>
      <c r="F70" s="307" t="s">
        <v>12</v>
      </c>
      <c r="G70" s="320">
        <v>-212588.68</v>
      </c>
      <c r="H70" s="132">
        <f>G70</f>
        <v>-212588.68</v>
      </c>
      <c r="I70" s="132">
        <f t="shared" ref="I70:J70" si="107">H70</f>
        <v>-212588.68</v>
      </c>
      <c r="J70" s="132">
        <f t="shared" si="107"/>
        <v>-212588.68</v>
      </c>
      <c r="K70" s="200">
        <f t="shared" ref="K70" si="108">J70</f>
        <v>-212588.68</v>
      </c>
      <c r="L70" s="132">
        <f t="shared" ref="L70" si="109">K70</f>
        <v>-212588.68</v>
      </c>
      <c r="M70" s="201">
        <f t="shared" ref="M70" si="110">L70</f>
        <v>-212588.68</v>
      </c>
      <c r="N70" s="200">
        <f t="shared" ref="N70" si="111">M70</f>
        <v>-212588.68</v>
      </c>
      <c r="O70" s="132">
        <f t="shared" ref="O70" si="112">N70</f>
        <v>-212588.68</v>
      </c>
      <c r="P70" s="201">
        <f t="shared" ref="P70" si="113">O70</f>
        <v>-212588.68</v>
      </c>
      <c r="Q70" s="200">
        <f t="shared" ref="Q70" si="114">P70</f>
        <v>-212588.68</v>
      </c>
      <c r="R70" s="132">
        <f t="shared" ref="R70" si="115">Q70</f>
        <v>-212588.68</v>
      </c>
      <c r="S70" s="550">
        <f t="shared" ref="S70" si="116">R70</f>
        <v>-212588.68</v>
      </c>
    </row>
    <row r="71" spans="1:20" s="30" customFormat="1" ht="15.95" customHeight="1">
      <c r="A71" s="423"/>
      <c r="B71" s="472"/>
      <c r="C71" s="134" t="s">
        <v>54</v>
      </c>
      <c r="D71" s="270"/>
      <c r="E71" s="136"/>
      <c r="F71" s="135"/>
      <c r="G71" s="321">
        <f t="shared" ref="G71" si="117">SUM(G69:G70)</f>
        <v>0</v>
      </c>
      <c r="H71" s="137">
        <f t="shared" ref="H71:I71" si="118">SUM(H69:H70)</f>
        <v>0</v>
      </c>
      <c r="I71" s="137">
        <f t="shared" si="118"/>
        <v>0</v>
      </c>
      <c r="J71" s="137">
        <f>SUM(J69:J70)</f>
        <v>0</v>
      </c>
      <c r="K71" s="196">
        <f t="shared" ref="K71:S71" si="119">SUM(K69:K70)</f>
        <v>0</v>
      </c>
      <c r="L71" s="137">
        <f t="shared" si="119"/>
        <v>0</v>
      </c>
      <c r="M71" s="197">
        <f t="shared" si="119"/>
        <v>0</v>
      </c>
      <c r="N71" s="137">
        <f t="shared" si="119"/>
        <v>0</v>
      </c>
      <c r="O71" s="137">
        <f t="shared" si="119"/>
        <v>0</v>
      </c>
      <c r="P71" s="137">
        <f t="shared" si="119"/>
        <v>0</v>
      </c>
      <c r="Q71" s="196">
        <f t="shared" si="119"/>
        <v>0</v>
      </c>
      <c r="R71" s="137">
        <f t="shared" si="119"/>
        <v>0</v>
      </c>
      <c r="S71" s="432">
        <f t="shared" si="119"/>
        <v>0</v>
      </c>
      <c r="T71" s="71"/>
    </row>
    <row r="72" spans="1:20" s="30" customFormat="1" ht="15.95" customHeight="1">
      <c r="A72" s="470"/>
      <c r="B72" s="473"/>
      <c r="C72" s="421"/>
      <c r="D72" s="311"/>
      <c r="E72" s="140"/>
      <c r="F72" s="311"/>
      <c r="G72" s="322"/>
      <c r="H72" s="142"/>
      <c r="I72" s="142"/>
      <c r="J72" s="141"/>
      <c r="K72" s="198"/>
      <c r="L72" s="143"/>
      <c r="M72" s="199"/>
      <c r="N72" s="143"/>
      <c r="O72" s="143"/>
      <c r="P72" s="141"/>
      <c r="Q72" s="198"/>
      <c r="R72" s="143"/>
      <c r="S72" s="422"/>
    </row>
    <row r="73" spans="1:20" s="30" customFormat="1" ht="15.95" customHeight="1">
      <c r="A73" s="413">
        <v>18601151</v>
      </c>
      <c r="B73" s="472" t="s">
        <v>55</v>
      </c>
      <c r="C73" s="123" t="s">
        <v>245</v>
      </c>
      <c r="D73" s="269" t="s">
        <v>41</v>
      </c>
      <c r="E73" s="428">
        <v>2011</v>
      </c>
      <c r="F73" s="309"/>
      <c r="G73" s="316">
        <v>111880.23</v>
      </c>
      <c r="H73" s="146">
        <f>G73+'ELEC Activity 2018'!H72</f>
        <v>111880.23</v>
      </c>
      <c r="I73" s="146">
        <f>H73+'ELEC Activity 2018'!I72</f>
        <v>111880.23</v>
      </c>
      <c r="J73" s="146">
        <f>I73+'ELEC Activity 2018'!J72</f>
        <v>111880.23</v>
      </c>
      <c r="K73" s="207">
        <f>J73+'ELEC Activity 2018'!K72</f>
        <v>111880.23</v>
      </c>
      <c r="L73" s="146">
        <f>K73+'ELEC Activity 2018'!L72</f>
        <v>111880.23</v>
      </c>
      <c r="M73" s="457">
        <f>L73+'ELEC Activity 2018'!M72</f>
        <v>111880.23</v>
      </c>
      <c r="N73" s="207">
        <f>M73+'ELEC Activity 2018'!N72</f>
        <v>111880.23</v>
      </c>
      <c r="O73" s="146">
        <f>N73+'ELEC Activity 2018'!O72</f>
        <v>111880.23</v>
      </c>
      <c r="P73" s="457">
        <f>O73+'ELEC Activity 2018'!P72</f>
        <v>111880.23</v>
      </c>
      <c r="Q73" s="207">
        <f>P73+'ELEC Activity 2018'!Q72</f>
        <v>111880.23</v>
      </c>
      <c r="R73" s="146">
        <f>Q73+'ELEC Activity 2018'!R72</f>
        <v>111880.23</v>
      </c>
      <c r="S73" s="551">
        <f>R73+'ELEC Activity 2018'!S72</f>
        <v>111880.23</v>
      </c>
    </row>
    <row r="74" spans="1:20" s="30" customFormat="1" ht="15.95" customHeight="1">
      <c r="A74" s="437"/>
      <c r="B74" s="472" t="s">
        <v>55</v>
      </c>
      <c r="C74" s="123" t="s">
        <v>22</v>
      </c>
      <c r="D74" s="416" t="s">
        <v>11</v>
      </c>
      <c r="E74" s="131">
        <v>43070</v>
      </c>
      <c r="F74" s="307" t="s">
        <v>12</v>
      </c>
      <c r="G74" s="320">
        <v>-111880.23</v>
      </c>
      <c r="H74" s="153">
        <f>G74</f>
        <v>-111880.23</v>
      </c>
      <c r="I74" s="153">
        <f>H74</f>
        <v>-111880.23</v>
      </c>
      <c r="J74" s="153">
        <f>I74</f>
        <v>-111880.23</v>
      </c>
      <c r="K74" s="208">
        <f t="shared" ref="K74:M74" si="120">J74</f>
        <v>-111880.23</v>
      </c>
      <c r="L74" s="153">
        <f t="shared" si="120"/>
        <v>-111880.23</v>
      </c>
      <c r="M74" s="459">
        <f t="shared" si="120"/>
        <v>-111880.23</v>
      </c>
      <c r="N74" s="208">
        <f t="shared" ref="N74" si="121">M74</f>
        <v>-111880.23</v>
      </c>
      <c r="O74" s="153">
        <f t="shared" ref="O74" si="122">N74</f>
        <v>-111880.23</v>
      </c>
      <c r="P74" s="459">
        <f t="shared" ref="P74" si="123">O74</f>
        <v>-111880.23</v>
      </c>
      <c r="Q74" s="208">
        <f t="shared" ref="Q74" si="124">P74</f>
        <v>-111880.23</v>
      </c>
      <c r="R74" s="153">
        <f t="shared" ref="R74" si="125">Q74</f>
        <v>-111880.23</v>
      </c>
      <c r="S74" s="554">
        <f t="shared" ref="S74" si="126">R74</f>
        <v>-111880.23</v>
      </c>
    </row>
    <row r="75" spans="1:20" s="30" customFormat="1" ht="15.95" customHeight="1">
      <c r="A75" s="163"/>
      <c r="B75" s="478"/>
      <c r="C75" s="134" t="s">
        <v>56</v>
      </c>
      <c r="D75" s="270"/>
      <c r="E75" s="136"/>
      <c r="F75" s="135"/>
      <c r="G75" s="321">
        <f t="shared" ref="G75" si="127">SUM(G73:G74)</f>
        <v>0</v>
      </c>
      <c r="H75" s="137">
        <f t="shared" ref="H75:I75" si="128">SUM(H73:H74)</f>
        <v>0</v>
      </c>
      <c r="I75" s="137">
        <f t="shared" si="128"/>
        <v>0</v>
      </c>
      <c r="J75" s="137">
        <f>SUM(J73:J74)</f>
        <v>0</v>
      </c>
      <c r="K75" s="196">
        <f t="shared" ref="K75:S75" si="129">SUM(K73:K74)</f>
        <v>0</v>
      </c>
      <c r="L75" s="137">
        <f t="shared" si="129"/>
        <v>0</v>
      </c>
      <c r="M75" s="197">
        <f t="shared" si="129"/>
        <v>0</v>
      </c>
      <c r="N75" s="137">
        <f t="shared" si="129"/>
        <v>0</v>
      </c>
      <c r="O75" s="137">
        <f t="shared" si="129"/>
        <v>0</v>
      </c>
      <c r="P75" s="137">
        <f t="shared" si="129"/>
        <v>0</v>
      </c>
      <c r="Q75" s="196">
        <f t="shared" si="129"/>
        <v>0</v>
      </c>
      <c r="R75" s="137">
        <f t="shared" si="129"/>
        <v>0</v>
      </c>
      <c r="S75" s="432">
        <f t="shared" si="129"/>
        <v>0</v>
      </c>
    </row>
    <row r="76" spans="1:20" s="30" customFormat="1" ht="15.95" customHeight="1">
      <c r="A76" s="470"/>
      <c r="B76" s="473"/>
      <c r="C76" s="421"/>
      <c r="D76" s="311"/>
      <c r="E76" s="147"/>
      <c r="F76" s="311"/>
      <c r="G76" s="322"/>
      <c r="H76" s="142"/>
      <c r="I76" s="142"/>
      <c r="J76" s="141"/>
      <c r="K76" s="198"/>
      <c r="L76" s="143"/>
      <c r="M76" s="199"/>
      <c r="N76" s="143"/>
      <c r="O76" s="143"/>
      <c r="P76" s="141"/>
      <c r="Q76" s="198"/>
      <c r="R76" s="143"/>
      <c r="S76" s="422"/>
    </row>
    <row r="77" spans="1:20" s="30" customFormat="1" ht="15.95" customHeight="1">
      <c r="A77" s="437"/>
      <c r="B77" s="472" t="s">
        <v>62</v>
      </c>
      <c r="C77" s="123" t="s">
        <v>63</v>
      </c>
      <c r="D77" s="442" t="s">
        <v>64</v>
      </c>
      <c r="E77" s="443" t="s">
        <v>65</v>
      </c>
      <c r="F77" s="451"/>
      <c r="G77" s="316">
        <v>-4610484.08</v>
      </c>
      <c r="H77" s="158">
        <f>G77+'ELEC Activity 2018'!H76</f>
        <v>-4610484.08</v>
      </c>
      <c r="I77" s="158">
        <f>H77+'ELEC Activity 2018'!I76</f>
        <v>-4610484.08</v>
      </c>
      <c r="J77" s="158">
        <f>I77+'ELEC Activity 2018'!J76</f>
        <v>-4610484.08</v>
      </c>
      <c r="K77" s="209">
        <f>J77+'ELEC Activity 2018'!K76</f>
        <v>-4610484.08</v>
      </c>
      <c r="L77" s="158">
        <f>K77+'ELEC Activity 2018'!L76</f>
        <v>-4610484.08</v>
      </c>
      <c r="M77" s="460">
        <f>L77+'ELEC Activity 2018'!M76</f>
        <v>-4610484.08</v>
      </c>
      <c r="N77" s="158">
        <f>M77+'ELEC Activity 2018'!N76</f>
        <v>-4610484.08</v>
      </c>
      <c r="O77" s="158">
        <f>N77+'ELEC Activity 2018'!O76</f>
        <v>-4610484.08</v>
      </c>
      <c r="P77" s="158">
        <f>O77+'ELEC Activity 2018'!P76</f>
        <v>-4610484.08</v>
      </c>
      <c r="Q77" s="209">
        <f>P77+'ELEC Activity 2018'!Q76</f>
        <v>-4610484.08</v>
      </c>
      <c r="R77" s="158">
        <f>Q77+'ELEC Activity 2018'!R76</f>
        <v>-4610484.08</v>
      </c>
      <c r="S77" s="555">
        <f>R77+'ELEC Activity 2018'!S76</f>
        <v>-4610484.08</v>
      </c>
    </row>
    <row r="78" spans="1:20" s="30" customFormat="1" ht="15.95" customHeight="1">
      <c r="A78" s="437"/>
      <c r="B78" s="472" t="s">
        <v>62</v>
      </c>
      <c r="C78" s="123" t="s">
        <v>202</v>
      </c>
      <c r="D78" s="165"/>
      <c r="E78" s="444"/>
      <c r="F78" s="452"/>
      <c r="G78" s="323">
        <v>0</v>
      </c>
      <c r="H78" s="160">
        <f>G78</f>
        <v>0</v>
      </c>
      <c r="I78" s="160">
        <f>H78</f>
        <v>0</v>
      </c>
      <c r="J78" s="129">
        <f>I78+'ELEC Activity 2018'!J77</f>
        <v>438132.55</v>
      </c>
      <c r="K78" s="210">
        <f>J78</f>
        <v>438132.55</v>
      </c>
      <c r="L78" s="160">
        <f>K78</f>
        <v>438132.55</v>
      </c>
      <c r="M78" s="193">
        <f>L78+'ELEC Activity 2018'!M77</f>
        <v>438132.55</v>
      </c>
      <c r="N78" s="160">
        <f>M78</f>
        <v>438132.55</v>
      </c>
      <c r="O78" s="160">
        <f>N78</f>
        <v>438132.55</v>
      </c>
      <c r="P78" s="129">
        <f>O78+'ELEC Activity 2018'!P77</f>
        <v>438132.55</v>
      </c>
      <c r="Q78" s="210">
        <f>P78</f>
        <v>438132.55</v>
      </c>
      <c r="R78" s="160">
        <f>Q78</f>
        <v>438132.55</v>
      </c>
      <c r="S78" s="436">
        <f>R78+'ELEC Activity 2018'!S77</f>
        <v>438132.55</v>
      </c>
    </row>
    <row r="79" spans="1:20" s="30" customFormat="1" ht="15.95" customHeight="1">
      <c r="A79" s="437"/>
      <c r="B79" s="472" t="s">
        <v>62</v>
      </c>
      <c r="C79" s="123" t="s">
        <v>22</v>
      </c>
      <c r="D79" s="416" t="s">
        <v>11</v>
      </c>
      <c r="E79" s="131">
        <v>43070</v>
      </c>
      <c r="F79" s="307" t="s">
        <v>12</v>
      </c>
      <c r="G79" s="318">
        <v>1743761.81</v>
      </c>
      <c r="H79" s="133">
        <f>G79+'ELEC Activity 2018'!H78</f>
        <v>1743761.81</v>
      </c>
      <c r="I79" s="133">
        <f>H79+'ELEC Activity 2018'!I78</f>
        <v>1743761.81</v>
      </c>
      <c r="J79" s="133">
        <f>I79+'ELEC Activity 2018'!J78</f>
        <v>1743761.81</v>
      </c>
      <c r="K79" s="194">
        <f>J79+'ELEC Activity 2018'!K78</f>
        <v>1743761.81</v>
      </c>
      <c r="L79" s="133">
        <f>K79+'ELEC Activity 2018'!L78</f>
        <v>1743761.81</v>
      </c>
      <c r="M79" s="195">
        <f>L79+'ELEC Activity 2018'!M78</f>
        <v>1743761.81</v>
      </c>
      <c r="N79" s="133">
        <f>M79+'ELEC Activity 2018'!N78</f>
        <v>1743761.81</v>
      </c>
      <c r="O79" s="133">
        <f>N79+'ELEC Activity 2018'!O78</f>
        <v>1743761.81</v>
      </c>
      <c r="P79" s="133">
        <f>O79+'ELEC Activity 2018'!P78</f>
        <v>1743761.81</v>
      </c>
      <c r="Q79" s="194">
        <f>P79+'ELEC Activity 2018'!Q78</f>
        <v>1743761.81</v>
      </c>
      <c r="R79" s="133">
        <f>Q79+'ELEC Activity 2018'!R78</f>
        <v>1743761.81</v>
      </c>
      <c r="S79" s="549">
        <f>R79+'ELEC Activity 2018'!S78</f>
        <v>1743761.81</v>
      </c>
    </row>
    <row r="80" spans="1:20" s="30" customFormat="1" ht="15.95" customHeight="1">
      <c r="A80" s="437"/>
      <c r="B80" s="478"/>
      <c r="C80" s="134" t="s">
        <v>66</v>
      </c>
      <c r="D80" s="442"/>
      <c r="E80" s="346"/>
      <c r="F80" s="441"/>
      <c r="G80" s="627">
        <f t="shared" ref="G80:I80" si="130">SUM(G77:G79)</f>
        <v>-2866722.27</v>
      </c>
      <c r="H80" s="137">
        <f t="shared" si="130"/>
        <v>-2866722.27</v>
      </c>
      <c r="I80" s="137">
        <f t="shared" si="130"/>
        <v>-2866722.27</v>
      </c>
      <c r="J80" s="137">
        <f t="shared" ref="J80:S80" si="131">SUM(J77:J79)</f>
        <v>-2428589.7200000002</v>
      </c>
      <c r="K80" s="196">
        <f t="shared" si="131"/>
        <v>-2428589.7200000002</v>
      </c>
      <c r="L80" s="137">
        <f t="shared" si="131"/>
        <v>-2428589.7200000002</v>
      </c>
      <c r="M80" s="197">
        <f t="shared" si="131"/>
        <v>-2428589.7200000002</v>
      </c>
      <c r="N80" s="137">
        <f t="shared" si="131"/>
        <v>-2428589.7200000002</v>
      </c>
      <c r="O80" s="137">
        <f t="shared" si="131"/>
        <v>-2428589.7200000002</v>
      </c>
      <c r="P80" s="137">
        <f t="shared" si="131"/>
        <v>-2428589.7200000002</v>
      </c>
      <c r="Q80" s="196">
        <f t="shared" si="131"/>
        <v>-2428589.7200000002</v>
      </c>
      <c r="R80" s="137">
        <f t="shared" si="131"/>
        <v>-2428589.7200000002</v>
      </c>
      <c r="S80" s="432">
        <f t="shared" si="131"/>
        <v>-2428589.7200000002</v>
      </c>
    </row>
    <row r="81" spans="1:19" s="30" customFormat="1" ht="15.95" customHeight="1">
      <c r="A81" s="470"/>
      <c r="B81" s="473"/>
      <c r="C81" s="421"/>
      <c r="D81" s="311"/>
      <c r="E81" s="140"/>
      <c r="F81" s="311"/>
      <c r="G81" s="319"/>
      <c r="H81" s="142"/>
      <c r="I81" s="142"/>
      <c r="J81" s="141"/>
      <c r="K81" s="198"/>
      <c r="L81" s="143"/>
      <c r="M81" s="199"/>
      <c r="N81" s="143"/>
      <c r="O81" s="143"/>
      <c r="P81" s="141"/>
      <c r="Q81" s="198"/>
      <c r="R81" s="143"/>
      <c r="S81" s="422"/>
    </row>
    <row r="82" spans="1:19" s="30" customFormat="1" ht="15.95" customHeight="1">
      <c r="A82" s="437"/>
      <c r="B82" s="123"/>
      <c r="C82" s="164"/>
      <c r="D82" s="165"/>
      <c r="E82" s="166"/>
      <c r="F82" s="165"/>
      <c r="G82" s="317"/>
      <c r="H82" s="129"/>
      <c r="I82" s="129"/>
      <c r="J82" s="129"/>
      <c r="K82" s="192"/>
      <c r="L82" s="129"/>
      <c r="M82" s="193"/>
      <c r="N82" s="129"/>
      <c r="O82" s="129"/>
      <c r="P82" s="129"/>
      <c r="Q82" s="192"/>
      <c r="R82" s="129"/>
      <c r="S82" s="436"/>
    </row>
    <row r="83" spans="1:19" s="30" customFormat="1" ht="15.95" customHeight="1" thickBot="1">
      <c r="A83" s="543"/>
      <c r="B83" s="544"/>
      <c r="C83" s="264" t="s">
        <v>67</v>
      </c>
      <c r="D83" s="165"/>
      <c r="E83" s="166"/>
      <c r="F83" s="642"/>
      <c r="G83" s="545">
        <f t="shared" ref="G83:S83" si="132">G10+G14+G20+G24+G28+G32+G38+G42+G46+G50+G57+G67+G71+G75+G60+G63+G80</f>
        <v>67492.28</v>
      </c>
      <c r="H83" s="546">
        <f t="shared" si="132"/>
        <v>182226.05</v>
      </c>
      <c r="I83" s="546">
        <f t="shared" si="132"/>
        <v>27365.39</v>
      </c>
      <c r="J83" s="546">
        <f t="shared" si="132"/>
        <v>-75397.08</v>
      </c>
      <c r="K83" s="643">
        <f t="shared" si="132"/>
        <v>-107708.92</v>
      </c>
      <c r="L83" s="546">
        <f t="shared" si="132"/>
        <v>-123117.23</v>
      </c>
      <c r="M83" s="203">
        <f t="shared" si="132"/>
        <v>-103104.25</v>
      </c>
      <c r="N83" s="170">
        <f t="shared" si="132"/>
        <v>-97825.21</v>
      </c>
      <c r="O83" s="170">
        <f t="shared" si="132"/>
        <v>39035.42</v>
      </c>
      <c r="P83" s="170">
        <f t="shared" si="132"/>
        <v>-520427.23</v>
      </c>
      <c r="Q83" s="202">
        <f t="shared" si="132"/>
        <v>-1002848.75</v>
      </c>
      <c r="R83" s="170">
        <f t="shared" si="132"/>
        <v>-988318.76</v>
      </c>
      <c r="S83" s="171">
        <f t="shared" si="132"/>
        <v>-1517900.76</v>
      </c>
    </row>
    <row r="84" spans="1:19" s="30" customFormat="1" ht="15.95" customHeight="1" thickTop="1" thickBot="1">
      <c r="A84" s="644"/>
      <c r="B84" s="644"/>
      <c r="C84" s="644"/>
      <c r="D84" s="645"/>
      <c r="E84" s="645"/>
      <c r="F84" s="645"/>
      <c r="G84" s="646"/>
      <c r="H84" s="644"/>
      <c r="I84" s="644"/>
      <c r="J84" s="647"/>
      <c r="K84" s="648"/>
      <c r="L84" s="649"/>
      <c r="M84" s="462"/>
      <c r="N84" s="446"/>
      <c r="O84" s="446"/>
      <c r="P84" s="445"/>
      <c r="Q84" s="461"/>
      <c r="R84" s="446"/>
      <c r="S84" s="447"/>
    </row>
    <row r="85" spans="1:19" s="30" customFormat="1" ht="15.95" customHeight="1">
      <c r="A85" s="94"/>
      <c r="B85" s="37"/>
      <c r="G85" s="37"/>
      <c r="H85" s="37"/>
      <c r="I85" s="37"/>
      <c r="J85" s="37"/>
      <c r="K85" s="37"/>
      <c r="L85" s="37"/>
      <c r="M85" s="37"/>
      <c r="N85" s="37"/>
      <c r="O85" s="37"/>
      <c r="P85" s="37"/>
      <c r="Q85" s="37"/>
      <c r="R85" s="653" t="s">
        <v>281</v>
      </c>
      <c r="S85" s="654">
        <f>'ELEC Activity 2018'!T82-S83</f>
        <v>0</v>
      </c>
    </row>
    <row r="86" spans="1:19" s="30" customFormat="1" ht="15.95" customHeight="1">
      <c r="A86" s="94"/>
      <c r="G86" s="37"/>
      <c r="H86" s="37"/>
      <c r="I86" s="37"/>
      <c r="J86" s="37"/>
      <c r="K86" s="37"/>
      <c r="L86" s="37"/>
      <c r="M86" s="37"/>
      <c r="N86" s="37"/>
      <c r="O86" s="37"/>
      <c r="P86" s="37"/>
      <c r="Q86" s="37"/>
      <c r="R86" s="37"/>
      <c r="S86" s="37"/>
    </row>
    <row r="87" spans="1:19" s="30" customFormat="1" ht="15.95" customHeight="1">
      <c r="A87" s="94"/>
      <c r="G87" s="37"/>
      <c r="H87" s="37"/>
      <c r="I87" s="37"/>
      <c r="J87" s="37"/>
      <c r="K87" s="37"/>
      <c r="L87" s="37"/>
      <c r="M87" s="37"/>
      <c r="N87" s="37"/>
      <c r="O87" s="37"/>
      <c r="P87" s="37"/>
      <c r="Q87" s="37"/>
      <c r="R87" s="37"/>
      <c r="S87" s="37"/>
    </row>
    <row r="88" spans="1:19" s="30" customFormat="1" ht="15.95" customHeight="1">
      <c r="A88" s="94"/>
      <c r="G88" s="37"/>
      <c r="H88" s="37"/>
      <c r="I88" s="37"/>
      <c r="J88" s="37"/>
      <c r="K88" s="37"/>
      <c r="L88" s="37"/>
      <c r="M88" s="37"/>
      <c r="N88" s="37"/>
      <c r="O88" s="37"/>
      <c r="P88" s="37"/>
      <c r="Q88" s="37"/>
      <c r="R88" s="37"/>
      <c r="S88" s="37"/>
    </row>
    <row r="89" spans="1:19" s="30" customFormat="1" ht="15.95" customHeight="1">
      <c r="A89" s="94"/>
      <c r="G89" s="37"/>
      <c r="H89" s="37"/>
      <c r="I89" s="37"/>
      <c r="J89" s="37"/>
      <c r="K89" s="37"/>
      <c r="L89" s="37"/>
      <c r="M89" s="37"/>
      <c r="N89" s="37"/>
      <c r="O89" s="37"/>
      <c r="P89" s="37"/>
      <c r="Q89" s="37"/>
      <c r="R89" s="37"/>
      <c r="S89" s="37"/>
    </row>
    <row r="90" spans="1:19" s="30" customFormat="1" ht="15.95" customHeight="1">
      <c r="A90" s="94"/>
      <c r="G90" s="37"/>
      <c r="H90" s="37"/>
      <c r="I90" s="37"/>
      <c r="J90" s="37"/>
      <c r="K90" s="37"/>
      <c r="L90" s="37"/>
      <c r="M90" s="37"/>
      <c r="N90" s="37"/>
      <c r="O90" s="37"/>
      <c r="P90" s="37"/>
      <c r="Q90" s="37"/>
      <c r="R90" s="37"/>
      <c r="S90" s="37"/>
    </row>
    <row r="91" spans="1:19" s="30" customFormat="1" ht="15.95" customHeight="1">
      <c r="A91" s="94"/>
      <c r="G91" s="37"/>
      <c r="H91" s="37"/>
      <c r="I91" s="37"/>
      <c r="J91" s="37"/>
      <c r="K91" s="37"/>
      <c r="L91" s="37"/>
      <c r="M91" s="37"/>
      <c r="N91" s="37"/>
      <c r="O91" s="37"/>
      <c r="P91" s="37"/>
      <c r="Q91" s="37"/>
      <c r="R91" s="37"/>
      <c r="S91" s="37"/>
    </row>
    <row r="92" spans="1:19" s="30" customFormat="1" ht="15.95" customHeight="1">
      <c r="A92" s="94"/>
      <c r="G92" s="37"/>
      <c r="H92" s="37"/>
      <c r="I92" s="37"/>
      <c r="J92" s="37"/>
      <c r="K92" s="37"/>
      <c r="L92" s="37"/>
      <c r="M92" s="37"/>
      <c r="N92" s="37"/>
      <c r="O92" s="37"/>
      <c r="P92" s="37"/>
      <c r="Q92" s="37"/>
      <c r="R92" s="37"/>
      <c r="S92" s="37"/>
    </row>
    <row r="93" spans="1:19" s="30" customFormat="1" ht="15.95" customHeight="1">
      <c r="A93" s="94"/>
      <c r="G93" s="37"/>
      <c r="H93" s="37"/>
      <c r="I93" s="37"/>
      <c r="J93" s="37"/>
      <c r="K93" s="37"/>
      <c r="L93" s="37"/>
      <c r="M93" s="37"/>
      <c r="N93" s="37"/>
      <c r="O93" s="37"/>
      <c r="P93" s="37"/>
      <c r="Q93" s="37"/>
      <c r="R93" s="37"/>
      <c r="S93" s="37"/>
    </row>
    <row r="94" spans="1:19" s="30" customFormat="1" ht="15.95" customHeight="1">
      <c r="A94" s="94"/>
      <c r="G94" s="37"/>
      <c r="H94" s="37"/>
      <c r="I94" s="37"/>
      <c r="J94" s="37"/>
      <c r="K94" s="37"/>
      <c r="L94" s="37"/>
      <c r="M94" s="37"/>
      <c r="N94" s="37"/>
      <c r="O94" s="37"/>
      <c r="P94" s="37"/>
      <c r="Q94" s="37"/>
      <c r="R94" s="37"/>
      <c r="S94" s="37"/>
    </row>
    <row r="95" spans="1:19" s="30" customFormat="1" ht="15.95" customHeight="1">
      <c r="A95" s="94"/>
      <c r="G95" s="37"/>
      <c r="H95" s="37"/>
      <c r="I95" s="37"/>
      <c r="J95" s="37"/>
      <c r="K95" s="37"/>
      <c r="L95" s="37"/>
      <c r="M95" s="37"/>
      <c r="N95" s="37"/>
      <c r="O95" s="37"/>
      <c r="P95" s="37"/>
      <c r="Q95" s="37"/>
      <c r="R95" s="37"/>
      <c r="S95" s="37"/>
    </row>
    <row r="96" spans="1:19" s="30" customFormat="1" ht="15.95" customHeight="1">
      <c r="A96" s="94"/>
      <c r="G96" s="37"/>
      <c r="H96" s="37"/>
      <c r="I96" s="37"/>
      <c r="J96" s="37"/>
      <c r="K96" s="37"/>
      <c r="L96" s="37"/>
      <c r="M96" s="37"/>
      <c r="N96" s="37"/>
      <c r="O96" s="37"/>
      <c r="P96" s="37"/>
      <c r="Q96" s="37"/>
      <c r="R96" s="37"/>
      <c r="S96" s="37"/>
    </row>
    <row r="97" spans="1:19" s="30" customFormat="1" ht="15.95" customHeight="1">
      <c r="A97" s="94"/>
      <c r="G97" s="37"/>
      <c r="H97" s="37"/>
      <c r="I97" s="37"/>
      <c r="J97" s="37"/>
      <c r="K97" s="37"/>
      <c r="L97" s="37"/>
      <c r="M97" s="37"/>
      <c r="N97" s="37"/>
      <c r="O97" s="37"/>
      <c r="P97" s="37"/>
      <c r="Q97" s="37"/>
      <c r="R97" s="37"/>
      <c r="S97" s="37"/>
    </row>
    <row r="98" spans="1:19" s="30" customFormat="1" ht="15.95" customHeight="1">
      <c r="A98" s="94"/>
      <c r="G98" s="37"/>
      <c r="H98" s="37"/>
      <c r="I98" s="37"/>
      <c r="J98" s="37"/>
      <c r="K98" s="37"/>
      <c r="L98" s="37"/>
      <c r="M98" s="37"/>
      <c r="N98" s="37"/>
      <c r="O98" s="37"/>
      <c r="P98" s="37"/>
      <c r="Q98" s="37"/>
      <c r="R98" s="37"/>
      <c r="S98" s="37"/>
    </row>
    <row r="99" spans="1:19" s="30" customFormat="1" ht="15.95" customHeight="1">
      <c r="A99" s="94"/>
      <c r="G99" s="37"/>
      <c r="H99" s="37"/>
      <c r="I99" s="37"/>
      <c r="J99" s="37"/>
      <c r="K99" s="37"/>
      <c r="L99" s="37"/>
      <c r="M99" s="37"/>
      <c r="N99" s="37"/>
      <c r="O99" s="37"/>
      <c r="P99" s="37"/>
      <c r="Q99" s="37"/>
      <c r="R99" s="37"/>
      <c r="S99" s="37"/>
    </row>
    <row r="100" spans="1:19" s="30" customFormat="1" ht="15.95" customHeight="1">
      <c r="A100" s="94"/>
      <c r="G100" s="37"/>
      <c r="H100" s="37"/>
      <c r="I100" s="37"/>
      <c r="J100" s="37"/>
      <c r="K100" s="37"/>
      <c r="L100" s="37"/>
      <c r="M100" s="37"/>
      <c r="N100" s="37"/>
      <c r="O100" s="37"/>
      <c r="P100" s="37"/>
      <c r="Q100" s="37"/>
      <c r="R100" s="37"/>
      <c r="S100" s="37"/>
    </row>
    <row r="101" spans="1:19" s="30" customFormat="1" ht="15.95" customHeight="1">
      <c r="A101" s="94"/>
      <c r="G101" s="37"/>
      <c r="H101" s="37"/>
      <c r="I101" s="37"/>
      <c r="J101" s="37"/>
      <c r="K101" s="37"/>
      <c r="L101" s="37"/>
      <c r="M101" s="37"/>
      <c r="N101" s="37"/>
      <c r="O101" s="37"/>
      <c r="P101" s="37"/>
      <c r="Q101" s="37"/>
      <c r="R101" s="37"/>
      <c r="S101" s="37"/>
    </row>
    <row r="102" spans="1:19" s="30" customFormat="1" ht="15.95" customHeight="1">
      <c r="A102" s="94"/>
      <c r="G102" s="37"/>
      <c r="H102" s="37"/>
      <c r="I102" s="37"/>
      <c r="J102" s="37"/>
      <c r="K102" s="37"/>
      <c r="L102" s="37"/>
      <c r="M102" s="37"/>
      <c r="N102" s="37"/>
      <c r="O102" s="37"/>
      <c r="P102" s="37"/>
      <c r="Q102" s="37"/>
      <c r="R102" s="37"/>
      <c r="S102" s="37"/>
    </row>
    <row r="103" spans="1:19" s="30" customFormat="1" ht="15.95" customHeight="1">
      <c r="A103" s="94"/>
      <c r="G103" s="37"/>
      <c r="H103" s="37"/>
      <c r="I103" s="37"/>
      <c r="J103" s="37"/>
      <c r="K103" s="37"/>
      <c r="L103" s="37"/>
      <c r="M103" s="37"/>
      <c r="N103" s="37"/>
      <c r="O103" s="37"/>
      <c r="P103" s="37"/>
      <c r="Q103" s="37"/>
      <c r="R103" s="37"/>
      <c r="S103" s="37"/>
    </row>
  </sheetData>
  <mergeCells count="10">
    <mergeCell ref="H6:J6"/>
    <mergeCell ref="K6:M6"/>
    <mergeCell ref="N6:P6"/>
    <mergeCell ref="Q6:S6"/>
    <mergeCell ref="D52:D53"/>
    <mergeCell ref="E52:E53"/>
    <mergeCell ref="D16:D17"/>
    <mergeCell ref="E16:E17"/>
    <mergeCell ref="D34:D35"/>
    <mergeCell ref="E34:E35"/>
  </mergeCells>
  <printOptions horizontalCentered="1"/>
  <pageMargins left="0.2" right="0.2" top="0.5" bottom="0.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zoomScale="80" zoomScaleNormal="80" workbookViewId="0">
      <pane xSplit="3" ySplit="6" topLeftCell="T62" activePane="bottomRight" state="frozen"/>
      <selection activeCell="I20" sqref="I20"/>
      <selection pane="topRight" activeCell="I20" sqref="I20"/>
      <selection pane="bottomLeft" activeCell="I20" sqref="I20"/>
      <selection pane="bottomRight" activeCell="J27" sqref="J27"/>
    </sheetView>
  </sheetViews>
  <sheetFormatPr defaultRowHeight="15"/>
  <cols>
    <col min="1" max="1" width="10.7109375" style="1" customWidth="1"/>
    <col min="2" max="2" width="12.140625" bestFit="1" customWidth="1"/>
    <col min="3" max="3" width="62.7109375" customWidth="1"/>
    <col min="4" max="4" width="15" customWidth="1"/>
    <col min="5" max="5" width="13.42578125" customWidth="1"/>
    <col min="6" max="6" width="12.7109375" customWidth="1"/>
    <col min="7" max="7" width="15.7109375" customWidth="1"/>
    <col min="8" max="10" width="16.42578125" bestFit="1" customWidth="1"/>
    <col min="11" max="12" width="15.5703125" bestFit="1" customWidth="1"/>
    <col min="13" max="19" width="16.42578125" customWidth="1"/>
    <col min="20" max="20" width="13.85546875" style="25" bestFit="1" customWidth="1"/>
  </cols>
  <sheetData>
    <row r="1" spans="1:20">
      <c r="A1" s="20" t="s">
        <v>0</v>
      </c>
      <c r="B1" s="20"/>
      <c r="C1" s="20"/>
      <c r="D1" s="20"/>
      <c r="E1" s="20"/>
      <c r="F1" s="20"/>
      <c r="G1" s="20"/>
      <c r="H1" s="20"/>
      <c r="I1" s="20"/>
      <c r="J1" s="20"/>
      <c r="K1" s="20"/>
      <c r="L1" s="20"/>
      <c r="M1" s="20"/>
      <c r="N1" s="20"/>
      <c r="O1" s="20"/>
      <c r="P1" s="20"/>
      <c r="Q1" s="20"/>
      <c r="R1" s="20"/>
      <c r="S1" s="20"/>
    </row>
    <row r="2" spans="1:20">
      <c r="A2" s="20" t="s">
        <v>68</v>
      </c>
      <c r="B2" s="20"/>
      <c r="C2" s="20"/>
      <c r="D2" s="20"/>
      <c r="E2" s="20"/>
      <c r="F2" s="20"/>
      <c r="G2" s="20"/>
      <c r="H2" s="20"/>
      <c r="I2" s="20"/>
      <c r="J2" s="20"/>
      <c r="K2" s="20"/>
      <c r="L2" s="20"/>
      <c r="M2" s="20"/>
      <c r="N2" s="20"/>
      <c r="O2" s="20"/>
      <c r="P2" s="20"/>
      <c r="Q2" s="20"/>
      <c r="R2" s="20"/>
      <c r="S2" s="20"/>
    </row>
    <row r="3" spans="1:20" ht="21">
      <c r="A3" s="21" t="s">
        <v>203</v>
      </c>
      <c r="B3" s="21"/>
      <c r="C3" s="21"/>
      <c r="D3" s="21"/>
      <c r="E3" s="21"/>
      <c r="F3" s="21"/>
      <c r="G3" s="21"/>
      <c r="H3" s="21"/>
      <c r="I3" s="21"/>
      <c r="J3" s="21"/>
      <c r="K3" s="21"/>
      <c r="L3" s="21"/>
      <c r="M3" s="21"/>
      <c r="N3" s="21"/>
      <c r="O3" s="21"/>
      <c r="P3" s="21"/>
      <c r="Q3" s="21"/>
      <c r="R3" s="21"/>
      <c r="S3" s="21"/>
    </row>
    <row r="4" spans="1:20" ht="21">
      <c r="A4" s="21"/>
      <c r="B4" s="21"/>
      <c r="C4" s="21"/>
      <c r="D4" s="21"/>
      <c r="E4" s="21"/>
      <c r="F4" s="21"/>
      <c r="G4" s="21"/>
      <c r="H4" s="21"/>
      <c r="I4" s="21"/>
      <c r="J4" s="21"/>
      <c r="K4" s="21"/>
      <c r="L4" s="21"/>
      <c r="M4" s="21"/>
      <c r="N4" s="21"/>
      <c r="O4" s="21"/>
      <c r="P4" s="21"/>
      <c r="Q4" s="21"/>
      <c r="R4" s="21"/>
      <c r="S4" s="21"/>
    </row>
    <row r="5" spans="1:20" s="338" customFormat="1" ht="15.95" customHeight="1" thickBot="1">
      <c r="A5" s="463"/>
      <c r="G5" s="464"/>
      <c r="H5" s="694" t="s">
        <v>246</v>
      </c>
      <c r="I5" s="694"/>
      <c r="J5" s="694"/>
      <c r="K5" s="694" t="s">
        <v>247</v>
      </c>
      <c r="L5" s="694"/>
      <c r="M5" s="694"/>
      <c r="N5" s="694" t="s">
        <v>248</v>
      </c>
      <c r="O5" s="694"/>
      <c r="P5" s="694"/>
      <c r="Q5" s="694" t="s">
        <v>249</v>
      </c>
      <c r="R5" s="694"/>
      <c r="S5" s="694"/>
      <c r="T5" s="634"/>
    </row>
    <row r="6" spans="1:20" s="31" customFormat="1" ht="30" customHeight="1" thickBot="1">
      <c r="A6" s="28" t="s">
        <v>2</v>
      </c>
      <c r="B6" s="247" t="s">
        <v>3</v>
      </c>
      <c r="C6" s="527" t="s">
        <v>4</v>
      </c>
      <c r="D6" s="288" t="s">
        <v>5</v>
      </c>
      <c r="E6" s="288" t="s">
        <v>6</v>
      </c>
      <c r="F6" s="28" t="s">
        <v>7</v>
      </c>
      <c r="G6" s="334" t="s">
        <v>204</v>
      </c>
      <c r="H6" s="533">
        <v>43101</v>
      </c>
      <c r="I6" s="334">
        <v>43132</v>
      </c>
      <c r="J6" s="534">
        <v>43160</v>
      </c>
      <c r="K6" s="535">
        <v>43191</v>
      </c>
      <c r="L6" s="334">
        <v>43221</v>
      </c>
      <c r="M6" s="536">
        <v>43252</v>
      </c>
      <c r="N6" s="535">
        <v>43282</v>
      </c>
      <c r="O6" s="334">
        <v>43313</v>
      </c>
      <c r="P6" s="536">
        <v>43344</v>
      </c>
      <c r="Q6" s="533">
        <v>43374</v>
      </c>
      <c r="R6" s="334">
        <v>43405</v>
      </c>
      <c r="S6" s="334">
        <v>43435</v>
      </c>
      <c r="T6" s="271"/>
    </row>
    <row r="7" spans="1:20" s="37" customFormat="1" ht="15.95" customHeight="1">
      <c r="A7" s="32">
        <v>18606102</v>
      </c>
      <c r="B7" s="475">
        <v>18608612</v>
      </c>
      <c r="C7" s="33" t="s">
        <v>205</v>
      </c>
      <c r="D7" s="34" t="s">
        <v>69</v>
      </c>
      <c r="E7" s="510"/>
      <c r="F7" s="518"/>
      <c r="G7" s="289">
        <v>816454.13</v>
      </c>
      <c r="H7" s="36">
        <f>G7+'GAS Activity 2018'!H7</f>
        <v>822164.87</v>
      </c>
      <c r="I7" s="36">
        <f>H7+'GAS Activity 2018'!I7</f>
        <v>822164.87</v>
      </c>
      <c r="J7" s="35">
        <f>I7+'GAS Activity 2018'!J7</f>
        <v>822164.87</v>
      </c>
      <c r="K7" s="173">
        <f>J7+'GAS Activity 2018'!K7</f>
        <v>823589.87</v>
      </c>
      <c r="L7" s="35">
        <f>K7+'GAS Activity 2018'!L7</f>
        <v>830084.14</v>
      </c>
      <c r="M7" s="174">
        <f>L7+'GAS Activity 2018'!M7</f>
        <v>832804.58</v>
      </c>
      <c r="N7" s="173">
        <f>M7+'GAS Activity 2018'!N7</f>
        <v>844638.59</v>
      </c>
      <c r="O7" s="35">
        <f>N7+'GAS Activity 2018'!O7</f>
        <v>850779.95</v>
      </c>
      <c r="P7" s="174">
        <f>O7+'GAS Activity 2018'!P7</f>
        <v>854481.95</v>
      </c>
      <c r="Q7" s="35">
        <f>P7+'GAS Activity 2018'!Q7</f>
        <v>854684.45</v>
      </c>
      <c r="R7" s="35">
        <f>Q7+'GAS Activity 2018'!R7</f>
        <v>857020.85</v>
      </c>
      <c r="S7" s="520">
        <f>R7+'GAS Activity 2018'!S7</f>
        <v>862215.01</v>
      </c>
      <c r="T7" s="272"/>
    </row>
    <row r="8" spans="1:20" s="37" customFormat="1" ht="15.95" customHeight="1">
      <c r="A8" s="4"/>
      <c r="B8" s="475">
        <v>18608612</v>
      </c>
      <c r="C8" s="33" t="s">
        <v>10</v>
      </c>
      <c r="D8" s="38" t="s">
        <v>70</v>
      </c>
      <c r="E8" s="514">
        <v>43070</v>
      </c>
      <c r="F8" s="276" t="s">
        <v>12</v>
      </c>
      <c r="G8" s="299">
        <v>-785957.33</v>
      </c>
      <c r="H8" s="78">
        <f>G8+'GAS Activity 2018'!H8</f>
        <v>-785957.33</v>
      </c>
      <c r="I8" s="78">
        <f>H8+'GAS Activity 2018'!I8</f>
        <v>-785957.33</v>
      </c>
      <c r="J8" s="78">
        <f>I8+'GAS Activity 2018'!J8</f>
        <v>-785957.33</v>
      </c>
      <c r="K8" s="242">
        <f>J8+'GAS Activity 2018'!K8</f>
        <v>-785957.33</v>
      </c>
      <c r="L8" s="78">
        <f>K8+'GAS Activity 2018'!L8</f>
        <v>-785957.33</v>
      </c>
      <c r="M8" s="243">
        <f>L8+'GAS Activity 2018'!M8</f>
        <v>-785957.33</v>
      </c>
      <c r="N8" s="242">
        <f>M8+'GAS Activity 2018'!N8</f>
        <v>-785957.33</v>
      </c>
      <c r="O8" s="78">
        <f>N8+'GAS Activity 2018'!O8</f>
        <v>-785957.33</v>
      </c>
      <c r="P8" s="243">
        <f>O8+'GAS Activity 2018'!P8</f>
        <v>-785957.33</v>
      </c>
      <c r="Q8" s="78">
        <f>P8+'GAS Activity 2018'!Q8</f>
        <v>-785957.33</v>
      </c>
      <c r="R8" s="78">
        <f>Q8+'GAS Activity 2018'!R8</f>
        <v>-785957.33</v>
      </c>
      <c r="S8" s="525">
        <f>R8+'GAS Activity 2018'!S8</f>
        <v>-785957.33</v>
      </c>
      <c r="T8" s="272"/>
    </row>
    <row r="9" spans="1:20" s="37" customFormat="1" ht="15.95" customHeight="1">
      <c r="A9" s="4"/>
      <c r="B9" s="475"/>
      <c r="C9" s="40" t="s">
        <v>71</v>
      </c>
      <c r="D9" s="509"/>
      <c r="E9" s="41"/>
      <c r="F9" s="277"/>
      <c r="G9" s="297">
        <f>SUM(G7:G8)</f>
        <v>30496.799999999999</v>
      </c>
      <c r="H9" s="60">
        <f t="shared" ref="H9:S9" si="0">SUM(H7:H8)</f>
        <v>36207.54</v>
      </c>
      <c r="I9" s="60">
        <f t="shared" si="0"/>
        <v>36207.54</v>
      </c>
      <c r="J9" s="60">
        <f t="shared" si="0"/>
        <v>36207.54</v>
      </c>
      <c r="K9" s="187">
        <f t="shared" si="0"/>
        <v>37632.54</v>
      </c>
      <c r="L9" s="60">
        <f t="shared" si="0"/>
        <v>44126.81</v>
      </c>
      <c r="M9" s="188">
        <f t="shared" si="0"/>
        <v>46847.25</v>
      </c>
      <c r="N9" s="187">
        <f t="shared" si="0"/>
        <v>58681.26</v>
      </c>
      <c r="O9" s="60">
        <f t="shared" si="0"/>
        <v>64822.62</v>
      </c>
      <c r="P9" s="188">
        <f t="shared" si="0"/>
        <v>68524.62</v>
      </c>
      <c r="Q9" s="60">
        <f t="shared" si="0"/>
        <v>68727.12</v>
      </c>
      <c r="R9" s="60">
        <f t="shared" si="0"/>
        <v>71063.520000000004</v>
      </c>
      <c r="S9" s="523">
        <f t="shared" si="0"/>
        <v>76257.679999999993</v>
      </c>
      <c r="T9" s="272"/>
    </row>
    <row r="10" spans="1:20" s="47" customFormat="1" ht="15.95" customHeight="1">
      <c r="A10" s="556"/>
      <c r="B10" s="529"/>
      <c r="C10" s="528"/>
      <c r="D10" s="43"/>
      <c r="E10" s="44"/>
      <c r="F10" s="278"/>
      <c r="G10" s="292"/>
      <c r="H10" s="46"/>
      <c r="I10" s="46"/>
      <c r="J10" s="45"/>
      <c r="K10" s="179"/>
      <c r="L10" s="45"/>
      <c r="M10" s="180"/>
      <c r="N10" s="179"/>
      <c r="O10" s="45"/>
      <c r="P10" s="180"/>
      <c r="Q10" s="45"/>
      <c r="R10" s="45"/>
      <c r="S10" s="521"/>
      <c r="T10" s="273"/>
    </row>
    <row r="11" spans="1:20" s="37" customFormat="1" ht="15.95" customHeight="1">
      <c r="A11" s="32">
        <v>18607102</v>
      </c>
      <c r="B11" s="475">
        <v>18608712</v>
      </c>
      <c r="C11" s="33" t="s">
        <v>206</v>
      </c>
      <c r="D11" s="701" t="s">
        <v>69</v>
      </c>
      <c r="E11" s="703"/>
      <c r="F11" s="715"/>
      <c r="G11" s="289">
        <v>5368987.5199999996</v>
      </c>
      <c r="H11" s="48">
        <f>G11+'GAS Activity 2018'!H11</f>
        <v>5369302.5199999996</v>
      </c>
      <c r="I11" s="48">
        <f>H11+'GAS Activity 2018'!I11</f>
        <v>5369617.5199999996</v>
      </c>
      <c r="J11" s="48">
        <f>I11+'GAS Activity 2018'!J11</f>
        <v>5369617.5199999996</v>
      </c>
      <c r="K11" s="181">
        <f>J11+'GAS Activity 2018'!K11</f>
        <v>5369617.5199999996</v>
      </c>
      <c r="L11" s="48">
        <f>K11+'GAS Activity 2018'!L11</f>
        <v>5369617.5199999996</v>
      </c>
      <c r="M11" s="182">
        <f>L11+'GAS Activity 2018'!M11</f>
        <v>5369617.5199999996</v>
      </c>
      <c r="N11" s="181">
        <f>M11+'GAS Activity 2018'!N11</f>
        <v>5369617.5199999996</v>
      </c>
      <c r="O11" s="48">
        <f>N11+'GAS Activity 2018'!O11</f>
        <v>5369617.5199999996</v>
      </c>
      <c r="P11" s="182">
        <f>O11+'GAS Activity 2018'!P11</f>
        <v>5369617.5199999996</v>
      </c>
      <c r="Q11" s="48">
        <f>P11+'GAS Activity 2018'!Q11</f>
        <v>5369617.5199999996</v>
      </c>
      <c r="R11" s="48">
        <f>Q11+'GAS Activity 2018'!R11</f>
        <v>5369617.5199999996</v>
      </c>
      <c r="S11" s="522">
        <f>R11+'GAS Activity 2018'!S11</f>
        <v>5369617.5199999996</v>
      </c>
      <c r="T11" s="272"/>
    </row>
    <row r="12" spans="1:20" s="37" customFormat="1" ht="15.95" customHeight="1">
      <c r="A12" s="32"/>
      <c r="B12" s="475">
        <v>18608772</v>
      </c>
      <c r="C12" s="33" t="s">
        <v>207</v>
      </c>
      <c r="D12" s="704"/>
      <c r="E12" s="703"/>
      <c r="F12" s="715"/>
      <c r="G12" s="289">
        <v>-3488999.1</v>
      </c>
      <c r="H12" s="48">
        <f>G12+'GAS Activity 2018'!H12</f>
        <v>-3488999.1</v>
      </c>
      <c r="I12" s="48">
        <f>H12+'GAS Activity 2018'!I12</f>
        <v>-3488999.1</v>
      </c>
      <c r="J12" s="48">
        <f>I12+'GAS Activity 2018'!J12</f>
        <v>-3488999.1</v>
      </c>
      <c r="K12" s="181">
        <f>J12+'GAS Activity 2018'!K12</f>
        <v>-3488999.1</v>
      </c>
      <c r="L12" s="48">
        <f>K12+'GAS Activity 2018'!L12</f>
        <v>-3488999.1</v>
      </c>
      <c r="M12" s="182">
        <f>L12+'GAS Activity 2018'!M12</f>
        <v>-3488999.1</v>
      </c>
      <c r="N12" s="181">
        <f>M12+'GAS Activity 2018'!N12</f>
        <v>-3488999.1</v>
      </c>
      <c r="O12" s="48">
        <f>N12+'GAS Activity 2018'!O12</f>
        <v>-3488999.1</v>
      </c>
      <c r="P12" s="182">
        <f>O12+'GAS Activity 2018'!P12</f>
        <v>-3488999.1</v>
      </c>
      <c r="Q12" s="48">
        <f>P12+'GAS Activity 2018'!Q12</f>
        <v>-3488999.1</v>
      </c>
      <c r="R12" s="48">
        <f>Q12+'GAS Activity 2018'!R12</f>
        <v>-3488999.1</v>
      </c>
      <c r="S12" s="522">
        <f>R12+'GAS Activity 2018'!S12</f>
        <v>-3488999.1</v>
      </c>
      <c r="T12" s="272"/>
    </row>
    <row r="13" spans="1:20" s="37" customFormat="1" ht="15.95" customHeight="1">
      <c r="A13" s="32"/>
      <c r="B13" s="475">
        <v>18608722</v>
      </c>
      <c r="C13" s="33" t="s">
        <v>72</v>
      </c>
      <c r="D13" s="702"/>
      <c r="E13" s="703"/>
      <c r="F13" s="716"/>
      <c r="G13" s="289">
        <v>8781.25</v>
      </c>
      <c r="H13" s="48">
        <f>G13+'GAS Activity 2018'!H13</f>
        <v>8781.25</v>
      </c>
      <c r="I13" s="48">
        <f>H13+'GAS Activity 2018'!I13</f>
        <v>8781.25</v>
      </c>
      <c r="J13" s="48">
        <f>I13+'GAS Activity 2018'!J13</f>
        <v>8781.25</v>
      </c>
      <c r="K13" s="181">
        <f>J13+'GAS Activity 2018'!K13</f>
        <v>8781.25</v>
      </c>
      <c r="L13" s="48">
        <f>K13+'GAS Activity 2018'!L13</f>
        <v>8781.25</v>
      </c>
      <c r="M13" s="182">
        <f>L13+'GAS Activity 2018'!M13</f>
        <v>8781.25</v>
      </c>
      <c r="N13" s="181">
        <f>M13+'GAS Activity 2018'!N13</f>
        <v>8781.25</v>
      </c>
      <c r="O13" s="48">
        <f>N13+'GAS Activity 2018'!O13</f>
        <v>8781.25</v>
      </c>
      <c r="P13" s="182">
        <f>O13+'GAS Activity 2018'!P13</f>
        <v>8781.25</v>
      </c>
      <c r="Q13" s="48">
        <f>P13+'GAS Activity 2018'!Q13</f>
        <v>8781.25</v>
      </c>
      <c r="R13" s="48">
        <f>Q13+'GAS Activity 2018'!R13</f>
        <v>8781.25</v>
      </c>
      <c r="S13" s="522">
        <f>R13+'GAS Activity 2018'!S13</f>
        <v>8781.25</v>
      </c>
      <c r="T13" s="272"/>
    </row>
    <row r="14" spans="1:20" s="37" customFormat="1" ht="15.95" customHeight="1">
      <c r="A14" s="32"/>
      <c r="B14" s="475">
        <v>18608712</v>
      </c>
      <c r="C14" s="33" t="s">
        <v>10</v>
      </c>
      <c r="D14" s="701" t="s">
        <v>70</v>
      </c>
      <c r="E14" s="710">
        <v>43070</v>
      </c>
      <c r="F14" s="712" t="s">
        <v>12</v>
      </c>
      <c r="G14" s="289">
        <v>-5361208.37</v>
      </c>
      <c r="H14" s="48">
        <f>G14+'GAS Activity 2018'!H14</f>
        <v>-5361208.37</v>
      </c>
      <c r="I14" s="48">
        <f>H14+'GAS Activity 2018'!I14</f>
        <v>-5361208.37</v>
      </c>
      <c r="J14" s="48">
        <f>I14+'GAS Activity 2018'!J14</f>
        <v>-5361208.37</v>
      </c>
      <c r="K14" s="181">
        <f>J14+'GAS Activity 2018'!K14</f>
        <v>-5361208.37</v>
      </c>
      <c r="L14" s="48">
        <f>K14+'GAS Activity 2018'!L14</f>
        <v>-5361208.37</v>
      </c>
      <c r="M14" s="182">
        <f>L14+'GAS Activity 2018'!M14</f>
        <v>-5361208.37</v>
      </c>
      <c r="N14" s="181">
        <f>M14+'GAS Activity 2018'!N14</f>
        <v>-5361208.37</v>
      </c>
      <c r="O14" s="48">
        <f>N14+'GAS Activity 2018'!O14</f>
        <v>-5361208.37</v>
      </c>
      <c r="P14" s="182">
        <f>O14+'GAS Activity 2018'!P14</f>
        <v>-5361208.37</v>
      </c>
      <c r="Q14" s="48">
        <f>P14+'GAS Activity 2018'!Q14</f>
        <v>-5361208.37</v>
      </c>
      <c r="R14" s="48">
        <f>Q14+'GAS Activity 2018'!R14</f>
        <v>-5361208.37</v>
      </c>
      <c r="S14" s="522">
        <f>R14+'GAS Activity 2018'!S14</f>
        <v>-5361208.37</v>
      </c>
      <c r="T14" s="272"/>
    </row>
    <row r="15" spans="1:20" s="37" customFormat="1" ht="15.95" customHeight="1">
      <c r="A15" s="32"/>
      <c r="B15" s="475">
        <v>18608772</v>
      </c>
      <c r="C15" s="33" t="s">
        <v>10</v>
      </c>
      <c r="D15" s="704"/>
      <c r="E15" s="710"/>
      <c r="F15" s="713"/>
      <c r="G15" s="289">
        <v>3488999.1</v>
      </c>
      <c r="H15" s="48">
        <f>G15+'GAS Activity 2018'!H15</f>
        <v>3488999.1</v>
      </c>
      <c r="I15" s="48">
        <f>H15+'GAS Activity 2018'!I15</f>
        <v>3488999.1</v>
      </c>
      <c r="J15" s="48">
        <f>I15+'GAS Activity 2018'!J15</f>
        <v>3488999.1</v>
      </c>
      <c r="K15" s="181">
        <f>J15+'GAS Activity 2018'!K15</f>
        <v>3488999.1</v>
      </c>
      <c r="L15" s="48">
        <f>K15+'GAS Activity 2018'!L15</f>
        <v>3488999.1</v>
      </c>
      <c r="M15" s="182">
        <f>L15+'GAS Activity 2018'!M15</f>
        <v>3488999.1</v>
      </c>
      <c r="N15" s="181">
        <f>M15+'GAS Activity 2018'!N15</f>
        <v>3488999.1</v>
      </c>
      <c r="O15" s="48">
        <f>N15+'GAS Activity 2018'!O15</f>
        <v>3488999.1</v>
      </c>
      <c r="P15" s="182">
        <f>O15+'GAS Activity 2018'!P15</f>
        <v>3488999.1</v>
      </c>
      <c r="Q15" s="48">
        <f>P15+'GAS Activity 2018'!Q15</f>
        <v>3488999.1</v>
      </c>
      <c r="R15" s="48">
        <f>Q15+'GAS Activity 2018'!R15</f>
        <v>3488999.1</v>
      </c>
      <c r="S15" s="522">
        <f>R15+'GAS Activity 2018'!S15</f>
        <v>3488999.1</v>
      </c>
      <c r="T15" s="272"/>
    </row>
    <row r="16" spans="1:20" s="37" customFormat="1" ht="15.95" customHeight="1">
      <c r="A16" s="4"/>
      <c r="B16" s="475">
        <v>18608722</v>
      </c>
      <c r="C16" s="33" t="s">
        <v>10</v>
      </c>
      <c r="D16" s="705"/>
      <c r="E16" s="711"/>
      <c r="F16" s="714"/>
      <c r="G16" s="293">
        <v>-8781.25</v>
      </c>
      <c r="H16" s="635">
        <f>G16+'GAS Activity 2018'!H16</f>
        <v>-8781.25</v>
      </c>
      <c r="I16" s="635">
        <f>H16+'GAS Activity 2018'!I16</f>
        <v>-8781.25</v>
      </c>
      <c r="J16" s="635">
        <f>I16+'GAS Activity 2018'!J16</f>
        <v>-8781.25</v>
      </c>
      <c r="K16" s="638">
        <f>J16+'GAS Activity 2018'!K16</f>
        <v>-8781.25</v>
      </c>
      <c r="L16" s="635">
        <f>K16+'GAS Activity 2018'!L16</f>
        <v>-8781.25</v>
      </c>
      <c r="M16" s="639">
        <f>L16+'GAS Activity 2018'!M16</f>
        <v>-8781.25</v>
      </c>
      <c r="N16" s="638">
        <f>M16+'GAS Activity 2018'!N16</f>
        <v>-8781.25</v>
      </c>
      <c r="O16" s="635">
        <f>N16+'GAS Activity 2018'!O16</f>
        <v>-8781.25</v>
      </c>
      <c r="P16" s="639">
        <f>O16+'GAS Activity 2018'!P16</f>
        <v>-8781.25</v>
      </c>
      <c r="Q16" s="635">
        <f>P16+'GAS Activity 2018'!Q16</f>
        <v>-8781.25</v>
      </c>
      <c r="R16" s="635">
        <f>Q16+'GAS Activity 2018'!R16</f>
        <v>-8781.25</v>
      </c>
      <c r="S16" s="637">
        <f>R16+'GAS Activity 2018'!S16</f>
        <v>-8781.25</v>
      </c>
      <c r="T16" s="272"/>
    </row>
    <row r="17" spans="1:20" s="37" customFormat="1" ht="15.95" customHeight="1">
      <c r="A17" s="51"/>
      <c r="B17" s="480"/>
      <c r="C17" s="40" t="s">
        <v>73</v>
      </c>
      <c r="D17" s="509"/>
      <c r="E17" s="467"/>
      <c r="F17" s="518"/>
      <c r="G17" s="291">
        <f>SUM(G11:G16)</f>
        <v>7779.15</v>
      </c>
      <c r="H17" s="636">
        <f>SUM(H11:H16)</f>
        <v>8094.15</v>
      </c>
      <c r="I17" s="60">
        <f t="shared" ref="I17:S17" si="1">SUM(I11:I16)</f>
        <v>8409.15</v>
      </c>
      <c r="J17" s="60">
        <f t="shared" si="1"/>
        <v>8409.15</v>
      </c>
      <c r="K17" s="187">
        <f t="shared" si="1"/>
        <v>8409.15</v>
      </c>
      <c r="L17" s="60">
        <f t="shared" si="1"/>
        <v>8409.15</v>
      </c>
      <c r="M17" s="188">
        <f t="shared" si="1"/>
        <v>8409.15</v>
      </c>
      <c r="N17" s="187">
        <f t="shared" si="1"/>
        <v>8409.15</v>
      </c>
      <c r="O17" s="60">
        <f t="shared" si="1"/>
        <v>8409.15</v>
      </c>
      <c r="P17" s="188">
        <f t="shared" si="1"/>
        <v>8409.15</v>
      </c>
      <c r="Q17" s="60">
        <f t="shared" si="1"/>
        <v>8409.15</v>
      </c>
      <c r="R17" s="60">
        <f t="shared" si="1"/>
        <v>8409.15</v>
      </c>
      <c r="S17" s="633">
        <f t="shared" si="1"/>
        <v>8409.15</v>
      </c>
      <c r="T17" s="272"/>
    </row>
    <row r="18" spans="1:20" s="30" customFormat="1" ht="15.95" customHeight="1">
      <c r="A18" s="556"/>
      <c r="B18" s="529"/>
      <c r="C18" s="528"/>
      <c r="D18" s="52"/>
      <c r="E18" s="53"/>
      <c r="F18" s="64"/>
      <c r="G18" s="294"/>
      <c r="H18" s="54"/>
      <c r="I18" s="54"/>
      <c r="J18" s="45"/>
      <c r="K18" s="185"/>
      <c r="L18" s="55"/>
      <c r="M18" s="180"/>
      <c r="N18" s="185"/>
      <c r="O18" s="55"/>
      <c r="P18" s="180"/>
      <c r="Q18" s="55"/>
      <c r="R18" s="55"/>
      <c r="S18" s="521"/>
      <c r="T18" s="274"/>
    </row>
    <row r="19" spans="1:20" s="37" customFormat="1" ht="15.95" customHeight="1">
      <c r="A19" s="32">
        <v>18602102</v>
      </c>
      <c r="B19" s="475">
        <v>18608212</v>
      </c>
      <c r="C19" s="33" t="s">
        <v>208</v>
      </c>
      <c r="D19" s="508" t="s">
        <v>74</v>
      </c>
      <c r="E19" s="703"/>
      <c r="F19" s="715"/>
      <c r="G19" s="295">
        <v>1485636.56</v>
      </c>
      <c r="H19" s="48">
        <f>G19+'GAS Activity 2018'!H19</f>
        <v>1485636.56</v>
      </c>
      <c r="I19" s="48">
        <f>H19+'GAS Activity 2018'!I19</f>
        <v>1485636.56</v>
      </c>
      <c r="J19" s="48">
        <f>I19+'GAS Activity 2018'!J19</f>
        <v>1485636.56</v>
      </c>
      <c r="K19" s="181">
        <f>J19+'GAS Activity 2018'!K19</f>
        <v>1483966.93</v>
      </c>
      <c r="L19" s="48">
        <f>K19+'GAS Activity 2018'!L19</f>
        <v>1485402.93</v>
      </c>
      <c r="M19" s="182">
        <f>L19+'GAS Activity 2018'!M19</f>
        <v>1485402.93</v>
      </c>
      <c r="N19" s="181">
        <f>M19+'GAS Activity 2018'!N19</f>
        <v>1485402.93</v>
      </c>
      <c r="O19" s="48">
        <f>N19+'GAS Activity 2018'!O19</f>
        <v>1485402.93</v>
      </c>
      <c r="P19" s="182">
        <f>O19+'GAS Activity 2018'!P19</f>
        <v>1485402.93</v>
      </c>
      <c r="Q19" s="48">
        <f>P19+'GAS Activity 2018'!Q19</f>
        <v>1487013.13</v>
      </c>
      <c r="R19" s="48">
        <f>Q19+'GAS Activity 2018'!R19</f>
        <v>1496343.93</v>
      </c>
      <c r="S19" s="522">
        <f>R19+'GAS Activity 2018'!S19</f>
        <v>1496343.93</v>
      </c>
      <c r="T19" s="272"/>
    </row>
    <row r="20" spans="1:20" s="37" customFormat="1" ht="15.95" customHeight="1">
      <c r="A20" s="32"/>
      <c r="B20" s="475">
        <v>18608782</v>
      </c>
      <c r="C20" s="33" t="s">
        <v>209</v>
      </c>
      <c r="D20" s="56"/>
      <c r="E20" s="703"/>
      <c r="F20" s="716"/>
      <c r="G20" s="296">
        <v>-801551.75</v>
      </c>
      <c r="H20" s="48">
        <f>G20+'GAS Activity 2018'!H20</f>
        <v>-801551.75</v>
      </c>
      <c r="I20" s="48">
        <f>H20+'GAS Activity 2018'!I20</f>
        <v>-801551.75</v>
      </c>
      <c r="J20" s="48">
        <f>I20+'GAS Activity 2018'!J20</f>
        <v>-801551.75</v>
      </c>
      <c r="K20" s="181">
        <f>J20+'GAS Activity 2018'!K20</f>
        <v>-801551.75</v>
      </c>
      <c r="L20" s="48">
        <f>K20+'GAS Activity 2018'!L20</f>
        <v>-801551.75</v>
      </c>
      <c r="M20" s="182">
        <f>L20+'GAS Activity 2018'!M20</f>
        <v>-801551.75</v>
      </c>
      <c r="N20" s="181">
        <f>M20+'GAS Activity 2018'!N20</f>
        <v>-801551.75</v>
      </c>
      <c r="O20" s="48">
        <f>N20+'GAS Activity 2018'!O20</f>
        <v>-801551.75</v>
      </c>
      <c r="P20" s="182">
        <f>O20+'GAS Activity 2018'!P20</f>
        <v>-801551.75</v>
      </c>
      <c r="Q20" s="48">
        <f>P20+'GAS Activity 2018'!Q20</f>
        <v>-801551.75</v>
      </c>
      <c r="R20" s="48">
        <f>Q20+'GAS Activity 2018'!R20</f>
        <v>-801551.75</v>
      </c>
      <c r="S20" s="522">
        <f>R20+'GAS Activity 2018'!S20</f>
        <v>-801551.75</v>
      </c>
      <c r="T20" s="272"/>
    </row>
    <row r="21" spans="1:20" s="37" customFormat="1" ht="15.95" customHeight="1">
      <c r="A21" s="32"/>
      <c r="B21" s="475" t="s">
        <v>75</v>
      </c>
      <c r="C21" s="33" t="s">
        <v>10</v>
      </c>
      <c r="D21" s="508"/>
      <c r="E21" s="57"/>
      <c r="F21" s="517"/>
      <c r="G21" s="289">
        <v>-1470852.25</v>
      </c>
      <c r="H21" s="48">
        <f>G21+'GAS Activity 2018'!H21</f>
        <v>-1470852.25</v>
      </c>
      <c r="I21" s="48">
        <f>H21+'GAS Activity 2018'!I21</f>
        <v>-1470852.25</v>
      </c>
      <c r="J21" s="48">
        <f>I21+'GAS Activity 2018'!J21</f>
        <v>-1470852.25</v>
      </c>
      <c r="K21" s="181">
        <f>J21+'GAS Activity 2018'!K21</f>
        <v>-1470852.25</v>
      </c>
      <c r="L21" s="48">
        <f>K21+'GAS Activity 2018'!L21</f>
        <v>-1470852.25</v>
      </c>
      <c r="M21" s="182">
        <f>L21+'GAS Activity 2018'!M21</f>
        <v>-1470852.25</v>
      </c>
      <c r="N21" s="181">
        <f>M21+'GAS Activity 2018'!N21</f>
        <v>-1470852.25</v>
      </c>
      <c r="O21" s="48">
        <f>N21+'GAS Activity 2018'!O21</f>
        <v>-1470852.25</v>
      </c>
      <c r="P21" s="182">
        <f>O21+'GAS Activity 2018'!P21</f>
        <v>-1470852.25</v>
      </c>
      <c r="Q21" s="48">
        <f>P21+'GAS Activity 2018'!Q21</f>
        <v>-1470852.25</v>
      </c>
      <c r="R21" s="48">
        <f>Q21+'GAS Activity 2018'!R21</f>
        <v>-1470852.25</v>
      </c>
      <c r="S21" s="522">
        <f>R21+'GAS Activity 2018'!S21</f>
        <v>-1470852.25</v>
      </c>
      <c r="T21" s="272"/>
    </row>
    <row r="22" spans="1:20" s="37" customFormat="1" ht="15.95" customHeight="1">
      <c r="A22" s="32"/>
      <c r="B22" s="475">
        <v>18608782</v>
      </c>
      <c r="C22" s="33" t="s">
        <v>10</v>
      </c>
      <c r="D22" s="38" t="s">
        <v>70</v>
      </c>
      <c r="E22" s="514">
        <v>43070</v>
      </c>
      <c r="F22" s="276" t="s">
        <v>12</v>
      </c>
      <c r="G22" s="293">
        <v>801551.75</v>
      </c>
      <c r="H22" s="635">
        <f>G22+'GAS Activity 2018'!H22</f>
        <v>801551.75</v>
      </c>
      <c r="I22" s="635">
        <f>H22+'GAS Activity 2018'!I22</f>
        <v>801551.75</v>
      </c>
      <c r="J22" s="635">
        <f>I22+'GAS Activity 2018'!J22</f>
        <v>801551.75</v>
      </c>
      <c r="K22" s="638">
        <f>J22+'GAS Activity 2018'!K22</f>
        <v>801551.75</v>
      </c>
      <c r="L22" s="635">
        <f>K22+'GAS Activity 2018'!L22</f>
        <v>801551.75</v>
      </c>
      <c r="M22" s="639">
        <f>L22+'GAS Activity 2018'!M22</f>
        <v>801551.75</v>
      </c>
      <c r="N22" s="638">
        <f>M22+'GAS Activity 2018'!N22</f>
        <v>801551.75</v>
      </c>
      <c r="O22" s="635">
        <f>N22+'GAS Activity 2018'!O22</f>
        <v>801551.75</v>
      </c>
      <c r="P22" s="639">
        <f>O22+'GAS Activity 2018'!P22</f>
        <v>801551.75</v>
      </c>
      <c r="Q22" s="635">
        <f>P22+'GAS Activity 2018'!Q22</f>
        <v>801551.75</v>
      </c>
      <c r="R22" s="635">
        <f>Q22+'GAS Activity 2018'!R22</f>
        <v>801551.75</v>
      </c>
      <c r="S22" s="637">
        <f>R22+'GAS Activity 2018'!S22</f>
        <v>801551.75</v>
      </c>
      <c r="T22" s="272"/>
    </row>
    <row r="23" spans="1:20" s="37" customFormat="1" ht="15.95" customHeight="1">
      <c r="A23" s="51"/>
      <c r="B23" s="480"/>
      <c r="C23" s="40" t="s">
        <v>76</v>
      </c>
      <c r="D23" s="58"/>
      <c r="E23" s="59"/>
      <c r="F23" s="280"/>
      <c r="G23" s="297">
        <f t="shared" ref="G23" si="2">SUM(G19:G22)</f>
        <v>14784.31</v>
      </c>
      <c r="H23" s="60">
        <f t="shared" ref="H23:S23" si="3">SUM(H19:H22)</f>
        <v>14784.31</v>
      </c>
      <c r="I23" s="60">
        <f t="shared" si="3"/>
        <v>14784.31</v>
      </c>
      <c r="J23" s="60">
        <f t="shared" si="3"/>
        <v>14784.31</v>
      </c>
      <c r="K23" s="187">
        <f t="shared" si="3"/>
        <v>13114.68</v>
      </c>
      <c r="L23" s="60">
        <f t="shared" si="3"/>
        <v>14550.68</v>
      </c>
      <c r="M23" s="188">
        <f t="shared" si="3"/>
        <v>14550.68</v>
      </c>
      <c r="N23" s="187">
        <f t="shared" si="3"/>
        <v>14550.68</v>
      </c>
      <c r="O23" s="60">
        <f t="shared" si="3"/>
        <v>14550.68</v>
      </c>
      <c r="P23" s="188">
        <f t="shared" si="3"/>
        <v>14550.68</v>
      </c>
      <c r="Q23" s="60">
        <f t="shared" si="3"/>
        <v>16160.88</v>
      </c>
      <c r="R23" s="60">
        <f t="shared" si="3"/>
        <v>25491.68</v>
      </c>
      <c r="S23" s="523">
        <f t="shared" si="3"/>
        <v>25491.68</v>
      </c>
      <c r="T23" s="272"/>
    </row>
    <row r="24" spans="1:20" s="30" customFormat="1" ht="15.95" customHeight="1">
      <c r="A24" s="556"/>
      <c r="B24" s="529"/>
      <c r="C24" s="528"/>
      <c r="D24" s="52"/>
      <c r="E24" s="53"/>
      <c r="F24" s="64"/>
      <c r="G24" s="294"/>
      <c r="H24" s="54"/>
      <c r="I24" s="54"/>
      <c r="J24" s="61"/>
      <c r="K24" s="246"/>
      <c r="L24" s="62"/>
      <c r="M24" s="239"/>
      <c r="N24" s="246"/>
      <c r="O24" s="62"/>
      <c r="P24" s="239"/>
      <c r="Q24" s="62"/>
      <c r="R24" s="62"/>
      <c r="S24" s="524"/>
      <c r="T24" s="274"/>
    </row>
    <row r="25" spans="1:20" s="37" customFormat="1" ht="15.95" customHeight="1">
      <c r="A25" s="51">
        <v>18603102</v>
      </c>
      <c r="B25" s="480">
        <v>18608312</v>
      </c>
      <c r="C25" s="33" t="s">
        <v>210</v>
      </c>
      <c r="D25" s="508" t="s">
        <v>69</v>
      </c>
      <c r="E25" s="515"/>
      <c r="F25" s="509"/>
      <c r="G25" s="289">
        <v>3970968.52</v>
      </c>
      <c r="H25" s="48">
        <f>G25+'GAS Activity 2018'!H25</f>
        <v>3970968.52</v>
      </c>
      <c r="I25" s="48">
        <f>H25+'GAS Activity 2018'!I25</f>
        <v>3970968.52</v>
      </c>
      <c r="J25" s="48">
        <f>I25+'GAS Activity 2018'!J25</f>
        <v>3970968.52</v>
      </c>
      <c r="K25" s="181">
        <f>J25+'GAS Activity 2018'!K25</f>
        <v>3970968.52</v>
      </c>
      <c r="L25" s="48">
        <f>K25+'GAS Activity 2018'!L25</f>
        <v>3970968.52</v>
      </c>
      <c r="M25" s="182">
        <f>L25+'GAS Activity 2018'!M25</f>
        <v>3970968.52</v>
      </c>
      <c r="N25" s="181">
        <f>M25+'GAS Activity 2018'!N25</f>
        <v>3971338.12</v>
      </c>
      <c r="O25" s="48">
        <f>N25+'GAS Activity 2018'!O25</f>
        <v>3971304.52</v>
      </c>
      <c r="P25" s="182">
        <f>O25+'GAS Activity 2018'!P25</f>
        <v>3977595.92</v>
      </c>
      <c r="Q25" s="48">
        <f>P25+'GAS Activity 2018'!Q25</f>
        <v>3977595.92</v>
      </c>
      <c r="R25" s="48">
        <f>Q25+'GAS Activity 2018'!R25</f>
        <v>3977595.92</v>
      </c>
      <c r="S25" s="522">
        <f>R25+'GAS Activity 2018'!S25</f>
        <v>3977595.92</v>
      </c>
      <c r="T25" s="272"/>
    </row>
    <row r="26" spans="1:20" s="37" customFormat="1" ht="15.95" customHeight="1">
      <c r="A26" s="51"/>
      <c r="B26" s="480">
        <v>18608312</v>
      </c>
      <c r="C26" s="33" t="s">
        <v>10</v>
      </c>
      <c r="D26" s="38" t="s">
        <v>70</v>
      </c>
      <c r="E26" s="514">
        <v>43070</v>
      </c>
      <c r="F26" s="276" t="s">
        <v>12</v>
      </c>
      <c r="G26" s="293">
        <v>-3961262</v>
      </c>
      <c r="H26" s="635">
        <f>G26+'GAS Activity 2018'!H26</f>
        <v>-3961262</v>
      </c>
      <c r="I26" s="635">
        <f>H26+'GAS Activity 2018'!I26</f>
        <v>-3961262</v>
      </c>
      <c r="J26" s="635">
        <f>I26+'GAS Activity 2018'!J26</f>
        <v>-3961262</v>
      </c>
      <c r="K26" s="638">
        <f>J26+'GAS Activity 2018'!K26</f>
        <v>-3961262</v>
      </c>
      <c r="L26" s="635">
        <f>K26+'GAS Activity 2018'!L26</f>
        <v>-3961262</v>
      </c>
      <c r="M26" s="639">
        <f>L26+'GAS Activity 2018'!M26</f>
        <v>-3961262</v>
      </c>
      <c r="N26" s="638">
        <f>M26+'GAS Activity 2018'!N26</f>
        <v>-3961262</v>
      </c>
      <c r="O26" s="635">
        <f>N26+'GAS Activity 2018'!O26</f>
        <v>-3961262</v>
      </c>
      <c r="P26" s="639">
        <f>O26+'GAS Activity 2018'!P26</f>
        <v>-3961262</v>
      </c>
      <c r="Q26" s="635">
        <f>P26+'GAS Activity 2018'!Q26</f>
        <v>-3961262</v>
      </c>
      <c r="R26" s="635">
        <f>Q26+'GAS Activity 2018'!R26</f>
        <v>-3961262</v>
      </c>
      <c r="S26" s="637">
        <f>R26+'GAS Activity 2018'!S26</f>
        <v>-3961262</v>
      </c>
      <c r="T26" s="272"/>
    </row>
    <row r="27" spans="1:20" s="37" customFormat="1" ht="15.95" customHeight="1">
      <c r="A27" s="51"/>
      <c r="B27" s="480"/>
      <c r="C27" s="40" t="s">
        <v>77</v>
      </c>
      <c r="D27" s="58"/>
      <c r="E27" s="63"/>
      <c r="F27" s="280"/>
      <c r="G27" s="297">
        <f t="shared" ref="G27" si="4">SUM(G25:G26)</f>
        <v>9706.52</v>
      </c>
      <c r="H27" s="60">
        <f t="shared" ref="H27:S27" si="5">SUM(H25:H26)</f>
        <v>9706.52</v>
      </c>
      <c r="I27" s="60">
        <f t="shared" si="5"/>
        <v>9706.52</v>
      </c>
      <c r="J27" s="60">
        <f t="shared" si="5"/>
        <v>9706.52</v>
      </c>
      <c r="K27" s="187">
        <f t="shared" si="5"/>
        <v>9706.52</v>
      </c>
      <c r="L27" s="60">
        <f t="shared" si="5"/>
        <v>9706.52</v>
      </c>
      <c r="M27" s="188">
        <f t="shared" si="5"/>
        <v>9706.52</v>
      </c>
      <c r="N27" s="187">
        <f t="shared" si="5"/>
        <v>10076.120000000001</v>
      </c>
      <c r="O27" s="60">
        <f t="shared" si="5"/>
        <v>10042.52</v>
      </c>
      <c r="P27" s="188">
        <f t="shared" si="5"/>
        <v>16333.92</v>
      </c>
      <c r="Q27" s="60">
        <f t="shared" si="5"/>
        <v>16333.92</v>
      </c>
      <c r="R27" s="60">
        <f t="shared" si="5"/>
        <v>16333.92</v>
      </c>
      <c r="S27" s="633">
        <f t="shared" si="5"/>
        <v>16333.92</v>
      </c>
      <c r="T27" s="272"/>
    </row>
    <row r="28" spans="1:20" s="30" customFormat="1" ht="15.95" customHeight="1">
      <c r="A28" s="556"/>
      <c r="B28" s="529"/>
      <c r="C28" s="528"/>
      <c r="D28" s="64"/>
      <c r="E28" s="53"/>
      <c r="F28" s="281"/>
      <c r="G28" s="294"/>
      <c r="H28" s="54"/>
      <c r="I28" s="54"/>
      <c r="J28" s="61"/>
      <c r="K28" s="246"/>
      <c r="L28" s="62"/>
      <c r="M28" s="239"/>
      <c r="N28" s="246"/>
      <c r="O28" s="62"/>
      <c r="P28" s="239"/>
      <c r="Q28" s="62"/>
      <c r="R28" s="62"/>
      <c r="S28" s="524"/>
      <c r="T28" s="274"/>
    </row>
    <row r="29" spans="1:20" s="37" customFormat="1" ht="15.95" customHeight="1">
      <c r="A29" s="51">
        <v>18606302</v>
      </c>
      <c r="B29" s="641">
        <v>18609432</v>
      </c>
      <c r="C29" s="33" t="s">
        <v>211</v>
      </c>
      <c r="D29" s="701" t="s">
        <v>69</v>
      </c>
      <c r="E29" s="717"/>
      <c r="F29" s="704"/>
      <c r="G29" s="289">
        <v>9538587.8000000007</v>
      </c>
      <c r="H29" s="48">
        <f>G29+'GAS Activity 2018'!H29</f>
        <v>9678895.1099999994</v>
      </c>
      <c r="I29" s="48">
        <f>H29+'GAS Activity 2018'!I29</f>
        <v>9840959.9299999997</v>
      </c>
      <c r="J29" s="48">
        <f>I29+'GAS Activity 2018'!J29</f>
        <v>10015982.050000001</v>
      </c>
      <c r="K29" s="181">
        <f>J29+'GAS Activity 2018'!K29</f>
        <v>10190855.51</v>
      </c>
      <c r="L29" s="48">
        <f>K29+'GAS Activity 2018'!L29</f>
        <v>10341424.609999999</v>
      </c>
      <c r="M29" s="182">
        <f>L29+'GAS Activity 2018'!M29</f>
        <v>10535808.07</v>
      </c>
      <c r="N29" s="181">
        <f>M29+'GAS Activity 2018'!N29</f>
        <v>10714432.59</v>
      </c>
      <c r="O29" s="48">
        <f>N29+'GAS Activity 2018'!O29</f>
        <v>10831629.300000001</v>
      </c>
      <c r="P29" s="182">
        <f>O29+'GAS Activity 2018'!P29</f>
        <v>10957870.9</v>
      </c>
      <c r="Q29" s="48">
        <f>P29+'GAS Activity 2018'!Q29</f>
        <v>11121632.16</v>
      </c>
      <c r="R29" s="48">
        <f>Q29+'GAS Activity 2018'!R29</f>
        <v>11361613.09</v>
      </c>
      <c r="S29" s="522">
        <f>R29+'GAS Activity 2018'!S29</f>
        <v>11699823.960000001</v>
      </c>
      <c r="T29" s="272"/>
    </row>
    <row r="30" spans="1:20" s="37" customFormat="1" ht="15.95" customHeight="1">
      <c r="A30" s="51">
        <v>18604102</v>
      </c>
      <c r="B30" s="641">
        <v>18608412</v>
      </c>
      <c r="C30" s="33" t="s">
        <v>212</v>
      </c>
      <c r="D30" s="704"/>
      <c r="E30" s="717"/>
      <c r="F30" s="704"/>
      <c r="G30" s="289">
        <v>2651381.7400000002</v>
      </c>
      <c r="H30" s="48">
        <f>G30+'GAS Activity 2018'!H30</f>
        <v>2651381.7400000002</v>
      </c>
      <c r="I30" s="48">
        <f>H30+'GAS Activity 2018'!I30</f>
        <v>2651381.7400000002</v>
      </c>
      <c r="J30" s="48">
        <f>I30+'GAS Activity 2018'!J30</f>
        <v>2651381.7400000002</v>
      </c>
      <c r="K30" s="181">
        <f>J30+'GAS Activity 2018'!K30</f>
        <v>2651381.7400000002</v>
      </c>
      <c r="L30" s="48">
        <f>K30+'GAS Activity 2018'!L30</f>
        <v>2651381.7400000002</v>
      </c>
      <c r="M30" s="182">
        <f>L30+'GAS Activity 2018'!M30</f>
        <v>2651381.7400000002</v>
      </c>
      <c r="N30" s="181">
        <f>M30+'GAS Activity 2018'!N30</f>
        <v>2651381.7400000002</v>
      </c>
      <c r="O30" s="48">
        <f>N30+'GAS Activity 2018'!O30</f>
        <v>2651381.7400000002</v>
      </c>
      <c r="P30" s="182">
        <f>O30+'GAS Activity 2018'!P30</f>
        <v>2651381.7400000002</v>
      </c>
      <c r="Q30" s="48">
        <f>P30+'GAS Activity 2018'!Q30</f>
        <v>2651381.7400000002</v>
      </c>
      <c r="R30" s="48">
        <f>Q30+'GAS Activity 2018'!R30</f>
        <v>2651381.7400000002</v>
      </c>
      <c r="S30" s="522">
        <f>R30+'GAS Activity 2018'!S30</f>
        <v>2651381.7400000002</v>
      </c>
      <c r="T30" s="272"/>
    </row>
    <row r="31" spans="1:20" s="37" customFormat="1" ht="15.95" customHeight="1">
      <c r="A31" s="51">
        <v>18614102</v>
      </c>
      <c r="B31" s="641">
        <v>18609312</v>
      </c>
      <c r="C31" s="33" t="s">
        <v>213</v>
      </c>
      <c r="D31" s="704"/>
      <c r="E31" s="717"/>
      <c r="F31" s="704"/>
      <c r="G31" s="289">
        <v>12405154.710000001</v>
      </c>
      <c r="H31" s="48">
        <f>G31+'GAS Activity 2018'!H31</f>
        <v>12405154.710000001</v>
      </c>
      <c r="I31" s="48">
        <f>H31+'GAS Activity 2018'!I31</f>
        <v>12405154.710000001</v>
      </c>
      <c r="J31" s="48">
        <f>I31+'GAS Activity 2018'!J31</f>
        <v>12405154.710000001</v>
      </c>
      <c r="K31" s="181">
        <f>J31+'GAS Activity 2018'!K31</f>
        <v>12405154.710000001</v>
      </c>
      <c r="L31" s="48">
        <f>K31+'GAS Activity 2018'!L31</f>
        <v>12405154.710000001</v>
      </c>
      <c r="M31" s="182">
        <f>L31+'GAS Activity 2018'!M31</f>
        <v>12405154.710000001</v>
      </c>
      <c r="N31" s="181">
        <f>M31+'GAS Activity 2018'!N31</f>
        <v>12405154.710000001</v>
      </c>
      <c r="O31" s="48">
        <f>N31+'GAS Activity 2018'!O31</f>
        <v>12405154.710000001</v>
      </c>
      <c r="P31" s="182">
        <f>O31+'GAS Activity 2018'!P31</f>
        <v>12405154.710000001</v>
      </c>
      <c r="Q31" s="48">
        <f>P31+'GAS Activity 2018'!Q31</f>
        <v>12405154.710000001</v>
      </c>
      <c r="R31" s="48">
        <f>Q31+'GAS Activity 2018'!R31</f>
        <v>12405154.710000001</v>
      </c>
      <c r="S31" s="522">
        <f>R31+'GAS Activity 2018'!S31</f>
        <v>12405154.710000001</v>
      </c>
      <c r="T31" s="272"/>
    </row>
    <row r="32" spans="1:20" s="37" customFormat="1" ht="15.95" customHeight="1">
      <c r="A32" s="51">
        <v>18606303</v>
      </c>
      <c r="B32" s="641">
        <v>18609402</v>
      </c>
      <c r="C32" s="33" t="s">
        <v>214</v>
      </c>
      <c r="D32" s="702"/>
      <c r="E32" s="718"/>
      <c r="F32" s="702"/>
      <c r="G32" s="289">
        <v>-499235.72</v>
      </c>
      <c r="H32" s="48">
        <f>G32+'GAS Activity 2018'!H32</f>
        <v>-610964.85</v>
      </c>
      <c r="I32" s="48">
        <f>H32+'GAS Activity 2018'!I32</f>
        <v>-610964.85</v>
      </c>
      <c r="J32" s="48">
        <f>I32+'GAS Activity 2018'!J32</f>
        <v>-610964.85</v>
      </c>
      <c r="K32" s="181">
        <f>J32+'GAS Activity 2018'!K32</f>
        <v>-610964.85</v>
      </c>
      <c r="L32" s="48">
        <f>K32+'GAS Activity 2018'!L32</f>
        <v>-610964.85</v>
      </c>
      <c r="M32" s="182">
        <f>L32+'GAS Activity 2018'!M32</f>
        <v>-706443.7</v>
      </c>
      <c r="N32" s="181">
        <f>M32+'GAS Activity 2018'!N32</f>
        <v>-706443.7</v>
      </c>
      <c r="O32" s="48">
        <f>N32+'GAS Activity 2018'!O32</f>
        <v>-706443.7</v>
      </c>
      <c r="P32" s="182">
        <f>O32+'GAS Activity 2018'!P32</f>
        <v>-810408.9</v>
      </c>
      <c r="Q32" s="48">
        <f>P32+'GAS Activity 2018'!Q32</f>
        <v>-810408.9</v>
      </c>
      <c r="R32" s="48">
        <f>Q32+'GAS Activity 2018'!R32</f>
        <v>-894661.47</v>
      </c>
      <c r="S32" s="522">
        <f>R32+'GAS Activity 2018'!S32</f>
        <v>-894661.47</v>
      </c>
      <c r="T32" s="272"/>
    </row>
    <row r="33" spans="1:20" s="37" customFormat="1" ht="15.95" customHeight="1">
      <c r="A33" s="51"/>
      <c r="B33" s="641">
        <v>18609432</v>
      </c>
      <c r="C33" s="33" t="s">
        <v>10</v>
      </c>
      <c r="D33" s="701" t="s">
        <v>70</v>
      </c>
      <c r="E33" s="710">
        <v>43070</v>
      </c>
      <c r="F33" s="712" t="s">
        <v>12</v>
      </c>
      <c r="G33" s="289">
        <v>-6872373.6200000001</v>
      </c>
      <c r="H33" s="48">
        <f>G33+'GAS Activity 2018'!H33</f>
        <v>-6872373.6200000001</v>
      </c>
      <c r="I33" s="48">
        <f>H33+'GAS Activity 2018'!I33</f>
        <v>-6872373.6200000001</v>
      </c>
      <c r="J33" s="48">
        <f>I33+'GAS Activity 2018'!J33</f>
        <v>-6872373.6200000001</v>
      </c>
      <c r="K33" s="181">
        <f>J33+'GAS Activity 2018'!K33</f>
        <v>-6872373.6200000001</v>
      </c>
      <c r="L33" s="48">
        <f>K33+'GAS Activity 2018'!L33</f>
        <v>-6872373.6200000001</v>
      </c>
      <c r="M33" s="182">
        <f>L33+'GAS Activity 2018'!M33</f>
        <v>-6872373.6200000001</v>
      </c>
      <c r="N33" s="181">
        <f>M33+'GAS Activity 2018'!N33</f>
        <v>-6872373.6200000001</v>
      </c>
      <c r="O33" s="48">
        <f>N33+'GAS Activity 2018'!O33</f>
        <v>-6872373.6200000001</v>
      </c>
      <c r="P33" s="182">
        <f>O33+'GAS Activity 2018'!P33</f>
        <v>-6872373.6200000001</v>
      </c>
      <c r="Q33" s="48">
        <f>P33+'GAS Activity 2018'!Q33</f>
        <v>-6872373.6200000001</v>
      </c>
      <c r="R33" s="48">
        <f>Q33+'GAS Activity 2018'!R33</f>
        <v>-6872373.6200000001</v>
      </c>
      <c r="S33" s="522">
        <f>R33+'GAS Activity 2018'!S33</f>
        <v>-6872373.6200000001</v>
      </c>
      <c r="T33" s="272"/>
    </row>
    <row r="34" spans="1:20" s="37" customFormat="1" ht="15.95" customHeight="1">
      <c r="A34" s="32"/>
      <c r="B34" s="641">
        <v>18608412</v>
      </c>
      <c r="C34" s="33" t="s">
        <v>10</v>
      </c>
      <c r="D34" s="704"/>
      <c r="E34" s="710"/>
      <c r="F34" s="713"/>
      <c r="G34" s="289">
        <v>-2651381.7400000002</v>
      </c>
      <c r="H34" s="48">
        <f>G34+'GAS Activity 2018'!H34</f>
        <v>-2651381.7400000002</v>
      </c>
      <c r="I34" s="48">
        <f>H34+'GAS Activity 2018'!I34</f>
        <v>-2651381.7400000002</v>
      </c>
      <c r="J34" s="48">
        <f>I34+'GAS Activity 2018'!J34</f>
        <v>-2651381.7400000002</v>
      </c>
      <c r="K34" s="181">
        <f>J34+'GAS Activity 2018'!K34</f>
        <v>-2651381.7400000002</v>
      </c>
      <c r="L34" s="48">
        <f>K34+'GAS Activity 2018'!L34</f>
        <v>-2651381.7400000002</v>
      </c>
      <c r="M34" s="182">
        <f>L34+'GAS Activity 2018'!M34</f>
        <v>-2651381.7400000002</v>
      </c>
      <c r="N34" s="181">
        <f>M34+'GAS Activity 2018'!N34</f>
        <v>-2651381.7400000002</v>
      </c>
      <c r="O34" s="48">
        <f>N34+'GAS Activity 2018'!O34</f>
        <v>-2651381.7400000002</v>
      </c>
      <c r="P34" s="182">
        <f>O34+'GAS Activity 2018'!P34</f>
        <v>-2651381.7400000002</v>
      </c>
      <c r="Q34" s="48">
        <f>P34+'GAS Activity 2018'!Q34</f>
        <v>-2651381.7400000002</v>
      </c>
      <c r="R34" s="48">
        <f>Q34+'GAS Activity 2018'!R34</f>
        <v>-2651381.7400000002</v>
      </c>
      <c r="S34" s="522">
        <f>R34+'GAS Activity 2018'!S34</f>
        <v>-2651381.7400000002</v>
      </c>
      <c r="T34" s="272"/>
    </row>
    <row r="35" spans="1:20" s="37" customFormat="1" ht="15.95" customHeight="1">
      <c r="A35" s="32"/>
      <c r="B35" s="480">
        <v>18609312</v>
      </c>
      <c r="C35" s="33" t="s">
        <v>10</v>
      </c>
      <c r="D35" s="705"/>
      <c r="E35" s="711"/>
      <c r="F35" s="714"/>
      <c r="G35" s="290">
        <v>-12405154.710000001</v>
      </c>
      <c r="H35" s="635">
        <f>G35+'GAS Activity 2018'!H35</f>
        <v>-12405154.710000001</v>
      </c>
      <c r="I35" s="635">
        <f>H35+'GAS Activity 2018'!I35</f>
        <v>-12405154.710000001</v>
      </c>
      <c r="J35" s="635">
        <f>I35+'GAS Activity 2018'!J35</f>
        <v>-12405154.710000001</v>
      </c>
      <c r="K35" s="638">
        <f>J35+'GAS Activity 2018'!K35</f>
        <v>-12405154.710000001</v>
      </c>
      <c r="L35" s="635">
        <f>K35+'GAS Activity 2018'!L35</f>
        <v>-12405154.710000001</v>
      </c>
      <c r="M35" s="639">
        <f>L35+'GAS Activity 2018'!M35</f>
        <v>-12405154.710000001</v>
      </c>
      <c r="N35" s="638">
        <f>M35+'GAS Activity 2018'!N35</f>
        <v>-12405154.710000001</v>
      </c>
      <c r="O35" s="635">
        <f>N35+'GAS Activity 2018'!O35</f>
        <v>-12405154.710000001</v>
      </c>
      <c r="P35" s="639">
        <f>O35+'GAS Activity 2018'!P35</f>
        <v>-12405154.710000001</v>
      </c>
      <c r="Q35" s="635">
        <f>P35+'GAS Activity 2018'!Q35</f>
        <v>-12405154.710000001</v>
      </c>
      <c r="R35" s="635">
        <f>Q35+'GAS Activity 2018'!R35</f>
        <v>-12405154.710000001</v>
      </c>
      <c r="S35" s="637">
        <f>R35+'GAS Activity 2018'!S35</f>
        <v>-12405154.710000001</v>
      </c>
      <c r="T35" s="272"/>
    </row>
    <row r="36" spans="1:20" s="37" customFormat="1" ht="15.95" customHeight="1">
      <c r="A36" s="51"/>
      <c r="B36" s="480"/>
      <c r="C36" s="40" t="s">
        <v>78</v>
      </c>
      <c r="D36" s="58"/>
      <c r="E36" s="59"/>
      <c r="F36" s="280"/>
      <c r="G36" s="297">
        <f>SUM(G29:G35)</f>
        <v>2166978.46</v>
      </c>
      <c r="H36" s="60">
        <f t="shared" ref="H36:R36" si="6">SUM(H29:H35)</f>
        <v>2195556.64</v>
      </c>
      <c r="I36" s="60">
        <f t="shared" si="6"/>
        <v>2357621.46</v>
      </c>
      <c r="J36" s="60">
        <f t="shared" si="6"/>
        <v>2532643.58</v>
      </c>
      <c r="K36" s="187">
        <f t="shared" si="6"/>
        <v>2707517.04</v>
      </c>
      <c r="L36" s="60">
        <f t="shared" si="6"/>
        <v>2858086.14</v>
      </c>
      <c r="M36" s="188">
        <f t="shared" si="6"/>
        <v>2956990.75</v>
      </c>
      <c r="N36" s="187">
        <f t="shared" si="6"/>
        <v>3135615.27</v>
      </c>
      <c r="O36" s="60">
        <f t="shared" si="6"/>
        <v>3252811.98</v>
      </c>
      <c r="P36" s="188">
        <f t="shared" si="6"/>
        <v>3275088.38</v>
      </c>
      <c r="Q36" s="60">
        <f t="shared" si="6"/>
        <v>3438849.64</v>
      </c>
      <c r="R36" s="60">
        <f t="shared" si="6"/>
        <v>3594578</v>
      </c>
      <c r="S36" s="633">
        <f>SUM(S29:S35)</f>
        <v>3932788.87</v>
      </c>
      <c r="T36" s="272"/>
    </row>
    <row r="37" spans="1:20" s="30" customFormat="1" ht="15.95" customHeight="1">
      <c r="A37" s="556"/>
      <c r="B37" s="529"/>
      <c r="C37" s="528"/>
      <c r="D37" s="52"/>
      <c r="E37" s="53"/>
      <c r="F37" s="64"/>
      <c r="G37" s="298"/>
      <c r="H37" s="65"/>
      <c r="I37" s="65"/>
      <c r="J37" s="45"/>
      <c r="K37" s="185"/>
      <c r="L37" s="55"/>
      <c r="M37" s="180"/>
      <c r="N37" s="185"/>
      <c r="O37" s="55"/>
      <c r="P37" s="180"/>
      <c r="Q37" s="55"/>
      <c r="R37" s="55"/>
      <c r="S37" s="521"/>
      <c r="T37" s="274"/>
    </row>
    <row r="38" spans="1:20" s="37" customFormat="1" ht="15.95" customHeight="1">
      <c r="A38" s="51">
        <v>18612102</v>
      </c>
      <c r="B38" s="480">
        <v>18609512</v>
      </c>
      <c r="C38" s="33" t="s">
        <v>215</v>
      </c>
      <c r="D38" s="508" t="s">
        <v>69</v>
      </c>
      <c r="E38" s="515"/>
      <c r="F38" s="509"/>
      <c r="G38" s="289">
        <v>294248</v>
      </c>
      <c r="H38" s="48">
        <f>G38+'GAS Activity 2018'!H38</f>
        <v>294248</v>
      </c>
      <c r="I38" s="48">
        <f>H38+'GAS Activity 2018'!I38</f>
        <v>294248</v>
      </c>
      <c r="J38" s="48">
        <f>I38+'GAS Activity 2018'!J38</f>
        <v>294248</v>
      </c>
      <c r="K38" s="181">
        <f>J38+'GAS Activity 2018'!K38</f>
        <v>294248</v>
      </c>
      <c r="L38" s="48">
        <f>K38+'GAS Activity 2018'!L38</f>
        <v>294248</v>
      </c>
      <c r="M38" s="182">
        <f>L38+'GAS Activity 2018'!M38</f>
        <v>294248</v>
      </c>
      <c r="N38" s="181">
        <f>M38+'GAS Activity 2018'!N38</f>
        <v>294248</v>
      </c>
      <c r="O38" s="48">
        <f>N38+'GAS Activity 2018'!O38</f>
        <v>294248</v>
      </c>
      <c r="P38" s="182">
        <f>O38+'GAS Activity 2018'!P38</f>
        <v>294248</v>
      </c>
      <c r="Q38" s="48">
        <f>P38+'GAS Activity 2018'!Q38</f>
        <v>294248</v>
      </c>
      <c r="R38" s="48">
        <f>Q38+'GAS Activity 2018'!R38</f>
        <v>294248</v>
      </c>
      <c r="S38" s="522">
        <f>R38+'GAS Activity 2018'!S38</f>
        <v>294248</v>
      </c>
      <c r="T38" s="272"/>
    </row>
    <row r="39" spans="1:20" s="37" customFormat="1" ht="15.95" customHeight="1">
      <c r="A39" s="32"/>
      <c r="B39" s="480">
        <v>18609512</v>
      </c>
      <c r="C39" s="33" t="s">
        <v>22</v>
      </c>
      <c r="D39" s="511" t="s">
        <v>70</v>
      </c>
      <c r="E39" s="514">
        <v>43070</v>
      </c>
      <c r="F39" s="276" t="s">
        <v>12</v>
      </c>
      <c r="G39" s="315">
        <v>-227819.36</v>
      </c>
      <c r="H39" s="635">
        <f>G39+'GAS Activity 2018'!H39</f>
        <v>-227819.36</v>
      </c>
      <c r="I39" s="635">
        <f>H39+'GAS Activity 2018'!I39</f>
        <v>-227819.36</v>
      </c>
      <c r="J39" s="635">
        <f>I39+'GAS Activity 2018'!J39</f>
        <v>-227819.36</v>
      </c>
      <c r="K39" s="638">
        <f>J39+'GAS Activity 2018'!K39</f>
        <v>-227819.36</v>
      </c>
      <c r="L39" s="635">
        <f>K39+'GAS Activity 2018'!L39</f>
        <v>-227819.36</v>
      </c>
      <c r="M39" s="639">
        <f>L39+'GAS Activity 2018'!M39</f>
        <v>-227819.36</v>
      </c>
      <c r="N39" s="638">
        <f>M39+'GAS Activity 2018'!N39</f>
        <v>-227819.36</v>
      </c>
      <c r="O39" s="635">
        <f>N39+'GAS Activity 2018'!O39</f>
        <v>-227819.36</v>
      </c>
      <c r="P39" s="639">
        <f>O39+'GAS Activity 2018'!P39</f>
        <v>-227819.36</v>
      </c>
      <c r="Q39" s="635">
        <f>P39+'GAS Activity 2018'!Q39</f>
        <v>-227819.36</v>
      </c>
      <c r="R39" s="635">
        <f>Q39+'GAS Activity 2018'!R39</f>
        <v>-227819.36</v>
      </c>
      <c r="S39" s="637">
        <f>R39+'GAS Activity 2018'!S39</f>
        <v>-227819.36</v>
      </c>
      <c r="T39" s="272"/>
    </row>
    <row r="40" spans="1:20" s="37" customFormat="1" ht="15.95" customHeight="1">
      <c r="A40" s="51"/>
      <c r="B40" s="480"/>
      <c r="C40" s="40" t="s">
        <v>79</v>
      </c>
      <c r="D40" s="66"/>
      <c r="E40" s="59"/>
      <c r="F40" s="282"/>
      <c r="G40" s="297">
        <f t="shared" ref="G40" si="7">SUM(G38:G39)</f>
        <v>66428.639999999999</v>
      </c>
      <c r="H40" s="60">
        <f t="shared" ref="H40:S40" si="8">SUM(H38:H39)</f>
        <v>66428.639999999999</v>
      </c>
      <c r="I40" s="60">
        <f t="shared" si="8"/>
        <v>66428.639999999999</v>
      </c>
      <c r="J40" s="60">
        <f t="shared" si="8"/>
        <v>66428.639999999999</v>
      </c>
      <c r="K40" s="187">
        <f t="shared" si="8"/>
        <v>66428.639999999999</v>
      </c>
      <c r="L40" s="60">
        <f t="shared" si="8"/>
        <v>66428.639999999999</v>
      </c>
      <c r="M40" s="188">
        <f t="shared" si="8"/>
        <v>66428.639999999999</v>
      </c>
      <c r="N40" s="187">
        <f t="shared" si="8"/>
        <v>66428.639999999999</v>
      </c>
      <c r="O40" s="60">
        <f t="shared" si="8"/>
        <v>66428.639999999999</v>
      </c>
      <c r="P40" s="188">
        <f t="shared" si="8"/>
        <v>66428.639999999999</v>
      </c>
      <c r="Q40" s="60">
        <f t="shared" si="8"/>
        <v>66428.639999999999</v>
      </c>
      <c r="R40" s="60">
        <f t="shared" si="8"/>
        <v>66428.639999999999</v>
      </c>
      <c r="S40" s="523">
        <f t="shared" si="8"/>
        <v>66428.639999999999</v>
      </c>
      <c r="T40" s="272"/>
    </row>
    <row r="41" spans="1:20" s="30" customFormat="1" ht="15.95" customHeight="1">
      <c r="A41" s="556"/>
      <c r="B41" s="529"/>
      <c r="C41" s="528"/>
      <c r="D41" s="52"/>
      <c r="E41" s="53"/>
      <c r="F41" s="64"/>
      <c r="G41" s="298"/>
      <c r="H41" s="65"/>
      <c r="I41" s="65"/>
      <c r="J41" s="45"/>
      <c r="K41" s="185"/>
      <c r="L41" s="55"/>
      <c r="M41" s="180"/>
      <c r="N41" s="185"/>
      <c r="O41" s="55"/>
      <c r="P41" s="180"/>
      <c r="Q41" s="55"/>
      <c r="R41" s="55"/>
      <c r="S41" s="521"/>
      <c r="T41" s="274"/>
    </row>
    <row r="42" spans="1:20" s="37" customFormat="1" ht="15.95" customHeight="1">
      <c r="A42" s="32">
        <v>18601102</v>
      </c>
      <c r="B42" s="475">
        <v>18608112</v>
      </c>
      <c r="C42" s="33" t="s">
        <v>216</v>
      </c>
      <c r="D42" s="701" t="s">
        <v>74</v>
      </c>
      <c r="E42" s="703"/>
      <c r="F42" s="715"/>
      <c r="G42" s="289">
        <v>4615523.84</v>
      </c>
      <c r="H42" s="48">
        <f>G42+'GAS Activity 2018'!H42</f>
        <v>4650315.1500000004</v>
      </c>
      <c r="I42" s="48">
        <f>H42+'GAS Activity 2018'!I42</f>
        <v>4674326.45</v>
      </c>
      <c r="J42" s="48">
        <f>I42+'GAS Activity 2018'!J42</f>
        <v>4697045.6500000004</v>
      </c>
      <c r="K42" s="181">
        <f>J42+'GAS Activity 2018'!K42</f>
        <v>4724066.75</v>
      </c>
      <c r="L42" s="48">
        <f>K42+'GAS Activity 2018'!L42</f>
        <v>4749271.28</v>
      </c>
      <c r="M42" s="182">
        <f>L42+'GAS Activity 2018'!M42</f>
        <v>4775664.9000000004</v>
      </c>
      <c r="N42" s="181">
        <f>M42+'GAS Activity 2018'!N42</f>
        <v>4826067.92</v>
      </c>
      <c r="O42" s="48">
        <f>N42+'GAS Activity 2018'!O42</f>
        <v>4850454.08</v>
      </c>
      <c r="P42" s="182">
        <f>O42+'GAS Activity 2018'!P42</f>
        <v>4859278.25</v>
      </c>
      <c r="Q42" s="48">
        <f>P42+'GAS Activity 2018'!Q42</f>
        <v>4883379.83</v>
      </c>
      <c r="R42" s="48">
        <f>Q42+'GAS Activity 2018'!R42</f>
        <v>4909109.1399999997</v>
      </c>
      <c r="S42" s="522">
        <f>R42+'GAS Activity 2018'!S42</f>
        <v>4951467.4400000004</v>
      </c>
      <c r="T42" s="272"/>
    </row>
    <row r="43" spans="1:20" s="37" customFormat="1" ht="15.95" customHeight="1">
      <c r="A43" s="32">
        <v>18601102</v>
      </c>
      <c r="B43" s="475">
        <v>18608112</v>
      </c>
      <c r="C43" s="33" t="s">
        <v>217</v>
      </c>
      <c r="D43" s="702"/>
      <c r="E43" s="703"/>
      <c r="F43" s="716"/>
      <c r="G43" s="289">
        <v>34881722.380000003</v>
      </c>
      <c r="H43" s="48">
        <f>G43+'GAS Activity 2018'!H43</f>
        <v>34881722.380000003</v>
      </c>
      <c r="I43" s="48">
        <f>H43+'GAS Activity 2018'!I43</f>
        <v>34881722.380000003</v>
      </c>
      <c r="J43" s="48">
        <f>I43+'GAS Activity 2018'!J43</f>
        <v>34881722.380000003</v>
      </c>
      <c r="K43" s="181">
        <f>J43+'GAS Activity 2018'!K43</f>
        <v>34881722.380000003</v>
      </c>
      <c r="L43" s="48">
        <f>K43+'GAS Activity 2018'!L43</f>
        <v>34881722.380000003</v>
      </c>
      <c r="M43" s="182">
        <f>L43+'GAS Activity 2018'!M43</f>
        <v>34881722.380000003</v>
      </c>
      <c r="N43" s="181">
        <f>M43+'GAS Activity 2018'!N43</f>
        <v>34881722.380000003</v>
      </c>
      <c r="O43" s="48">
        <f>N43+'GAS Activity 2018'!O43</f>
        <v>34881722.380000003</v>
      </c>
      <c r="P43" s="182">
        <f>O43+'GAS Activity 2018'!P43</f>
        <v>34881722.380000003</v>
      </c>
      <c r="Q43" s="48">
        <f>P43+'GAS Activity 2018'!Q43</f>
        <v>34881722.380000003</v>
      </c>
      <c r="R43" s="48">
        <f>Q43+'GAS Activity 2018'!R43</f>
        <v>34881722.380000003</v>
      </c>
      <c r="S43" s="522">
        <f>R43+'GAS Activity 2018'!S43</f>
        <v>34881722.380000003</v>
      </c>
      <c r="T43" s="272"/>
    </row>
    <row r="44" spans="1:20" s="37" customFormat="1" ht="15.95" customHeight="1">
      <c r="A44" s="32"/>
      <c r="B44" s="480">
        <v>18608112</v>
      </c>
      <c r="C44" s="33" t="s">
        <v>22</v>
      </c>
      <c r="D44" s="511" t="s">
        <v>70</v>
      </c>
      <c r="E44" s="514">
        <v>43070</v>
      </c>
      <c r="F44" s="276" t="s">
        <v>12</v>
      </c>
      <c r="G44" s="315">
        <v>-39029531.229999997</v>
      </c>
      <c r="H44" s="635">
        <f>G44+'GAS Activity 2018'!H44</f>
        <v>-39029531.229999997</v>
      </c>
      <c r="I44" s="635">
        <f>H44+'GAS Activity 2018'!I44</f>
        <v>-39029531.229999997</v>
      </c>
      <c r="J44" s="635">
        <f>I44+'GAS Activity 2018'!J44</f>
        <v>-39029531.229999997</v>
      </c>
      <c r="K44" s="638">
        <f>J44+'GAS Activity 2018'!K44</f>
        <v>-39029531.229999997</v>
      </c>
      <c r="L44" s="635">
        <f>K44+'GAS Activity 2018'!L44</f>
        <v>-39029531.229999997</v>
      </c>
      <c r="M44" s="639">
        <f>L44+'GAS Activity 2018'!M44</f>
        <v>-39029531.229999997</v>
      </c>
      <c r="N44" s="638">
        <f>M44+'GAS Activity 2018'!N44</f>
        <v>-39029531.229999997</v>
      </c>
      <c r="O44" s="635">
        <f>N44+'GAS Activity 2018'!O44</f>
        <v>-39029531.229999997</v>
      </c>
      <c r="P44" s="639">
        <f>O44+'GAS Activity 2018'!P44</f>
        <v>-39029531.229999997</v>
      </c>
      <c r="Q44" s="635">
        <f>P44+'GAS Activity 2018'!Q44</f>
        <v>-39029531.229999997</v>
      </c>
      <c r="R44" s="635">
        <f>Q44+'GAS Activity 2018'!R44</f>
        <v>-39029531.229999997</v>
      </c>
      <c r="S44" s="637">
        <f>R44+'GAS Activity 2018'!S44</f>
        <v>-39029531.229999997</v>
      </c>
      <c r="T44" s="272"/>
    </row>
    <row r="45" spans="1:20" s="37" customFormat="1" ht="15.95" customHeight="1">
      <c r="A45" s="51"/>
      <c r="B45" s="480"/>
      <c r="C45" s="40" t="s">
        <v>80</v>
      </c>
      <c r="D45" s="66"/>
      <c r="E45" s="63"/>
      <c r="F45" s="282"/>
      <c r="G45" s="297">
        <f>SUM(G42:G44)</f>
        <v>467714.99</v>
      </c>
      <c r="H45" s="60">
        <f>SUM(H42:H44)</f>
        <v>502506.3</v>
      </c>
      <c r="I45" s="60">
        <f t="shared" ref="I45:S45" si="9">SUM(I42:I44)</f>
        <v>526517.6</v>
      </c>
      <c r="J45" s="60">
        <f t="shared" si="9"/>
        <v>549236.80000000005</v>
      </c>
      <c r="K45" s="187">
        <f t="shared" si="9"/>
        <v>576257.9</v>
      </c>
      <c r="L45" s="60">
        <f t="shared" si="9"/>
        <v>601462.43000000005</v>
      </c>
      <c r="M45" s="188">
        <f t="shared" si="9"/>
        <v>627856.05000000005</v>
      </c>
      <c r="N45" s="187">
        <f t="shared" si="9"/>
        <v>678259.07</v>
      </c>
      <c r="O45" s="60">
        <f t="shared" si="9"/>
        <v>702645.23</v>
      </c>
      <c r="P45" s="188">
        <f t="shared" si="9"/>
        <v>711469.4</v>
      </c>
      <c r="Q45" s="60">
        <f t="shared" si="9"/>
        <v>735570.98</v>
      </c>
      <c r="R45" s="60">
        <f t="shared" si="9"/>
        <v>761300.29</v>
      </c>
      <c r="S45" s="523">
        <f t="shared" si="9"/>
        <v>803658.59</v>
      </c>
      <c r="T45" s="272"/>
    </row>
    <row r="46" spans="1:20" s="30" customFormat="1" ht="15.95" customHeight="1">
      <c r="A46" s="556"/>
      <c r="B46" s="529"/>
      <c r="C46" s="528"/>
      <c r="D46" s="52"/>
      <c r="E46" s="53"/>
      <c r="F46" s="64"/>
      <c r="G46" s="298"/>
      <c r="H46" s="65"/>
      <c r="I46" s="65"/>
      <c r="J46" s="45"/>
      <c r="K46" s="185"/>
      <c r="L46" s="55"/>
      <c r="M46" s="180"/>
      <c r="N46" s="185"/>
      <c r="O46" s="55"/>
      <c r="P46" s="180"/>
      <c r="Q46" s="55"/>
      <c r="R46" s="55"/>
      <c r="S46" s="521"/>
      <c r="T46" s="274"/>
    </row>
    <row r="47" spans="1:20" s="37" customFormat="1" ht="15.95" customHeight="1">
      <c r="A47" s="32">
        <v>18603202</v>
      </c>
      <c r="B47" s="475">
        <v>18609532</v>
      </c>
      <c r="C47" s="33" t="s">
        <v>218</v>
      </c>
      <c r="D47" s="508" t="s">
        <v>69</v>
      </c>
      <c r="E47" s="515"/>
      <c r="F47" s="509"/>
      <c r="G47" s="289">
        <v>1081533.92</v>
      </c>
      <c r="H47" s="48">
        <f>G47+'GAS Activity 2018'!H47</f>
        <v>1135907.8</v>
      </c>
      <c r="I47" s="48">
        <f>H47+'GAS Activity 2018'!I47</f>
        <v>1220360.42</v>
      </c>
      <c r="J47" s="48">
        <f>I47+'GAS Activity 2018'!J47</f>
        <v>1257508.74</v>
      </c>
      <c r="K47" s="181">
        <f>J47+'GAS Activity 2018'!K47</f>
        <v>1267967.74</v>
      </c>
      <c r="L47" s="48">
        <f>K47+'GAS Activity 2018'!L47</f>
        <v>1304493.98</v>
      </c>
      <c r="M47" s="182">
        <f>L47+'GAS Activity 2018'!M47</f>
        <v>1321473.48</v>
      </c>
      <c r="N47" s="181">
        <f>M47+'GAS Activity 2018'!N47</f>
        <v>1394416.04</v>
      </c>
      <c r="O47" s="48">
        <f>N47+'GAS Activity 2018'!O47</f>
        <v>1425141.01</v>
      </c>
      <c r="P47" s="182">
        <f>O47+'GAS Activity 2018'!P47</f>
        <v>1431874.79</v>
      </c>
      <c r="Q47" s="48">
        <f>P47+'GAS Activity 2018'!Q47</f>
        <v>1431874.79</v>
      </c>
      <c r="R47" s="48">
        <f>Q47+'GAS Activity 2018'!R47</f>
        <v>1602535.67</v>
      </c>
      <c r="S47" s="522">
        <f>R47+'GAS Activity 2018'!S47</f>
        <v>1801113.4</v>
      </c>
      <c r="T47" s="272"/>
    </row>
    <row r="48" spans="1:20" s="37" customFormat="1" ht="15.95" customHeight="1">
      <c r="A48" s="32"/>
      <c r="B48" s="480">
        <v>18609532</v>
      </c>
      <c r="C48" s="33" t="s">
        <v>22</v>
      </c>
      <c r="D48" s="511" t="s">
        <v>70</v>
      </c>
      <c r="E48" s="514">
        <v>43070</v>
      </c>
      <c r="F48" s="276" t="s">
        <v>12</v>
      </c>
      <c r="G48" s="315">
        <v>-436858.74</v>
      </c>
      <c r="H48" s="635">
        <f>G48+'GAS Activity 2018'!H48</f>
        <v>-436858.74</v>
      </c>
      <c r="I48" s="635">
        <f>H48+'GAS Activity 2018'!I48</f>
        <v>-436858.74</v>
      </c>
      <c r="J48" s="635">
        <f>I48+'GAS Activity 2018'!J48</f>
        <v>-436858.74</v>
      </c>
      <c r="K48" s="638">
        <f>J48+'GAS Activity 2018'!K48</f>
        <v>-436858.74</v>
      </c>
      <c r="L48" s="635">
        <f>K48+'GAS Activity 2018'!L48</f>
        <v>-436858.74</v>
      </c>
      <c r="M48" s="639">
        <f>L48+'GAS Activity 2018'!M48</f>
        <v>-436858.74</v>
      </c>
      <c r="N48" s="638">
        <f>M48+'GAS Activity 2018'!N48</f>
        <v>-436858.74</v>
      </c>
      <c r="O48" s="635">
        <f>N48+'GAS Activity 2018'!O48</f>
        <v>-436858.74</v>
      </c>
      <c r="P48" s="639">
        <f>O48+'GAS Activity 2018'!P48</f>
        <v>-436858.74</v>
      </c>
      <c r="Q48" s="635">
        <f>P48+'GAS Activity 2018'!Q48</f>
        <v>-436858.74</v>
      </c>
      <c r="R48" s="635">
        <f>Q48+'GAS Activity 2018'!R48</f>
        <v>-436858.74</v>
      </c>
      <c r="S48" s="637">
        <f>R48+'GAS Activity 2018'!S48</f>
        <v>-436858.74</v>
      </c>
      <c r="T48" s="272"/>
    </row>
    <row r="49" spans="1:20" s="37" customFormat="1" ht="15.95" customHeight="1">
      <c r="A49" s="51"/>
      <c r="B49" s="480"/>
      <c r="C49" s="67" t="s">
        <v>81</v>
      </c>
      <c r="D49" s="66"/>
      <c r="E49" s="59"/>
      <c r="F49" s="282"/>
      <c r="G49" s="297">
        <f t="shared" ref="G49" si="10">SUM(G47:G48)</f>
        <v>644675.18000000005</v>
      </c>
      <c r="H49" s="60">
        <f t="shared" ref="H49:S49" si="11">SUM(H47:H48)</f>
        <v>699049.06</v>
      </c>
      <c r="I49" s="60">
        <f t="shared" si="11"/>
        <v>783501.68</v>
      </c>
      <c r="J49" s="60">
        <f t="shared" si="11"/>
        <v>820650</v>
      </c>
      <c r="K49" s="187">
        <f>SUM(K47:K48)</f>
        <v>831109</v>
      </c>
      <c r="L49" s="60">
        <f t="shared" si="11"/>
        <v>867635.24</v>
      </c>
      <c r="M49" s="188">
        <f t="shared" si="11"/>
        <v>884614.74</v>
      </c>
      <c r="N49" s="187">
        <f t="shared" si="11"/>
        <v>957557.3</v>
      </c>
      <c r="O49" s="60">
        <f t="shared" si="11"/>
        <v>988282.27</v>
      </c>
      <c r="P49" s="188">
        <f t="shared" si="11"/>
        <v>995016.05</v>
      </c>
      <c r="Q49" s="60">
        <f t="shared" si="11"/>
        <v>995016.05</v>
      </c>
      <c r="R49" s="60">
        <f t="shared" si="11"/>
        <v>1165676.93</v>
      </c>
      <c r="S49" s="523">
        <f t="shared" si="11"/>
        <v>1364254.66</v>
      </c>
      <c r="T49" s="272"/>
    </row>
    <row r="50" spans="1:20" s="30" customFormat="1" ht="15.95" customHeight="1">
      <c r="A50" s="556"/>
      <c r="B50" s="529"/>
      <c r="C50" s="528"/>
      <c r="D50" s="52"/>
      <c r="E50" s="53"/>
      <c r="F50" s="64"/>
      <c r="G50" s="298"/>
      <c r="H50" s="65"/>
      <c r="I50" s="65"/>
      <c r="J50" s="45"/>
      <c r="K50" s="185"/>
      <c r="L50" s="55"/>
      <c r="M50" s="180"/>
      <c r="N50" s="185"/>
      <c r="O50" s="55"/>
      <c r="P50" s="180"/>
      <c r="Q50" s="55"/>
      <c r="R50" s="55"/>
      <c r="S50" s="521"/>
      <c r="T50" s="274"/>
    </row>
    <row r="51" spans="1:20" s="37" customFormat="1" ht="15.95" customHeight="1">
      <c r="A51" s="32">
        <v>18614402</v>
      </c>
      <c r="B51" s="475">
        <v>18609542</v>
      </c>
      <c r="C51" s="33" t="s">
        <v>219</v>
      </c>
      <c r="D51" s="701" t="s">
        <v>69</v>
      </c>
      <c r="E51" s="703"/>
      <c r="F51" s="704"/>
      <c r="G51" s="289">
        <v>1274144.71</v>
      </c>
      <c r="H51" s="48">
        <f>G51+'GAS Activity 2018'!H51</f>
        <v>1282943.8999999999</v>
      </c>
      <c r="I51" s="48">
        <f>H51+'GAS Activity 2018'!I51</f>
        <v>1282943.8999999999</v>
      </c>
      <c r="J51" s="48">
        <f>I51+'GAS Activity 2018'!J51</f>
        <v>1295142.78</v>
      </c>
      <c r="K51" s="181">
        <f>J51+'GAS Activity 2018'!K51</f>
        <v>1308273.26</v>
      </c>
      <c r="L51" s="48">
        <f>K51+'GAS Activity 2018'!L51</f>
        <v>1326396.5900000001</v>
      </c>
      <c r="M51" s="182">
        <f>L51+'GAS Activity 2018'!M51</f>
        <v>1335399.8400000001</v>
      </c>
      <c r="N51" s="181">
        <f>M51+'GAS Activity 2018'!N51</f>
        <v>1345397.33</v>
      </c>
      <c r="O51" s="48">
        <f>N51+'GAS Activity 2018'!O51</f>
        <v>1359142.03</v>
      </c>
      <c r="P51" s="182">
        <f>O51+'GAS Activity 2018'!P51</f>
        <v>1359142.03</v>
      </c>
      <c r="Q51" s="48">
        <f>P51+'GAS Activity 2018'!Q51</f>
        <v>1360334.23</v>
      </c>
      <c r="R51" s="48">
        <f>Q51+'GAS Activity 2018'!R51</f>
        <v>1361780.75</v>
      </c>
      <c r="S51" s="640">
        <f>R51+'GAS Activity 2018'!S51</f>
        <v>1362366.75</v>
      </c>
      <c r="T51" s="272"/>
    </row>
    <row r="52" spans="1:20" s="37" customFormat="1" ht="15.95" customHeight="1">
      <c r="A52" s="32"/>
      <c r="B52" s="475">
        <v>18608792</v>
      </c>
      <c r="C52" s="33" t="s">
        <v>220</v>
      </c>
      <c r="D52" s="702"/>
      <c r="E52" s="703"/>
      <c r="F52" s="702"/>
      <c r="G52" s="289">
        <v>-160310.15</v>
      </c>
      <c r="H52" s="48">
        <f>G52+'GAS Activity 2018'!H52</f>
        <v>-160310.15</v>
      </c>
      <c r="I52" s="48">
        <f>H52+'GAS Activity 2018'!I52</f>
        <v>-160310.15</v>
      </c>
      <c r="J52" s="48">
        <f>I52+'GAS Activity 2018'!J52</f>
        <v>-160310.15</v>
      </c>
      <c r="K52" s="181">
        <f>J52+'GAS Activity 2018'!K52</f>
        <v>-160310.15</v>
      </c>
      <c r="L52" s="48">
        <f>K52+'GAS Activity 2018'!L52</f>
        <v>-160310.15</v>
      </c>
      <c r="M52" s="182">
        <f>L52+'GAS Activity 2018'!M52</f>
        <v>-160310.15</v>
      </c>
      <c r="N52" s="181">
        <f>M52+'GAS Activity 2018'!N52</f>
        <v>-160310.15</v>
      </c>
      <c r="O52" s="48">
        <f>N52+'GAS Activity 2018'!O52</f>
        <v>-160310.15</v>
      </c>
      <c r="P52" s="182">
        <f>O52+'GAS Activity 2018'!P52</f>
        <v>-160310.15</v>
      </c>
      <c r="Q52" s="48">
        <f>P52+'GAS Activity 2018'!Q52</f>
        <v>-160310.15</v>
      </c>
      <c r="R52" s="48">
        <f>Q52+'GAS Activity 2018'!R52</f>
        <v>-160310.15</v>
      </c>
      <c r="S52" s="640">
        <f>R52+'GAS Activity 2018'!S52</f>
        <v>-160310.15</v>
      </c>
      <c r="T52" s="272"/>
    </row>
    <row r="53" spans="1:20" s="37" customFormat="1" ht="15.95" customHeight="1">
      <c r="A53" s="32"/>
      <c r="B53" s="475">
        <v>18609542</v>
      </c>
      <c r="C53" s="33" t="s">
        <v>22</v>
      </c>
      <c r="D53" s="701" t="s">
        <v>70</v>
      </c>
      <c r="E53" s="706">
        <v>43070</v>
      </c>
      <c r="F53" s="708" t="s">
        <v>12</v>
      </c>
      <c r="G53" s="289">
        <v>-1263973.54</v>
      </c>
      <c r="H53" s="48">
        <f>G53+'GAS Activity 2018'!H53</f>
        <v>-1263973.54</v>
      </c>
      <c r="I53" s="48">
        <f>H53+'GAS Activity 2018'!I53</f>
        <v>-1263973.54</v>
      </c>
      <c r="J53" s="48">
        <f>I53+'GAS Activity 2018'!J53</f>
        <v>-1263973.54</v>
      </c>
      <c r="K53" s="181">
        <f>J53+'GAS Activity 2018'!K53</f>
        <v>-1263973.54</v>
      </c>
      <c r="L53" s="48">
        <f>K53+'GAS Activity 2018'!L53</f>
        <v>-1263973.54</v>
      </c>
      <c r="M53" s="182">
        <f>L53+'GAS Activity 2018'!M53</f>
        <v>-1263973.54</v>
      </c>
      <c r="N53" s="181">
        <f>M53+'GAS Activity 2018'!N53</f>
        <v>-1263973.54</v>
      </c>
      <c r="O53" s="48">
        <f>N53+'GAS Activity 2018'!O53</f>
        <v>-1263973.54</v>
      </c>
      <c r="P53" s="182">
        <f>O53+'GAS Activity 2018'!P53</f>
        <v>-1263973.54</v>
      </c>
      <c r="Q53" s="48">
        <f>P53+'GAS Activity 2018'!Q53</f>
        <v>-1263973.54</v>
      </c>
      <c r="R53" s="48">
        <f>Q53+'GAS Activity 2018'!R53</f>
        <v>-1263973.54</v>
      </c>
      <c r="S53" s="640">
        <f>R53+'GAS Activity 2018'!S53</f>
        <v>-1263973.54</v>
      </c>
      <c r="T53" s="272"/>
    </row>
    <row r="54" spans="1:20" s="37" customFormat="1" ht="15.95" customHeight="1">
      <c r="A54" s="32"/>
      <c r="B54" s="475">
        <v>18608792</v>
      </c>
      <c r="C54" s="33" t="s">
        <v>22</v>
      </c>
      <c r="D54" s="705"/>
      <c r="E54" s="707"/>
      <c r="F54" s="709"/>
      <c r="G54" s="315">
        <v>160310.15</v>
      </c>
      <c r="H54" s="635">
        <f>G54+'GAS Activity 2018'!H54</f>
        <v>160310.15</v>
      </c>
      <c r="I54" s="635">
        <f>H54+'GAS Activity 2018'!I54</f>
        <v>160310.15</v>
      </c>
      <c r="J54" s="635">
        <f>I54+'GAS Activity 2018'!J54</f>
        <v>160310.15</v>
      </c>
      <c r="K54" s="638">
        <f>J54+'GAS Activity 2018'!K54</f>
        <v>160310.15</v>
      </c>
      <c r="L54" s="635">
        <f>K54+'GAS Activity 2018'!L54</f>
        <v>160310.15</v>
      </c>
      <c r="M54" s="639">
        <f>L54+'GAS Activity 2018'!M54</f>
        <v>160310.15</v>
      </c>
      <c r="N54" s="638">
        <f>M54+'GAS Activity 2018'!N54</f>
        <v>160310.15</v>
      </c>
      <c r="O54" s="635">
        <f>N54+'GAS Activity 2018'!O54</f>
        <v>160310.15</v>
      </c>
      <c r="P54" s="639">
        <f>O54+'GAS Activity 2018'!P54</f>
        <v>160310.15</v>
      </c>
      <c r="Q54" s="635">
        <f>P54+'GAS Activity 2018'!Q54</f>
        <v>160310.15</v>
      </c>
      <c r="R54" s="635">
        <f>Q54+'GAS Activity 2018'!R54</f>
        <v>160310.15</v>
      </c>
      <c r="S54" s="637">
        <f>R54+'GAS Activity 2018'!S54</f>
        <v>160310.15</v>
      </c>
      <c r="T54" s="272"/>
    </row>
    <row r="55" spans="1:20" s="37" customFormat="1" ht="15.95" customHeight="1">
      <c r="A55" s="51"/>
      <c r="B55" s="480"/>
      <c r="C55" s="67" t="s">
        <v>82</v>
      </c>
      <c r="D55" s="66"/>
      <c r="E55" s="59"/>
      <c r="F55" s="282"/>
      <c r="G55" s="297">
        <f t="shared" ref="G55" si="12">SUM(G51:G54)</f>
        <v>10171.17</v>
      </c>
      <c r="H55" s="60">
        <f t="shared" ref="H55:S55" si="13">SUM(H51:H54)</f>
        <v>18970.36</v>
      </c>
      <c r="I55" s="60">
        <f t="shared" si="13"/>
        <v>18970.36</v>
      </c>
      <c r="J55" s="60">
        <f t="shared" si="13"/>
        <v>31169.24</v>
      </c>
      <c r="K55" s="187">
        <f t="shared" si="13"/>
        <v>44299.72</v>
      </c>
      <c r="L55" s="60">
        <f t="shared" si="13"/>
        <v>62423.05</v>
      </c>
      <c r="M55" s="188">
        <f t="shared" si="13"/>
        <v>71426.3</v>
      </c>
      <c r="N55" s="187">
        <f t="shared" si="13"/>
        <v>81423.789999999994</v>
      </c>
      <c r="O55" s="60">
        <f t="shared" si="13"/>
        <v>95168.49</v>
      </c>
      <c r="P55" s="188">
        <f t="shared" si="13"/>
        <v>95168.49</v>
      </c>
      <c r="Q55" s="60">
        <f t="shared" si="13"/>
        <v>96360.69</v>
      </c>
      <c r="R55" s="60">
        <f t="shared" si="13"/>
        <v>97807.21</v>
      </c>
      <c r="S55" s="523">
        <f t="shared" si="13"/>
        <v>98393.21</v>
      </c>
      <c r="T55" s="272"/>
    </row>
    <row r="56" spans="1:20" s="30" customFormat="1" ht="15.95" customHeight="1">
      <c r="A56" s="556"/>
      <c r="B56" s="529"/>
      <c r="C56" s="528"/>
      <c r="D56" s="52"/>
      <c r="E56" s="53"/>
      <c r="F56" s="64"/>
      <c r="G56" s="298"/>
      <c r="H56" s="65"/>
      <c r="I56" s="65"/>
      <c r="J56" s="45"/>
      <c r="K56" s="185"/>
      <c r="L56" s="55"/>
      <c r="M56" s="180"/>
      <c r="N56" s="185"/>
      <c r="O56" s="55"/>
      <c r="P56" s="180"/>
      <c r="Q56" s="55"/>
      <c r="R56" s="55"/>
      <c r="S56" s="521"/>
      <c r="T56" s="274"/>
    </row>
    <row r="57" spans="1:20" s="37" customFormat="1" ht="15.95" customHeight="1">
      <c r="A57" s="32">
        <v>18608302</v>
      </c>
      <c r="B57" s="475">
        <v>18608752</v>
      </c>
      <c r="C57" s="33" t="s">
        <v>221</v>
      </c>
      <c r="D57" s="701" t="s">
        <v>69</v>
      </c>
      <c r="E57" s="703"/>
      <c r="F57" s="704"/>
      <c r="G57" s="289">
        <v>2050122.67</v>
      </c>
      <c r="H57" s="48">
        <f>G57+'GAS Activity 2018'!H57</f>
        <v>2050122.67</v>
      </c>
      <c r="I57" s="48">
        <f>H57+'GAS Activity 2018'!I57</f>
        <v>2050122.67</v>
      </c>
      <c r="J57" s="48">
        <f>I57+'GAS Activity 2018'!J57</f>
        <v>2050122.67</v>
      </c>
      <c r="K57" s="181">
        <f>J57+'GAS Activity 2018'!K57</f>
        <v>2050122.67</v>
      </c>
      <c r="L57" s="48">
        <f>K57+'GAS Activity 2018'!L57</f>
        <v>2050122.67</v>
      </c>
      <c r="M57" s="182">
        <f>L57+'GAS Activity 2018'!M57</f>
        <v>2050122.67</v>
      </c>
      <c r="N57" s="181">
        <f>M57+'GAS Activity 2018'!N57</f>
        <v>2050122.67</v>
      </c>
      <c r="O57" s="48">
        <f>N57+'GAS Activity 2018'!O57</f>
        <v>2050122.67</v>
      </c>
      <c r="P57" s="182">
        <f>O57+'GAS Activity 2018'!P57</f>
        <v>2050122.67</v>
      </c>
      <c r="Q57" s="48">
        <f>P57+'GAS Activity 2018'!Q57</f>
        <v>2050122.67</v>
      </c>
      <c r="R57" s="48">
        <f>Q57+'GAS Activity 2018'!R57</f>
        <v>2050122.67</v>
      </c>
      <c r="S57" s="522">
        <f>R57+'GAS Activity 2018'!S57</f>
        <v>2050122.67</v>
      </c>
      <c r="T57" s="272"/>
    </row>
    <row r="58" spans="1:20" s="37" customFormat="1" ht="15.95" customHeight="1">
      <c r="A58" s="32"/>
      <c r="B58" s="475">
        <v>18608752</v>
      </c>
      <c r="C58" s="33" t="s">
        <v>222</v>
      </c>
      <c r="D58" s="702"/>
      <c r="E58" s="703"/>
      <c r="F58" s="702"/>
      <c r="G58" s="289">
        <v>-1114592.67</v>
      </c>
      <c r="H58" s="48">
        <f>G58+'GAS Activity 2018'!H58</f>
        <v>-1114592.67</v>
      </c>
      <c r="I58" s="48">
        <f>H58+'GAS Activity 2018'!I58</f>
        <v>-1114592.67</v>
      </c>
      <c r="J58" s="48">
        <f>I58+'GAS Activity 2018'!J58</f>
        <v>-1114592.67</v>
      </c>
      <c r="K58" s="181">
        <f>J58+'GAS Activity 2018'!K58</f>
        <v>-1114592.67</v>
      </c>
      <c r="L58" s="48">
        <f>K58+'GAS Activity 2018'!L58</f>
        <v>-1114592.67</v>
      </c>
      <c r="M58" s="182">
        <f>L58+'GAS Activity 2018'!M58</f>
        <v>-1114592.67</v>
      </c>
      <c r="N58" s="181">
        <f>M58+'GAS Activity 2018'!N58</f>
        <v>-1114592.67</v>
      </c>
      <c r="O58" s="48">
        <f>N58+'GAS Activity 2018'!O58</f>
        <v>-1114592.67</v>
      </c>
      <c r="P58" s="182">
        <f>O58+'GAS Activity 2018'!P58</f>
        <v>-1114592.67</v>
      </c>
      <c r="Q58" s="48">
        <f>P58+'GAS Activity 2018'!Q58</f>
        <v>-1114592.67</v>
      </c>
      <c r="R58" s="48">
        <f>Q58+'GAS Activity 2018'!R58</f>
        <v>-1114592.67</v>
      </c>
      <c r="S58" s="522">
        <f>R58+'GAS Activity 2018'!S58</f>
        <v>-1114592.67</v>
      </c>
      <c r="T58" s="272"/>
    </row>
    <row r="59" spans="1:20" s="37" customFormat="1" ht="15.95" customHeight="1">
      <c r="A59" s="32"/>
      <c r="B59" s="475">
        <v>18608752</v>
      </c>
      <c r="C59" s="33" t="s">
        <v>22</v>
      </c>
      <c r="D59" s="511" t="s">
        <v>70</v>
      </c>
      <c r="E59" s="514">
        <v>43070</v>
      </c>
      <c r="F59" s="276" t="s">
        <v>12</v>
      </c>
      <c r="G59" s="315">
        <v>-935530</v>
      </c>
      <c r="H59" s="635">
        <f>G59+'GAS Activity 2018'!H59</f>
        <v>-935530</v>
      </c>
      <c r="I59" s="635">
        <f>H59+'GAS Activity 2018'!I59</f>
        <v>-935530</v>
      </c>
      <c r="J59" s="635">
        <f>I59+'GAS Activity 2018'!J59</f>
        <v>-935530</v>
      </c>
      <c r="K59" s="638">
        <f>J59+'GAS Activity 2018'!K59</f>
        <v>-935530</v>
      </c>
      <c r="L59" s="635">
        <f>K59+'GAS Activity 2018'!L59</f>
        <v>-935530</v>
      </c>
      <c r="M59" s="639">
        <f>L59+'GAS Activity 2018'!M59</f>
        <v>-935530</v>
      </c>
      <c r="N59" s="638">
        <f>M59+'GAS Activity 2018'!N59</f>
        <v>-935530</v>
      </c>
      <c r="O59" s="635">
        <f>N59+'GAS Activity 2018'!O59</f>
        <v>-935530</v>
      </c>
      <c r="P59" s="639">
        <f>O59+'GAS Activity 2018'!P59</f>
        <v>-935530</v>
      </c>
      <c r="Q59" s="635">
        <f>P59+'GAS Activity 2018'!Q59</f>
        <v>-935530</v>
      </c>
      <c r="R59" s="635">
        <f>Q59+'GAS Activity 2018'!R59</f>
        <v>-935530</v>
      </c>
      <c r="S59" s="637">
        <f>R59+'GAS Activity 2018'!S59</f>
        <v>-935530</v>
      </c>
      <c r="T59" s="272"/>
    </row>
    <row r="60" spans="1:20" s="37" customFormat="1" ht="15.95" customHeight="1">
      <c r="A60" s="51"/>
      <c r="B60" s="480"/>
      <c r="C60" s="67" t="s">
        <v>83</v>
      </c>
      <c r="D60" s="66"/>
      <c r="E60" s="59"/>
      <c r="F60" s="282"/>
      <c r="G60" s="297">
        <f t="shared" ref="G60" si="14">SUM(G57:G59)</f>
        <v>0</v>
      </c>
      <c r="H60" s="60">
        <f t="shared" ref="H60:S60" si="15">SUM(H57:H59)</f>
        <v>0</v>
      </c>
      <c r="I60" s="60">
        <f t="shared" si="15"/>
        <v>0</v>
      </c>
      <c r="J60" s="60">
        <f t="shared" si="15"/>
        <v>0</v>
      </c>
      <c r="K60" s="187">
        <f t="shared" si="15"/>
        <v>0</v>
      </c>
      <c r="L60" s="60">
        <f t="shared" si="15"/>
        <v>0</v>
      </c>
      <c r="M60" s="188">
        <f t="shared" si="15"/>
        <v>0</v>
      </c>
      <c r="N60" s="187">
        <f t="shared" si="15"/>
        <v>0</v>
      </c>
      <c r="O60" s="60">
        <f t="shared" si="15"/>
        <v>0</v>
      </c>
      <c r="P60" s="188">
        <f t="shared" si="15"/>
        <v>0</v>
      </c>
      <c r="Q60" s="60">
        <f t="shared" si="15"/>
        <v>0</v>
      </c>
      <c r="R60" s="60">
        <f t="shared" si="15"/>
        <v>0</v>
      </c>
      <c r="S60" s="523">
        <f t="shared" si="15"/>
        <v>0</v>
      </c>
      <c r="T60" s="272"/>
    </row>
    <row r="61" spans="1:20" s="30" customFormat="1" ht="15.95" customHeight="1">
      <c r="A61" s="556"/>
      <c r="B61" s="529"/>
      <c r="C61" s="528"/>
      <c r="D61" s="52"/>
      <c r="E61" s="53"/>
      <c r="F61" s="64"/>
      <c r="G61" s="298"/>
      <c r="H61" s="65"/>
      <c r="I61" s="65"/>
      <c r="J61" s="45"/>
      <c r="K61" s="185"/>
      <c r="L61" s="55"/>
      <c r="M61" s="180"/>
      <c r="N61" s="185"/>
      <c r="O61" s="55"/>
      <c r="P61" s="180"/>
      <c r="Q61" s="55"/>
      <c r="R61" s="55"/>
      <c r="S61" s="521"/>
      <c r="T61" s="274"/>
    </row>
    <row r="62" spans="1:20" s="37" customFormat="1" ht="15.95" customHeight="1">
      <c r="A62" s="32">
        <v>18607104</v>
      </c>
      <c r="B62" s="475">
        <v>18608002</v>
      </c>
      <c r="C62" s="33" t="s">
        <v>223</v>
      </c>
      <c r="D62" s="508" t="s">
        <v>69</v>
      </c>
      <c r="E62" s="515"/>
      <c r="F62" s="509"/>
      <c r="G62" s="289">
        <v>770878.41</v>
      </c>
      <c r="H62" s="48">
        <f>G62+'GAS Activity 2018'!H62</f>
        <v>770878.41</v>
      </c>
      <c r="I62" s="48">
        <f>H62+'GAS Activity 2018'!I62</f>
        <v>770878.41</v>
      </c>
      <c r="J62" s="48">
        <f>I62+'GAS Activity 2018'!J62</f>
        <v>770878.41</v>
      </c>
      <c r="K62" s="181">
        <f>J62+'GAS Activity 2018'!K62</f>
        <v>770878.41</v>
      </c>
      <c r="L62" s="48">
        <f>K62+'GAS Activity 2018'!L62</f>
        <v>795651.49</v>
      </c>
      <c r="M62" s="182">
        <f>L62+'GAS Activity 2018'!M62</f>
        <v>795651.49</v>
      </c>
      <c r="N62" s="181">
        <f>M62+'GAS Activity 2018'!N62</f>
        <v>810392.06</v>
      </c>
      <c r="O62" s="48">
        <f>N62+'GAS Activity 2018'!O62</f>
        <v>810153.72</v>
      </c>
      <c r="P62" s="182">
        <f>O62+'GAS Activity 2018'!P62</f>
        <v>810978.18</v>
      </c>
      <c r="Q62" s="48">
        <f>P62+'GAS Activity 2018'!Q62</f>
        <v>810978.18</v>
      </c>
      <c r="R62" s="48">
        <f>Q62+'GAS Activity 2018'!R62</f>
        <v>814699.93</v>
      </c>
      <c r="S62" s="522">
        <f>R62+'GAS Activity 2018'!S62</f>
        <v>814699.93</v>
      </c>
      <c r="T62" s="272"/>
    </row>
    <row r="63" spans="1:20" s="37" customFormat="1" ht="15.95" customHeight="1">
      <c r="A63" s="32"/>
      <c r="B63" s="475">
        <v>18608002</v>
      </c>
      <c r="C63" s="33" t="s">
        <v>22</v>
      </c>
      <c r="D63" s="511" t="s">
        <v>70</v>
      </c>
      <c r="E63" s="514">
        <v>43070</v>
      </c>
      <c r="F63" s="276" t="s">
        <v>12</v>
      </c>
      <c r="G63" s="315">
        <v>-518202.47</v>
      </c>
      <c r="H63" s="635">
        <f>G63+'GAS Activity 2018'!H63</f>
        <v>-518202.47</v>
      </c>
      <c r="I63" s="635">
        <f>H63+'GAS Activity 2018'!I63</f>
        <v>-518202.47</v>
      </c>
      <c r="J63" s="635">
        <f>I63+'GAS Activity 2018'!J63</f>
        <v>-518202.47</v>
      </c>
      <c r="K63" s="638">
        <f>J63+'GAS Activity 2018'!K63</f>
        <v>-518202.47</v>
      </c>
      <c r="L63" s="635">
        <f>K63+'GAS Activity 2018'!L63</f>
        <v>-518202.47</v>
      </c>
      <c r="M63" s="639">
        <f>L63+'GAS Activity 2018'!M63</f>
        <v>-518202.47</v>
      </c>
      <c r="N63" s="638">
        <f>M63+'GAS Activity 2018'!N63</f>
        <v>-518202.47</v>
      </c>
      <c r="O63" s="635">
        <f>N63+'GAS Activity 2018'!O63</f>
        <v>-518202.47</v>
      </c>
      <c r="P63" s="639">
        <f>O63+'GAS Activity 2018'!P63</f>
        <v>-518202.47</v>
      </c>
      <c r="Q63" s="635">
        <f>P63+'GAS Activity 2018'!Q63</f>
        <v>-518202.47</v>
      </c>
      <c r="R63" s="635">
        <f>Q63+'GAS Activity 2018'!R63</f>
        <v>-518202.47</v>
      </c>
      <c r="S63" s="637">
        <f>R63+'GAS Activity 2018'!S63</f>
        <v>-518202.47</v>
      </c>
      <c r="T63" s="272"/>
    </row>
    <row r="64" spans="1:20" s="37" customFormat="1" ht="15.95" customHeight="1">
      <c r="A64" s="51"/>
      <c r="B64" s="480"/>
      <c r="C64" s="67" t="s">
        <v>84</v>
      </c>
      <c r="D64" s="66"/>
      <c r="E64" s="59"/>
      <c r="F64" s="282"/>
      <c r="G64" s="297">
        <f t="shared" ref="G64" si="16">SUM(G62:G63)</f>
        <v>252675.94</v>
      </c>
      <c r="H64" s="60">
        <f t="shared" ref="H64:S64" si="17">SUM(H62:H63)</f>
        <v>252675.94</v>
      </c>
      <c r="I64" s="60">
        <f t="shared" si="17"/>
        <v>252675.94</v>
      </c>
      <c r="J64" s="60">
        <f t="shared" si="17"/>
        <v>252675.94</v>
      </c>
      <c r="K64" s="187">
        <f t="shared" si="17"/>
        <v>252675.94</v>
      </c>
      <c r="L64" s="60">
        <f t="shared" si="17"/>
        <v>277449.02</v>
      </c>
      <c r="M64" s="188">
        <f t="shared" si="17"/>
        <v>277449.02</v>
      </c>
      <c r="N64" s="187">
        <f t="shared" si="17"/>
        <v>292189.59000000003</v>
      </c>
      <c r="O64" s="60">
        <f t="shared" si="17"/>
        <v>291951.25</v>
      </c>
      <c r="P64" s="188">
        <f t="shared" si="17"/>
        <v>292775.71000000002</v>
      </c>
      <c r="Q64" s="60">
        <f t="shared" si="17"/>
        <v>292775.71000000002</v>
      </c>
      <c r="R64" s="60">
        <f t="shared" si="17"/>
        <v>296497.46000000002</v>
      </c>
      <c r="S64" s="523">
        <f t="shared" si="17"/>
        <v>296497.46000000002</v>
      </c>
      <c r="T64" s="272"/>
    </row>
    <row r="65" spans="1:20" s="30" customFormat="1" ht="15.95" customHeight="1">
      <c r="A65" s="556"/>
      <c r="B65" s="529"/>
      <c r="C65" s="528"/>
      <c r="D65" s="52"/>
      <c r="E65" s="53"/>
      <c r="F65" s="64"/>
      <c r="G65" s="298"/>
      <c r="H65" s="65"/>
      <c r="I65" s="65"/>
      <c r="J65" s="45"/>
      <c r="K65" s="185"/>
      <c r="L65" s="55"/>
      <c r="M65" s="180"/>
      <c r="N65" s="185"/>
      <c r="O65" s="55"/>
      <c r="P65" s="180"/>
      <c r="Q65" s="55"/>
      <c r="R65" s="55"/>
      <c r="S65" s="521"/>
      <c r="T65" s="274"/>
    </row>
    <row r="66" spans="1:20" s="37" customFormat="1" ht="15.95" customHeight="1">
      <c r="A66" s="32">
        <v>18230212</v>
      </c>
      <c r="B66" s="475">
        <v>18237112</v>
      </c>
      <c r="C66" s="33" t="s">
        <v>224</v>
      </c>
      <c r="D66" s="508" t="s">
        <v>69</v>
      </c>
      <c r="E66" s="515"/>
      <c r="F66" s="509"/>
      <c r="G66" s="289">
        <v>294228.84000000003</v>
      </c>
      <c r="H66" s="48">
        <f>G66+'GAS Activity 2018'!H66</f>
        <v>294228.84000000003</v>
      </c>
      <c r="I66" s="48">
        <f>H66+'GAS Activity 2018'!I66</f>
        <v>294228.84000000003</v>
      </c>
      <c r="J66" s="48">
        <f>I66+'GAS Activity 2018'!J66</f>
        <v>294228.84000000003</v>
      </c>
      <c r="K66" s="181">
        <f>J66+'GAS Activity 2018'!K66</f>
        <v>294228.84000000003</v>
      </c>
      <c r="L66" s="48">
        <f>K66+'GAS Activity 2018'!L66</f>
        <v>294228.84000000003</v>
      </c>
      <c r="M66" s="182">
        <f>L66+'GAS Activity 2018'!M66</f>
        <v>294228.84000000003</v>
      </c>
      <c r="N66" s="181">
        <f>M66+'GAS Activity 2018'!N66</f>
        <v>294228.84000000003</v>
      </c>
      <c r="O66" s="48">
        <f>N66+'GAS Activity 2018'!O66</f>
        <v>294228.84000000003</v>
      </c>
      <c r="P66" s="182">
        <f>O66+'GAS Activity 2018'!P66</f>
        <v>294228.84000000003</v>
      </c>
      <c r="Q66" s="48">
        <f>P66+'GAS Activity 2018'!Q66</f>
        <v>294228.84000000003</v>
      </c>
      <c r="R66" s="48">
        <f>Q66+'GAS Activity 2018'!R66</f>
        <v>294228.84000000003</v>
      </c>
      <c r="S66" s="522">
        <f>R66+'GAS Activity 2018'!S66</f>
        <v>294228.84000000003</v>
      </c>
      <c r="T66" s="272"/>
    </row>
    <row r="67" spans="1:20" s="37" customFormat="1" ht="15.95" customHeight="1">
      <c r="A67" s="32"/>
      <c r="B67" s="475">
        <v>18237112</v>
      </c>
      <c r="C67" s="33" t="s">
        <v>22</v>
      </c>
      <c r="D67" s="511" t="s">
        <v>70</v>
      </c>
      <c r="E67" s="514">
        <v>43070</v>
      </c>
      <c r="F67" s="276" t="s">
        <v>12</v>
      </c>
      <c r="G67" s="299">
        <v>-289121.19</v>
      </c>
      <c r="H67" s="635">
        <f>G67+'GAS Activity 2018'!H67</f>
        <v>-289121.19</v>
      </c>
      <c r="I67" s="635">
        <f>H67+'GAS Activity 2018'!I67</f>
        <v>-289121.19</v>
      </c>
      <c r="J67" s="635">
        <f>I67+'GAS Activity 2018'!J67</f>
        <v>-289121.19</v>
      </c>
      <c r="K67" s="638">
        <f>J67+'GAS Activity 2018'!K67</f>
        <v>-289121.19</v>
      </c>
      <c r="L67" s="635">
        <f>K67+'GAS Activity 2018'!L67</f>
        <v>-289121.19</v>
      </c>
      <c r="M67" s="639">
        <f>L67+'GAS Activity 2018'!M67</f>
        <v>-289121.19</v>
      </c>
      <c r="N67" s="638">
        <f>M67+'GAS Activity 2018'!N67</f>
        <v>-289121.19</v>
      </c>
      <c r="O67" s="635">
        <f>N67+'GAS Activity 2018'!O67</f>
        <v>-289121.19</v>
      </c>
      <c r="P67" s="639">
        <f>O67+'GAS Activity 2018'!P67</f>
        <v>-289121.19</v>
      </c>
      <c r="Q67" s="635">
        <f>P67+'GAS Activity 2018'!Q67</f>
        <v>-289121.19</v>
      </c>
      <c r="R67" s="635">
        <f>Q67+'GAS Activity 2018'!R67</f>
        <v>-289121.19</v>
      </c>
      <c r="S67" s="637">
        <f>R67+'GAS Activity 2018'!S67</f>
        <v>-289121.19</v>
      </c>
      <c r="T67" s="272"/>
    </row>
    <row r="68" spans="1:20" s="37" customFormat="1" ht="15.95" customHeight="1">
      <c r="A68" s="32"/>
      <c r="B68" s="475"/>
      <c r="C68" s="68" t="s">
        <v>85</v>
      </c>
      <c r="D68" s="58"/>
      <c r="E68" s="59"/>
      <c r="F68" s="282"/>
      <c r="G68" s="297">
        <f t="shared" ref="G68" si="18">SUM(G66:G67)</f>
        <v>5107.6499999999996</v>
      </c>
      <c r="H68" s="60">
        <f t="shared" ref="H68:R68" si="19">SUM(H66:H67)</f>
        <v>5107.6499999999996</v>
      </c>
      <c r="I68" s="60">
        <f t="shared" si="19"/>
        <v>5107.6499999999996</v>
      </c>
      <c r="J68" s="60">
        <f t="shared" si="19"/>
        <v>5107.6499999999996</v>
      </c>
      <c r="K68" s="187">
        <f t="shared" si="19"/>
        <v>5107.6499999999996</v>
      </c>
      <c r="L68" s="60">
        <f t="shared" si="19"/>
        <v>5107.6499999999996</v>
      </c>
      <c r="M68" s="188">
        <f t="shared" si="19"/>
        <v>5107.6499999999996</v>
      </c>
      <c r="N68" s="187">
        <f t="shared" si="19"/>
        <v>5107.6499999999996</v>
      </c>
      <c r="O68" s="60">
        <f t="shared" si="19"/>
        <v>5107.6499999999996</v>
      </c>
      <c r="P68" s="188">
        <f t="shared" si="19"/>
        <v>5107.6499999999996</v>
      </c>
      <c r="Q68" s="60">
        <f t="shared" si="19"/>
        <v>5107.6499999999996</v>
      </c>
      <c r="R68" s="60">
        <f t="shared" si="19"/>
        <v>5107.6499999999996</v>
      </c>
      <c r="S68" s="523">
        <f>SUM(S66:S67)</f>
        <v>5107.6499999999996</v>
      </c>
      <c r="T68" s="272"/>
    </row>
    <row r="69" spans="1:20" s="30" customFormat="1" ht="15.95" customHeight="1">
      <c r="A69" s="556"/>
      <c r="B69" s="529"/>
      <c r="C69" s="528"/>
      <c r="D69" s="52"/>
      <c r="E69" s="53"/>
      <c r="F69" s="283"/>
      <c r="G69" s="298"/>
      <c r="H69" s="65"/>
      <c r="I69" s="65"/>
      <c r="J69" s="45"/>
      <c r="K69" s="185"/>
      <c r="L69" s="55"/>
      <c r="M69" s="180"/>
      <c r="N69" s="185"/>
      <c r="O69" s="55"/>
      <c r="P69" s="180"/>
      <c r="Q69" s="55"/>
      <c r="R69" s="55"/>
      <c r="S69" s="521"/>
      <c r="T69" s="274"/>
    </row>
    <row r="70" spans="1:20" s="37" customFormat="1" ht="15.95" customHeight="1">
      <c r="A70" s="32"/>
      <c r="B70" s="475">
        <v>18237122</v>
      </c>
      <c r="C70" s="33" t="s">
        <v>225</v>
      </c>
      <c r="D70" s="516" t="s">
        <v>69</v>
      </c>
      <c r="E70" s="513" t="s">
        <v>86</v>
      </c>
      <c r="F70" s="284"/>
      <c r="G70" s="289">
        <v>169602.13</v>
      </c>
      <c r="H70" s="48">
        <f>G70+'GAS Activity 2018'!H70</f>
        <v>169602.13</v>
      </c>
      <c r="I70" s="48">
        <f>H70+'GAS Activity 2018'!I70</f>
        <v>169602.13</v>
      </c>
      <c r="J70" s="48">
        <f>I70+'GAS Activity 2018'!J70</f>
        <v>169602.13</v>
      </c>
      <c r="K70" s="181">
        <f>J70+'GAS Activity 2018'!K70</f>
        <v>169602.13</v>
      </c>
      <c r="L70" s="48">
        <f>K70+'GAS Activity 2018'!L70</f>
        <v>169602.13</v>
      </c>
      <c r="M70" s="182">
        <f>L70+'GAS Activity 2018'!M70</f>
        <v>169602.13</v>
      </c>
      <c r="N70" s="181">
        <f>M70+'GAS Activity 2018'!N70</f>
        <v>169602.13</v>
      </c>
      <c r="O70" s="48">
        <f>N70+'GAS Activity 2018'!O70</f>
        <v>169602.13</v>
      </c>
      <c r="P70" s="182">
        <f>O70+'GAS Activity 2018'!P70</f>
        <v>169602.13</v>
      </c>
      <c r="Q70" s="48">
        <f>P70+'GAS Activity 2018'!Q70</f>
        <v>169602.13</v>
      </c>
      <c r="R70" s="48">
        <f>Q70+'GAS Activity 2018'!R70</f>
        <v>169602.13</v>
      </c>
      <c r="S70" s="522">
        <f>R70+'GAS Activity 2018'!S70</f>
        <v>169602.13</v>
      </c>
      <c r="T70" s="272"/>
    </row>
    <row r="71" spans="1:20" s="37" customFormat="1" ht="15.95" customHeight="1">
      <c r="A71" s="32"/>
      <c r="B71" s="475">
        <v>18237122</v>
      </c>
      <c r="C71" s="33" t="s">
        <v>22</v>
      </c>
      <c r="D71" s="511" t="s">
        <v>70</v>
      </c>
      <c r="E71" s="512">
        <v>43070</v>
      </c>
      <c r="F71" s="519" t="s">
        <v>12</v>
      </c>
      <c r="G71" s="293">
        <v>-169602.13</v>
      </c>
      <c r="H71" s="635">
        <f>G71+'GAS Activity 2018'!H71</f>
        <v>-169602.13</v>
      </c>
      <c r="I71" s="635">
        <f>H71+'GAS Activity 2018'!I71</f>
        <v>-169602.13</v>
      </c>
      <c r="J71" s="635">
        <f>I71+'GAS Activity 2018'!J71</f>
        <v>-169602.13</v>
      </c>
      <c r="K71" s="638">
        <f>J71+'GAS Activity 2018'!K71</f>
        <v>-169602.13</v>
      </c>
      <c r="L71" s="635">
        <f>K71+'GAS Activity 2018'!L71</f>
        <v>-169602.13</v>
      </c>
      <c r="M71" s="639">
        <f>L71+'GAS Activity 2018'!M71</f>
        <v>-169602.13</v>
      </c>
      <c r="N71" s="638">
        <f>M71+'GAS Activity 2018'!N71</f>
        <v>-169602.13</v>
      </c>
      <c r="O71" s="635">
        <f>N71+'GAS Activity 2018'!O71</f>
        <v>-169602.13</v>
      </c>
      <c r="P71" s="639">
        <f>O71+'GAS Activity 2018'!P71</f>
        <v>-169602.13</v>
      </c>
      <c r="Q71" s="635">
        <f>P71+'GAS Activity 2018'!Q71</f>
        <v>-169602.13</v>
      </c>
      <c r="R71" s="635">
        <f>Q71+'GAS Activity 2018'!R71</f>
        <v>-169602.13</v>
      </c>
      <c r="S71" s="637">
        <f>R71+'GAS Activity 2018'!S71</f>
        <v>-169602.13</v>
      </c>
      <c r="T71" s="272"/>
    </row>
    <row r="72" spans="1:20" s="37" customFormat="1" ht="15.95" customHeight="1">
      <c r="A72" s="32"/>
      <c r="B72" s="475"/>
      <c r="C72" s="68" t="s">
        <v>87</v>
      </c>
      <c r="D72" s="58"/>
      <c r="E72" s="59"/>
      <c r="F72" s="280"/>
      <c r="G72" s="297">
        <f t="shared" ref="G72" si="20">SUM(G70:G71)</f>
        <v>0</v>
      </c>
      <c r="H72" s="60">
        <f t="shared" ref="H72:I72" si="21">SUM(H70:H71)</f>
        <v>0</v>
      </c>
      <c r="I72" s="60">
        <f t="shared" si="21"/>
        <v>0</v>
      </c>
      <c r="J72" s="60">
        <f t="shared" ref="J72:S72" si="22">SUM(J70:J71)</f>
        <v>0</v>
      </c>
      <c r="K72" s="187">
        <f t="shared" si="22"/>
        <v>0</v>
      </c>
      <c r="L72" s="60">
        <f t="shared" si="22"/>
        <v>0</v>
      </c>
      <c r="M72" s="188">
        <f t="shared" si="22"/>
        <v>0</v>
      </c>
      <c r="N72" s="187">
        <f t="shared" si="22"/>
        <v>0</v>
      </c>
      <c r="O72" s="60">
        <f t="shared" si="22"/>
        <v>0</v>
      </c>
      <c r="P72" s="188">
        <f t="shared" si="22"/>
        <v>0</v>
      </c>
      <c r="Q72" s="60">
        <f t="shared" si="22"/>
        <v>0</v>
      </c>
      <c r="R72" s="60">
        <f t="shared" si="22"/>
        <v>0</v>
      </c>
      <c r="S72" s="523">
        <f t="shared" si="22"/>
        <v>0</v>
      </c>
      <c r="T72" s="272"/>
    </row>
    <row r="73" spans="1:20" s="30" customFormat="1" ht="15.95" customHeight="1">
      <c r="A73" s="556"/>
      <c r="B73" s="529"/>
      <c r="C73" s="528"/>
      <c r="D73" s="52"/>
      <c r="E73" s="53"/>
      <c r="F73" s="64"/>
      <c r="G73" s="298"/>
      <c r="H73" s="65"/>
      <c r="I73" s="65"/>
      <c r="J73" s="45"/>
      <c r="K73" s="185"/>
      <c r="L73" s="55"/>
      <c r="M73" s="180"/>
      <c r="N73" s="185"/>
      <c r="O73" s="55"/>
      <c r="P73" s="180"/>
      <c r="Q73" s="55"/>
      <c r="R73" s="55"/>
      <c r="S73" s="521"/>
      <c r="T73" s="274"/>
    </row>
    <row r="74" spans="1:20" s="37" customFormat="1" ht="15.95" customHeight="1">
      <c r="A74" s="32"/>
      <c r="B74" s="475">
        <v>18237132</v>
      </c>
      <c r="C74" s="33" t="s">
        <v>226</v>
      </c>
      <c r="D74" s="516" t="s">
        <v>69</v>
      </c>
      <c r="E74" s="513" t="s">
        <v>86</v>
      </c>
      <c r="F74" s="284"/>
      <c r="G74" s="289">
        <v>133750.43</v>
      </c>
      <c r="H74" s="48">
        <f>G74+'GAS Activity 2018'!H74</f>
        <v>133750.43</v>
      </c>
      <c r="I74" s="48">
        <f>H74+'GAS Activity 2018'!I74</f>
        <v>133750.43</v>
      </c>
      <c r="J74" s="48">
        <f>I74+'GAS Activity 2018'!J74</f>
        <v>133750.43</v>
      </c>
      <c r="K74" s="181">
        <f>J74+'GAS Activity 2018'!K74</f>
        <v>133750.43</v>
      </c>
      <c r="L74" s="48">
        <f>K74+'GAS Activity 2018'!L74</f>
        <v>133750.43</v>
      </c>
      <c r="M74" s="182">
        <f>L74+'GAS Activity 2018'!M74</f>
        <v>133750.43</v>
      </c>
      <c r="N74" s="181">
        <f>M74+'GAS Activity 2018'!N74</f>
        <v>133750.43</v>
      </c>
      <c r="O74" s="48">
        <f>N74+'GAS Activity 2018'!O74</f>
        <v>133750.43</v>
      </c>
      <c r="P74" s="182">
        <f>O74+'GAS Activity 2018'!P74</f>
        <v>133750.43</v>
      </c>
      <c r="Q74" s="48">
        <f>P74+'GAS Activity 2018'!Q74</f>
        <v>133750.43</v>
      </c>
      <c r="R74" s="48">
        <f>Q74+'GAS Activity 2018'!R74</f>
        <v>133750.43</v>
      </c>
      <c r="S74" s="522">
        <f>R74+'GAS Activity 2018'!S74</f>
        <v>133750.43</v>
      </c>
      <c r="T74" s="272"/>
    </row>
    <row r="75" spans="1:20" s="37" customFormat="1" ht="15.95" customHeight="1">
      <c r="A75" s="32"/>
      <c r="B75" s="475">
        <v>18237132</v>
      </c>
      <c r="C75" s="33" t="s">
        <v>22</v>
      </c>
      <c r="D75" s="511" t="s">
        <v>70</v>
      </c>
      <c r="E75" s="514">
        <v>43070</v>
      </c>
      <c r="F75" s="276" t="s">
        <v>12</v>
      </c>
      <c r="G75" s="293">
        <v>-133750.43</v>
      </c>
      <c r="H75" s="635">
        <f>G75+'GAS Activity 2018'!H75</f>
        <v>-133750.43</v>
      </c>
      <c r="I75" s="635">
        <f>H75+'GAS Activity 2018'!I75</f>
        <v>-133750.43</v>
      </c>
      <c r="J75" s="635">
        <f>I75+'GAS Activity 2018'!J75</f>
        <v>-133750.43</v>
      </c>
      <c r="K75" s="638">
        <f>J75+'GAS Activity 2018'!K75</f>
        <v>-133750.43</v>
      </c>
      <c r="L75" s="635">
        <f>K75+'GAS Activity 2018'!L75</f>
        <v>-133750.43</v>
      </c>
      <c r="M75" s="639">
        <f>L75+'GAS Activity 2018'!M75</f>
        <v>-133750.43</v>
      </c>
      <c r="N75" s="638">
        <f>M75+'GAS Activity 2018'!N75</f>
        <v>-133750.43</v>
      </c>
      <c r="O75" s="635">
        <f>N75+'GAS Activity 2018'!O75</f>
        <v>-133750.43</v>
      </c>
      <c r="P75" s="639">
        <f>O75+'GAS Activity 2018'!P75</f>
        <v>-133750.43</v>
      </c>
      <c r="Q75" s="635">
        <f>P75+'GAS Activity 2018'!Q75</f>
        <v>-133750.43</v>
      </c>
      <c r="R75" s="635">
        <f>Q75+'GAS Activity 2018'!R75</f>
        <v>-133750.43</v>
      </c>
      <c r="S75" s="637">
        <f>R75+'GAS Activity 2018'!S75</f>
        <v>-133750.43</v>
      </c>
      <c r="T75" s="272"/>
    </row>
    <row r="76" spans="1:20" s="37" customFormat="1" ht="15.95" customHeight="1">
      <c r="A76" s="32"/>
      <c r="B76" s="475"/>
      <c r="C76" s="68" t="s">
        <v>88</v>
      </c>
      <c r="D76" s="70"/>
      <c r="E76" s="59"/>
      <c r="F76" s="280"/>
      <c r="G76" s="297">
        <f t="shared" ref="G76" si="23">SUM(G74:G75)</f>
        <v>0</v>
      </c>
      <c r="H76" s="60">
        <f t="shared" ref="H76:I76" si="24">SUM(H74:H75)</f>
        <v>0</v>
      </c>
      <c r="I76" s="60">
        <f t="shared" si="24"/>
        <v>0</v>
      </c>
      <c r="J76" s="60">
        <f>SUM(J74:J75)</f>
        <v>0</v>
      </c>
      <c r="K76" s="187">
        <f t="shared" ref="K76:S76" si="25">SUM(K74:K75)</f>
        <v>0</v>
      </c>
      <c r="L76" s="60">
        <f t="shared" si="25"/>
        <v>0</v>
      </c>
      <c r="M76" s="188">
        <f t="shared" si="25"/>
        <v>0</v>
      </c>
      <c r="N76" s="187">
        <f t="shared" si="25"/>
        <v>0</v>
      </c>
      <c r="O76" s="60">
        <f t="shared" si="25"/>
        <v>0</v>
      </c>
      <c r="P76" s="188">
        <f t="shared" si="25"/>
        <v>0</v>
      </c>
      <c r="Q76" s="60">
        <f t="shared" si="25"/>
        <v>0</v>
      </c>
      <c r="R76" s="60">
        <f t="shared" si="25"/>
        <v>0</v>
      </c>
      <c r="S76" s="523">
        <f t="shared" si="25"/>
        <v>0</v>
      </c>
      <c r="T76" s="272"/>
    </row>
    <row r="77" spans="1:20" s="30" customFormat="1" ht="15.95" customHeight="1">
      <c r="A77" s="556"/>
      <c r="B77" s="529"/>
      <c r="C77" s="528"/>
      <c r="D77" s="52"/>
      <c r="E77" s="53"/>
      <c r="F77" s="283"/>
      <c r="G77" s="298"/>
      <c r="H77" s="65"/>
      <c r="I77" s="65"/>
      <c r="J77" s="45"/>
      <c r="K77" s="185"/>
      <c r="L77" s="55"/>
      <c r="M77" s="180"/>
      <c r="N77" s="185"/>
      <c r="O77" s="55"/>
      <c r="P77" s="180"/>
      <c r="Q77" s="55"/>
      <c r="R77" s="55"/>
      <c r="S77" s="521"/>
      <c r="T77" s="274"/>
    </row>
    <row r="78" spans="1:20" s="37" customFormat="1" ht="15.95" customHeight="1">
      <c r="A78" s="32"/>
      <c r="B78" s="475">
        <v>18237142</v>
      </c>
      <c r="C78" s="33" t="s">
        <v>227</v>
      </c>
      <c r="D78" s="516" t="s">
        <v>69</v>
      </c>
      <c r="E78" s="513" t="s">
        <v>86</v>
      </c>
      <c r="F78" s="284"/>
      <c r="G78" s="289">
        <v>53996.63</v>
      </c>
      <c r="H78" s="48">
        <f>G78+'GAS Activity 2018'!H78</f>
        <v>53996.63</v>
      </c>
      <c r="I78" s="48">
        <f>H78+'GAS Activity 2018'!I78</f>
        <v>53996.63</v>
      </c>
      <c r="J78" s="48">
        <f>I78+'GAS Activity 2018'!J78</f>
        <v>53996.63</v>
      </c>
      <c r="K78" s="181">
        <f>J78+'GAS Activity 2018'!K78</f>
        <v>53996.63</v>
      </c>
      <c r="L78" s="48">
        <f>K78+'GAS Activity 2018'!L78</f>
        <v>53996.63</v>
      </c>
      <c r="M78" s="182">
        <f>L78+'GAS Activity 2018'!M78</f>
        <v>53996.63</v>
      </c>
      <c r="N78" s="181">
        <f>M78+'GAS Activity 2018'!N78</f>
        <v>53996.63</v>
      </c>
      <c r="O78" s="48">
        <f>N78+'GAS Activity 2018'!O78</f>
        <v>53996.63</v>
      </c>
      <c r="P78" s="182">
        <f>O78+'GAS Activity 2018'!P78</f>
        <v>53996.63</v>
      </c>
      <c r="Q78" s="48">
        <f>P78+'GAS Activity 2018'!Q78</f>
        <v>53996.63</v>
      </c>
      <c r="R78" s="48">
        <f>Q78+'GAS Activity 2018'!R78</f>
        <v>53996.63</v>
      </c>
      <c r="S78" s="522">
        <f>R78+'GAS Activity 2018'!S78</f>
        <v>53996.63</v>
      </c>
      <c r="T78" s="272"/>
    </row>
    <row r="79" spans="1:20" s="37" customFormat="1" ht="15.95" customHeight="1">
      <c r="A79" s="72"/>
      <c r="B79" s="475">
        <v>18237142</v>
      </c>
      <c r="C79" s="33" t="s">
        <v>22</v>
      </c>
      <c r="D79" s="511" t="s">
        <v>70</v>
      </c>
      <c r="E79" s="514">
        <v>43070</v>
      </c>
      <c r="F79" s="276" t="s">
        <v>12</v>
      </c>
      <c r="G79" s="293">
        <v>-53996.63</v>
      </c>
      <c r="H79" s="635">
        <f>G79+'GAS Activity 2018'!H79</f>
        <v>-53996.63</v>
      </c>
      <c r="I79" s="635">
        <f>H79+'GAS Activity 2018'!I79</f>
        <v>-53996.63</v>
      </c>
      <c r="J79" s="635">
        <f>I79+'GAS Activity 2018'!J79</f>
        <v>-53996.63</v>
      </c>
      <c r="K79" s="638">
        <f>J79+'GAS Activity 2018'!K79</f>
        <v>-53996.63</v>
      </c>
      <c r="L79" s="635">
        <f>K79+'GAS Activity 2018'!L79</f>
        <v>-53996.63</v>
      </c>
      <c r="M79" s="639">
        <f>L79+'GAS Activity 2018'!M79</f>
        <v>-53996.63</v>
      </c>
      <c r="N79" s="638">
        <f>M79+'GAS Activity 2018'!N79</f>
        <v>-53996.63</v>
      </c>
      <c r="O79" s="635">
        <f>N79+'GAS Activity 2018'!O79</f>
        <v>-53996.63</v>
      </c>
      <c r="P79" s="639">
        <f>O79+'GAS Activity 2018'!P79</f>
        <v>-53996.63</v>
      </c>
      <c r="Q79" s="635">
        <f>P79+'GAS Activity 2018'!Q79</f>
        <v>-53996.63</v>
      </c>
      <c r="R79" s="635">
        <f>Q79+'GAS Activity 2018'!R79</f>
        <v>-53996.63</v>
      </c>
      <c r="S79" s="637">
        <f>R79+'GAS Activity 2018'!S79</f>
        <v>-53996.63</v>
      </c>
      <c r="T79" s="272"/>
    </row>
    <row r="80" spans="1:20" s="37" customFormat="1" ht="15.95" customHeight="1">
      <c r="A80" s="73"/>
      <c r="B80" s="530"/>
      <c r="C80" s="68" t="s">
        <v>89</v>
      </c>
      <c r="D80" s="70"/>
      <c r="E80" s="63"/>
      <c r="F80" s="280"/>
      <c r="G80" s="297">
        <f t="shared" ref="G80" si="26">SUM(G78:G79)</f>
        <v>0</v>
      </c>
      <c r="H80" s="60">
        <f t="shared" ref="H80:I80" si="27">SUM(H78:H79)</f>
        <v>0</v>
      </c>
      <c r="I80" s="60">
        <f t="shared" si="27"/>
        <v>0</v>
      </c>
      <c r="J80" s="60">
        <f>SUM(J78:J79)</f>
        <v>0</v>
      </c>
      <c r="K80" s="187">
        <f t="shared" ref="K80:S80" si="28">SUM(K78:K79)</f>
        <v>0</v>
      </c>
      <c r="L80" s="60">
        <f t="shared" si="28"/>
        <v>0</v>
      </c>
      <c r="M80" s="188">
        <f t="shared" si="28"/>
        <v>0</v>
      </c>
      <c r="N80" s="187">
        <f t="shared" si="28"/>
        <v>0</v>
      </c>
      <c r="O80" s="60">
        <f t="shared" si="28"/>
        <v>0</v>
      </c>
      <c r="P80" s="188">
        <f t="shared" si="28"/>
        <v>0</v>
      </c>
      <c r="Q80" s="60">
        <f t="shared" si="28"/>
        <v>0</v>
      </c>
      <c r="R80" s="60">
        <f t="shared" si="28"/>
        <v>0</v>
      </c>
      <c r="S80" s="523">
        <f t="shared" si="28"/>
        <v>0</v>
      </c>
      <c r="T80" s="272"/>
    </row>
    <row r="81" spans="1:20" s="30" customFormat="1" ht="15.95" customHeight="1">
      <c r="A81" s="556"/>
      <c r="B81" s="529"/>
      <c r="C81" s="528"/>
      <c r="D81" s="52"/>
      <c r="E81" s="53"/>
      <c r="F81" s="283"/>
      <c r="G81" s="298"/>
      <c r="H81" s="65"/>
      <c r="I81" s="65"/>
      <c r="J81" s="45"/>
      <c r="K81" s="185"/>
      <c r="L81" s="55"/>
      <c r="M81" s="180"/>
      <c r="N81" s="629"/>
      <c r="O81" s="630"/>
      <c r="P81" s="631"/>
      <c r="Q81" s="55"/>
      <c r="R81" s="55"/>
      <c r="S81" s="521"/>
      <c r="T81" s="274"/>
    </row>
    <row r="82" spans="1:20" s="37" customFormat="1" ht="15.95" customHeight="1">
      <c r="A82" s="32"/>
      <c r="B82" s="475">
        <v>18237152</v>
      </c>
      <c r="C82" s="33" t="s">
        <v>228</v>
      </c>
      <c r="D82" s="516" t="s">
        <v>69</v>
      </c>
      <c r="E82" s="513" t="s">
        <v>86</v>
      </c>
      <c r="F82" s="284"/>
      <c r="G82" s="289">
        <v>67987.45</v>
      </c>
      <c r="H82" s="48">
        <f>G82+'GAS Activity 2018'!H82</f>
        <v>67987.45</v>
      </c>
      <c r="I82" s="48">
        <f>H82+'GAS Activity 2018'!I82</f>
        <v>67987.45</v>
      </c>
      <c r="J82" s="48">
        <f>I82+'GAS Activity 2018'!J82</f>
        <v>67987.45</v>
      </c>
      <c r="K82" s="181">
        <f>J82+'GAS Activity 2018'!K82</f>
        <v>67987.45</v>
      </c>
      <c r="L82" s="48">
        <f>K82+'GAS Activity 2018'!L82</f>
        <v>67987.45</v>
      </c>
      <c r="M82" s="182">
        <f>L82+'GAS Activity 2018'!M82</f>
        <v>67987.45</v>
      </c>
      <c r="N82" s="181">
        <f>M82+'GAS Activity 2018'!N82</f>
        <v>67987.45</v>
      </c>
      <c r="O82" s="48">
        <f>N82+'GAS Activity 2018'!O82</f>
        <v>67987.45</v>
      </c>
      <c r="P82" s="182">
        <f>O82+'GAS Activity 2018'!P82</f>
        <v>67987.45</v>
      </c>
      <c r="Q82" s="48">
        <f>P82+'GAS Activity 2018'!Q82</f>
        <v>67987.45</v>
      </c>
      <c r="R82" s="48">
        <f>Q82+'GAS Activity 2018'!R82</f>
        <v>67987.45</v>
      </c>
      <c r="S82" s="522">
        <f>R82+'GAS Activity 2018'!S82</f>
        <v>67987.45</v>
      </c>
      <c r="T82" s="272"/>
    </row>
    <row r="83" spans="1:20" s="37" customFormat="1" ht="15.95" customHeight="1">
      <c r="A83" s="32"/>
      <c r="B83" s="475">
        <v>18237152</v>
      </c>
      <c r="C83" s="33" t="s">
        <v>22</v>
      </c>
      <c r="D83" s="511" t="s">
        <v>70</v>
      </c>
      <c r="E83" s="514">
        <v>43070</v>
      </c>
      <c r="F83" s="276" t="s">
        <v>12</v>
      </c>
      <c r="G83" s="293">
        <v>-67987.45</v>
      </c>
      <c r="H83" s="635">
        <f>G83+'GAS Activity 2018'!H83</f>
        <v>-67987.45</v>
      </c>
      <c r="I83" s="635">
        <f>H83+'GAS Activity 2018'!I83</f>
        <v>-67987.45</v>
      </c>
      <c r="J83" s="635">
        <f>I83+'GAS Activity 2018'!J83</f>
        <v>-67987.45</v>
      </c>
      <c r="K83" s="638">
        <f>J83+'GAS Activity 2018'!K83</f>
        <v>-67987.45</v>
      </c>
      <c r="L83" s="635">
        <f>K83+'GAS Activity 2018'!L83</f>
        <v>-67987.45</v>
      </c>
      <c r="M83" s="639">
        <f>L83+'GAS Activity 2018'!M83</f>
        <v>-67987.45</v>
      </c>
      <c r="N83" s="638">
        <f>M83+'GAS Activity 2018'!N83</f>
        <v>-67987.45</v>
      </c>
      <c r="O83" s="635">
        <f>N83+'GAS Activity 2018'!O83</f>
        <v>-67987.45</v>
      </c>
      <c r="P83" s="639">
        <f>O83+'GAS Activity 2018'!P83</f>
        <v>-67987.45</v>
      </c>
      <c r="Q83" s="635">
        <f>P83+'GAS Activity 2018'!Q83</f>
        <v>-67987.45</v>
      </c>
      <c r="R83" s="635">
        <f>Q83+'GAS Activity 2018'!R83</f>
        <v>-67987.45</v>
      </c>
      <c r="S83" s="637">
        <f>R83+'GAS Activity 2018'!S83</f>
        <v>-67987.45</v>
      </c>
      <c r="T83" s="272"/>
    </row>
    <row r="84" spans="1:20" s="37" customFormat="1" ht="15.95" customHeight="1">
      <c r="A84" s="73"/>
      <c r="B84" s="530"/>
      <c r="C84" s="68" t="s">
        <v>90</v>
      </c>
      <c r="D84" s="58"/>
      <c r="E84" s="63"/>
      <c r="F84" s="280"/>
      <c r="G84" s="297">
        <f t="shared" ref="G84" si="29">SUM(G82:G83)</f>
        <v>0</v>
      </c>
      <c r="H84" s="60">
        <f t="shared" ref="H84:I84" si="30">SUM(H82:H83)</f>
        <v>0</v>
      </c>
      <c r="I84" s="60">
        <f t="shared" si="30"/>
        <v>0</v>
      </c>
      <c r="J84" s="60">
        <f>SUM(J82:J83)</f>
        <v>0</v>
      </c>
      <c r="K84" s="187">
        <f t="shared" ref="K84:S84" si="31">SUM(K82:K83)</f>
        <v>0</v>
      </c>
      <c r="L84" s="60">
        <f t="shared" si="31"/>
        <v>0</v>
      </c>
      <c r="M84" s="188">
        <f t="shared" si="31"/>
        <v>0</v>
      </c>
      <c r="N84" s="187">
        <f t="shared" si="31"/>
        <v>0</v>
      </c>
      <c r="O84" s="60">
        <f t="shared" si="31"/>
        <v>0</v>
      </c>
      <c r="P84" s="188">
        <f t="shared" si="31"/>
        <v>0</v>
      </c>
      <c r="Q84" s="60">
        <f t="shared" si="31"/>
        <v>0</v>
      </c>
      <c r="R84" s="60">
        <f t="shared" si="31"/>
        <v>0</v>
      </c>
      <c r="S84" s="523">
        <f t="shared" si="31"/>
        <v>0</v>
      </c>
      <c r="T84" s="272"/>
    </row>
    <row r="85" spans="1:20" s="30" customFormat="1" ht="15.95" customHeight="1">
      <c r="A85" s="556"/>
      <c r="B85" s="529"/>
      <c r="C85" s="528"/>
      <c r="D85" s="52"/>
      <c r="E85" s="53"/>
      <c r="F85" s="283"/>
      <c r="G85" s="298"/>
      <c r="H85" s="65"/>
      <c r="I85" s="65"/>
      <c r="J85" s="45"/>
      <c r="K85" s="185"/>
      <c r="L85" s="55"/>
      <c r="M85" s="180"/>
      <c r="N85" s="185"/>
      <c r="O85" s="55"/>
      <c r="P85" s="180"/>
      <c r="Q85" s="55"/>
      <c r="R85" s="55"/>
      <c r="S85" s="521"/>
      <c r="T85" s="274"/>
    </row>
    <row r="86" spans="1:20" s="37" customFormat="1" ht="15.95" customHeight="1">
      <c r="A86" s="72"/>
      <c r="B86" s="475">
        <v>18608062</v>
      </c>
      <c r="C86" s="33" t="s">
        <v>91</v>
      </c>
      <c r="D86" s="74" t="s">
        <v>64</v>
      </c>
      <c r="E86" s="75" t="s">
        <v>65</v>
      </c>
      <c r="F86" s="531"/>
      <c r="G86" s="289">
        <v>-50267724.640000001</v>
      </c>
      <c r="H86" s="48">
        <f>G86+'GAS Activity 2018'!H86</f>
        <v>-50267724.640000001</v>
      </c>
      <c r="I86" s="48">
        <f>H86+'GAS Activity 2018'!I86</f>
        <v>-50267724.640000001</v>
      </c>
      <c r="J86" s="48">
        <f>I86+'GAS Activity 2018'!J86</f>
        <v>-50267724.640000001</v>
      </c>
      <c r="K86" s="181">
        <f>J86+'GAS Activity 2018'!K86</f>
        <v>-50267724.640000001</v>
      </c>
      <c r="L86" s="48">
        <f>K86+'GAS Activity 2018'!L86</f>
        <v>-50267724.640000001</v>
      </c>
      <c r="M86" s="182">
        <f>L86+'GAS Activity 2018'!M86</f>
        <v>-50267724.640000001</v>
      </c>
      <c r="N86" s="181">
        <f>M86+'GAS Activity 2018'!N86</f>
        <v>-50267724.640000001</v>
      </c>
      <c r="O86" s="48">
        <f>N86+'GAS Activity 2018'!O89</f>
        <v>-50282221.920000002</v>
      </c>
      <c r="P86" s="182">
        <f>O86+'GAS Activity 2018'!P86</f>
        <v>-50282221.920000002</v>
      </c>
      <c r="Q86" s="48">
        <f>P86+'GAS Activity 2018'!Q86</f>
        <v>-50282221.920000002</v>
      </c>
      <c r="R86" s="48">
        <f>Q86+'GAS Activity 2018'!R86</f>
        <v>-50282221.920000002</v>
      </c>
      <c r="S86" s="522">
        <f>R86+'GAS Activity 2018'!S86</f>
        <v>-50282221.920000002</v>
      </c>
      <c r="T86" s="272"/>
    </row>
    <row r="87" spans="1:20" s="37" customFormat="1" ht="15.95" customHeight="1">
      <c r="A87" s="72"/>
      <c r="B87" s="475">
        <v>18608062</v>
      </c>
      <c r="C87" s="77" t="s">
        <v>199</v>
      </c>
      <c r="D87" s="516" t="s">
        <v>70</v>
      </c>
      <c r="E87" s="513">
        <v>43070</v>
      </c>
      <c r="F87" s="532"/>
      <c r="G87" s="299">
        <v>-210163</v>
      </c>
      <c r="H87" s="48">
        <f>G87+'GAS Activity 2018'!H87</f>
        <v>-210163</v>
      </c>
      <c r="I87" s="48">
        <f>H87+'GAS Activity 2018'!I87</f>
        <v>-210163</v>
      </c>
      <c r="J87" s="48">
        <f>I87+'GAS Activity 2018'!J87</f>
        <v>-210163</v>
      </c>
      <c r="K87" s="181">
        <f>J87+'GAS Activity 2018'!K87</f>
        <v>-210163</v>
      </c>
      <c r="L87" s="48">
        <f>K87+'GAS Activity 2018'!L87</f>
        <v>-210163</v>
      </c>
      <c r="M87" s="182">
        <f>L87+'GAS Activity 2018'!M87</f>
        <v>-210163</v>
      </c>
      <c r="N87" s="181">
        <f>M87+'GAS Activity 2018'!N87</f>
        <v>-210163</v>
      </c>
      <c r="O87" s="48">
        <f>N87+'GAS Activity 2018'!O87</f>
        <v>-210163</v>
      </c>
      <c r="P87" s="182">
        <f>O87+'GAS Activity 2018'!P87</f>
        <v>-210163</v>
      </c>
      <c r="Q87" s="48">
        <f>P87+'GAS Activity 2018'!Q87</f>
        <v>-210163</v>
      </c>
      <c r="R87" s="48">
        <f>Q87+'GAS Activity 2018'!R87</f>
        <v>-210163</v>
      </c>
      <c r="S87" s="522">
        <f>R87+'GAS Activity 2018'!S87</f>
        <v>-210163</v>
      </c>
      <c r="T87" s="272"/>
    </row>
    <row r="88" spans="1:20" s="37" customFormat="1" ht="15.95" customHeight="1">
      <c r="A88" s="72"/>
      <c r="B88" s="475">
        <v>18608062</v>
      </c>
      <c r="C88" s="33" t="s">
        <v>22</v>
      </c>
      <c r="D88" s="511" t="s">
        <v>70</v>
      </c>
      <c r="E88" s="512">
        <v>43070</v>
      </c>
      <c r="F88" s="276" t="s">
        <v>12</v>
      </c>
      <c r="G88" s="290">
        <v>29176116</v>
      </c>
      <c r="H88" s="635">
        <f>G88+'GAS Activity 2018'!H88</f>
        <v>29176116</v>
      </c>
      <c r="I88" s="635">
        <f>H88+'GAS Activity 2018'!I88</f>
        <v>29176116</v>
      </c>
      <c r="J88" s="635">
        <f>I88+'GAS Activity 2018'!J88</f>
        <v>29176116</v>
      </c>
      <c r="K88" s="638">
        <f>J88+'GAS Activity 2018'!K88</f>
        <v>29176116</v>
      </c>
      <c r="L88" s="635">
        <f>K88+'GAS Activity 2018'!L88</f>
        <v>29176116</v>
      </c>
      <c r="M88" s="639">
        <f>L88+'GAS Activity 2018'!M88</f>
        <v>29176116</v>
      </c>
      <c r="N88" s="638">
        <f>M88+'GAS Activity 2018'!N88</f>
        <v>29176116</v>
      </c>
      <c r="O88" s="635">
        <f>N88+'GAS Activity 2018'!O88</f>
        <v>29176116</v>
      </c>
      <c r="P88" s="639">
        <f>O88+'GAS Activity 2018'!P88</f>
        <v>29176116</v>
      </c>
      <c r="Q88" s="635">
        <f>P88+'GAS Activity 2018'!Q88</f>
        <v>29176116</v>
      </c>
      <c r="R88" s="635">
        <f>Q88+'GAS Activity 2018'!R88</f>
        <v>29176116</v>
      </c>
      <c r="S88" s="637">
        <f>R88+'GAS Activity 2018'!S88</f>
        <v>29176116</v>
      </c>
      <c r="T88" s="272"/>
    </row>
    <row r="89" spans="1:20" s="37" customFormat="1" ht="15.95" customHeight="1">
      <c r="A89" s="72"/>
      <c r="B89" s="530"/>
      <c r="C89" s="68" t="s">
        <v>92</v>
      </c>
      <c r="D89" s="74"/>
      <c r="E89" s="59"/>
      <c r="F89" s="58"/>
      <c r="G89" s="297">
        <f t="shared" ref="G89" si="32">SUM(G86:G88)</f>
        <v>-21301771.640000001</v>
      </c>
      <c r="H89" s="60">
        <f t="shared" ref="H89:I89" si="33">SUM(H86:H88)</f>
        <v>-21301771.640000001</v>
      </c>
      <c r="I89" s="60">
        <f t="shared" si="33"/>
        <v>-21301771.640000001</v>
      </c>
      <c r="J89" s="60">
        <f>SUM(J86:J88)</f>
        <v>-21301771.640000001</v>
      </c>
      <c r="K89" s="187">
        <f t="shared" ref="K89:S89" si="34">SUM(K86:K88)</f>
        <v>-21301771.640000001</v>
      </c>
      <c r="L89" s="60">
        <f t="shared" si="34"/>
        <v>-21301771.640000001</v>
      </c>
      <c r="M89" s="188">
        <f t="shared" si="34"/>
        <v>-21301771.640000001</v>
      </c>
      <c r="N89" s="187">
        <f t="shared" si="34"/>
        <v>-21301771.640000001</v>
      </c>
      <c r="O89" s="60">
        <f t="shared" si="34"/>
        <v>-21316268.920000002</v>
      </c>
      <c r="P89" s="188">
        <f t="shared" si="34"/>
        <v>-21316268.920000002</v>
      </c>
      <c r="Q89" s="60">
        <f t="shared" si="34"/>
        <v>-21316268.920000002</v>
      </c>
      <c r="R89" s="60">
        <f t="shared" si="34"/>
        <v>-21316268.920000002</v>
      </c>
      <c r="S89" s="523">
        <f t="shared" si="34"/>
        <v>-21316268.920000002</v>
      </c>
      <c r="T89" s="272"/>
    </row>
    <row r="90" spans="1:20" s="30" customFormat="1" ht="15.95" customHeight="1">
      <c r="A90" s="556"/>
      <c r="B90" s="529"/>
      <c r="C90" s="528"/>
      <c r="D90" s="52"/>
      <c r="E90" s="53"/>
      <c r="F90" s="52"/>
      <c r="G90" s="298"/>
      <c r="H90" s="65"/>
      <c r="I90" s="65"/>
      <c r="J90" s="45"/>
      <c r="K90" s="185"/>
      <c r="L90" s="55"/>
      <c r="M90" s="180"/>
      <c r="N90" s="185"/>
      <c r="O90" s="55"/>
      <c r="P90" s="180"/>
      <c r="Q90" s="55"/>
      <c r="R90" s="55"/>
      <c r="S90" s="521"/>
      <c r="T90" s="274"/>
    </row>
    <row r="91" spans="1:20" s="37" customFormat="1" ht="15.95" customHeight="1">
      <c r="A91" s="72"/>
      <c r="B91" s="33"/>
      <c r="C91" s="33"/>
      <c r="D91" s="81"/>
      <c r="E91" s="83"/>
      <c r="F91" s="81"/>
      <c r="G91" s="299"/>
      <c r="H91" s="78"/>
      <c r="I91" s="78"/>
      <c r="J91" s="78"/>
      <c r="K91" s="242"/>
      <c r="L91" s="78"/>
      <c r="M91" s="243"/>
      <c r="N91" s="242"/>
      <c r="O91" s="78"/>
      <c r="P91" s="243"/>
      <c r="Q91" s="78"/>
      <c r="R91" s="78"/>
      <c r="S91" s="525"/>
      <c r="T91" s="272"/>
    </row>
    <row r="92" spans="1:20" s="37" customFormat="1" ht="15.95" customHeight="1" thickBot="1">
      <c r="A92" s="251"/>
      <c r="B92" s="537"/>
      <c r="C92" s="538" t="s">
        <v>67</v>
      </c>
      <c r="D92" s="541"/>
      <c r="E92" s="82"/>
      <c r="F92" s="542"/>
      <c r="G92" s="300">
        <f>G9+G17+G23+G27+G36+G40+G45+G49+G55+G60+G64+G68+G72+G76+G80+G84+G89</f>
        <v>-17625252.829999998</v>
      </c>
      <c r="H92" s="85">
        <f t="shared" ref="H92:J92" si="35">H9+H17+H23+H27+H36+H40+H45+H49+H55+H60+H64+H68+H72+H76+H80+H84+H89</f>
        <v>-17492684.530000001</v>
      </c>
      <c r="I92" s="85">
        <f t="shared" si="35"/>
        <v>-17221840.789999999</v>
      </c>
      <c r="J92" s="85">
        <f t="shared" si="35"/>
        <v>-16974752.27</v>
      </c>
      <c r="K92" s="244">
        <f t="shared" ref="K92:P92" si="36">K9+K17+K23+K27+K36+K40+K45+K49+K55+K60+K64+K68+K72+K76+K80+K84+K89</f>
        <v>-16749512.859999999</v>
      </c>
      <c r="L92" s="85">
        <f t="shared" si="36"/>
        <v>-16486386.310000001</v>
      </c>
      <c r="M92" s="245">
        <f t="shared" si="36"/>
        <v>-16332384.890000001</v>
      </c>
      <c r="N92" s="244">
        <f t="shared" si="36"/>
        <v>-15993473.119999999</v>
      </c>
      <c r="O92" s="85">
        <f t="shared" si="36"/>
        <v>-15816048.439999999</v>
      </c>
      <c r="P92" s="245">
        <f t="shared" si="36"/>
        <v>-15767396.23</v>
      </c>
      <c r="Q92" s="85">
        <f>Q9+Q17+Q23+Q27+Q36+Q40+Q45+Q49+Q55+Q60+Q64+Q68+Q72+Q76+Q80+Q84+Q89</f>
        <v>-15576528.49</v>
      </c>
      <c r="R92" s="85">
        <f>R9+R17+R23+R27+R36+R40+R45+R49+R55+R60+R64+R68+R72+R76+R80+R84+R89</f>
        <v>-15207574.470000001</v>
      </c>
      <c r="S92" s="628">
        <f>S9+S17+S23+S27+S36+S40+S45+S49+S55+S60+S64+S68+S72+S76+S80+S84+S89</f>
        <v>-14622647.41</v>
      </c>
      <c r="T92" s="272"/>
    </row>
    <row r="93" spans="1:20" s="30" customFormat="1" ht="15.95" customHeight="1" thickTop="1" thickBot="1">
      <c r="A93" s="557"/>
      <c r="B93" s="539"/>
      <c r="C93" s="539"/>
      <c r="D93" s="539"/>
      <c r="E93" s="539"/>
      <c r="F93" s="540"/>
      <c r="G93" s="301"/>
      <c r="H93" s="88"/>
      <c r="I93" s="88"/>
      <c r="J93" s="87"/>
      <c r="K93" s="632"/>
      <c r="L93" s="88"/>
      <c r="M93" s="205"/>
      <c r="N93" s="632"/>
      <c r="O93" s="88"/>
      <c r="P93" s="205"/>
      <c r="Q93" s="89"/>
      <c r="R93" s="89"/>
      <c r="S93" s="526"/>
      <c r="T93" s="274"/>
    </row>
    <row r="94" spans="1:20" s="30" customFormat="1" ht="15.95" customHeight="1">
      <c r="A94" s="90"/>
      <c r="B94" s="37"/>
      <c r="C94" s="37"/>
      <c r="F94" s="91"/>
      <c r="G94" s="92"/>
      <c r="H94" s="92"/>
      <c r="I94" s="92"/>
      <c r="J94" s="93"/>
      <c r="K94" s="93"/>
      <c r="L94" s="93"/>
      <c r="M94" s="93"/>
      <c r="N94" s="93"/>
      <c r="O94" s="93"/>
      <c r="P94" s="93"/>
      <c r="Q94" s="93"/>
      <c r="R94" s="653" t="s">
        <v>281</v>
      </c>
      <c r="S94" s="650">
        <f>'GAS Activity 2018'!T95-'GAS 2018'!S92</f>
        <v>0</v>
      </c>
      <c r="T94" s="274"/>
    </row>
    <row r="95" spans="1:20" s="30" customFormat="1" ht="15.95" customHeight="1">
      <c r="A95" s="94"/>
      <c r="B95" s="37"/>
      <c r="C95" s="37"/>
      <c r="F95" s="91"/>
      <c r="G95" s="91"/>
      <c r="H95" s="91"/>
      <c r="I95" s="91"/>
      <c r="S95" s="93"/>
      <c r="T95" s="274"/>
    </row>
    <row r="96" spans="1:20" s="30" customFormat="1" ht="15.95" customHeight="1">
      <c r="A96" s="90"/>
      <c r="B96" s="37"/>
      <c r="C96" s="37"/>
      <c r="F96" s="91"/>
      <c r="G96" s="91"/>
      <c r="H96" s="91"/>
      <c r="I96" s="91"/>
      <c r="S96" s="93"/>
      <c r="T96" s="274"/>
    </row>
    <row r="97" spans="1:19" ht="15.95" customHeight="1">
      <c r="A97" s="11"/>
      <c r="B97" s="2"/>
      <c r="C97" s="2"/>
      <c r="F97" s="6"/>
      <c r="G97" s="6"/>
      <c r="H97" s="6"/>
      <c r="I97" s="6"/>
      <c r="S97" s="9"/>
    </row>
    <row r="98" spans="1:19">
      <c r="A98" s="11"/>
      <c r="B98" s="2"/>
      <c r="C98" s="2"/>
      <c r="F98" s="6"/>
      <c r="G98" s="6"/>
      <c r="H98" s="6"/>
      <c r="I98" s="6"/>
    </row>
    <row r="99" spans="1:19">
      <c r="A99" s="11"/>
      <c r="B99" s="2"/>
      <c r="C99" s="2"/>
      <c r="F99" s="6"/>
      <c r="G99" s="6"/>
      <c r="H99" s="6"/>
      <c r="I99" s="6"/>
    </row>
    <row r="100" spans="1:19">
      <c r="A100" s="11"/>
      <c r="B100" s="2"/>
      <c r="C100" s="2"/>
      <c r="F100" s="6"/>
      <c r="G100" s="6"/>
      <c r="H100" s="6"/>
      <c r="I100" s="6"/>
    </row>
    <row r="101" spans="1:19">
      <c r="A101" s="11"/>
      <c r="B101" s="2"/>
      <c r="C101" s="2"/>
      <c r="F101" s="6"/>
      <c r="G101" s="6"/>
      <c r="H101" s="6"/>
      <c r="I101" s="6"/>
    </row>
    <row r="102" spans="1:19">
      <c r="A102" s="11"/>
      <c r="B102" s="2"/>
      <c r="C102" s="2"/>
    </row>
    <row r="103" spans="1:19">
      <c r="A103" s="11"/>
      <c r="B103" s="2"/>
      <c r="C103" s="2"/>
    </row>
    <row r="104" spans="1:19">
      <c r="A104" s="11"/>
      <c r="B104" s="2"/>
      <c r="C104" s="2"/>
    </row>
    <row r="105" spans="1:19">
      <c r="A105" s="11"/>
      <c r="B105" s="2"/>
      <c r="C105" s="2"/>
    </row>
    <row r="106" spans="1:19">
      <c r="A106" s="11"/>
      <c r="B106" s="2"/>
      <c r="C106" s="2"/>
    </row>
    <row r="107" spans="1:19">
      <c r="A107" s="11"/>
      <c r="B107" s="2"/>
      <c r="C107" s="2"/>
    </row>
    <row r="108" spans="1:19">
      <c r="A108" s="11"/>
      <c r="B108" s="2"/>
      <c r="C108" s="2"/>
    </row>
    <row r="109" spans="1:19">
      <c r="A109" s="11"/>
      <c r="B109" s="2"/>
      <c r="C109" s="2"/>
    </row>
    <row r="110" spans="1:19">
      <c r="A110" s="11"/>
      <c r="B110" s="2"/>
      <c r="C110" s="2"/>
    </row>
    <row r="111" spans="1:19">
      <c r="A111" s="11"/>
      <c r="B111" s="2"/>
      <c r="C111" s="2"/>
    </row>
  </sheetData>
  <mergeCells count="30">
    <mergeCell ref="H5:J5"/>
    <mergeCell ref="K5:M5"/>
    <mergeCell ref="N5:P5"/>
    <mergeCell ref="Q5:S5"/>
    <mergeCell ref="D29:D32"/>
    <mergeCell ref="E29:E32"/>
    <mergeCell ref="F29:F32"/>
    <mergeCell ref="D11:D13"/>
    <mergeCell ref="E11:E13"/>
    <mergeCell ref="F11:F13"/>
    <mergeCell ref="D14:D16"/>
    <mergeCell ref="E14:E16"/>
    <mergeCell ref="F14:F16"/>
    <mergeCell ref="E19:E20"/>
    <mergeCell ref="F19:F20"/>
    <mergeCell ref="D33:D35"/>
    <mergeCell ref="E33:E35"/>
    <mergeCell ref="F33:F35"/>
    <mergeCell ref="D42:D43"/>
    <mergeCell ref="E42:E43"/>
    <mergeCell ref="F42:F43"/>
    <mergeCell ref="D57:D58"/>
    <mergeCell ref="E57:E58"/>
    <mergeCell ref="F57:F58"/>
    <mergeCell ref="D51:D52"/>
    <mergeCell ref="E51:E52"/>
    <mergeCell ref="F51:F52"/>
    <mergeCell ref="D53:D54"/>
    <mergeCell ref="E53:E54"/>
    <mergeCell ref="F53:F54"/>
  </mergeCells>
  <printOptions horizontalCentered="1"/>
  <pageMargins left="0.2" right="0.2" top="0.5" bottom="0.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12"/>
  <sheetViews>
    <sheetView workbookViewId="0">
      <selection activeCell="G15" sqref="G15"/>
    </sheetView>
  </sheetViews>
  <sheetFormatPr defaultRowHeight="15"/>
  <sheetData>
    <row r="2" spans="1:1">
      <c r="A2" t="s">
        <v>186</v>
      </c>
    </row>
    <row r="3" spans="1:1">
      <c r="A3" t="s">
        <v>290</v>
      </c>
    </row>
    <row r="4" spans="1:1">
      <c r="A4" t="s">
        <v>295</v>
      </c>
    </row>
    <row r="5" spans="1:1">
      <c r="A5" t="s">
        <v>187</v>
      </c>
    </row>
    <row r="6" spans="1:1">
      <c r="A6" t="s">
        <v>296</v>
      </c>
    </row>
    <row r="7" spans="1:1">
      <c r="A7" t="s">
        <v>188</v>
      </c>
    </row>
    <row r="8" spans="1:1">
      <c r="A8" t="s">
        <v>189</v>
      </c>
    </row>
    <row r="12" spans="1:1">
      <c r="A12" s="1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90" zoomScaleNormal="90" workbookViewId="0">
      <pane xSplit="1" ySplit="8" topLeftCell="B9" activePane="bottomRight" state="frozen"/>
      <selection activeCell="C33" sqref="C33"/>
      <selection pane="topRight" activeCell="C33" sqref="C33"/>
      <selection pane="bottomLeft" activeCell="C33" sqref="C33"/>
      <selection pane="bottomRight" activeCell="H31" sqref="H31"/>
    </sheetView>
  </sheetViews>
  <sheetFormatPr defaultRowHeight="15"/>
  <cols>
    <col min="1" max="1" width="20.42578125" customWidth="1"/>
    <col min="2" max="2" width="45" customWidth="1"/>
    <col min="3" max="3" width="51.85546875" bestFit="1" customWidth="1"/>
    <col min="4" max="4" width="12.7109375" customWidth="1"/>
    <col min="5" max="5" width="11.85546875" customWidth="1"/>
    <col min="6" max="6" width="13.7109375" customWidth="1"/>
    <col min="7" max="7" width="15.140625" customWidth="1"/>
    <col min="8" max="8" width="13.7109375" customWidth="1"/>
    <col min="9" max="9" width="3.7109375" style="7" bestFit="1" customWidth="1"/>
    <col min="10" max="10" width="10.5703125" bestFit="1" customWidth="1"/>
    <col min="12" max="12" width="10.42578125" bestFit="1" customWidth="1"/>
    <col min="13" max="13" width="9.5703125" bestFit="1" customWidth="1"/>
    <col min="14" max="14" width="11.140625" bestFit="1" customWidth="1"/>
    <col min="15" max="15" width="10.5703125" bestFit="1" customWidth="1"/>
  </cols>
  <sheetData>
    <row r="1" spans="1:15" ht="15.75">
      <c r="A1" s="719" t="s">
        <v>0</v>
      </c>
      <c r="B1" s="719"/>
      <c r="C1" s="719"/>
      <c r="D1" s="719"/>
      <c r="E1" s="719"/>
      <c r="F1" s="719"/>
      <c r="G1" s="719"/>
      <c r="H1" s="719"/>
    </row>
    <row r="2" spans="1:15" ht="15.75">
      <c r="A2" s="719" t="s">
        <v>93</v>
      </c>
      <c r="B2" s="719"/>
      <c r="C2" s="719"/>
      <c r="D2" s="719"/>
      <c r="E2" s="719"/>
      <c r="F2" s="719"/>
      <c r="G2" s="719"/>
      <c r="H2" s="719"/>
    </row>
    <row r="3" spans="1:15" ht="15.75">
      <c r="A3" s="719" t="s">
        <v>252</v>
      </c>
      <c r="B3" s="719"/>
      <c r="C3" s="719"/>
      <c r="D3" s="719"/>
      <c r="E3" s="719"/>
      <c r="F3" s="719"/>
      <c r="G3" s="719"/>
      <c r="H3" s="719"/>
    </row>
    <row r="4" spans="1:15" ht="15.75">
      <c r="A4" s="111"/>
      <c r="B4" s="111"/>
      <c r="C4" s="111"/>
      <c r="D4" s="111"/>
      <c r="E4" s="111"/>
      <c r="F4" s="111"/>
      <c r="G4" s="111"/>
      <c r="H4" s="111"/>
    </row>
    <row r="5" spans="1:15" ht="16.5" thickBot="1">
      <c r="A5" s="111"/>
      <c r="B5" s="111"/>
      <c r="C5" s="111"/>
      <c r="D5" s="111"/>
      <c r="E5" s="111"/>
      <c r="F5" s="111"/>
      <c r="G5" s="111"/>
      <c r="H5" s="111"/>
    </row>
    <row r="6" spans="1:15" s="30" customFormat="1" ht="12.75">
      <c r="A6" s="338"/>
      <c r="B6" s="338"/>
      <c r="E6" s="723" t="s">
        <v>261</v>
      </c>
      <c r="F6" s="724"/>
      <c r="G6" s="724"/>
      <c r="H6" s="725"/>
      <c r="I6" s="678"/>
    </row>
    <row r="7" spans="1:15" s="30" customFormat="1" ht="15.95" customHeight="1" thickBot="1">
      <c r="A7" s="338"/>
      <c r="B7" s="338"/>
      <c r="D7" s="339"/>
      <c r="E7" s="720" t="s">
        <v>262</v>
      </c>
      <c r="F7" s="721"/>
      <c r="G7" s="721"/>
      <c r="H7" s="722"/>
      <c r="I7" s="678"/>
    </row>
    <row r="8" spans="1:15" s="30" customFormat="1" ht="39" thickBot="1">
      <c r="A8" s="340" t="s">
        <v>3</v>
      </c>
      <c r="B8" s="29" t="s">
        <v>253</v>
      </c>
      <c r="C8" s="367" t="s">
        <v>4</v>
      </c>
      <c r="D8" s="334" t="s">
        <v>254</v>
      </c>
      <c r="E8" s="334" t="s">
        <v>259</v>
      </c>
      <c r="F8" s="372" t="s">
        <v>94</v>
      </c>
      <c r="G8" s="341" t="s">
        <v>95</v>
      </c>
      <c r="H8" s="355" t="s">
        <v>257</v>
      </c>
      <c r="I8" s="672"/>
    </row>
    <row r="9" spans="1:15" s="30" customFormat="1" ht="15.95" customHeight="1">
      <c r="A9" s="360" t="s">
        <v>158</v>
      </c>
      <c r="B9" s="342" t="s">
        <v>96</v>
      </c>
      <c r="C9" s="368" t="s">
        <v>97</v>
      </c>
      <c r="D9" s="378">
        <f>'ELEC Activity 2018'!G9</f>
        <v>61260</v>
      </c>
      <c r="E9" s="378">
        <f>SUM('ELEC Activity 2018'!H9:S9)</f>
        <v>0</v>
      </c>
      <c r="F9" s="373">
        <v>0</v>
      </c>
      <c r="G9" s="343">
        <v>0</v>
      </c>
      <c r="H9" s="344">
        <f>SUM(D9:G9)</f>
        <v>61260</v>
      </c>
      <c r="I9" s="671"/>
      <c r="J9" s="652"/>
    </row>
    <row r="10" spans="1:15" s="30" customFormat="1" ht="15.95" customHeight="1">
      <c r="A10" s="361" t="s">
        <v>159</v>
      </c>
      <c r="B10" s="345" t="s">
        <v>98</v>
      </c>
      <c r="C10" s="156" t="s">
        <v>99</v>
      </c>
      <c r="D10" s="379">
        <f>'ELEC Activity 2018'!G13</f>
        <v>23165</v>
      </c>
      <c r="E10" s="379">
        <f>SUM('ELEC Activity 2018'!H13:S13)</f>
        <v>2330</v>
      </c>
      <c r="F10" s="374">
        <v>0</v>
      </c>
      <c r="G10" s="347">
        <v>0</v>
      </c>
      <c r="H10" s="348">
        <f>SUM(D10:G10)</f>
        <v>25495</v>
      </c>
      <c r="I10" s="671"/>
      <c r="J10" s="652"/>
    </row>
    <row r="11" spans="1:15" s="37" customFormat="1" ht="15.95" customHeight="1">
      <c r="A11" s="362" t="s">
        <v>160</v>
      </c>
      <c r="B11" s="345" t="s">
        <v>100</v>
      </c>
      <c r="C11" s="156" t="s">
        <v>101</v>
      </c>
      <c r="D11" s="379">
        <f>'ELEC Activity 2018'!G19</f>
        <v>250051</v>
      </c>
      <c r="E11" s="379">
        <f>SUM('ELEC Activity 2018'!H15:S15)+SUM('ELEC Activity 2018'!H17:S18)</f>
        <v>77042</v>
      </c>
      <c r="F11" s="374">
        <f>SUM('ELEC Activity 2018'!H16:S16)</f>
        <v>-414385</v>
      </c>
      <c r="G11" s="347">
        <v>0</v>
      </c>
      <c r="H11" s="348">
        <f>SUM(D11:G11)</f>
        <v>-87292</v>
      </c>
      <c r="I11" s="671"/>
      <c r="J11" s="652"/>
      <c r="K11" s="30"/>
      <c r="L11" s="30"/>
      <c r="M11" s="30"/>
      <c r="N11" s="30"/>
      <c r="O11" s="30"/>
    </row>
    <row r="12" spans="1:15" s="37" customFormat="1" ht="15.95" customHeight="1">
      <c r="A12" s="362" t="s">
        <v>161</v>
      </c>
      <c r="B12" s="468" t="s">
        <v>102</v>
      </c>
      <c r="C12" s="469" t="s">
        <v>103</v>
      </c>
      <c r="D12" s="379">
        <f>'ELEC Activity 2018'!G23</f>
        <v>0</v>
      </c>
      <c r="E12" s="379">
        <f>SUM('ELEC Activity 2018'!H23:S23)</f>
        <v>0</v>
      </c>
      <c r="F12" s="374">
        <v>0</v>
      </c>
      <c r="G12" s="347">
        <v>0</v>
      </c>
      <c r="H12" s="348">
        <f>SUM(D12:G12)</f>
        <v>0</v>
      </c>
      <c r="I12" s="671"/>
      <c r="J12" s="652"/>
      <c r="K12" s="30"/>
      <c r="L12" s="30"/>
      <c r="M12" s="30"/>
      <c r="N12" s="30"/>
      <c r="O12" s="30"/>
    </row>
    <row r="13" spans="1:15" s="37" customFormat="1" ht="15.95" customHeight="1">
      <c r="A13" s="362" t="s">
        <v>162</v>
      </c>
      <c r="B13" s="468" t="s">
        <v>104</v>
      </c>
      <c r="C13" s="469" t="s">
        <v>105</v>
      </c>
      <c r="D13" s="379">
        <f>'ELEC Activity 2018'!G27</f>
        <v>19063</v>
      </c>
      <c r="E13" s="379">
        <f>SUM('ELEC Activity 2018'!H27:S27)</f>
        <v>21137</v>
      </c>
      <c r="F13" s="374">
        <v>0</v>
      </c>
      <c r="G13" s="347">
        <v>0</v>
      </c>
      <c r="H13" s="348">
        <f>SUM(D13:G13)</f>
        <v>40200</v>
      </c>
      <c r="I13" s="671"/>
      <c r="J13" s="652"/>
      <c r="K13" s="30"/>
      <c r="L13" s="30"/>
      <c r="M13" s="30"/>
      <c r="N13" s="30"/>
      <c r="O13" s="30"/>
    </row>
    <row r="14" spans="1:15" s="37" customFormat="1" ht="15.95" customHeight="1">
      <c r="A14" s="362" t="s">
        <v>163</v>
      </c>
      <c r="B14" s="468" t="s">
        <v>106</v>
      </c>
      <c r="C14" s="469" t="s">
        <v>107</v>
      </c>
      <c r="D14" s="379">
        <f>'ELEC Activity 2018'!G31</f>
        <v>0</v>
      </c>
      <c r="E14" s="379">
        <f>SUM('ELEC Activity 2018'!H31:S31)</f>
        <v>0</v>
      </c>
      <c r="F14" s="374">
        <v>0</v>
      </c>
      <c r="G14" s="347">
        <v>0</v>
      </c>
      <c r="H14" s="348">
        <f t="shared" ref="H14:H25" si="0">SUM(D14:G14)</f>
        <v>0</v>
      </c>
      <c r="I14" s="671"/>
      <c r="J14" s="652"/>
      <c r="K14" s="30"/>
      <c r="L14" s="30"/>
      <c r="M14" s="30"/>
      <c r="N14" s="30"/>
      <c r="O14" s="30"/>
    </row>
    <row r="15" spans="1:15" s="37" customFormat="1" ht="15.95" customHeight="1">
      <c r="A15" s="362" t="s">
        <v>164</v>
      </c>
      <c r="B15" s="468" t="s">
        <v>108</v>
      </c>
      <c r="C15" s="469" t="s">
        <v>109</v>
      </c>
      <c r="D15" s="379">
        <f>'ELEC Activity 2018'!G37</f>
        <v>811131</v>
      </c>
      <c r="E15" s="379">
        <f>SUM('ELEC Activity 2018'!H33:S33)+SUM('ELEC Activity 2018'!H35:S36)</f>
        <v>-81253</v>
      </c>
      <c r="F15" s="374">
        <f>SUM('ELEC Activity 2018'!H34:S34)</f>
        <v>-43402</v>
      </c>
      <c r="G15" s="347">
        <v>0</v>
      </c>
      <c r="H15" s="348">
        <f>SUM(D15:G15)</f>
        <v>686476</v>
      </c>
      <c r="I15" s="671"/>
      <c r="J15" s="652"/>
      <c r="K15" s="30"/>
      <c r="L15" s="30"/>
      <c r="M15" s="30"/>
      <c r="N15" s="30"/>
      <c r="O15" s="30"/>
    </row>
    <row r="16" spans="1:15" s="37" customFormat="1" ht="15.95" customHeight="1">
      <c r="A16" s="362" t="s">
        <v>165</v>
      </c>
      <c r="B16" s="468" t="s">
        <v>104</v>
      </c>
      <c r="C16" s="469" t="s">
        <v>110</v>
      </c>
      <c r="D16" s="379">
        <f>'ELEC Activity 2018'!G41</f>
        <v>10000</v>
      </c>
      <c r="E16" s="379">
        <f>SUM('ELEC Activity 2018'!H41:S41)</f>
        <v>0</v>
      </c>
      <c r="F16" s="374">
        <v>0</v>
      </c>
      <c r="G16" s="347">
        <v>0</v>
      </c>
      <c r="H16" s="348">
        <f t="shared" si="0"/>
        <v>10000</v>
      </c>
      <c r="I16" s="671"/>
      <c r="J16" s="652"/>
      <c r="K16" s="30"/>
      <c r="L16" s="30"/>
      <c r="M16" s="30"/>
      <c r="N16" s="30"/>
      <c r="O16" s="30"/>
    </row>
    <row r="17" spans="1:10" s="30" customFormat="1" ht="15.95" customHeight="1">
      <c r="A17" s="363" t="s">
        <v>166</v>
      </c>
      <c r="B17" s="350" t="s">
        <v>111</v>
      </c>
      <c r="C17" s="469" t="s">
        <v>112</v>
      </c>
      <c r="D17" s="379">
        <f>'ELEC Activity 2018'!G45</f>
        <v>1544</v>
      </c>
      <c r="E17" s="379">
        <f>SUM('ELEC Activity 2018'!H45:S45)</f>
        <v>0</v>
      </c>
      <c r="F17" s="374">
        <v>0</v>
      </c>
      <c r="G17" s="347">
        <v>0</v>
      </c>
      <c r="H17" s="348">
        <f t="shared" si="0"/>
        <v>1544</v>
      </c>
      <c r="I17" s="671"/>
      <c r="J17" s="652"/>
    </row>
    <row r="18" spans="1:10" s="30" customFormat="1" ht="15.95" customHeight="1">
      <c r="A18" s="363" t="s">
        <v>167</v>
      </c>
      <c r="B18" s="350" t="s">
        <v>111</v>
      </c>
      <c r="C18" s="469" t="s">
        <v>113</v>
      </c>
      <c r="D18" s="379">
        <f>'ELEC Activity 2018'!G49</f>
        <v>0</v>
      </c>
      <c r="E18" s="379">
        <f>SUM('ELEC Activity 2018'!H49:S49)</f>
        <v>0</v>
      </c>
      <c r="F18" s="374">
        <v>0</v>
      </c>
      <c r="G18" s="347">
        <v>0</v>
      </c>
      <c r="H18" s="348">
        <f t="shared" si="0"/>
        <v>0</v>
      </c>
      <c r="I18" s="671"/>
      <c r="J18" s="652"/>
    </row>
    <row r="19" spans="1:10" s="30" customFormat="1" ht="15.95" customHeight="1">
      <c r="A19" s="363" t="s">
        <v>168</v>
      </c>
      <c r="B19" s="350" t="s">
        <v>111</v>
      </c>
      <c r="C19" s="469" t="s">
        <v>114</v>
      </c>
      <c r="D19" s="379">
        <f>'ELEC Activity 2018'!G56</f>
        <v>1662534</v>
      </c>
      <c r="E19" s="379">
        <f>SUM('ELEC Activity 2018'!H51:S51)+SUM('ELEC Activity 2018'!H54:S55)</f>
        <v>-43572</v>
      </c>
      <c r="F19" s="374">
        <f>SUM('ELEC Activity 2018'!H52:S53)</f>
        <v>-1757319</v>
      </c>
      <c r="G19" s="347"/>
      <c r="H19" s="348">
        <f t="shared" si="0"/>
        <v>-138357</v>
      </c>
      <c r="I19" s="671"/>
      <c r="J19" s="652"/>
    </row>
    <row r="20" spans="1:10" s="30" customFormat="1" ht="15.95" customHeight="1">
      <c r="A20" s="363" t="s">
        <v>170</v>
      </c>
      <c r="B20" s="350" t="s">
        <v>118</v>
      </c>
      <c r="C20" s="469" t="s">
        <v>256</v>
      </c>
      <c r="D20" s="379">
        <f>'ELEC Activity 2018'!G59</f>
        <v>95467</v>
      </c>
      <c r="E20" s="379">
        <f>SUM('ELEC Activity 2018'!H59:S59)</f>
        <v>117258</v>
      </c>
      <c r="F20" s="374">
        <v>0</v>
      </c>
      <c r="G20" s="347">
        <v>0</v>
      </c>
      <c r="H20" s="348">
        <f t="shared" si="0"/>
        <v>212725</v>
      </c>
      <c r="I20" s="671"/>
      <c r="J20" s="652"/>
    </row>
    <row r="21" spans="1:10" s="30" customFormat="1" ht="15.95" customHeight="1">
      <c r="A21" s="363" t="s">
        <v>171</v>
      </c>
      <c r="B21" s="350" t="s">
        <v>118</v>
      </c>
      <c r="C21" s="469" t="s">
        <v>255</v>
      </c>
      <c r="D21" s="379">
        <f>'ELEC Activity 2018'!G62</f>
        <v>0</v>
      </c>
      <c r="E21" s="379">
        <f>SUM('ELEC Activity 2018'!H62:S62)</f>
        <v>0</v>
      </c>
      <c r="F21" s="374">
        <v>0</v>
      </c>
      <c r="G21" s="347">
        <v>0</v>
      </c>
      <c r="H21" s="348">
        <f>SUM(D21:G21)</f>
        <v>0</v>
      </c>
      <c r="I21" s="673"/>
    </row>
    <row r="22" spans="1:10" s="30" customFormat="1" ht="15.95" customHeight="1">
      <c r="A22" s="363" t="s">
        <v>169</v>
      </c>
      <c r="B22" s="468" t="s">
        <v>102</v>
      </c>
      <c r="C22" s="469" t="s">
        <v>115</v>
      </c>
      <c r="D22" s="379">
        <f>'ELEC Activity 2018'!G66</f>
        <v>0</v>
      </c>
      <c r="E22" s="379">
        <f>SUM('ELEC Activity 2018'!H66:S66)</f>
        <v>98639</v>
      </c>
      <c r="F22" s="374">
        <v>0</v>
      </c>
      <c r="G22" s="347">
        <v>0</v>
      </c>
      <c r="H22" s="348">
        <f t="shared" si="0"/>
        <v>98639</v>
      </c>
      <c r="I22" s="671"/>
    </row>
    <row r="23" spans="1:10" s="30" customFormat="1" ht="15.95" customHeight="1">
      <c r="A23" s="363">
        <v>18608171</v>
      </c>
      <c r="B23" s="350" t="s">
        <v>111</v>
      </c>
      <c r="C23" s="469" t="s">
        <v>116</v>
      </c>
      <c r="D23" s="379">
        <f>'ELEC Activity 2018'!G70</f>
        <v>0</v>
      </c>
      <c r="E23" s="379">
        <f>'ELEC Activity 2018'!T70</f>
        <v>0</v>
      </c>
      <c r="F23" s="374">
        <v>0</v>
      </c>
      <c r="G23" s="347">
        <v>0</v>
      </c>
      <c r="H23" s="348">
        <f t="shared" si="0"/>
        <v>0</v>
      </c>
      <c r="I23" s="673"/>
    </row>
    <row r="24" spans="1:10" s="30" customFormat="1" ht="15.95" customHeight="1">
      <c r="A24" s="363" t="s">
        <v>55</v>
      </c>
      <c r="B24" s="350" t="s">
        <v>111</v>
      </c>
      <c r="C24" s="469" t="s">
        <v>117</v>
      </c>
      <c r="D24" s="379">
        <f>'ELEC Activity 2018'!G74</f>
        <v>0</v>
      </c>
      <c r="E24" s="379">
        <f>SUM('ELEC Activity 2018'!H74:S74)</f>
        <v>0</v>
      </c>
      <c r="F24" s="374">
        <v>0</v>
      </c>
      <c r="G24" s="347">
        <v>0</v>
      </c>
      <c r="H24" s="348">
        <f t="shared" si="0"/>
        <v>0</v>
      </c>
      <c r="I24" s="673"/>
    </row>
    <row r="25" spans="1:10" s="30" customFormat="1" ht="15.95" customHeight="1">
      <c r="A25" s="363" t="s">
        <v>62</v>
      </c>
      <c r="B25" s="351" t="s">
        <v>64</v>
      </c>
      <c r="C25" s="156" t="s">
        <v>119</v>
      </c>
      <c r="D25" s="379">
        <f>'ELEC Activity 2018'!G79</f>
        <v>-2866722</v>
      </c>
      <c r="E25" s="379">
        <f>SUM('ELEC Activity 2018'!H79:S79)</f>
        <v>438133</v>
      </c>
      <c r="F25" s="374">
        <v>0</v>
      </c>
      <c r="G25" s="347">
        <v>0</v>
      </c>
      <c r="H25" s="348">
        <f t="shared" si="0"/>
        <v>-2428589</v>
      </c>
      <c r="I25" s="671"/>
    </row>
    <row r="26" spans="1:10" s="30" customFormat="1" ht="15.95" customHeight="1">
      <c r="A26" s="364"/>
      <c r="B26" s="352"/>
      <c r="C26" s="369"/>
      <c r="D26" s="380"/>
      <c r="E26" s="380"/>
      <c r="F26" s="375"/>
      <c r="G26" s="83"/>
      <c r="H26" s="651"/>
      <c r="I26" s="670"/>
    </row>
    <row r="27" spans="1:10" s="30" customFormat="1" ht="15.95" customHeight="1" thickBot="1">
      <c r="A27" s="364"/>
      <c r="B27" s="352"/>
      <c r="C27" s="370" t="s">
        <v>120</v>
      </c>
      <c r="D27" s="381">
        <f>SUM(D9:D26)</f>
        <v>67493</v>
      </c>
      <c r="E27" s="381">
        <f>SUM(E9:E26)</f>
        <v>629714</v>
      </c>
      <c r="F27" s="376">
        <f>SUM(F9:F26)</f>
        <v>-2215106</v>
      </c>
      <c r="G27" s="353">
        <f>SUM(G9:G26)</f>
        <v>0</v>
      </c>
      <c r="H27" s="656">
        <f>SUM(H9:H26)</f>
        <v>-1517899</v>
      </c>
      <c r="I27" s="670"/>
    </row>
    <row r="28" spans="1:10" s="30" customFormat="1" ht="15.95" customHeight="1" thickTop="1" thickBot="1">
      <c r="A28" s="365"/>
      <c r="B28" s="354"/>
      <c r="C28" s="371"/>
      <c r="D28" s="685">
        <f>'ELEC Actual 2018'!G83-'ELEC Activity Summary'!D27</f>
        <v>-1</v>
      </c>
      <c r="E28" s="382"/>
      <c r="F28" s="377"/>
      <c r="G28" s="688" t="s">
        <v>258</v>
      </c>
      <c r="H28" s="689">
        <f>'ELEC Activity 2018'!T82-H27</f>
        <v>-2</v>
      </c>
      <c r="I28" s="670"/>
    </row>
    <row r="29" spans="1:10">
      <c r="D29" s="2"/>
      <c r="E29" s="13"/>
      <c r="F29" s="2"/>
      <c r="G29" s="13"/>
    </row>
    <row r="30" spans="1:10">
      <c r="A30" s="14" t="s">
        <v>190</v>
      </c>
      <c r="B30" s="15"/>
      <c r="D30" s="2"/>
      <c r="E30" s="2"/>
      <c r="F30" s="2"/>
      <c r="G30" s="2"/>
    </row>
    <row r="31" spans="1:10">
      <c r="A31" s="14" t="s">
        <v>191</v>
      </c>
      <c r="D31" s="2"/>
      <c r="E31" s="2"/>
      <c r="F31" s="2"/>
      <c r="G31" s="2"/>
    </row>
    <row r="32" spans="1:10">
      <c r="A32" s="14" t="s">
        <v>192</v>
      </c>
      <c r="D32" s="2"/>
      <c r="E32" s="2"/>
      <c r="F32" s="2"/>
      <c r="G32" s="2"/>
    </row>
    <row r="33" spans="1:7">
      <c r="A33" s="22" t="s">
        <v>193</v>
      </c>
      <c r="D33" s="2"/>
      <c r="E33" s="2"/>
      <c r="F33" s="2"/>
      <c r="G33" s="2"/>
    </row>
    <row r="34" spans="1:7">
      <c r="A34" s="15"/>
      <c r="D34" s="2"/>
      <c r="E34" s="2"/>
      <c r="F34" s="2"/>
      <c r="G34" s="2"/>
    </row>
    <row r="35" spans="1:7">
      <c r="E35" s="8"/>
    </row>
  </sheetData>
  <mergeCells count="5">
    <mergeCell ref="A1:H1"/>
    <mergeCell ref="A2:H2"/>
    <mergeCell ref="A3:H3"/>
    <mergeCell ref="E7:H7"/>
    <mergeCell ref="E6:H6"/>
  </mergeCells>
  <printOptions horizontalCentered="1"/>
  <pageMargins left="0.7" right="0.7" top="0.75" bottom="0.7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8"/>
  <sheetViews>
    <sheetView zoomScale="80" zoomScaleNormal="80" workbookViewId="0">
      <pane xSplit="3" ySplit="6" topLeftCell="F59" activePane="bottomRight" state="frozen"/>
      <selection activeCell="C33" sqref="C33"/>
      <selection pane="topRight" activeCell="C33" sqref="C33"/>
      <selection pane="bottomLeft" activeCell="C33" sqref="C33"/>
      <selection pane="bottomRight" activeCell="D82" sqref="D82"/>
    </sheetView>
  </sheetViews>
  <sheetFormatPr defaultColWidth="9.140625" defaultRowHeight="15.95" customHeight="1" outlineLevelCol="1"/>
  <cols>
    <col min="1" max="1" width="10.7109375" style="94" customWidth="1"/>
    <col min="2" max="2" width="12" style="30" bestFit="1" customWidth="1"/>
    <col min="3" max="3" width="70.28515625" style="30" bestFit="1" customWidth="1"/>
    <col min="4" max="4" width="25.140625" style="30" customWidth="1"/>
    <col min="5" max="5" width="12.7109375" style="30" bestFit="1" customWidth="1"/>
    <col min="6" max="6" width="12.7109375" style="30" customWidth="1"/>
    <col min="7" max="7" width="15.5703125" style="30" customWidth="1" outlineLevel="1"/>
    <col min="8" max="18" width="13.7109375" style="37" customWidth="1"/>
    <col min="19" max="19" width="13.7109375" style="30" customWidth="1"/>
    <col min="20" max="20" width="16.7109375" style="30" customWidth="1"/>
    <col min="21" max="21" width="19.28515625" style="30" customWidth="1"/>
    <col min="22" max="16384" width="9.140625" style="30"/>
  </cols>
  <sheetData>
    <row r="1" spans="1:21" customFormat="1" ht="15.95" customHeight="1">
      <c r="A1" s="727" t="s">
        <v>0</v>
      </c>
      <c r="B1" s="727"/>
      <c r="C1" s="727"/>
      <c r="D1" s="727"/>
      <c r="E1" s="727"/>
      <c r="F1" s="727"/>
      <c r="G1" s="727"/>
      <c r="H1" s="727"/>
      <c r="I1" s="727"/>
      <c r="J1" s="727"/>
      <c r="K1" s="727"/>
      <c r="L1" s="727"/>
      <c r="M1" s="727"/>
      <c r="N1" s="727"/>
      <c r="O1" s="727"/>
      <c r="P1" s="727"/>
      <c r="Q1" s="727"/>
      <c r="R1" s="727"/>
      <c r="S1" s="727"/>
      <c r="T1" s="727"/>
    </row>
    <row r="2" spans="1:21" customFormat="1" ht="15.95" customHeight="1">
      <c r="A2" s="727" t="s">
        <v>121</v>
      </c>
      <c r="B2" s="727"/>
      <c r="C2" s="727"/>
      <c r="D2" s="727"/>
      <c r="E2" s="727"/>
      <c r="F2" s="727"/>
      <c r="G2" s="727"/>
      <c r="H2" s="727"/>
      <c r="I2" s="727"/>
      <c r="J2" s="727"/>
      <c r="K2" s="727"/>
      <c r="L2" s="727"/>
      <c r="M2" s="727"/>
      <c r="N2" s="727"/>
      <c r="O2" s="727"/>
      <c r="P2" s="727"/>
      <c r="Q2" s="727"/>
      <c r="R2" s="727"/>
      <c r="S2" s="727"/>
      <c r="T2" s="727"/>
    </row>
    <row r="3" spans="1:21" customFormat="1" ht="21">
      <c r="A3" s="728" t="s">
        <v>203</v>
      </c>
      <c r="B3" s="728"/>
      <c r="C3" s="728"/>
      <c r="D3" s="728"/>
      <c r="E3" s="728"/>
      <c r="F3" s="728"/>
      <c r="G3" s="728"/>
      <c r="H3" s="728"/>
      <c r="I3" s="728"/>
      <c r="J3" s="728"/>
      <c r="K3" s="728"/>
      <c r="L3" s="728"/>
      <c r="M3" s="728"/>
      <c r="N3" s="728"/>
      <c r="O3" s="728"/>
      <c r="P3" s="728"/>
      <c r="Q3" s="728"/>
      <c r="R3" s="728"/>
      <c r="S3" s="728"/>
      <c r="T3" s="728"/>
    </row>
    <row r="4" spans="1:21" customFormat="1" ht="21">
      <c r="A4" s="102"/>
      <c r="B4" s="102"/>
      <c r="C4" s="102"/>
      <c r="D4" s="102"/>
      <c r="E4" s="102"/>
      <c r="F4" s="102"/>
      <c r="G4" s="102"/>
      <c r="H4" s="102"/>
      <c r="I4" s="102"/>
      <c r="J4" s="102"/>
      <c r="K4" s="102"/>
      <c r="L4" s="102"/>
      <c r="M4" s="102"/>
      <c r="N4" s="102"/>
      <c r="O4" s="102"/>
      <c r="P4" s="102"/>
      <c r="Q4" s="102"/>
      <c r="R4" s="102"/>
      <c r="S4" s="102"/>
    </row>
    <row r="5" spans="1:21" customFormat="1" ht="15.95" customHeight="1" thickBot="1">
      <c r="A5" s="1"/>
      <c r="G5" s="112" t="s">
        <v>250</v>
      </c>
      <c r="H5" s="726" t="s">
        <v>246</v>
      </c>
      <c r="I5" s="726"/>
      <c r="J5" s="726"/>
      <c r="K5" s="726" t="s">
        <v>247</v>
      </c>
      <c r="L5" s="726"/>
      <c r="M5" s="726"/>
      <c r="N5" s="726" t="s">
        <v>248</v>
      </c>
      <c r="O5" s="726"/>
      <c r="P5" s="726"/>
      <c r="Q5" s="726" t="s">
        <v>249</v>
      </c>
      <c r="R5" s="726"/>
      <c r="S5" s="726"/>
      <c r="T5" s="101" t="s">
        <v>250</v>
      </c>
    </row>
    <row r="6" spans="1:21" s="31" customFormat="1" ht="26.25" thickBot="1">
      <c r="A6" s="28" t="s">
        <v>2</v>
      </c>
      <c r="B6" s="247" t="s">
        <v>3</v>
      </c>
      <c r="C6" s="471" t="s">
        <v>4</v>
      </c>
      <c r="D6" s="247" t="s">
        <v>5</v>
      </c>
      <c r="E6" s="247" t="s">
        <v>6</v>
      </c>
      <c r="F6" s="268" t="s">
        <v>7</v>
      </c>
      <c r="G6" s="337" t="s">
        <v>122</v>
      </c>
      <c r="H6" s="287">
        <v>43101</v>
      </c>
      <c r="I6" s="212">
        <v>43132</v>
      </c>
      <c r="J6" s="212">
        <v>43160</v>
      </c>
      <c r="K6" s="212">
        <v>43191</v>
      </c>
      <c r="L6" s="212">
        <v>43221</v>
      </c>
      <c r="M6" s="212">
        <v>43252</v>
      </c>
      <c r="N6" s="212">
        <v>43282</v>
      </c>
      <c r="O6" s="212">
        <v>43313</v>
      </c>
      <c r="P6" s="212">
        <v>43344</v>
      </c>
      <c r="Q6" s="212">
        <v>43374</v>
      </c>
      <c r="R6" s="212">
        <v>43405</v>
      </c>
      <c r="S6" s="326">
        <v>43435</v>
      </c>
      <c r="T6" s="337" t="s">
        <v>200</v>
      </c>
    </row>
    <row r="7" spans="1:21" s="37" customFormat="1" ht="15.95" customHeight="1">
      <c r="A7" s="32">
        <v>18230010</v>
      </c>
      <c r="B7" s="475" t="s">
        <v>8</v>
      </c>
      <c r="C7" s="33" t="s">
        <v>229</v>
      </c>
      <c r="D7" s="34" t="s">
        <v>9</v>
      </c>
      <c r="E7" s="108"/>
      <c r="F7" s="120"/>
      <c r="G7" s="289">
        <v>67166.16</v>
      </c>
      <c r="H7" s="113">
        <v>470</v>
      </c>
      <c r="I7" s="113">
        <v>6219.3</v>
      </c>
      <c r="J7" s="174">
        <v>-6689.3</v>
      </c>
      <c r="K7" s="181">
        <v>0</v>
      </c>
      <c r="L7" s="48">
        <v>0</v>
      </c>
      <c r="M7" s="182">
        <v>0</v>
      </c>
      <c r="N7" s="181">
        <v>0</v>
      </c>
      <c r="O7" s="48">
        <v>0</v>
      </c>
      <c r="P7" s="182">
        <v>0</v>
      </c>
      <c r="Q7" s="181">
        <v>0</v>
      </c>
      <c r="R7" s="48">
        <v>0</v>
      </c>
      <c r="S7" s="48">
        <v>0</v>
      </c>
      <c r="T7" s="329">
        <f>SUM(G7:S7)</f>
        <v>67166.16</v>
      </c>
    </row>
    <row r="8" spans="1:21" s="37" customFormat="1" ht="15.95" customHeight="1">
      <c r="A8" s="4"/>
      <c r="B8" s="475" t="s">
        <v>8</v>
      </c>
      <c r="C8" s="33" t="s">
        <v>10</v>
      </c>
      <c r="D8" s="38" t="s">
        <v>11</v>
      </c>
      <c r="E8" s="110">
        <v>43070</v>
      </c>
      <c r="F8" s="302" t="s">
        <v>12</v>
      </c>
      <c r="G8" s="290">
        <v>-5906.25</v>
      </c>
      <c r="H8" s="39">
        <v>0</v>
      </c>
      <c r="I8" s="39">
        <v>0</v>
      </c>
      <c r="J8" s="176">
        <v>0</v>
      </c>
      <c r="K8" s="39">
        <v>0</v>
      </c>
      <c r="L8" s="39">
        <v>0</v>
      </c>
      <c r="M8" s="176">
        <v>0</v>
      </c>
      <c r="N8" s="39">
        <v>0</v>
      </c>
      <c r="O8" s="39">
        <v>0</v>
      </c>
      <c r="P8" s="176">
        <v>0</v>
      </c>
      <c r="Q8" s="183">
        <v>0</v>
      </c>
      <c r="R8" s="50">
        <v>0</v>
      </c>
      <c r="S8" s="50">
        <v>0</v>
      </c>
      <c r="T8" s="290">
        <f>SUM(G8:S8)</f>
        <v>-5906.25</v>
      </c>
    </row>
    <row r="9" spans="1:21" s="37" customFormat="1" ht="15.95" customHeight="1">
      <c r="A9" s="4"/>
      <c r="B9" s="475"/>
      <c r="C9" s="114" t="s">
        <v>13</v>
      </c>
      <c r="D9" s="105"/>
      <c r="E9" s="41"/>
      <c r="F9" s="303"/>
      <c r="G9" s="291">
        <f t="shared" ref="G9:T9" si="0">SUM(G7:G8)</f>
        <v>61259.91</v>
      </c>
      <c r="H9" s="42">
        <f>SUM(H7:H8)</f>
        <v>470</v>
      </c>
      <c r="I9" s="42">
        <f t="shared" si="0"/>
        <v>6219.3</v>
      </c>
      <c r="J9" s="178">
        <f t="shared" si="0"/>
        <v>-6689.3</v>
      </c>
      <c r="K9" s="177">
        <f t="shared" si="0"/>
        <v>0</v>
      </c>
      <c r="L9" s="42">
        <f t="shared" si="0"/>
        <v>0</v>
      </c>
      <c r="M9" s="178">
        <f t="shared" si="0"/>
        <v>0</v>
      </c>
      <c r="N9" s="177">
        <f t="shared" si="0"/>
        <v>0</v>
      </c>
      <c r="O9" s="42">
        <f t="shared" si="0"/>
        <v>0</v>
      </c>
      <c r="P9" s="178">
        <f t="shared" si="0"/>
        <v>0</v>
      </c>
      <c r="Q9" s="177">
        <f t="shared" si="0"/>
        <v>0</v>
      </c>
      <c r="R9" s="42">
        <f t="shared" si="0"/>
        <v>0</v>
      </c>
      <c r="S9" s="42">
        <f t="shared" si="0"/>
        <v>0</v>
      </c>
      <c r="T9" s="291">
        <f t="shared" si="0"/>
        <v>61259.91</v>
      </c>
    </row>
    <row r="10" spans="1:21" s="47" customFormat="1" ht="15.95" customHeight="1">
      <c r="A10" s="260"/>
      <c r="B10" s="479"/>
      <c r="C10" s="261"/>
      <c r="D10" s="64"/>
      <c r="E10" s="115"/>
      <c r="F10" s="304"/>
      <c r="G10" s="292"/>
      <c r="H10" s="46"/>
      <c r="I10" s="46"/>
      <c r="J10" s="180"/>
      <c r="K10" s="179"/>
      <c r="L10" s="45"/>
      <c r="M10" s="180"/>
      <c r="N10" s="179"/>
      <c r="O10" s="45"/>
      <c r="P10" s="180"/>
      <c r="Q10" s="179"/>
      <c r="R10" s="45"/>
      <c r="S10" s="45"/>
      <c r="T10" s="330"/>
    </row>
    <row r="11" spans="1:21" s="37" customFormat="1" ht="15.95" customHeight="1">
      <c r="A11" s="32">
        <v>18230009</v>
      </c>
      <c r="B11" s="475" t="s">
        <v>14</v>
      </c>
      <c r="C11" s="33" t="s">
        <v>230</v>
      </c>
      <c r="D11" s="105" t="s">
        <v>9</v>
      </c>
      <c r="E11" s="108"/>
      <c r="F11" s="120"/>
      <c r="G11" s="289">
        <v>2170724.4500000002</v>
      </c>
      <c r="H11" s="35">
        <v>20</v>
      </c>
      <c r="I11" s="35">
        <v>0</v>
      </c>
      <c r="J11" s="174">
        <v>2309.75</v>
      </c>
      <c r="K11" s="181">
        <v>0</v>
      </c>
      <c r="L11" s="48">
        <v>0</v>
      </c>
      <c r="M11" s="182">
        <v>0</v>
      </c>
      <c r="N11" s="181">
        <v>0</v>
      </c>
      <c r="O11" s="48">
        <v>0</v>
      </c>
      <c r="P11" s="182">
        <v>0</v>
      </c>
      <c r="Q11" s="181">
        <v>0</v>
      </c>
      <c r="R11" s="48">
        <v>0</v>
      </c>
      <c r="S11" s="182">
        <v>0</v>
      </c>
      <c r="T11" s="289">
        <f>SUM(G11:S11)</f>
        <v>2173054.2000000002</v>
      </c>
      <c r="U11" s="49"/>
    </row>
    <row r="12" spans="1:21" s="37" customFormat="1" ht="15.95" customHeight="1">
      <c r="A12" s="4"/>
      <c r="B12" s="475" t="s">
        <v>14</v>
      </c>
      <c r="C12" s="33" t="s">
        <v>10</v>
      </c>
      <c r="D12" s="109" t="s">
        <v>11</v>
      </c>
      <c r="E12" s="110">
        <v>43070</v>
      </c>
      <c r="F12" s="302" t="s">
        <v>12</v>
      </c>
      <c r="G12" s="293">
        <v>-2147559.11</v>
      </c>
      <c r="H12" s="50">
        <v>0</v>
      </c>
      <c r="I12" s="50">
        <v>0</v>
      </c>
      <c r="J12" s="184">
        <v>0</v>
      </c>
      <c r="K12" s="50">
        <v>0</v>
      </c>
      <c r="L12" s="50">
        <v>0</v>
      </c>
      <c r="M12" s="184">
        <v>0</v>
      </c>
      <c r="N12" s="50">
        <v>0</v>
      </c>
      <c r="O12" s="50">
        <v>0</v>
      </c>
      <c r="P12" s="184">
        <v>0</v>
      </c>
      <c r="Q12" s="50">
        <v>0</v>
      </c>
      <c r="R12" s="50">
        <v>0</v>
      </c>
      <c r="S12" s="184">
        <v>0</v>
      </c>
      <c r="T12" s="293">
        <f>SUM(G12:S12)</f>
        <v>-2147559.11</v>
      </c>
      <c r="U12" s="49"/>
    </row>
    <row r="13" spans="1:21" s="37" customFormat="1" ht="15.95" customHeight="1">
      <c r="A13" s="51"/>
      <c r="B13" s="480"/>
      <c r="C13" s="40" t="s">
        <v>15</v>
      </c>
      <c r="D13" s="105"/>
      <c r="E13" s="107"/>
      <c r="F13" s="105"/>
      <c r="G13" s="291">
        <f t="shared" ref="G13:T13" si="1">SUM(G11:G12)</f>
        <v>23165.34</v>
      </c>
      <c r="H13" s="42">
        <f t="shared" si="1"/>
        <v>20</v>
      </c>
      <c r="I13" s="42">
        <f t="shared" si="1"/>
        <v>0</v>
      </c>
      <c r="J13" s="178">
        <f t="shared" si="1"/>
        <v>2309.75</v>
      </c>
      <c r="K13" s="177">
        <f t="shared" si="1"/>
        <v>0</v>
      </c>
      <c r="L13" s="42">
        <f t="shared" si="1"/>
        <v>0</v>
      </c>
      <c r="M13" s="178">
        <f t="shared" si="1"/>
        <v>0</v>
      </c>
      <c r="N13" s="177">
        <f t="shared" si="1"/>
        <v>0</v>
      </c>
      <c r="O13" s="42">
        <f t="shared" si="1"/>
        <v>0</v>
      </c>
      <c r="P13" s="178">
        <f t="shared" si="1"/>
        <v>0</v>
      </c>
      <c r="Q13" s="177">
        <f t="shared" si="1"/>
        <v>0</v>
      </c>
      <c r="R13" s="42">
        <f t="shared" si="1"/>
        <v>0</v>
      </c>
      <c r="S13" s="42">
        <f t="shared" si="1"/>
        <v>0</v>
      </c>
      <c r="T13" s="291">
        <f t="shared" si="1"/>
        <v>25495.09</v>
      </c>
    </row>
    <row r="14" spans="1:21" ht="15.95" customHeight="1">
      <c r="A14" s="260"/>
      <c r="B14" s="479"/>
      <c r="C14" s="261"/>
      <c r="D14" s="52"/>
      <c r="E14" s="80"/>
      <c r="F14" s="52"/>
      <c r="G14" s="298"/>
      <c r="H14" s="65"/>
      <c r="I14" s="65"/>
      <c r="J14" s="180"/>
      <c r="K14" s="185"/>
      <c r="L14" s="55"/>
      <c r="M14" s="180"/>
      <c r="N14" s="185"/>
      <c r="O14" s="55"/>
      <c r="P14" s="180"/>
      <c r="Q14" s="185"/>
      <c r="R14" s="55"/>
      <c r="S14" s="45"/>
      <c r="T14" s="292"/>
    </row>
    <row r="15" spans="1:21" s="37" customFormat="1" ht="15.95" customHeight="1">
      <c r="A15" s="32">
        <v>18230021</v>
      </c>
      <c r="B15" s="475" t="s">
        <v>16</v>
      </c>
      <c r="C15" s="33" t="s">
        <v>231</v>
      </c>
      <c r="D15" s="731" t="s">
        <v>17</v>
      </c>
      <c r="E15" s="703"/>
      <c r="F15" s="120"/>
      <c r="G15" s="289">
        <v>857574.58</v>
      </c>
      <c r="H15" s="69">
        <v>22638.5</v>
      </c>
      <c r="I15" s="69">
        <v>25003.5</v>
      </c>
      <c r="J15" s="174">
        <v>14510.25</v>
      </c>
      <c r="K15" s="173">
        <v>10994.5</v>
      </c>
      <c r="L15" s="35">
        <v>-38786.42</v>
      </c>
      <c r="M15" s="174">
        <v>4771.01</v>
      </c>
      <c r="N15" s="173">
        <v>14405.86</v>
      </c>
      <c r="O15" s="35">
        <v>7347.55</v>
      </c>
      <c r="P15" s="174">
        <v>13832.39</v>
      </c>
      <c r="Q15" s="173">
        <v>22921.82</v>
      </c>
      <c r="R15" s="35">
        <v>6052.52</v>
      </c>
      <c r="S15" s="35">
        <v>11071.84</v>
      </c>
      <c r="T15" s="289">
        <f>SUM(G15:S15)</f>
        <v>972337.9</v>
      </c>
    </row>
    <row r="16" spans="1:21" ht="15.95" customHeight="1">
      <c r="A16" s="32"/>
      <c r="B16" s="475" t="s">
        <v>16</v>
      </c>
      <c r="C16" s="33" t="s">
        <v>232</v>
      </c>
      <c r="D16" s="731"/>
      <c r="E16" s="703"/>
      <c r="F16" s="120"/>
      <c r="G16" s="289">
        <v>-213649.22</v>
      </c>
      <c r="H16" s="35">
        <v>0</v>
      </c>
      <c r="I16" s="69">
        <v>-181857.43</v>
      </c>
      <c r="J16" s="174">
        <v>-158573.82999999999</v>
      </c>
      <c r="K16" s="173">
        <v>-33719.15</v>
      </c>
      <c r="L16" s="35">
        <v>0</v>
      </c>
      <c r="M16" s="174">
        <v>0</v>
      </c>
      <c r="N16" s="173">
        <v>-40234.86</v>
      </c>
      <c r="O16" s="35">
        <v>0</v>
      </c>
      <c r="P16" s="174">
        <v>0</v>
      </c>
      <c r="Q16" s="173">
        <v>0</v>
      </c>
      <c r="R16" s="35">
        <v>0</v>
      </c>
      <c r="S16" s="35">
        <v>0</v>
      </c>
      <c r="T16" s="289">
        <f t="shared" ref="T16:T18" si="2">SUM(G16:S16)</f>
        <v>-628034.49</v>
      </c>
    </row>
    <row r="17" spans="1:20" ht="15.95" customHeight="1">
      <c r="A17" s="32"/>
      <c r="B17" s="475" t="s">
        <v>16</v>
      </c>
      <c r="C17" s="33" t="s">
        <v>202</v>
      </c>
      <c r="D17" s="116"/>
      <c r="E17" s="57"/>
      <c r="F17" s="103"/>
      <c r="G17" s="315">
        <v>0</v>
      </c>
      <c r="H17" s="117">
        <v>0</v>
      </c>
      <c r="I17" s="118">
        <v>0</v>
      </c>
      <c r="J17" s="186">
        <v>-37720.86</v>
      </c>
      <c r="K17" s="117">
        <v>0</v>
      </c>
      <c r="L17" s="118">
        <v>0</v>
      </c>
      <c r="M17" s="186">
        <v>0</v>
      </c>
      <c r="N17" s="117">
        <v>0</v>
      </c>
      <c r="O17" s="118">
        <v>0</v>
      </c>
      <c r="P17" s="186">
        <v>0</v>
      </c>
      <c r="Q17" s="117">
        <v>0</v>
      </c>
      <c r="R17" s="118">
        <v>0</v>
      </c>
      <c r="S17" s="117">
        <v>0</v>
      </c>
      <c r="T17" s="289">
        <f t="shared" si="2"/>
        <v>-37720.86</v>
      </c>
    </row>
    <row r="18" spans="1:20" ht="15.95" customHeight="1">
      <c r="A18" s="32"/>
      <c r="B18" s="475" t="s">
        <v>16</v>
      </c>
      <c r="C18" s="33" t="s">
        <v>10</v>
      </c>
      <c r="D18" s="119" t="s">
        <v>11</v>
      </c>
      <c r="E18" s="110">
        <v>43070</v>
      </c>
      <c r="F18" s="302" t="s">
        <v>12</v>
      </c>
      <c r="G18" s="290">
        <v>-393874.5</v>
      </c>
      <c r="H18" s="39">
        <v>0</v>
      </c>
      <c r="I18" s="39">
        <v>0</v>
      </c>
      <c r="J18" s="176">
        <v>0</v>
      </c>
      <c r="K18" s="39">
        <v>0</v>
      </c>
      <c r="L18" s="39">
        <v>0</v>
      </c>
      <c r="M18" s="176">
        <v>0</v>
      </c>
      <c r="N18" s="39">
        <v>0</v>
      </c>
      <c r="O18" s="39">
        <v>0</v>
      </c>
      <c r="P18" s="176">
        <v>0</v>
      </c>
      <c r="Q18" s="39">
        <v>0</v>
      </c>
      <c r="R18" s="39">
        <v>0</v>
      </c>
      <c r="S18" s="327">
        <v>0</v>
      </c>
      <c r="T18" s="289">
        <f t="shared" si="2"/>
        <v>-393874.5</v>
      </c>
    </row>
    <row r="19" spans="1:20" ht="15.95" customHeight="1">
      <c r="A19" s="51"/>
      <c r="B19" s="480"/>
      <c r="C19" s="40" t="s">
        <v>18</v>
      </c>
      <c r="D19" s="58"/>
      <c r="E19" s="79"/>
      <c r="F19" s="58"/>
      <c r="G19" s="297">
        <f t="shared" ref="G19:S19" si="3">SUM(G15:G18)</f>
        <v>250050.86</v>
      </c>
      <c r="H19" s="60">
        <f t="shared" si="3"/>
        <v>22638.5</v>
      </c>
      <c r="I19" s="60">
        <f t="shared" si="3"/>
        <v>-156853.93</v>
      </c>
      <c r="J19" s="188">
        <f>SUM(J15:J18)</f>
        <v>-181784.44</v>
      </c>
      <c r="K19" s="187">
        <f t="shared" si="3"/>
        <v>-22724.65</v>
      </c>
      <c r="L19" s="60">
        <f t="shared" si="3"/>
        <v>-38786.42</v>
      </c>
      <c r="M19" s="188">
        <f t="shared" si="3"/>
        <v>4771.01</v>
      </c>
      <c r="N19" s="187">
        <f t="shared" si="3"/>
        <v>-25829</v>
      </c>
      <c r="O19" s="60">
        <f t="shared" si="3"/>
        <v>7347.55</v>
      </c>
      <c r="P19" s="188">
        <f t="shared" si="3"/>
        <v>13832.39</v>
      </c>
      <c r="Q19" s="187">
        <f t="shared" si="3"/>
        <v>22921.82</v>
      </c>
      <c r="R19" s="60">
        <f t="shared" si="3"/>
        <v>6052.52</v>
      </c>
      <c r="S19" s="60">
        <f t="shared" si="3"/>
        <v>11071.84</v>
      </c>
      <c r="T19" s="297">
        <f>SUM(T15:T18)</f>
        <v>-87291.95</v>
      </c>
    </row>
    <row r="20" spans="1:20" ht="15.95" customHeight="1">
      <c r="A20" s="260"/>
      <c r="B20" s="479"/>
      <c r="C20" s="261"/>
      <c r="D20" s="64"/>
      <c r="E20" s="80"/>
      <c r="F20" s="52"/>
      <c r="G20" s="298"/>
      <c r="H20" s="65"/>
      <c r="I20" s="65"/>
      <c r="J20" s="180"/>
      <c r="K20" s="185"/>
      <c r="L20" s="55"/>
      <c r="M20" s="180"/>
      <c r="N20" s="185"/>
      <c r="O20" s="55"/>
      <c r="P20" s="180"/>
      <c r="Q20" s="185"/>
      <c r="R20" s="55"/>
      <c r="S20" s="45"/>
      <c r="T20" s="292"/>
    </row>
    <row r="21" spans="1:20" s="37" customFormat="1" ht="15.95" customHeight="1">
      <c r="A21" s="32" t="s">
        <v>19</v>
      </c>
      <c r="B21" s="475" t="s">
        <v>20</v>
      </c>
      <c r="C21" s="33" t="s">
        <v>233</v>
      </c>
      <c r="D21" s="105" t="s">
        <v>21</v>
      </c>
      <c r="E21" s="108"/>
      <c r="F21" s="120"/>
      <c r="G21" s="289">
        <v>198092.16</v>
      </c>
      <c r="H21" s="214">
        <v>0</v>
      </c>
      <c r="I21" s="214">
        <v>0</v>
      </c>
      <c r="J21" s="215">
        <v>0</v>
      </c>
      <c r="K21" s="213">
        <v>0</v>
      </c>
      <c r="L21" s="214">
        <v>0</v>
      </c>
      <c r="M21" s="215">
        <v>0</v>
      </c>
      <c r="N21" s="213">
        <v>0</v>
      </c>
      <c r="O21" s="214">
        <v>0</v>
      </c>
      <c r="P21" s="215">
        <v>0</v>
      </c>
      <c r="Q21" s="213">
        <v>0</v>
      </c>
      <c r="R21" s="214">
        <v>0</v>
      </c>
      <c r="S21" s="214">
        <v>0</v>
      </c>
      <c r="T21" s="289">
        <f t="shared" ref="T21:T22" si="4">SUM(G21:S21)</f>
        <v>198092.16</v>
      </c>
    </row>
    <row r="22" spans="1:20" s="37" customFormat="1" ht="15.95" customHeight="1">
      <c r="A22" s="32"/>
      <c r="B22" s="475" t="s">
        <v>20</v>
      </c>
      <c r="C22" s="33" t="s">
        <v>22</v>
      </c>
      <c r="D22" s="109" t="s">
        <v>11</v>
      </c>
      <c r="E22" s="110">
        <v>43070</v>
      </c>
      <c r="F22" s="302" t="s">
        <v>12</v>
      </c>
      <c r="G22" s="293">
        <v>-198092.16</v>
      </c>
      <c r="H22" s="39">
        <v>0</v>
      </c>
      <c r="I22" s="39">
        <v>0</v>
      </c>
      <c r="J22" s="176">
        <v>0</v>
      </c>
      <c r="K22" s="175">
        <v>0</v>
      </c>
      <c r="L22" s="39">
        <v>0</v>
      </c>
      <c r="M22" s="176">
        <v>0</v>
      </c>
      <c r="N22" s="175">
        <v>0</v>
      </c>
      <c r="O22" s="39">
        <v>0</v>
      </c>
      <c r="P22" s="176">
        <v>0</v>
      </c>
      <c r="Q22" s="175">
        <v>0</v>
      </c>
      <c r="R22" s="39">
        <v>0</v>
      </c>
      <c r="S22" s="39">
        <v>0</v>
      </c>
      <c r="T22" s="289">
        <f t="shared" si="4"/>
        <v>-198092.16</v>
      </c>
    </row>
    <row r="23" spans="1:20" s="37" customFormat="1" ht="15.95" customHeight="1">
      <c r="A23" s="51"/>
      <c r="B23" s="480"/>
      <c r="C23" s="67" t="s">
        <v>23</v>
      </c>
      <c r="D23" s="66"/>
      <c r="E23" s="59"/>
      <c r="F23" s="66"/>
      <c r="G23" s="291">
        <f t="shared" ref="G23:S23" si="5">SUM(G21:G22)</f>
        <v>0</v>
      </c>
      <c r="H23" s="42">
        <f t="shared" si="5"/>
        <v>0</v>
      </c>
      <c r="I23" s="42">
        <f t="shared" si="5"/>
        <v>0</v>
      </c>
      <c r="J23" s="178">
        <f t="shared" si="5"/>
        <v>0</v>
      </c>
      <c r="K23" s="177">
        <f t="shared" si="5"/>
        <v>0</v>
      </c>
      <c r="L23" s="42">
        <f t="shared" si="5"/>
        <v>0</v>
      </c>
      <c r="M23" s="178">
        <f t="shared" si="5"/>
        <v>0</v>
      </c>
      <c r="N23" s="177">
        <f t="shared" si="5"/>
        <v>0</v>
      </c>
      <c r="O23" s="42">
        <f t="shared" si="5"/>
        <v>0</v>
      </c>
      <c r="P23" s="178">
        <f t="shared" si="5"/>
        <v>0</v>
      </c>
      <c r="Q23" s="177">
        <f t="shared" si="5"/>
        <v>0</v>
      </c>
      <c r="R23" s="42">
        <f t="shared" si="5"/>
        <v>0</v>
      </c>
      <c r="S23" s="42">
        <f t="shared" si="5"/>
        <v>0</v>
      </c>
      <c r="T23" s="291">
        <f>SUM(T21:T22)</f>
        <v>0</v>
      </c>
    </row>
    <row r="24" spans="1:20" ht="15.95" customHeight="1">
      <c r="A24" s="260"/>
      <c r="B24" s="479"/>
      <c r="C24" s="261"/>
      <c r="D24" s="52"/>
      <c r="E24" s="80"/>
      <c r="F24" s="52"/>
      <c r="G24" s="292"/>
      <c r="H24" s="65"/>
      <c r="I24" s="65"/>
      <c r="J24" s="180"/>
      <c r="K24" s="185"/>
      <c r="L24" s="55"/>
      <c r="M24" s="180"/>
      <c r="N24" s="185"/>
      <c r="O24" s="55"/>
      <c r="P24" s="180"/>
      <c r="Q24" s="185"/>
      <c r="R24" s="55"/>
      <c r="S24" s="45"/>
      <c r="T24" s="330"/>
    </row>
    <row r="25" spans="1:20" s="37" customFormat="1" ht="15.95" customHeight="1">
      <c r="A25" s="32" t="s">
        <v>24</v>
      </c>
      <c r="B25" s="475" t="s">
        <v>25</v>
      </c>
      <c r="C25" s="33" t="s">
        <v>234</v>
      </c>
      <c r="D25" s="105" t="s">
        <v>26</v>
      </c>
      <c r="E25" s="108"/>
      <c r="F25" s="120"/>
      <c r="G25" s="289">
        <v>460060.12</v>
      </c>
      <c r="H25" s="69">
        <v>1922.5</v>
      </c>
      <c r="I25" s="69">
        <v>2476.65</v>
      </c>
      <c r="J25" s="174">
        <v>0</v>
      </c>
      <c r="K25" s="173">
        <v>0</v>
      </c>
      <c r="L25" s="35">
        <v>928</v>
      </c>
      <c r="M25" s="174">
        <v>2539.65</v>
      </c>
      <c r="N25" s="173">
        <v>0</v>
      </c>
      <c r="O25" s="35">
        <v>3178.25</v>
      </c>
      <c r="P25" s="174">
        <v>4458.58</v>
      </c>
      <c r="Q25" s="173">
        <v>1756.9</v>
      </c>
      <c r="R25" s="35">
        <v>3251.5</v>
      </c>
      <c r="S25" s="35">
        <v>624.5</v>
      </c>
      <c r="T25" s="289">
        <f t="shared" ref="T25:T26" si="6">SUM(G25:S25)</f>
        <v>481196.65</v>
      </c>
    </row>
    <row r="26" spans="1:20" s="37" customFormat="1" ht="15.95" customHeight="1">
      <c r="A26" s="32"/>
      <c r="B26" s="475" t="s">
        <v>25</v>
      </c>
      <c r="C26" s="33" t="s">
        <v>22</v>
      </c>
      <c r="D26" s="109" t="s">
        <v>11</v>
      </c>
      <c r="E26" s="110">
        <v>43070</v>
      </c>
      <c r="F26" s="302" t="s">
        <v>12</v>
      </c>
      <c r="G26" s="293">
        <v>-440996.89</v>
      </c>
      <c r="H26" s="50">
        <v>0</v>
      </c>
      <c r="I26" s="50">
        <v>0</v>
      </c>
      <c r="J26" s="184">
        <v>0</v>
      </c>
      <c r="K26" s="183">
        <v>0</v>
      </c>
      <c r="L26" s="50">
        <v>0</v>
      </c>
      <c r="M26" s="184">
        <v>0</v>
      </c>
      <c r="N26" s="183">
        <v>0</v>
      </c>
      <c r="O26" s="50">
        <v>0</v>
      </c>
      <c r="P26" s="184">
        <v>0</v>
      </c>
      <c r="Q26" s="183">
        <v>0</v>
      </c>
      <c r="R26" s="50">
        <v>0</v>
      </c>
      <c r="S26" s="50">
        <v>0</v>
      </c>
      <c r="T26" s="289">
        <f t="shared" si="6"/>
        <v>-440996.89</v>
      </c>
    </row>
    <row r="27" spans="1:20" s="37" customFormat="1" ht="15.95" customHeight="1">
      <c r="A27" s="51"/>
      <c r="B27" s="480"/>
      <c r="C27" s="67" t="s">
        <v>27</v>
      </c>
      <c r="D27" s="66"/>
      <c r="E27" s="59"/>
      <c r="F27" s="66"/>
      <c r="G27" s="291">
        <f>SUM(G25:G26)</f>
        <v>19063.23</v>
      </c>
      <c r="H27" s="42">
        <f t="shared" ref="H27:S27" si="7">SUM(H25:H26)</f>
        <v>1922.5</v>
      </c>
      <c r="I27" s="42">
        <f t="shared" si="7"/>
        <v>2476.65</v>
      </c>
      <c r="J27" s="178">
        <f t="shared" si="7"/>
        <v>0</v>
      </c>
      <c r="K27" s="177">
        <f t="shared" si="7"/>
        <v>0</v>
      </c>
      <c r="L27" s="42">
        <f t="shared" si="7"/>
        <v>928</v>
      </c>
      <c r="M27" s="178">
        <f t="shared" si="7"/>
        <v>2539.65</v>
      </c>
      <c r="N27" s="177">
        <f t="shared" si="7"/>
        <v>0</v>
      </c>
      <c r="O27" s="42">
        <f t="shared" si="7"/>
        <v>3178.25</v>
      </c>
      <c r="P27" s="178">
        <f t="shared" si="7"/>
        <v>4458.58</v>
      </c>
      <c r="Q27" s="177">
        <f t="shared" si="7"/>
        <v>1756.9</v>
      </c>
      <c r="R27" s="42">
        <f t="shared" si="7"/>
        <v>3251.5</v>
      </c>
      <c r="S27" s="42">
        <f t="shared" si="7"/>
        <v>624.5</v>
      </c>
      <c r="T27" s="291">
        <f>SUM(T25:T26)</f>
        <v>40199.760000000002</v>
      </c>
    </row>
    <row r="28" spans="1:20" ht="15.95" customHeight="1">
      <c r="A28" s="260"/>
      <c r="B28" s="479"/>
      <c r="C28" s="261"/>
      <c r="D28" s="64"/>
      <c r="E28" s="80"/>
      <c r="F28" s="52"/>
      <c r="G28" s="292"/>
      <c r="H28" s="65"/>
      <c r="I28" s="65"/>
      <c r="J28" s="180"/>
      <c r="K28" s="185"/>
      <c r="L28" s="55"/>
      <c r="M28" s="180"/>
      <c r="N28" s="185"/>
      <c r="O28" s="55"/>
      <c r="P28" s="180"/>
      <c r="Q28" s="185"/>
      <c r="R28" s="55"/>
      <c r="S28" s="45"/>
      <c r="T28" s="330"/>
    </row>
    <row r="29" spans="1:20" s="37" customFormat="1" ht="15.95" customHeight="1">
      <c r="A29" s="32" t="s">
        <v>28</v>
      </c>
      <c r="B29" s="475" t="s">
        <v>29</v>
      </c>
      <c r="C29" s="33" t="s">
        <v>235</v>
      </c>
      <c r="D29" s="105" t="s">
        <v>30</v>
      </c>
      <c r="E29" s="108"/>
      <c r="F29" s="120"/>
      <c r="G29" s="289">
        <v>2254508.17</v>
      </c>
      <c r="H29" s="69">
        <v>0</v>
      </c>
      <c r="I29" s="69">
        <v>0</v>
      </c>
      <c r="J29" s="174">
        <v>0</v>
      </c>
      <c r="K29" s="189">
        <v>0</v>
      </c>
      <c r="L29" s="69">
        <v>0</v>
      </c>
      <c r="M29" s="174">
        <v>0</v>
      </c>
      <c r="N29" s="189">
        <v>0</v>
      </c>
      <c r="O29" s="69">
        <v>0</v>
      </c>
      <c r="P29" s="174">
        <v>0</v>
      </c>
      <c r="Q29" s="189">
        <v>0</v>
      </c>
      <c r="R29" s="69">
        <v>0</v>
      </c>
      <c r="S29" s="35">
        <v>0</v>
      </c>
      <c r="T29" s="289">
        <f t="shared" ref="T29:T30" si="8">SUM(G29:S29)</f>
        <v>2254508.17</v>
      </c>
    </row>
    <row r="30" spans="1:20" s="37" customFormat="1" ht="15.95" customHeight="1">
      <c r="A30" s="32"/>
      <c r="B30" s="475" t="s">
        <v>29</v>
      </c>
      <c r="C30" s="33" t="s">
        <v>22</v>
      </c>
      <c r="D30" s="109" t="s">
        <v>11</v>
      </c>
      <c r="E30" s="110">
        <v>43070</v>
      </c>
      <c r="F30" s="302" t="s">
        <v>12</v>
      </c>
      <c r="G30" s="293">
        <v>-2254508.17</v>
      </c>
      <c r="H30" s="50">
        <v>0</v>
      </c>
      <c r="I30" s="50">
        <v>0</v>
      </c>
      <c r="J30" s="184">
        <v>0</v>
      </c>
      <c r="K30" s="183">
        <v>0</v>
      </c>
      <c r="L30" s="50">
        <v>0</v>
      </c>
      <c r="M30" s="184">
        <v>0</v>
      </c>
      <c r="N30" s="183">
        <v>0</v>
      </c>
      <c r="O30" s="50">
        <v>0</v>
      </c>
      <c r="P30" s="184">
        <v>0</v>
      </c>
      <c r="Q30" s="183">
        <v>0</v>
      </c>
      <c r="R30" s="50">
        <v>0</v>
      </c>
      <c r="S30" s="50">
        <v>0</v>
      </c>
      <c r="T30" s="289">
        <f t="shared" si="8"/>
        <v>-2254508.17</v>
      </c>
    </row>
    <row r="31" spans="1:20" s="37" customFormat="1" ht="15.95" customHeight="1">
      <c r="A31" s="51"/>
      <c r="B31" s="480"/>
      <c r="C31" s="67" t="s">
        <v>31</v>
      </c>
      <c r="D31" s="66"/>
      <c r="E31" s="59"/>
      <c r="F31" s="66"/>
      <c r="G31" s="291">
        <f t="shared" ref="G31:T31" si="9">SUM(G29:G30)</f>
        <v>0</v>
      </c>
      <c r="H31" s="42">
        <f t="shared" si="9"/>
        <v>0</v>
      </c>
      <c r="I31" s="42">
        <f t="shared" si="9"/>
        <v>0</v>
      </c>
      <c r="J31" s="178">
        <f t="shared" si="9"/>
        <v>0</v>
      </c>
      <c r="K31" s="177">
        <f t="shared" si="9"/>
        <v>0</v>
      </c>
      <c r="L31" s="42">
        <f t="shared" si="9"/>
        <v>0</v>
      </c>
      <c r="M31" s="178">
        <f t="shared" si="9"/>
        <v>0</v>
      </c>
      <c r="N31" s="177">
        <f t="shared" si="9"/>
        <v>0</v>
      </c>
      <c r="O31" s="42">
        <f t="shared" si="9"/>
        <v>0</v>
      </c>
      <c r="P31" s="178">
        <f t="shared" si="9"/>
        <v>0</v>
      </c>
      <c r="Q31" s="177">
        <f t="shared" si="9"/>
        <v>0</v>
      </c>
      <c r="R31" s="42">
        <f t="shared" si="9"/>
        <v>0</v>
      </c>
      <c r="S31" s="42">
        <f t="shared" si="9"/>
        <v>0</v>
      </c>
      <c r="T31" s="291">
        <f t="shared" si="9"/>
        <v>0</v>
      </c>
    </row>
    <row r="32" spans="1:20" ht="15.95" customHeight="1">
      <c r="A32" s="260"/>
      <c r="B32" s="479"/>
      <c r="C32" s="261"/>
      <c r="D32" s="52"/>
      <c r="E32" s="80"/>
      <c r="F32" s="52"/>
      <c r="G32" s="292"/>
      <c r="H32" s="65"/>
      <c r="I32" s="65"/>
      <c r="J32" s="180"/>
      <c r="K32" s="185"/>
      <c r="L32" s="55"/>
      <c r="M32" s="180"/>
      <c r="N32" s="185"/>
      <c r="O32" s="55"/>
      <c r="P32" s="180"/>
      <c r="Q32" s="185"/>
      <c r="R32" s="55"/>
      <c r="S32" s="45"/>
      <c r="T32" s="330"/>
    </row>
    <row r="33" spans="1:20" s="37" customFormat="1" ht="15.95" customHeight="1">
      <c r="A33" s="32" t="s">
        <v>32</v>
      </c>
      <c r="B33" s="475" t="s">
        <v>33</v>
      </c>
      <c r="C33" s="33" t="s">
        <v>236</v>
      </c>
      <c r="D33" s="732" t="s">
        <v>34</v>
      </c>
      <c r="E33" s="703">
        <v>2784</v>
      </c>
      <c r="F33" s="120"/>
      <c r="G33" s="289">
        <v>3062873.71</v>
      </c>
      <c r="H33" s="69">
        <v>88061.27</v>
      </c>
      <c r="I33" s="69">
        <v>0</v>
      </c>
      <c r="J33" s="174">
        <v>41320.160000000003</v>
      </c>
      <c r="K33" s="173">
        <v>9641.7999999999993</v>
      </c>
      <c r="L33" s="35">
        <v>23420.11</v>
      </c>
      <c r="M33" s="174">
        <v>4260.75</v>
      </c>
      <c r="N33" s="173">
        <v>2947.05</v>
      </c>
      <c r="O33" s="35">
        <v>6968.86</v>
      </c>
      <c r="P33" s="174">
        <v>56770.75</v>
      </c>
      <c r="Q33" s="173">
        <v>20289.919999999998</v>
      </c>
      <c r="R33" s="35">
        <v>2180.36</v>
      </c>
      <c r="S33" s="35">
        <v>14039.99</v>
      </c>
      <c r="T33" s="289">
        <f t="shared" ref="T33:T36" si="10">SUM(G33:S33)</f>
        <v>3332774.73</v>
      </c>
    </row>
    <row r="34" spans="1:20" s="37" customFormat="1" ht="15.95" customHeight="1">
      <c r="A34" s="383" t="s">
        <v>201</v>
      </c>
      <c r="B34" s="477" t="s">
        <v>33</v>
      </c>
      <c r="C34" s="33" t="s">
        <v>237</v>
      </c>
      <c r="D34" s="732"/>
      <c r="E34" s="703"/>
      <c r="F34" s="120"/>
      <c r="G34" s="289">
        <v>-671885.74</v>
      </c>
      <c r="H34" s="69">
        <v>0</v>
      </c>
      <c r="I34" s="69">
        <v>-15612.79</v>
      </c>
      <c r="J34" s="174">
        <v>0</v>
      </c>
      <c r="K34" s="173">
        <v>-19228.990000000002</v>
      </c>
      <c r="L34" s="35">
        <v>0</v>
      </c>
      <c r="M34" s="174">
        <v>-910.43</v>
      </c>
      <c r="N34" s="173">
        <v>0</v>
      </c>
      <c r="O34" s="35">
        <v>-797.56</v>
      </c>
      <c r="P34" s="174"/>
      <c r="Q34" s="173">
        <v>-6354.58</v>
      </c>
      <c r="R34" s="35"/>
      <c r="S34" s="35">
        <v>-497.94</v>
      </c>
      <c r="T34" s="289">
        <f t="shared" si="10"/>
        <v>-715288.03</v>
      </c>
    </row>
    <row r="35" spans="1:20" s="37" customFormat="1" ht="15.95" customHeight="1">
      <c r="A35" s="383"/>
      <c r="B35" s="477" t="s">
        <v>33</v>
      </c>
      <c r="C35" s="33" t="s">
        <v>202</v>
      </c>
      <c r="D35" s="104"/>
      <c r="E35" s="57"/>
      <c r="F35" s="103"/>
      <c r="G35" s="289">
        <v>0</v>
      </c>
      <c r="H35" s="118">
        <v>0</v>
      </c>
      <c r="I35" s="118">
        <v>0</v>
      </c>
      <c r="J35" s="206">
        <v>-351153.55</v>
      </c>
      <c r="K35" s="189">
        <v>0</v>
      </c>
      <c r="L35" s="69">
        <v>0</v>
      </c>
      <c r="M35" s="174">
        <v>0</v>
      </c>
      <c r="N35" s="189">
        <v>0</v>
      </c>
      <c r="O35" s="69">
        <v>0</v>
      </c>
      <c r="P35" s="174">
        <v>0</v>
      </c>
      <c r="Q35" s="189">
        <v>0</v>
      </c>
      <c r="R35" s="69">
        <v>0</v>
      </c>
      <c r="S35" s="35">
        <v>0</v>
      </c>
      <c r="T35" s="289">
        <f t="shared" si="10"/>
        <v>-351153.55</v>
      </c>
    </row>
    <row r="36" spans="1:20" s="37" customFormat="1" ht="15.95" customHeight="1">
      <c r="A36" s="32"/>
      <c r="B36" s="475" t="s">
        <v>33</v>
      </c>
      <c r="C36" s="33" t="s">
        <v>22</v>
      </c>
      <c r="D36" s="109" t="s">
        <v>11</v>
      </c>
      <c r="E36" s="110">
        <v>43070</v>
      </c>
      <c r="F36" s="302" t="s">
        <v>12</v>
      </c>
      <c r="G36" s="293">
        <v>-1579857.19</v>
      </c>
      <c r="H36" s="39">
        <v>0</v>
      </c>
      <c r="I36" s="39">
        <v>0</v>
      </c>
      <c r="J36" s="176">
        <v>0</v>
      </c>
      <c r="K36" s="183">
        <v>0</v>
      </c>
      <c r="L36" s="50">
        <v>0</v>
      </c>
      <c r="M36" s="184">
        <v>0</v>
      </c>
      <c r="N36" s="183">
        <v>0</v>
      </c>
      <c r="O36" s="50">
        <v>0</v>
      </c>
      <c r="P36" s="184">
        <v>0</v>
      </c>
      <c r="Q36" s="183">
        <v>0</v>
      </c>
      <c r="R36" s="50">
        <v>0</v>
      </c>
      <c r="S36" s="50">
        <v>0</v>
      </c>
      <c r="T36" s="290">
        <f t="shared" si="10"/>
        <v>-1579857.19</v>
      </c>
    </row>
    <row r="37" spans="1:20" s="37" customFormat="1" ht="15.95" customHeight="1">
      <c r="A37" s="51"/>
      <c r="B37" s="480"/>
      <c r="C37" s="67" t="s">
        <v>35</v>
      </c>
      <c r="D37" s="66"/>
      <c r="E37" s="59"/>
      <c r="F37" s="66"/>
      <c r="G37" s="291">
        <f>SUM(G33:G36)</f>
        <v>811130.78</v>
      </c>
      <c r="H37" s="42">
        <f t="shared" ref="H37:S37" si="11">SUM(H33:H36)</f>
        <v>88061.27</v>
      </c>
      <c r="I37" s="42">
        <f t="shared" si="11"/>
        <v>-15612.79</v>
      </c>
      <c r="J37" s="178">
        <f t="shared" si="11"/>
        <v>-309833.39</v>
      </c>
      <c r="K37" s="177">
        <f t="shared" si="11"/>
        <v>-9587.19</v>
      </c>
      <c r="L37" s="42">
        <f t="shared" si="11"/>
        <v>23420.11</v>
      </c>
      <c r="M37" s="178">
        <f t="shared" si="11"/>
        <v>3350.32</v>
      </c>
      <c r="N37" s="177">
        <f t="shared" si="11"/>
        <v>2947.05</v>
      </c>
      <c r="O37" s="42">
        <f t="shared" si="11"/>
        <v>6171.3</v>
      </c>
      <c r="P37" s="178">
        <f t="shared" si="11"/>
        <v>56770.75</v>
      </c>
      <c r="Q37" s="177">
        <f t="shared" si="11"/>
        <v>13935.34</v>
      </c>
      <c r="R37" s="42">
        <f t="shared" si="11"/>
        <v>2180.36</v>
      </c>
      <c r="S37" s="42">
        <f t="shared" si="11"/>
        <v>13542.05</v>
      </c>
      <c r="T37" s="291">
        <f>SUM(T33:T36)</f>
        <v>686475.96</v>
      </c>
    </row>
    <row r="38" spans="1:20" ht="15.95" customHeight="1">
      <c r="A38" s="260"/>
      <c r="B38" s="479"/>
      <c r="C38" s="261"/>
      <c r="D38" s="64"/>
      <c r="E38" s="80"/>
      <c r="F38" s="52"/>
      <c r="G38" s="292"/>
      <c r="H38" s="65"/>
      <c r="I38" s="65"/>
      <c r="J38" s="180"/>
      <c r="K38" s="185"/>
      <c r="L38" s="55"/>
      <c r="M38" s="180"/>
      <c r="N38" s="185"/>
      <c r="O38" s="55"/>
      <c r="P38" s="180"/>
      <c r="Q38" s="185"/>
      <c r="R38" s="55"/>
      <c r="S38" s="45"/>
      <c r="T38" s="330"/>
    </row>
    <row r="39" spans="1:20" s="37" customFormat="1" ht="15.95" customHeight="1">
      <c r="A39" s="32" t="s">
        <v>36</v>
      </c>
      <c r="B39" s="475" t="s">
        <v>37</v>
      </c>
      <c r="C39" s="33" t="s">
        <v>238</v>
      </c>
      <c r="D39" s="105" t="s">
        <v>26</v>
      </c>
      <c r="E39" s="108"/>
      <c r="F39" s="120"/>
      <c r="G39" s="289">
        <v>669654.71</v>
      </c>
      <c r="H39" s="69">
        <v>0</v>
      </c>
      <c r="I39" s="69">
        <v>0</v>
      </c>
      <c r="J39" s="174">
        <v>0</v>
      </c>
      <c r="K39" s="189">
        <v>0</v>
      </c>
      <c r="L39" s="69">
        <v>0</v>
      </c>
      <c r="M39" s="174">
        <v>0</v>
      </c>
      <c r="N39" s="189">
        <v>0</v>
      </c>
      <c r="O39" s="69">
        <v>0</v>
      </c>
      <c r="P39" s="174">
        <v>0</v>
      </c>
      <c r="Q39" s="189">
        <v>0</v>
      </c>
      <c r="R39" s="69">
        <v>0</v>
      </c>
      <c r="S39" s="35">
        <v>0</v>
      </c>
      <c r="T39" s="289">
        <f t="shared" ref="T39:T40" si="12">SUM(G39:S39)</f>
        <v>669654.71</v>
      </c>
    </row>
    <row r="40" spans="1:20" s="37" customFormat="1" ht="15.95" customHeight="1">
      <c r="A40" s="32"/>
      <c r="B40" s="475" t="s">
        <v>37</v>
      </c>
      <c r="C40" s="33" t="s">
        <v>22</v>
      </c>
      <c r="D40" s="105" t="s">
        <v>11</v>
      </c>
      <c r="E40" s="110">
        <v>43070</v>
      </c>
      <c r="F40" s="302" t="s">
        <v>12</v>
      </c>
      <c r="G40" s="293">
        <v>-659654.59</v>
      </c>
      <c r="H40" s="50">
        <v>0</v>
      </c>
      <c r="I40" s="50">
        <v>0</v>
      </c>
      <c r="J40" s="184">
        <v>0</v>
      </c>
      <c r="K40" s="183">
        <v>0</v>
      </c>
      <c r="L40" s="50">
        <v>0</v>
      </c>
      <c r="M40" s="184">
        <v>0</v>
      </c>
      <c r="N40" s="183">
        <v>0</v>
      </c>
      <c r="O40" s="50">
        <v>0</v>
      </c>
      <c r="P40" s="184">
        <v>0</v>
      </c>
      <c r="Q40" s="183">
        <v>0</v>
      </c>
      <c r="R40" s="50">
        <v>0</v>
      </c>
      <c r="S40" s="50">
        <v>0</v>
      </c>
      <c r="T40" s="289">
        <f t="shared" si="12"/>
        <v>-659654.59</v>
      </c>
    </row>
    <row r="41" spans="1:20" s="37" customFormat="1" ht="15.95" customHeight="1">
      <c r="A41" s="51"/>
      <c r="B41" s="480"/>
      <c r="C41" s="67" t="s">
        <v>38</v>
      </c>
      <c r="D41" s="66"/>
      <c r="E41" s="59"/>
      <c r="F41" s="66"/>
      <c r="G41" s="291">
        <f t="shared" ref="G41:T41" si="13">SUM(G39:G40)</f>
        <v>10000.120000000001</v>
      </c>
      <c r="H41" s="42">
        <f t="shared" si="13"/>
        <v>0</v>
      </c>
      <c r="I41" s="42">
        <f t="shared" si="13"/>
        <v>0</v>
      </c>
      <c r="J41" s="178">
        <f t="shared" si="13"/>
        <v>0</v>
      </c>
      <c r="K41" s="177">
        <f t="shared" si="13"/>
        <v>0</v>
      </c>
      <c r="L41" s="42">
        <f t="shared" si="13"/>
        <v>0</v>
      </c>
      <c r="M41" s="178">
        <f t="shared" si="13"/>
        <v>0</v>
      </c>
      <c r="N41" s="177">
        <f t="shared" si="13"/>
        <v>0</v>
      </c>
      <c r="O41" s="42">
        <f t="shared" si="13"/>
        <v>0</v>
      </c>
      <c r="P41" s="178">
        <f t="shared" si="13"/>
        <v>0</v>
      </c>
      <c r="Q41" s="177">
        <f t="shared" si="13"/>
        <v>0</v>
      </c>
      <c r="R41" s="42">
        <f t="shared" si="13"/>
        <v>0</v>
      </c>
      <c r="S41" s="42">
        <f t="shared" si="13"/>
        <v>0</v>
      </c>
      <c r="T41" s="291">
        <f t="shared" si="13"/>
        <v>10000.120000000001</v>
      </c>
    </row>
    <row r="42" spans="1:20" ht="15.95" customHeight="1">
      <c r="A42" s="260"/>
      <c r="B42" s="479"/>
      <c r="C42" s="261"/>
      <c r="D42" s="52"/>
      <c r="E42" s="80"/>
      <c r="F42" s="52"/>
      <c r="G42" s="292"/>
      <c r="H42" s="65"/>
      <c r="I42" s="65"/>
      <c r="J42" s="180"/>
      <c r="K42" s="185"/>
      <c r="L42" s="55"/>
      <c r="M42" s="180"/>
      <c r="N42" s="185"/>
      <c r="O42" s="55"/>
      <c r="P42" s="180"/>
      <c r="Q42" s="185"/>
      <c r="R42" s="55"/>
      <c r="S42" s="45"/>
      <c r="T42" s="292"/>
    </row>
    <row r="43" spans="1:20" s="37" customFormat="1" ht="25.5">
      <c r="A43" s="32" t="s">
        <v>39</v>
      </c>
      <c r="B43" s="475" t="s">
        <v>40</v>
      </c>
      <c r="C43" s="33" t="s">
        <v>239</v>
      </c>
      <c r="D43" s="121" t="s">
        <v>41</v>
      </c>
      <c r="E43" s="108"/>
      <c r="F43" s="120"/>
      <c r="G43" s="289">
        <v>226423.26</v>
      </c>
      <c r="H43" s="69">
        <v>0</v>
      </c>
      <c r="I43" s="69">
        <v>0</v>
      </c>
      <c r="J43" s="174">
        <v>0</v>
      </c>
      <c r="K43" s="189">
        <v>0</v>
      </c>
      <c r="L43" s="69">
        <v>0</v>
      </c>
      <c r="M43" s="174">
        <v>0</v>
      </c>
      <c r="N43" s="189">
        <v>0</v>
      </c>
      <c r="O43" s="69">
        <v>0</v>
      </c>
      <c r="P43" s="174">
        <v>0</v>
      </c>
      <c r="Q43" s="189">
        <v>0</v>
      </c>
      <c r="R43" s="69">
        <v>0</v>
      </c>
      <c r="S43" s="35">
        <v>0</v>
      </c>
      <c r="T43" s="289">
        <f t="shared" ref="T43:T44" si="14">SUM(G43:S43)</f>
        <v>226423.26</v>
      </c>
    </row>
    <row r="44" spans="1:20" s="37" customFormat="1" ht="15.95" customHeight="1">
      <c r="A44" s="32"/>
      <c r="B44" s="475" t="s">
        <v>40</v>
      </c>
      <c r="C44" s="33" t="s">
        <v>22</v>
      </c>
      <c r="D44" s="109" t="s">
        <v>11</v>
      </c>
      <c r="E44" s="110">
        <v>43070</v>
      </c>
      <c r="F44" s="302" t="s">
        <v>12</v>
      </c>
      <c r="G44" s="293">
        <v>-224879.76</v>
      </c>
      <c r="H44" s="50">
        <v>0</v>
      </c>
      <c r="I44" s="50">
        <v>0</v>
      </c>
      <c r="J44" s="184">
        <v>0</v>
      </c>
      <c r="K44" s="183">
        <v>0</v>
      </c>
      <c r="L44" s="50">
        <v>0</v>
      </c>
      <c r="M44" s="184">
        <v>0</v>
      </c>
      <c r="N44" s="183">
        <v>0</v>
      </c>
      <c r="O44" s="50">
        <v>0</v>
      </c>
      <c r="P44" s="184">
        <v>0</v>
      </c>
      <c r="Q44" s="183">
        <v>0</v>
      </c>
      <c r="R44" s="50">
        <v>0</v>
      </c>
      <c r="S44" s="50">
        <v>0</v>
      </c>
      <c r="T44" s="289">
        <f t="shared" si="14"/>
        <v>-224879.76</v>
      </c>
    </row>
    <row r="45" spans="1:20" s="37" customFormat="1" ht="15.95" customHeight="1">
      <c r="A45" s="51"/>
      <c r="B45" s="480"/>
      <c r="C45" s="67" t="s">
        <v>42</v>
      </c>
      <c r="D45" s="66"/>
      <c r="E45" s="59"/>
      <c r="F45" s="66"/>
      <c r="G45" s="291">
        <f>SUM(G43:G44)</f>
        <v>1543.5</v>
      </c>
      <c r="H45" s="42">
        <f t="shared" ref="H45:T45" si="15">SUM(H43:H44)</f>
        <v>0</v>
      </c>
      <c r="I45" s="42">
        <f t="shared" si="15"/>
        <v>0</v>
      </c>
      <c r="J45" s="178">
        <f t="shared" si="15"/>
        <v>0</v>
      </c>
      <c r="K45" s="177">
        <f t="shared" si="15"/>
        <v>0</v>
      </c>
      <c r="L45" s="42">
        <f t="shared" si="15"/>
        <v>0</v>
      </c>
      <c r="M45" s="178">
        <f t="shared" si="15"/>
        <v>0</v>
      </c>
      <c r="N45" s="177">
        <f t="shared" si="15"/>
        <v>0</v>
      </c>
      <c r="O45" s="42">
        <f t="shared" si="15"/>
        <v>0</v>
      </c>
      <c r="P45" s="178">
        <f t="shared" si="15"/>
        <v>0</v>
      </c>
      <c r="Q45" s="177">
        <f t="shared" si="15"/>
        <v>0</v>
      </c>
      <c r="R45" s="42">
        <f t="shared" si="15"/>
        <v>0</v>
      </c>
      <c r="S45" s="42">
        <f t="shared" si="15"/>
        <v>0</v>
      </c>
      <c r="T45" s="291">
        <f t="shared" si="15"/>
        <v>1543.5</v>
      </c>
    </row>
    <row r="46" spans="1:20" ht="15.95" customHeight="1">
      <c r="A46" s="260"/>
      <c r="B46" s="479"/>
      <c r="C46" s="261"/>
      <c r="D46" s="52"/>
      <c r="E46" s="80"/>
      <c r="F46" s="52"/>
      <c r="G46" s="292"/>
      <c r="H46" s="65"/>
      <c r="I46" s="65"/>
      <c r="J46" s="180"/>
      <c r="K46" s="185"/>
      <c r="L46" s="55"/>
      <c r="M46" s="180"/>
      <c r="N46" s="185"/>
      <c r="O46" s="55"/>
      <c r="P46" s="180"/>
      <c r="Q46" s="185"/>
      <c r="R46" s="55"/>
      <c r="S46" s="45"/>
      <c r="T46" s="292"/>
    </row>
    <row r="47" spans="1:20" s="37" customFormat="1" ht="15.95" customHeight="1">
      <c r="A47" s="32">
        <v>18601130</v>
      </c>
      <c r="B47" s="475" t="s">
        <v>43</v>
      </c>
      <c r="C47" s="33" t="s">
        <v>240</v>
      </c>
      <c r="D47" s="121" t="s">
        <v>41</v>
      </c>
      <c r="E47" s="108"/>
      <c r="F47" s="120"/>
      <c r="G47" s="289">
        <v>400495.47</v>
      </c>
      <c r="H47" s="69">
        <v>0</v>
      </c>
      <c r="I47" s="69">
        <v>0</v>
      </c>
      <c r="J47" s="174">
        <v>0</v>
      </c>
      <c r="K47" s="189">
        <v>0</v>
      </c>
      <c r="L47" s="69">
        <v>0</v>
      </c>
      <c r="M47" s="174">
        <v>0</v>
      </c>
      <c r="N47" s="189">
        <v>0</v>
      </c>
      <c r="O47" s="69">
        <v>0</v>
      </c>
      <c r="P47" s="174">
        <v>0</v>
      </c>
      <c r="Q47" s="189">
        <v>0</v>
      </c>
      <c r="R47" s="69">
        <v>0</v>
      </c>
      <c r="S47" s="35">
        <v>0</v>
      </c>
      <c r="T47" s="289">
        <f t="shared" ref="T47:T48" si="16">SUM(G47:S47)</f>
        <v>400495.47</v>
      </c>
    </row>
    <row r="48" spans="1:20" s="37" customFormat="1" ht="15.95" customHeight="1">
      <c r="A48" s="32"/>
      <c r="B48" s="475" t="s">
        <v>43</v>
      </c>
      <c r="C48" s="33" t="s">
        <v>22</v>
      </c>
      <c r="D48" s="38" t="s">
        <v>11</v>
      </c>
      <c r="E48" s="110">
        <v>43070</v>
      </c>
      <c r="F48" s="302" t="s">
        <v>12</v>
      </c>
      <c r="G48" s="290">
        <v>-400495.47</v>
      </c>
      <c r="H48" s="39">
        <v>0</v>
      </c>
      <c r="I48" s="39">
        <v>0</v>
      </c>
      <c r="J48" s="176">
        <v>0</v>
      </c>
      <c r="K48" s="183">
        <v>0</v>
      </c>
      <c r="L48" s="50">
        <v>0</v>
      </c>
      <c r="M48" s="184">
        <v>0</v>
      </c>
      <c r="N48" s="183">
        <v>0</v>
      </c>
      <c r="O48" s="50">
        <v>0</v>
      </c>
      <c r="P48" s="184">
        <v>0</v>
      </c>
      <c r="Q48" s="183">
        <v>0</v>
      </c>
      <c r="R48" s="50">
        <v>0</v>
      </c>
      <c r="S48" s="50">
        <v>0</v>
      </c>
      <c r="T48" s="289">
        <f t="shared" si="16"/>
        <v>-400495.47</v>
      </c>
    </row>
    <row r="49" spans="1:20" s="37" customFormat="1" ht="15.95" customHeight="1">
      <c r="A49" s="32"/>
      <c r="B49" s="475"/>
      <c r="C49" s="68" t="s">
        <v>44</v>
      </c>
      <c r="D49" s="58"/>
      <c r="E49" s="79"/>
      <c r="F49" s="66"/>
      <c r="G49" s="291">
        <f t="shared" ref="G49" si="17">SUM(G47:G48)</f>
        <v>0</v>
      </c>
      <c r="H49" s="42">
        <f t="shared" ref="H49:T49" si="18">SUM(H47:H48)</f>
        <v>0</v>
      </c>
      <c r="I49" s="42">
        <f t="shared" si="18"/>
        <v>0</v>
      </c>
      <c r="J49" s="178">
        <f t="shared" si="18"/>
        <v>0</v>
      </c>
      <c r="K49" s="177">
        <f t="shared" si="18"/>
        <v>0</v>
      </c>
      <c r="L49" s="42">
        <f t="shared" si="18"/>
        <v>0</v>
      </c>
      <c r="M49" s="178">
        <f t="shared" si="18"/>
        <v>0</v>
      </c>
      <c r="N49" s="177">
        <f t="shared" si="18"/>
        <v>0</v>
      </c>
      <c r="O49" s="42">
        <f t="shared" si="18"/>
        <v>0</v>
      </c>
      <c r="P49" s="178">
        <f t="shared" si="18"/>
        <v>0</v>
      </c>
      <c r="Q49" s="177">
        <f t="shared" si="18"/>
        <v>0</v>
      </c>
      <c r="R49" s="42">
        <f t="shared" si="18"/>
        <v>0</v>
      </c>
      <c r="S49" s="42">
        <f t="shared" si="18"/>
        <v>0</v>
      </c>
      <c r="T49" s="291">
        <f t="shared" si="18"/>
        <v>0</v>
      </c>
    </row>
    <row r="50" spans="1:20" ht="15.95" customHeight="1">
      <c r="A50" s="260"/>
      <c r="B50" s="479"/>
      <c r="C50" s="261"/>
      <c r="D50" s="52"/>
      <c r="E50" s="53"/>
      <c r="F50" s="64"/>
      <c r="G50" s="292"/>
      <c r="H50" s="54"/>
      <c r="I50" s="54"/>
      <c r="J50" s="180"/>
      <c r="K50" s="185"/>
      <c r="L50" s="55"/>
      <c r="M50" s="180"/>
      <c r="N50" s="185"/>
      <c r="O50" s="55"/>
      <c r="P50" s="180"/>
      <c r="Q50" s="185"/>
      <c r="R50" s="55"/>
      <c r="S50" s="45"/>
      <c r="T50" s="292"/>
    </row>
    <row r="51" spans="1:20" s="37" customFormat="1" ht="15.95" customHeight="1">
      <c r="A51" s="122" t="s">
        <v>45</v>
      </c>
      <c r="B51" s="481" t="s">
        <v>46</v>
      </c>
      <c r="C51" s="123" t="s">
        <v>241</v>
      </c>
      <c r="D51" s="729" t="s">
        <v>41</v>
      </c>
      <c r="E51" s="697"/>
      <c r="F51" s="305"/>
      <c r="G51" s="316">
        <v>1999240.65</v>
      </c>
      <c r="H51" s="125">
        <v>0</v>
      </c>
      <c r="I51" s="125">
        <v>0</v>
      </c>
      <c r="J51" s="191">
        <v>0</v>
      </c>
      <c r="K51" s="190">
        <v>0</v>
      </c>
      <c r="L51" s="124">
        <v>0</v>
      </c>
      <c r="M51" s="191">
        <v>0</v>
      </c>
      <c r="N51" s="190">
        <v>4686.41</v>
      </c>
      <c r="O51" s="124">
        <v>0</v>
      </c>
      <c r="P51" s="191">
        <v>0</v>
      </c>
      <c r="Q51" s="190">
        <v>1000</v>
      </c>
      <c r="R51" s="124">
        <v>0</v>
      </c>
      <c r="S51" s="124">
        <v>0</v>
      </c>
      <c r="T51" s="289">
        <f t="shared" ref="T51:T55" si="19">SUM(G51:S51)</f>
        <v>2004927.06</v>
      </c>
    </row>
    <row r="52" spans="1:20" s="37" customFormat="1" ht="15.95" customHeight="1">
      <c r="A52" s="122" t="s">
        <v>47</v>
      </c>
      <c r="B52" s="481" t="s">
        <v>48</v>
      </c>
      <c r="C52" s="123" t="s">
        <v>242</v>
      </c>
      <c r="D52" s="730"/>
      <c r="E52" s="698"/>
      <c r="F52" s="306"/>
      <c r="G52" s="316">
        <v>-105008.2</v>
      </c>
      <c r="H52" s="124">
        <v>0</v>
      </c>
      <c r="I52" s="124">
        <v>0</v>
      </c>
      <c r="J52" s="191">
        <v>0</v>
      </c>
      <c r="K52" s="190">
        <v>0</v>
      </c>
      <c r="L52" s="124">
        <v>0</v>
      </c>
      <c r="M52" s="191">
        <v>0</v>
      </c>
      <c r="N52" s="190">
        <v>0</v>
      </c>
      <c r="O52" s="124">
        <v>0</v>
      </c>
      <c r="P52" s="191">
        <v>0</v>
      </c>
      <c r="Q52" s="190">
        <v>0</v>
      </c>
      <c r="R52" s="124">
        <v>0</v>
      </c>
      <c r="S52" s="124">
        <v>0</v>
      </c>
      <c r="T52" s="289">
        <f t="shared" si="19"/>
        <v>-105008.2</v>
      </c>
    </row>
    <row r="53" spans="1:20" s="37" customFormat="1" ht="15.95" customHeight="1">
      <c r="A53" s="122"/>
      <c r="B53" s="481" t="s">
        <v>268</v>
      </c>
      <c r="C53" s="502" t="s">
        <v>280</v>
      </c>
      <c r="D53" s="127"/>
      <c r="E53" s="506">
        <v>43344</v>
      </c>
      <c r="F53" s="305"/>
      <c r="G53" s="317">
        <v>0</v>
      </c>
      <c r="H53" s="128">
        <v>0</v>
      </c>
      <c r="I53" s="128">
        <v>0</v>
      </c>
      <c r="J53" s="206">
        <v>0</v>
      </c>
      <c r="K53" s="213">
        <v>0</v>
      </c>
      <c r="L53" s="214">
        <v>0</v>
      </c>
      <c r="M53" s="243">
        <v>0</v>
      </c>
      <c r="N53" s="213">
        <v>0</v>
      </c>
      <c r="O53" s="214">
        <v>0</v>
      </c>
      <c r="P53" s="243">
        <v>-648616.98</v>
      </c>
      <c r="Q53" s="213">
        <v>-538390</v>
      </c>
      <c r="R53" s="214">
        <v>0</v>
      </c>
      <c r="S53" s="78">
        <v>-570312.5</v>
      </c>
      <c r="T53" s="289">
        <f t="shared" si="19"/>
        <v>-1757319.48</v>
      </c>
    </row>
    <row r="54" spans="1:20" s="37" customFormat="1" ht="15.95" customHeight="1">
      <c r="A54" s="122"/>
      <c r="B54" s="481" t="s">
        <v>46</v>
      </c>
      <c r="C54" s="123" t="s">
        <v>202</v>
      </c>
      <c r="D54" s="154"/>
      <c r="E54" s="506"/>
      <c r="F54" s="504"/>
      <c r="G54" s="316">
        <v>0</v>
      </c>
      <c r="H54" s="124">
        <v>0</v>
      </c>
      <c r="I54" s="124">
        <v>0</v>
      </c>
      <c r="J54" s="505">
        <v>-49258.14</v>
      </c>
      <c r="K54" s="189">
        <v>0</v>
      </c>
      <c r="L54" s="69">
        <v>0</v>
      </c>
      <c r="M54" s="174">
        <v>0</v>
      </c>
      <c r="N54" s="189">
        <v>0</v>
      </c>
      <c r="O54" s="69">
        <v>0</v>
      </c>
      <c r="P54" s="174">
        <v>0</v>
      </c>
      <c r="Q54" s="189">
        <v>0</v>
      </c>
      <c r="R54" s="69">
        <v>0</v>
      </c>
      <c r="S54" s="35">
        <v>0</v>
      </c>
      <c r="T54" s="289">
        <f t="shared" si="19"/>
        <v>-49258.14</v>
      </c>
    </row>
    <row r="55" spans="1:20" s="37" customFormat="1" ht="15.95" customHeight="1">
      <c r="A55" s="122"/>
      <c r="B55" s="481" t="s">
        <v>46</v>
      </c>
      <c r="C55" s="123" t="s">
        <v>22</v>
      </c>
      <c r="D55" s="130" t="s">
        <v>11</v>
      </c>
      <c r="E55" s="131">
        <v>43070</v>
      </c>
      <c r="F55" s="307" t="s">
        <v>12</v>
      </c>
      <c r="G55" s="318">
        <v>-231698.24</v>
      </c>
      <c r="H55" s="133">
        <v>0</v>
      </c>
      <c r="I55" s="133">
        <v>0</v>
      </c>
      <c r="J55" s="195">
        <v>0</v>
      </c>
      <c r="K55" s="183">
        <v>0</v>
      </c>
      <c r="L55" s="50">
        <v>0</v>
      </c>
      <c r="M55" s="184">
        <v>0</v>
      </c>
      <c r="N55" s="183">
        <v>0</v>
      </c>
      <c r="O55" s="50">
        <v>0</v>
      </c>
      <c r="P55" s="184">
        <v>0</v>
      </c>
      <c r="Q55" s="183">
        <v>0</v>
      </c>
      <c r="R55" s="50">
        <v>0</v>
      </c>
      <c r="S55" s="50">
        <v>0</v>
      </c>
      <c r="T55" s="289">
        <f t="shared" si="19"/>
        <v>-231698.24</v>
      </c>
    </row>
    <row r="56" spans="1:20" s="37" customFormat="1" ht="15.95" customHeight="1">
      <c r="A56" s="122"/>
      <c r="B56" s="481"/>
      <c r="C56" s="134" t="s">
        <v>49</v>
      </c>
      <c r="D56" s="135"/>
      <c r="E56" s="136"/>
      <c r="F56" s="135"/>
      <c r="G56" s="291">
        <f>SUM(G51:G55)</f>
        <v>1662534.21</v>
      </c>
      <c r="H56" s="217">
        <f t="shared" ref="H56:S56" si="20">SUM(H51:H55)</f>
        <v>0</v>
      </c>
      <c r="I56" s="217">
        <f t="shared" si="20"/>
        <v>0</v>
      </c>
      <c r="J56" s="218">
        <f t="shared" si="20"/>
        <v>-49258.14</v>
      </c>
      <c r="K56" s="216">
        <f t="shared" si="20"/>
        <v>0</v>
      </c>
      <c r="L56" s="217">
        <f t="shared" si="20"/>
        <v>0</v>
      </c>
      <c r="M56" s="218">
        <f t="shared" si="20"/>
        <v>0</v>
      </c>
      <c r="N56" s="216">
        <f t="shared" si="20"/>
        <v>4686.41</v>
      </c>
      <c r="O56" s="217">
        <f t="shared" si="20"/>
        <v>0</v>
      </c>
      <c r="P56" s="218">
        <f t="shared" si="20"/>
        <v>-648616.98</v>
      </c>
      <c r="Q56" s="216">
        <f t="shared" si="20"/>
        <v>-537390</v>
      </c>
      <c r="R56" s="217">
        <f t="shared" si="20"/>
        <v>0</v>
      </c>
      <c r="S56" s="217">
        <f t="shared" si="20"/>
        <v>-570312.5</v>
      </c>
      <c r="T56" s="331">
        <f>SUM(T51:T55)</f>
        <v>-138357</v>
      </c>
    </row>
    <row r="57" spans="1:20" ht="15.95" customHeight="1">
      <c r="A57" s="260"/>
      <c r="B57" s="479"/>
      <c r="C57" s="261"/>
      <c r="D57" s="139"/>
      <c r="E57" s="147"/>
      <c r="F57" s="311"/>
      <c r="G57" s="322"/>
      <c r="H57" s="142"/>
      <c r="I57" s="142"/>
      <c r="J57" s="199"/>
      <c r="K57" s="198"/>
      <c r="L57" s="143"/>
      <c r="M57" s="199"/>
      <c r="N57" s="198"/>
      <c r="O57" s="143"/>
      <c r="P57" s="199"/>
      <c r="Q57" s="198"/>
      <c r="R57" s="143"/>
      <c r="S57" s="141"/>
      <c r="T57" s="319"/>
    </row>
    <row r="58" spans="1:20" s="37" customFormat="1" ht="25.5">
      <c r="A58" s="122">
        <v>18601163</v>
      </c>
      <c r="B58" s="481" t="s">
        <v>57</v>
      </c>
      <c r="C58" s="123" t="s">
        <v>269</v>
      </c>
      <c r="D58" s="154" t="s">
        <v>41</v>
      </c>
      <c r="E58" s="155"/>
      <c r="F58" s="307"/>
      <c r="G58" s="318">
        <v>95466.6</v>
      </c>
      <c r="H58" s="133">
        <v>1621.5</v>
      </c>
      <c r="I58" s="133">
        <v>8910.11</v>
      </c>
      <c r="J58" s="195">
        <v>4360.5</v>
      </c>
      <c r="K58" s="194">
        <v>0</v>
      </c>
      <c r="L58" s="133">
        <v>-970</v>
      </c>
      <c r="M58" s="195">
        <v>9352</v>
      </c>
      <c r="N58" s="194">
        <v>0</v>
      </c>
      <c r="O58" s="133">
        <v>59285.96</v>
      </c>
      <c r="P58" s="195">
        <v>5901</v>
      </c>
      <c r="Q58" s="194">
        <v>13965.08</v>
      </c>
      <c r="R58" s="133">
        <v>0</v>
      </c>
      <c r="S58" s="133">
        <v>14831.91</v>
      </c>
      <c r="T58" s="289">
        <f t="shared" ref="T58" si="21">SUM(G58:S58)</f>
        <v>212724.66</v>
      </c>
    </row>
    <row r="59" spans="1:20" s="37" customFormat="1" ht="15.95" customHeight="1">
      <c r="A59" s="152"/>
      <c r="B59" s="478"/>
      <c r="C59" s="134" t="s">
        <v>58</v>
      </c>
      <c r="D59" s="135"/>
      <c r="E59" s="136"/>
      <c r="F59" s="135"/>
      <c r="G59" s="321">
        <f t="shared" ref="G59:S59" si="22">SUM(G58:G58)</f>
        <v>95466.6</v>
      </c>
      <c r="H59" s="137">
        <f t="shared" si="22"/>
        <v>1621.5</v>
      </c>
      <c r="I59" s="137">
        <f t="shared" si="22"/>
        <v>8910.11</v>
      </c>
      <c r="J59" s="197">
        <f t="shared" si="22"/>
        <v>4360.5</v>
      </c>
      <c r="K59" s="196">
        <f t="shared" si="22"/>
        <v>0</v>
      </c>
      <c r="L59" s="137">
        <f t="shared" si="22"/>
        <v>-970</v>
      </c>
      <c r="M59" s="197">
        <f t="shared" si="22"/>
        <v>9352</v>
      </c>
      <c r="N59" s="196">
        <f t="shared" si="22"/>
        <v>0</v>
      </c>
      <c r="O59" s="137">
        <f t="shared" si="22"/>
        <v>59285.96</v>
      </c>
      <c r="P59" s="197">
        <f t="shared" si="22"/>
        <v>5901</v>
      </c>
      <c r="Q59" s="196">
        <f t="shared" si="22"/>
        <v>13965.08</v>
      </c>
      <c r="R59" s="137">
        <f t="shared" si="22"/>
        <v>0</v>
      </c>
      <c r="S59" s="137">
        <f t="shared" si="22"/>
        <v>14831.91</v>
      </c>
      <c r="T59" s="332">
        <f>SUM(T58:T58)</f>
        <v>212724.66</v>
      </c>
    </row>
    <row r="60" spans="1:20" ht="15.95" customHeight="1">
      <c r="A60" s="260"/>
      <c r="B60" s="479"/>
      <c r="C60" s="261"/>
      <c r="D60" s="139"/>
      <c r="E60" s="140"/>
      <c r="F60" s="311"/>
      <c r="G60" s="322"/>
      <c r="H60" s="142"/>
      <c r="I60" s="142"/>
      <c r="J60" s="199"/>
      <c r="K60" s="198"/>
      <c r="L60" s="143"/>
      <c r="M60" s="199"/>
      <c r="N60" s="198"/>
      <c r="O60" s="143"/>
      <c r="P60" s="199"/>
      <c r="Q60" s="198"/>
      <c r="R60" s="143"/>
      <c r="S60" s="141"/>
      <c r="T60" s="319"/>
    </row>
    <row r="61" spans="1:20" s="37" customFormat="1" ht="25.5">
      <c r="A61" s="122" t="s">
        <v>59</v>
      </c>
      <c r="B61" s="481" t="s">
        <v>60</v>
      </c>
      <c r="C61" s="123" t="s">
        <v>270</v>
      </c>
      <c r="D61" s="154" t="s">
        <v>41</v>
      </c>
      <c r="E61" s="359"/>
      <c r="F61" s="307"/>
      <c r="G61" s="318">
        <v>0</v>
      </c>
      <c r="H61" s="133">
        <v>0</v>
      </c>
      <c r="I61" s="133">
        <v>0</v>
      </c>
      <c r="J61" s="195">
        <v>0</v>
      </c>
      <c r="K61" s="133">
        <v>0</v>
      </c>
      <c r="L61" s="133">
        <v>0</v>
      </c>
      <c r="M61" s="195">
        <v>0</v>
      </c>
      <c r="N61" s="133">
        <v>0</v>
      </c>
      <c r="O61" s="133">
        <v>0</v>
      </c>
      <c r="P61" s="195">
        <v>0</v>
      </c>
      <c r="Q61" s="133">
        <v>0</v>
      </c>
      <c r="R61" s="133">
        <v>0</v>
      </c>
      <c r="S61" s="195">
        <v>0</v>
      </c>
      <c r="T61" s="289">
        <f t="shared" ref="T61" si="23">SUM(G61:S61)</f>
        <v>0</v>
      </c>
    </row>
    <row r="62" spans="1:20" s="37" customFormat="1" ht="15.95" customHeight="1">
      <c r="A62" s="152"/>
      <c r="B62" s="478"/>
      <c r="C62" s="134" t="s">
        <v>260</v>
      </c>
      <c r="D62" s="135"/>
      <c r="E62" s="136"/>
      <c r="F62" s="135"/>
      <c r="G62" s="321">
        <f>G61</f>
        <v>0</v>
      </c>
      <c r="H62" s="137">
        <f t="shared" ref="H62:S62" si="24">SUM(H61:H61)</f>
        <v>0</v>
      </c>
      <c r="I62" s="137">
        <f t="shared" si="24"/>
        <v>0</v>
      </c>
      <c r="J62" s="197">
        <f t="shared" si="24"/>
        <v>0</v>
      </c>
      <c r="K62" s="196">
        <f t="shared" si="24"/>
        <v>0</v>
      </c>
      <c r="L62" s="137">
        <f t="shared" si="24"/>
        <v>0</v>
      </c>
      <c r="M62" s="197">
        <f t="shared" si="24"/>
        <v>0</v>
      </c>
      <c r="N62" s="196">
        <f t="shared" si="24"/>
        <v>0</v>
      </c>
      <c r="O62" s="137">
        <f t="shared" si="24"/>
        <v>0</v>
      </c>
      <c r="P62" s="197">
        <f t="shared" si="24"/>
        <v>0</v>
      </c>
      <c r="Q62" s="196">
        <f t="shared" si="24"/>
        <v>0</v>
      </c>
      <c r="R62" s="137">
        <f t="shared" si="24"/>
        <v>0</v>
      </c>
      <c r="S62" s="137">
        <f t="shared" si="24"/>
        <v>0</v>
      </c>
      <c r="T62" s="332">
        <f>SUM(T61:T61)</f>
        <v>0</v>
      </c>
    </row>
    <row r="63" spans="1:20" ht="15.95" customHeight="1">
      <c r="A63" s="260"/>
      <c r="B63" s="479"/>
      <c r="C63" s="261"/>
      <c r="D63" s="139"/>
      <c r="E63" s="140"/>
      <c r="F63" s="311"/>
      <c r="G63" s="322"/>
      <c r="H63" s="142"/>
      <c r="I63" s="142"/>
      <c r="J63" s="199"/>
      <c r="K63" s="198"/>
      <c r="L63" s="143"/>
      <c r="M63" s="199"/>
      <c r="N63" s="198"/>
      <c r="O63" s="143"/>
      <c r="P63" s="199"/>
      <c r="Q63" s="198"/>
      <c r="R63" s="143"/>
      <c r="S63" s="141"/>
      <c r="T63" s="319"/>
    </row>
    <row r="64" spans="1:20" s="37" customFormat="1" ht="15.95" customHeight="1">
      <c r="A64" s="122" t="s">
        <v>50</v>
      </c>
      <c r="B64" s="481" t="s">
        <v>51</v>
      </c>
      <c r="C64" s="123" t="s">
        <v>243</v>
      </c>
      <c r="D64" s="144" t="s">
        <v>21</v>
      </c>
      <c r="E64" s="145"/>
      <c r="F64" s="309"/>
      <c r="G64" s="316">
        <v>695.75</v>
      </c>
      <c r="H64" s="146">
        <v>0</v>
      </c>
      <c r="I64" s="146">
        <v>0</v>
      </c>
      <c r="J64" s="191">
        <v>0</v>
      </c>
      <c r="K64" s="190">
        <v>0</v>
      </c>
      <c r="L64" s="124">
        <v>0</v>
      </c>
      <c r="M64" s="191">
        <v>0</v>
      </c>
      <c r="N64" s="190">
        <v>23474.58</v>
      </c>
      <c r="O64" s="124">
        <v>60877.57</v>
      </c>
      <c r="P64" s="191">
        <v>8191.61</v>
      </c>
      <c r="Q64" s="190">
        <v>2389.34</v>
      </c>
      <c r="R64" s="124">
        <v>3045.61</v>
      </c>
      <c r="S64" s="124">
        <v>660.2</v>
      </c>
      <c r="T64" s="289">
        <f>SUM(H64:S64)</f>
        <v>98638.91</v>
      </c>
    </row>
    <row r="65" spans="1:21" s="37" customFormat="1" ht="15.95" customHeight="1">
      <c r="A65" s="122"/>
      <c r="B65" s="481" t="s">
        <v>51</v>
      </c>
      <c r="C65" s="123" t="s">
        <v>22</v>
      </c>
      <c r="D65" s="130" t="s">
        <v>11</v>
      </c>
      <c r="E65" s="131">
        <v>43070</v>
      </c>
      <c r="F65" s="307" t="s">
        <v>12</v>
      </c>
      <c r="G65" s="320">
        <v>-695.75</v>
      </c>
      <c r="H65" s="132">
        <v>0</v>
      </c>
      <c r="I65" s="132">
        <v>0</v>
      </c>
      <c r="J65" s="201">
        <v>0</v>
      </c>
      <c r="K65" s="200">
        <v>0</v>
      </c>
      <c r="L65" s="132">
        <v>0</v>
      </c>
      <c r="M65" s="201">
        <v>0</v>
      </c>
      <c r="N65" s="200">
        <v>0</v>
      </c>
      <c r="O65" s="132">
        <v>0</v>
      </c>
      <c r="P65" s="201">
        <v>0</v>
      </c>
      <c r="Q65" s="200">
        <v>0</v>
      </c>
      <c r="R65" s="132">
        <v>0</v>
      </c>
      <c r="S65" s="132">
        <v>0</v>
      </c>
      <c r="T65" s="293">
        <f>SUM(H65:S65)</f>
        <v>0</v>
      </c>
    </row>
    <row r="66" spans="1:21" s="37" customFormat="1" ht="15.95" customHeight="1">
      <c r="A66" s="122"/>
      <c r="B66" s="481"/>
      <c r="C66" s="134" t="s">
        <v>52</v>
      </c>
      <c r="D66" s="135"/>
      <c r="E66" s="136"/>
      <c r="F66" s="135"/>
      <c r="G66" s="321">
        <f t="shared" ref="G66:S66" si="25">SUM(G64:G65)</f>
        <v>0</v>
      </c>
      <c r="H66" s="137">
        <f t="shared" si="25"/>
        <v>0</v>
      </c>
      <c r="I66" s="137">
        <f t="shared" si="25"/>
        <v>0</v>
      </c>
      <c r="J66" s="197">
        <f t="shared" si="25"/>
        <v>0</v>
      </c>
      <c r="K66" s="196">
        <f t="shared" si="25"/>
        <v>0</v>
      </c>
      <c r="L66" s="137">
        <f t="shared" si="25"/>
        <v>0</v>
      </c>
      <c r="M66" s="197">
        <f t="shared" si="25"/>
        <v>0</v>
      </c>
      <c r="N66" s="196">
        <f t="shared" si="25"/>
        <v>23474.58</v>
      </c>
      <c r="O66" s="217">
        <f t="shared" si="25"/>
        <v>60877.57</v>
      </c>
      <c r="P66" s="197">
        <f t="shared" si="25"/>
        <v>8191.61</v>
      </c>
      <c r="Q66" s="196">
        <f t="shared" si="25"/>
        <v>2389.34</v>
      </c>
      <c r="R66" s="137">
        <f t="shared" si="25"/>
        <v>3045.61</v>
      </c>
      <c r="S66" s="137">
        <f t="shared" si="25"/>
        <v>660.2</v>
      </c>
      <c r="T66" s="332">
        <f>SUM(T64:T65)</f>
        <v>98638.91</v>
      </c>
    </row>
    <row r="67" spans="1:21" ht="15.95" customHeight="1">
      <c r="A67" s="260"/>
      <c r="B67" s="479"/>
      <c r="C67" s="261"/>
      <c r="D67" s="139"/>
      <c r="E67" s="147"/>
      <c r="F67" s="308"/>
      <c r="G67" s="319"/>
      <c r="H67" s="148"/>
      <c r="I67" s="148"/>
      <c r="J67" s="199"/>
      <c r="K67" s="198"/>
      <c r="L67" s="143"/>
      <c r="M67" s="199"/>
      <c r="N67" s="198"/>
      <c r="O67" s="219"/>
      <c r="P67" s="199"/>
      <c r="Q67" s="198"/>
      <c r="R67" s="143"/>
      <c r="S67" s="141"/>
      <c r="T67" s="319"/>
    </row>
    <row r="68" spans="1:21" s="37" customFormat="1" ht="25.5">
      <c r="A68" s="122">
        <v>18601129</v>
      </c>
      <c r="B68" s="481" t="s">
        <v>53</v>
      </c>
      <c r="C68" s="123" t="s">
        <v>244</v>
      </c>
      <c r="D68" s="149" t="s">
        <v>41</v>
      </c>
      <c r="E68" s="150">
        <v>2011</v>
      </c>
      <c r="F68" s="310"/>
      <c r="G68" s="316">
        <v>212588.68</v>
      </c>
      <c r="H68" s="146">
        <v>0</v>
      </c>
      <c r="I68" s="146">
        <v>0</v>
      </c>
      <c r="J68" s="191">
        <v>0</v>
      </c>
      <c r="K68" s="207">
        <v>0</v>
      </c>
      <c r="L68" s="146">
        <v>0</v>
      </c>
      <c r="M68" s="191">
        <v>0</v>
      </c>
      <c r="N68" s="207">
        <v>0</v>
      </c>
      <c r="O68" s="146">
        <v>0</v>
      </c>
      <c r="P68" s="191">
        <v>0</v>
      </c>
      <c r="Q68" s="207">
        <v>0</v>
      </c>
      <c r="R68" s="146">
        <v>0</v>
      </c>
      <c r="S68" s="124">
        <v>0</v>
      </c>
      <c r="T68" s="289">
        <f t="shared" ref="T68" si="26">SUM(G68:S68)</f>
        <v>212588.68</v>
      </c>
    </row>
    <row r="69" spans="1:21" s="37" customFormat="1" ht="15.95" customHeight="1">
      <c r="A69" s="122"/>
      <c r="B69" s="481" t="s">
        <v>53</v>
      </c>
      <c r="C69" s="123" t="s">
        <v>22</v>
      </c>
      <c r="D69" s="130" t="s">
        <v>11</v>
      </c>
      <c r="E69" s="131">
        <v>43070</v>
      </c>
      <c r="F69" s="307" t="s">
        <v>12</v>
      </c>
      <c r="G69" s="320">
        <v>-212588.68</v>
      </c>
      <c r="H69" s="132">
        <v>0</v>
      </c>
      <c r="I69" s="132">
        <v>0</v>
      </c>
      <c r="J69" s="201">
        <v>0</v>
      </c>
      <c r="K69" s="200">
        <v>0</v>
      </c>
      <c r="L69" s="132">
        <v>0</v>
      </c>
      <c r="M69" s="201">
        <v>0</v>
      </c>
      <c r="N69" s="200">
        <v>0</v>
      </c>
      <c r="O69" s="132">
        <v>0</v>
      </c>
      <c r="P69" s="201">
        <v>0</v>
      </c>
      <c r="Q69" s="200">
        <v>0</v>
      </c>
      <c r="R69" s="132">
        <v>0</v>
      </c>
      <c r="S69" s="132">
        <v>0</v>
      </c>
      <c r="T69" s="293">
        <f>SUM(G69:S69)</f>
        <v>-212588.68</v>
      </c>
    </row>
    <row r="70" spans="1:21" s="37" customFormat="1" ht="15.95" customHeight="1">
      <c r="A70" s="122"/>
      <c r="B70" s="481"/>
      <c r="C70" s="134" t="s">
        <v>54</v>
      </c>
      <c r="D70" s="151"/>
      <c r="E70" s="136"/>
      <c r="F70" s="135"/>
      <c r="G70" s="321">
        <f t="shared" ref="G70:I70" si="27">SUM(G68:G69)</f>
        <v>0</v>
      </c>
      <c r="H70" s="137">
        <f t="shared" si="27"/>
        <v>0</v>
      </c>
      <c r="I70" s="137">
        <f t="shared" si="27"/>
        <v>0</v>
      </c>
      <c r="J70" s="197">
        <f>SUM(J68:J69)</f>
        <v>0</v>
      </c>
      <c r="K70" s="196">
        <f t="shared" ref="K70:S70" si="28">SUM(K68:K69)</f>
        <v>0</v>
      </c>
      <c r="L70" s="137">
        <f t="shared" si="28"/>
        <v>0</v>
      </c>
      <c r="M70" s="197">
        <f t="shared" si="28"/>
        <v>0</v>
      </c>
      <c r="N70" s="196">
        <f t="shared" si="28"/>
        <v>0</v>
      </c>
      <c r="O70" s="137">
        <f t="shared" si="28"/>
        <v>0</v>
      </c>
      <c r="P70" s="197">
        <f t="shared" si="28"/>
        <v>0</v>
      </c>
      <c r="Q70" s="196">
        <f t="shared" si="28"/>
        <v>0</v>
      </c>
      <c r="R70" s="137">
        <f t="shared" si="28"/>
        <v>0</v>
      </c>
      <c r="S70" s="137">
        <f t="shared" si="28"/>
        <v>0</v>
      </c>
      <c r="T70" s="332">
        <f>SUM(T68:T69)</f>
        <v>0</v>
      </c>
      <c r="U70" s="71"/>
    </row>
    <row r="71" spans="1:21" ht="15.95" customHeight="1">
      <c r="A71" s="260"/>
      <c r="B71" s="479"/>
      <c r="C71" s="261"/>
      <c r="D71" s="139"/>
      <c r="E71" s="140"/>
      <c r="F71" s="311"/>
      <c r="G71" s="322"/>
      <c r="H71" s="142"/>
      <c r="I71" s="142"/>
      <c r="J71" s="199"/>
      <c r="K71" s="198"/>
      <c r="L71" s="143"/>
      <c r="M71" s="199"/>
      <c r="N71" s="198"/>
      <c r="O71" s="143"/>
      <c r="P71" s="199"/>
      <c r="Q71" s="198"/>
      <c r="R71" s="143"/>
      <c r="S71" s="141"/>
      <c r="T71" s="319"/>
    </row>
    <row r="72" spans="1:21" s="37" customFormat="1" ht="25.5">
      <c r="A72" s="122">
        <v>18601151</v>
      </c>
      <c r="B72" s="481" t="s">
        <v>55</v>
      </c>
      <c r="C72" s="123" t="s">
        <v>245</v>
      </c>
      <c r="D72" s="149" t="s">
        <v>41</v>
      </c>
      <c r="E72" s="145">
        <v>2011</v>
      </c>
      <c r="F72" s="309"/>
      <c r="G72" s="316">
        <v>111880.23</v>
      </c>
      <c r="H72" s="146">
        <v>0</v>
      </c>
      <c r="I72" s="146">
        <v>0</v>
      </c>
      <c r="J72" s="191">
        <v>0</v>
      </c>
      <c r="K72" s="207">
        <v>0</v>
      </c>
      <c r="L72" s="146">
        <v>0</v>
      </c>
      <c r="M72" s="191">
        <v>0</v>
      </c>
      <c r="N72" s="207">
        <v>0</v>
      </c>
      <c r="O72" s="146">
        <v>0</v>
      </c>
      <c r="P72" s="191">
        <v>0</v>
      </c>
      <c r="Q72" s="207">
        <v>0</v>
      </c>
      <c r="R72" s="146">
        <v>0</v>
      </c>
      <c r="S72" s="124">
        <v>0</v>
      </c>
      <c r="T72" s="289">
        <f t="shared" ref="T72:T73" si="29">SUM(G72:S72)</f>
        <v>111880.23</v>
      </c>
    </row>
    <row r="73" spans="1:21" s="37" customFormat="1" ht="15.95" customHeight="1">
      <c r="A73" s="152"/>
      <c r="B73" s="481" t="s">
        <v>55</v>
      </c>
      <c r="C73" s="123" t="s">
        <v>22</v>
      </c>
      <c r="D73" s="130" t="s">
        <v>11</v>
      </c>
      <c r="E73" s="131">
        <v>43070</v>
      </c>
      <c r="F73" s="307" t="s">
        <v>12</v>
      </c>
      <c r="G73" s="320">
        <v>-111880.23</v>
      </c>
      <c r="H73" s="153">
        <v>0</v>
      </c>
      <c r="I73" s="153">
        <v>0</v>
      </c>
      <c r="J73" s="201">
        <v>0</v>
      </c>
      <c r="K73" s="200">
        <v>0</v>
      </c>
      <c r="L73" s="132">
        <v>0</v>
      </c>
      <c r="M73" s="201">
        <v>0</v>
      </c>
      <c r="N73" s="200">
        <v>0</v>
      </c>
      <c r="O73" s="132">
        <v>0</v>
      </c>
      <c r="P73" s="201">
        <v>0</v>
      </c>
      <c r="Q73" s="200">
        <v>0</v>
      </c>
      <c r="R73" s="132">
        <v>0</v>
      </c>
      <c r="S73" s="132">
        <v>0</v>
      </c>
      <c r="T73" s="290">
        <f t="shared" si="29"/>
        <v>-111880.23</v>
      </c>
    </row>
    <row r="74" spans="1:21" s="37" customFormat="1" ht="15.95" customHeight="1">
      <c r="A74" s="152"/>
      <c r="B74" s="478"/>
      <c r="C74" s="134" t="s">
        <v>56</v>
      </c>
      <c r="D74" s="151"/>
      <c r="E74" s="136"/>
      <c r="F74" s="135"/>
      <c r="G74" s="321">
        <f t="shared" ref="G74:I74" si="30">SUM(G72:G73)</f>
        <v>0</v>
      </c>
      <c r="H74" s="137">
        <f t="shared" si="30"/>
        <v>0</v>
      </c>
      <c r="I74" s="137">
        <f t="shared" si="30"/>
        <v>0</v>
      </c>
      <c r="J74" s="197">
        <f>SUM(J72:J73)</f>
        <v>0</v>
      </c>
      <c r="K74" s="196">
        <f t="shared" ref="K74:S74" si="31">SUM(K72:K73)</f>
        <v>0</v>
      </c>
      <c r="L74" s="137">
        <f t="shared" si="31"/>
        <v>0</v>
      </c>
      <c r="M74" s="197">
        <f t="shared" si="31"/>
        <v>0</v>
      </c>
      <c r="N74" s="196">
        <f t="shared" si="31"/>
        <v>0</v>
      </c>
      <c r="O74" s="137">
        <f t="shared" si="31"/>
        <v>0</v>
      </c>
      <c r="P74" s="197">
        <f t="shared" si="31"/>
        <v>0</v>
      </c>
      <c r="Q74" s="196">
        <f t="shared" si="31"/>
        <v>0</v>
      </c>
      <c r="R74" s="137">
        <f t="shared" si="31"/>
        <v>0</v>
      </c>
      <c r="S74" s="137">
        <f t="shared" si="31"/>
        <v>0</v>
      </c>
      <c r="T74" s="332">
        <f>SUM(T72:T73)</f>
        <v>0</v>
      </c>
    </row>
    <row r="75" spans="1:21" ht="15.95" customHeight="1">
      <c r="A75" s="260"/>
      <c r="B75" s="479"/>
      <c r="C75" s="261"/>
      <c r="D75" s="139"/>
      <c r="E75" s="147"/>
      <c r="F75" s="311"/>
      <c r="G75" s="322"/>
      <c r="H75" s="142"/>
      <c r="I75" s="142"/>
      <c r="J75" s="199"/>
      <c r="K75" s="198"/>
      <c r="L75" s="143"/>
      <c r="M75" s="199"/>
      <c r="N75" s="198"/>
      <c r="O75" s="143"/>
      <c r="P75" s="199"/>
      <c r="Q75" s="198"/>
      <c r="R75" s="143"/>
      <c r="S75" s="141"/>
      <c r="T75" s="319"/>
    </row>
    <row r="76" spans="1:21" s="37" customFormat="1" ht="15.95" customHeight="1">
      <c r="A76" s="152"/>
      <c r="B76" s="481" t="s">
        <v>62</v>
      </c>
      <c r="C76" s="123" t="s">
        <v>63</v>
      </c>
      <c r="D76" s="156" t="s">
        <v>64</v>
      </c>
      <c r="E76" s="157" t="s">
        <v>65</v>
      </c>
      <c r="F76" s="312"/>
      <c r="G76" s="316">
        <v>-4610484.08</v>
      </c>
      <c r="H76" s="158">
        <v>0</v>
      </c>
      <c r="I76" s="158">
        <v>0</v>
      </c>
      <c r="J76" s="191">
        <v>0</v>
      </c>
      <c r="K76" s="209">
        <v>0</v>
      </c>
      <c r="L76" s="158">
        <v>0</v>
      </c>
      <c r="M76" s="191">
        <v>0</v>
      </c>
      <c r="N76" s="209">
        <v>0</v>
      </c>
      <c r="O76" s="158">
        <v>0</v>
      </c>
      <c r="P76" s="191">
        <v>0</v>
      </c>
      <c r="Q76" s="209">
        <v>0</v>
      </c>
      <c r="R76" s="158">
        <v>0</v>
      </c>
      <c r="S76" s="124">
        <v>0</v>
      </c>
      <c r="T76" s="289">
        <f t="shared" ref="T76:T78" si="32">SUM(G76:S76)</f>
        <v>-4610484.08</v>
      </c>
    </row>
    <row r="77" spans="1:21" s="37" customFormat="1" ht="15.95" customHeight="1">
      <c r="A77" s="152"/>
      <c r="B77" s="481" t="s">
        <v>62</v>
      </c>
      <c r="C77" s="123" t="s">
        <v>202</v>
      </c>
      <c r="D77" s="144"/>
      <c r="E77" s="159"/>
      <c r="F77" s="313"/>
      <c r="G77" s="323">
        <v>0</v>
      </c>
      <c r="H77" s="160">
        <v>0</v>
      </c>
      <c r="I77" s="160">
        <v>0</v>
      </c>
      <c r="J77" s="211">
        <v>438132.55</v>
      </c>
      <c r="K77" s="210">
        <v>0</v>
      </c>
      <c r="L77" s="160">
        <v>0</v>
      </c>
      <c r="M77" s="211">
        <v>0</v>
      </c>
      <c r="N77" s="210">
        <v>0</v>
      </c>
      <c r="O77" s="160">
        <v>0</v>
      </c>
      <c r="P77" s="211">
        <v>0</v>
      </c>
      <c r="Q77" s="210">
        <v>0</v>
      </c>
      <c r="R77" s="160">
        <v>0</v>
      </c>
      <c r="S77" s="328">
        <v>0</v>
      </c>
      <c r="T77" s="289">
        <f t="shared" si="32"/>
        <v>438132.55</v>
      </c>
    </row>
    <row r="78" spans="1:21" s="37" customFormat="1" ht="15.95" customHeight="1">
      <c r="A78" s="152"/>
      <c r="B78" s="481" t="s">
        <v>62</v>
      </c>
      <c r="C78" s="123" t="s">
        <v>22</v>
      </c>
      <c r="D78" s="130" t="s">
        <v>11</v>
      </c>
      <c r="E78" s="131">
        <v>43070</v>
      </c>
      <c r="F78" s="307" t="s">
        <v>12</v>
      </c>
      <c r="G78" s="318">
        <v>1743761.81</v>
      </c>
      <c r="H78" s="133">
        <v>0</v>
      </c>
      <c r="I78" s="133">
        <v>0</v>
      </c>
      <c r="J78" s="195">
        <v>0</v>
      </c>
      <c r="K78" s="194">
        <v>0</v>
      </c>
      <c r="L78" s="133">
        <v>0</v>
      </c>
      <c r="M78" s="195">
        <v>0</v>
      </c>
      <c r="N78" s="194">
        <v>0</v>
      </c>
      <c r="O78" s="133">
        <v>0</v>
      </c>
      <c r="P78" s="195">
        <v>0</v>
      </c>
      <c r="Q78" s="194">
        <v>0</v>
      </c>
      <c r="R78" s="133">
        <v>0</v>
      </c>
      <c r="S78" s="133">
        <v>0</v>
      </c>
      <c r="T78" s="290">
        <f t="shared" si="32"/>
        <v>1743761.81</v>
      </c>
    </row>
    <row r="79" spans="1:21" s="37" customFormat="1" ht="15.95" customHeight="1">
      <c r="A79" s="152"/>
      <c r="B79" s="478"/>
      <c r="C79" s="134" t="s">
        <v>66</v>
      </c>
      <c r="D79" s="156"/>
      <c r="E79" s="161"/>
      <c r="F79" s="314"/>
      <c r="G79" s="321">
        <f>SUM(G76:G78)</f>
        <v>-2866722.27</v>
      </c>
      <c r="H79" s="137">
        <f t="shared" ref="H79:I79" si="33">SUM(H76:H78)</f>
        <v>0</v>
      </c>
      <c r="I79" s="137">
        <f t="shared" si="33"/>
        <v>0</v>
      </c>
      <c r="J79" s="197">
        <f>SUM(J76:J78)</f>
        <v>438132.55</v>
      </c>
      <c r="K79" s="196">
        <f t="shared" ref="K79:R79" si="34">SUM(K76:K78)</f>
        <v>0</v>
      </c>
      <c r="L79" s="137">
        <f t="shared" si="34"/>
        <v>0</v>
      </c>
      <c r="M79" s="197">
        <f t="shared" si="34"/>
        <v>0</v>
      </c>
      <c r="N79" s="196">
        <f t="shared" si="34"/>
        <v>0</v>
      </c>
      <c r="O79" s="137">
        <f t="shared" si="34"/>
        <v>0</v>
      </c>
      <c r="P79" s="197">
        <f t="shared" si="34"/>
        <v>0</v>
      </c>
      <c r="Q79" s="196">
        <f t="shared" si="34"/>
        <v>0</v>
      </c>
      <c r="R79" s="137">
        <f t="shared" si="34"/>
        <v>0</v>
      </c>
      <c r="S79" s="137">
        <f>SUM(S76:S78)</f>
        <v>0</v>
      </c>
      <c r="T79" s="332">
        <f>SUM(T76:T78)</f>
        <v>-2428589.7200000002</v>
      </c>
    </row>
    <row r="80" spans="1:21" ht="15.95" customHeight="1">
      <c r="A80" s="260"/>
      <c r="B80" s="482"/>
      <c r="C80" s="261"/>
      <c r="D80" s="139"/>
      <c r="E80" s="140"/>
      <c r="F80" s="311"/>
      <c r="G80" s="322"/>
      <c r="H80" s="142"/>
      <c r="I80" s="142"/>
      <c r="J80" s="199"/>
      <c r="K80" s="198"/>
      <c r="L80" s="143"/>
      <c r="M80" s="199"/>
      <c r="N80" s="198"/>
      <c r="O80" s="143"/>
      <c r="P80" s="199"/>
      <c r="Q80" s="198"/>
      <c r="R80" s="143"/>
      <c r="S80" s="141"/>
      <c r="T80" s="319"/>
    </row>
    <row r="81" spans="1:21" ht="15.95" customHeight="1">
      <c r="A81" s="163"/>
      <c r="B81" s="164"/>
      <c r="C81" s="164"/>
      <c r="D81" s="165"/>
      <c r="E81" s="166"/>
      <c r="F81" s="165"/>
      <c r="G81" s="324"/>
      <c r="H81" s="129"/>
      <c r="I81" s="129"/>
      <c r="J81" s="193"/>
      <c r="K81" s="192"/>
      <c r="L81" s="129"/>
      <c r="M81" s="193"/>
      <c r="N81" s="192"/>
      <c r="O81" s="129"/>
      <c r="P81" s="193"/>
      <c r="Q81" s="192"/>
      <c r="R81" s="129"/>
      <c r="S81" s="167"/>
      <c r="T81" s="333"/>
    </row>
    <row r="82" spans="1:21" ht="15.95" customHeight="1" thickBot="1">
      <c r="A82" s="262"/>
      <c r="B82" s="263"/>
      <c r="C82" s="264" t="s">
        <v>67</v>
      </c>
      <c r="D82" s="168"/>
      <c r="E82" s="169"/>
      <c r="F82" s="168"/>
      <c r="G82" s="325">
        <f>G9+G13+G19+G23+G27+G31+G37+G41+G45+G49+G56+G59+G62+G66+G70+G74+G79</f>
        <v>67492.28</v>
      </c>
      <c r="H82" s="366">
        <f t="shared" ref="H82:L82" si="35">H9+H13+H19+H23+H27+H31+H37+H41+H45+H49+H56+H59+H62+H66+H70+H74+H79</f>
        <v>114733.77</v>
      </c>
      <c r="I82" s="170">
        <f t="shared" si="35"/>
        <v>-154860.66</v>
      </c>
      <c r="J82" s="170">
        <f t="shared" si="35"/>
        <v>-102762.47</v>
      </c>
      <c r="K82" s="366">
        <f t="shared" si="35"/>
        <v>-32311.84</v>
      </c>
      <c r="L82" s="170">
        <f t="shared" si="35"/>
        <v>-15408.31</v>
      </c>
      <c r="M82" s="170">
        <f t="shared" ref="M82:P82" si="36">M9+M13+M19+M23+M27+M31+M37+M41+M45+M49+M56+M59+M62+M66+M70+M74+M79</f>
        <v>20012.98</v>
      </c>
      <c r="N82" s="366">
        <f>N9+N13+N19+N23+N27+N31+N37+N41+N45+N49+N56+N59+N62+N66+N70+N74+N79</f>
        <v>5279.04</v>
      </c>
      <c r="O82" s="170">
        <f t="shared" si="36"/>
        <v>136860.63</v>
      </c>
      <c r="P82" s="170">
        <f t="shared" si="36"/>
        <v>-559462.65</v>
      </c>
      <c r="Q82" s="366">
        <f>Q9+Q13+Q19+Q23+Q27+Q31+Q37+Q41+Q45+Q49+Q56+Q59+Q62+Q66+Q70+Q74+Q79</f>
        <v>-482421.52</v>
      </c>
      <c r="R82" s="170">
        <f>R9+R13+R19+R23+R27+R31+R37+R41+R45+R49+R56+R59+R62+R66+R70+R74+R79</f>
        <v>14529.99</v>
      </c>
      <c r="S82" s="170">
        <f>S9+S13+S19+S23+S27+S31+S37+S41+S45+S49+S56+S59+S62+S66+S70+S74+S79</f>
        <v>-529582</v>
      </c>
      <c r="T82" s="325">
        <f>T9+T13+T19+T23+T27+T31+T37+T41+T45+T49+T56+T59+T62+T66+T70+T74+T79</f>
        <v>-1517900.76</v>
      </c>
    </row>
    <row r="83" spans="1:21" ht="15.95" customHeight="1" thickTop="1" thickBot="1">
      <c r="A83" s="265"/>
      <c r="B83" s="266"/>
      <c r="C83" s="267"/>
      <c r="D83" s="86"/>
      <c r="E83" s="86"/>
      <c r="F83" s="86"/>
      <c r="G83" s="301"/>
      <c r="H83" s="88"/>
      <c r="I83" s="88"/>
      <c r="J83" s="205"/>
      <c r="K83" s="204"/>
      <c r="L83" s="89"/>
      <c r="M83" s="205"/>
      <c r="N83" s="204"/>
      <c r="O83" s="89"/>
      <c r="P83" s="205"/>
      <c r="Q83" s="204"/>
      <c r="R83" s="89"/>
      <c r="S83" s="87"/>
      <c r="T83" s="301"/>
    </row>
    <row r="84" spans="1:21" ht="15.95" customHeight="1">
      <c r="S84" s="686" t="s">
        <v>258</v>
      </c>
      <c r="T84" s="687">
        <f>'ELEC Activity Summary'!H27-T82</f>
        <v>2</v>
      </c>
    </row>
    <row r="85" spans="1:21" ht="15.95" customHeight="1">
      <c r="T85" s="91"/>
    </row>
    <row r="86" spans="1:21" ht="15.95" customHeight="1">
      <c r="T86" s="91"/>
    </row>
    <row r="87" spans="1:21" ht="15.95" customHeight="1">
      <c r="T87" s="91"/>
    </row>
    <row r="88" spans="1:21" s="37" customFormat="1" ht="15.95" customHeight="1">
      <c r="A88" s="94"/>
      <c r="B88" s="30"/>
      <c r="C88" s="30"/>
      <c r="D88" s="30"/>
      <c r="E88" s="30"/>
      <c r="F88" s="30"/>
      <c r="G88" s="93"/>
      <c r="S88" s="30"/>
      <c r="T88" s="91"/>
      <c r="U88" s="30"/>
    </row>
    <row r="89" spans="1:21" ht="15.95" customHeight="1">
      <c r="T89" s="92"/>
    </row>
    <row r="90" spans="1:21" ht="15.95" customHeight="1">
      <c r="T90" s="91"/>
    </row>
    <row r="91" spans="1:21" ht="15.95" customHeight="1">
      <c r="T91" s="91"/>
    </row>
    <row r="92" spans="1:21" ht="15.95" customHeight="1">
      <c r="T92" s="91"/>
    </row>
    <row r="93" spans="1:21" ht="15.95" customHeight="1">
      <c r="T93" s="91"/>
    </row>
    <row r="94" spans="1:21" ht="15.95" customHeight="1">
      <c r="T94" s="91"/>
    </row>
    <row r="95" spans="1:21" ht="15.95" customHeight="1">
      <c r="T95" s="91"/>
    </row>
    <row r="96" spans="1:21" ht="15.95" customHeight="1">
      <c r="T96" s="91"/>
    </row>
    <row r="97" spans="20:20" ht="15.95" customHeight="1">
      <c r="T97" s="91"/>
    </row>
    <row r="98" spans="20:20" ht="15.95" customHeight="1">
      <c r="T98" s="91"/>
    </row>
  </sheetData>
  <mergeCells count="13">
    <mergeCell ref="D51:D52"/>
    <mergeCell ref="E51:E52"/>
    <mergeCell ref="D15:D16"/>
    <mergeCell ref="E15:E16"/>
    <mergeCell ref="D33:D34"/>
    <mergeCell ref="E33:E34"/>
    <mergeCell ref="H5:J5"/>
    <mergeCell ref="K5:M5"/>
    <mergeCell ref="N5:P5"/>
    <mergeCell ref="Q5:S5"/>
    <mergeCell ref="A1:T1"/>
    <mergeCell ref="A2:T2"/>
    <mergeCell ref="A3:T3"/>
  </mergeCells>
  <printOptions horizontalCentered="1"/>
  <pageMargins left="0.25" right="0.25" top="0.45" bottom="0.75" header="0.3" footer="0.3"/>
  <pageSetup scale="39" fitToHeight="0" orientation="landscape" r:id="rId1"/>
  <headerFooter>
    <oddFooter>&amp;L&amp;10&amp;Z&amp;F&amp;F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90" zoomScaleNormal="90" workbookViewId="0">
      <pane xSplit="1" ySplit="8" topLeftCell="B9" activePane="bottomRight" state="frozen"/>
      <selection activeCell="C33" sqref="C33"/>
      <selection pane="topRight" activeCell="C33" sqref="C33"/>
      <selection pane="bottomLeft" activeCell="C33" sqref="C33"/>
      <selection pane="bottomRight" activeCell="I8" sqref="I8:J30"/>
    </sheetView>
  </sheetViews>
  <sheetFormatPr defaultRowHeight="15"/>
  <cols>
    <col min="1" max="1" width="21.5703125" customWidth="1"/>
    <col min="2" max="2" width="22.7109375" bestFit="1" customWidth="1"/>
    <col min="3" max="3" width="47.7109375" bestFit="1" customWidth="1"/>
    <col min="4" max="4" width="14.28515625" customWidth="1"/>
    <col min="5" max="5" width="13.5703125" bestFit="1" customWidth="1"/>
    <col min="6" max="6" width="14" customWidth="1"/>
    <col min="7" max="7" width="16" bestFit="1" customWidth="1"/>
    <col min="8" max="8" width="12.7109375" customWidth="1"/>
    <col min="9" max="9" width="3.7109375" style="7" bestFit="1" customWidth="1"/>
    <col min="10" max="10" width="11.7109375" style="16" bestFit="1" customWidth="1"/>
    <col min="11" max="11" width="10.42578125" style="16" bestFit="1" customWidth="1"/>
    <col min="12" max="12" width="11.140625" style="16" bestFit="1" customWidth="1"/>
    <col min="13" max="14" width="12.140625" style="16" bestFit="1" customWidth="1"/>
  </cols>
  <sheetData>
    <row r="1" spans="1:14" ht="15.75">
      <c r="A1" s="719" t="s">
        <v>0</v>
      </c>
      <c r="B1" s="719"/>
      <c r="C1" s="719"/>
      <c r="D1" s="719"/>
      <c r="E1" s="719"/>
      <c r="F1" s="719"/>
      <c r="G1" s="719"/>
      <c r="H1" s="719"/>
    </row>
    <row r="2" spans="1:14" ht="15.75">
      <c r="A2" s="719" t="s">
        <v>123</v>
      </c>
      <c r="B2" s="719"/>
      <c r="C2" s="719"/>
      <c r="D2" s="719"/>
      <c r="E2" s="719"/>
      <c r="F2" s="719"/>
      <c r="G2" s="719"/>
      <c r="H2" s="719"/>
    </row>
    <row r="3" spans="1:14" ht="15.75">
      <c r="A3" s="719" t="s">
        <v>252</v>
      </c>
      <c r="B3" s="719"/>
      <c r="C3" s="719"/>
      <c r="D3" s="719"/>
      <c r="E3" s="719"/>
      <c r="F3" s="719"/>
      <c r="G3" s="719"/>
      <c r="H3" s="719"/>
    </row>
    <row r="4" spans="1:14" ht="15.75">
      <c r="A4" s="111"/>
      <c r="B4" s="111"/>
      <c r="C4" s="111"/>
      <c r="D4" s="111"/>
      <c r="E4" s="111"/>
      <c r="F4" s="111"/>
      <c r="G4" s="111"/>
      <c r="H4" s="111"/>
    </row>
    <row r="5" spans="1:14" s="30" customFormat="1" ht="13.5" thickBot="1">
      <c r="A5" s="385"/>
      <c r="B5" s="385"/>
      <c r="C5" s="385"/>
      <c r="D5" s="385"/>
      <c r="E5" s="385"/>
      <c r="F5" s="385"/>
      <c r="G5" s="385"/>
      <c r="H5" s="385"/>
      <c r="I5" s="678"/>
      <c r="J5" s="47"/>
      <c r="K5" s="47"/>
      <c r="L5" s="47"/>
      <c r="M5" s="47"/>
      <c r="N5" s="47"/>
    </row>
    <row r="6" spans="1:14" s="30" customFormat="1" ht="12.75">
      <c r="A6" s="338"/>
      <c r="B6" s="338"/>
      <c r="E6" s="723" t="s">
        <v>263</v>
      </c>
      <c r="F6" s="724"/>
      <c r="G6" s="724"/>
      <c r="H6" s="725"/>
      <c r="I6" s="678"/>
      <c r="J6" s="47"/>
      <c r="K6" s="47"/>
      <c r="L6" s="47"/>
      <c r="M6" s="47"/>
      <c r="N6" s="47"/>
    </row>
    <row r="7" spans="1:14" s="30" customFormat="1" ht="13.5" thickBot="1">
      <c r="A7" s="338"/>
      <c r="B7" s="338"/>
      <c r="D7" s="339"/>
      <c r="E7" s="733" t="s">
        <v>262</v>
      </c>
      <c r="F7" s="734"/>
      <c r="G7" s="734"/>
      <c r="H7" s="735"/>
      <c r="I7" s="678"/>
    </row>
    <row r="8" spans="1:14" s="30" customFormat="1" ht="46.15" customHeight="1" thickBot="1">
      <c r="A8" s="340" t="s">
        <v>3</v>
      </c>
      <c r="B8" s="29" t="s">
        <v>253</v>
      </c>
      <c r="C8" s="367" t="s">
        <v>4</v>
      </c>
      <c r="D8" s="334" t="s">
        <v>254</v>
      </c>
      <c r="E8" s="334" t="s">
        <v>259</v>
      </c>
      <c r="F8" s="372" t="s">
        <v>94</v>
      </c>
      <c r="G8" s="405" t="s">
        <v>95</v>
      </c>
      <c r="H8" s="334" t="s">
        <v>257</v>
      </c>
      <c r="I8" s="679"/>
    </row>
    <row r="9" spans="1:14" s="37" customFormat="1" ht="15.95" customHeight="1">
      <c r="A9" s="386" t="s">
        <v>172</v>
      </c>
      <c r="B9" s="387" t="s">
        <v>124</v>
      </c>
      <c r="C9" s="397" t="s">
        <v>125</v>
      </c>
      <c r="D9" s="403">
        <f>'GAS Activity 2018'!G9</f>
        <v>30497</v>
      </c>
      <c r="E9" s="403">
        <f>SUM('GAS Activity 2018'!H9:S9)</f>
        <v>45761</v>
      </c>
      <c r="F9" s="401">
        <v>0</v>
      </c>
      <c r="G9" s="406">
        <v>0</v>
      </c>
      <c r="H9" s="403">
        <f>SUM(D9:G9)</f>
        <v>76258</v>
      </c>
      <c r="I9" s="680"/>
      <c r="J9" s="30"/>
      <c r="K9" s="30"/>
      <c r="L9" s="30"/>
      <c r="M9" s="30"/>
      <c r="N9" s="30"/>
    </row>
    <row r="10" spans="1:14" s="37" customFormat="1" ht="15.95" customHeight="1">
      <c r="A10" s="388" t="s">
        <v>173</v>
      </c>
      <c r="B10" s="389" t="s">
        <v>124</v>
      </c>
      <c r="C10" s="390" t="s">
        <v>126</v>
      </c>
      <c r="D10" s="404">
        <f>'GAS Activity 2018'!G17</f>
        <v>7779</v>
      </c>
      <c r="E10" s="404">
        <f>SUM('GAS Activity 2018'!H11:S11)+SUM('GAS Activity 2018'!H13:S16)</f>
        <v>630</v>
      </c>
      <c r="F10" s="402">
        <f>SUM('GAS Activity 2018'!H12:S12)</f>
        <v>0</v>
      </c>
      <c r="G10" s="407">
        <v>0</v>
      </c>
      <c r="H10" s="404">
        <f>SUM(D10:G10)</f>
        <v>8409</v>
      </c>
      <c r="I10" s="680"/>
      <c r="J10" s="30"/>
      <c r="K10" s="30"/>
      <c r="L10" s="30"/>
      <c r="M10" s="30"/>
      <c r="N10" s="30"/>
    </row>
    <row r="11" spans="1:14" s="37" customFormat="1" ht="15.95" customHeight="1">
      <c r="A11" s="388" t="s">
        <v>174</v>
      </c>
      <c r="B11" s="389" t="s">
        <v>127</v>
      </c>
      <c r="C11" s="398" t="s">
        <v>128</v>
      </c>
      <c r="D11" s="404">
        <f>'GAS Activity 2018'!G23</f>
        <v>14784</v>
      </c>
      <c r="E11" s="404">
        <f>SUM('GAS Activity 2018'!H19:S19)+SUM('GAS Activity 2018'!H21:S22)</f>
        <v>10707</v>
      </c>
      <c r="F11" s="402">
        <f>SUM('GAS Activity 2018'!H20:S20)</f>
        <v>0</v>
      </c>
      <c r="G11" s="407">
        <v>0</v>
      </c>
      <c r="H11" s="404">
        <f>SUM(D11:G11)</f>
        <v>25491</v>
      </c>
      <c r="I11" s="680"/>
      <c r="J11" s="30"/>
      <c r="K11" s="30"/>
      <c r="L11" s="30"/>
      <c r="M11" s="30"/>
      <c r="N11" s="30"/>
    </row>
    <row r="12" spans="1:14" s="37" customFormat="1" ht="15.95" customHeight="1">
      <c r="A12" s="391" t="s">
        <v>175</v>
      </c>
      <c r="B12" s="389" t="s">
        <v>124</v>
      </c>
      <c r="C12" s="398" t="s">
        <v>129</v>
      </c>
      <c r="D12" s="404">
        <f>'GAS Activity 2018'!G27</f>
        <v>9707</v>
      </c>
      <c r="E12" s="404">
        <f>SUM('GAS Activity 2018'!H27:S27)</f>
        <v>6627</v>
      </c>
      <c r="F12" s="402">
        <v>0</v>
      </c>
      <c r="G12" s="407">
        <v>0</v>
      </c>
      <c r="H12" s="404">
        <f t="shared" ref="H12:H26" si="0">SUM(D12:G12)</f>
        <v>16334</v>
      </c>
      <c r="I12" s="680"/>
      <c r="J12" s="30"/>
      <c r="K12" s="30"/>
      <c r="L12" s="30"/>
      <c r="M12" s="30"/>
      <c r="N12" s="30"/>
    </row>
    <row r="13" spans="1:14" s="37" customFormat="1" ht="15.95" customHeight="1">
      <c r="A13" s="388" t="s">
        <v>176</v>
      </c>
      <c r="B13" s="389" t="s">
        <v>124</v>
      </c>
      <c r="C13" s="398" t="s">
        <v>130</v>
      </c>
      <c r="D13" s="404">
        <f>'GAS Activity 2018'!G36</f>
        <v>2166978</v>
      </c>
      <c r="E13" s="404">
        <f>SUM('GAS Activity 2018'!H29:S31)+SUM('GAS Activity 2018'!H33:S35)</f>
        <v>2161236</v>
      </c>
      <c r="F13" s="402">
        <f>SUM('GAS Activity 2018'!H32:S32)</f>
        <v>-395426</v>
      </c>
      <c r="G13" s="407">
        <v>0</v>
      </c>
      <c r="H13" s="404">
        <f t="shared" si="0"/>
        <v>3932788</v>
      </c>
      <c r="I13" s="680"/>
      <c r="J13" s="30"/>
      <c r="K13" s="30"/>
      <c r="L13" s="30"/>
      <c r="M13" s="30"/>
      <c r="N13" s="30"/>
    </row>
    <row r="14" spans="1:14" s="37" customFormat="1" ht="15.95" customHeight="1">
      <c r="A14" s="349" t="s">
        <v>177</v>
      </c>
      <c r="B14" s="389" t="s">
        <v>124</v>
      </c>
      <c r="C14" s="398" t="s">
        <v>131</v>
      </c>
      <c r="D14" s="404">
        <f>'GAS Activity 2018'!G40</f>
        <v>66429</v>
      </c>
      <c r="E14" s="404">
        <f>SUM('GAS Activity 2018'!H40:S40)</f>
        <v>0</v>
      </c>
      <c r="F14" s="402">
        <v>0</v>
      </c>
      <c r="G14" s="407">
        <v>0</v>
      </c>
      <c r="H14" s="404">
        <f t="shared" si="0"/>
        <v>66429</v>
      </c>
      <c r="I14" s="680"/>
      <c r="J14" s="30"/>
      <c r="K14" s="30"/>
      <c r="L14" s="30"/>
      <c r="M14" s="30"/>
      <c r="N14" s="30"/>
    </row>
    <row r="15" spans="1:14" s="37" customFormat="1" ht="15.95" customHeight="1">
      <c r="A15" s="349" t="s">
        <v>178</v>
      </c>
      <c r="B15" s="389" t="s">
        <v>127</v>
      </c>
      <c r="C15" s="398" t="s">
        <v>132</v>
      </c>
      <c r="D15" s="404">
        <f>'GAS Activity 2018'!G45</f>
        <v>467715</v>
      </c>
      <c r="E15" s="404">
        <f>SUM('GAS Activity 2018'!H45:S45)</f>
        <v>335944</v>
      </c>
      <c r="F15" s="402">
        <v>0</v>
      </c>
      <c r="G15" s="407">
        <v>0</v>
      </c>
      <c r="H15" s="404">
        <f t="shared" si="0"/>
        <v>803659</v>
      </c>
      <c r="I15" s="680"/>
      <c r="J15" s="30"/>
      <c r="K15" s="30"/>
      <c r="L15" s="30"/>
      <c r="M15" s="30"/>
      <c r="N15" s="30"/>
    </row>
    <row r="16" spans="1:14" s="37" customFormat="1" ht="15.95" customHeight="1">
      <c r="A16" s="349" t="s">
        <v>179</v>
      </c>
      <c r="B16" s="389" t="s">
        <v>124</v>
      </c>
      <c r="C16" s="398" t="s">
        <v>133</v>
      </c>
      <c r="D16" s="404">
        <f>'GAS Activity 2018'!G49</f>
        <v>644675</v>
      </c>
      <c r="E16" s="404">
        <f>SUM('GAS Activity 2018'!H49:S49)</f>
        <v>719579</v>
      </c>
      <c r="F16" s="402">
        <v>0</v>
      </c>
      <c r="G16" s="407">
        <v>0</v>
      </c>
      <c r="H16" s="404">
        <f t="shared" si="0"/>
        <v>1364254</v>
      </c>
      <c r="I16" s="680"/>
      <c r="J16" s="30"/>
      <c r="K16" s="30"/>
      <c r="L16" s="30"/>
      <c r="M16" s="30"/>
      <c r="N16" s="30"/>
    </row>
    <row r="17" spans="1:14" s="37" customFormat="1" ht="15.95" customHeight="1">
      <c r="A17" s="388" t="s">
        <v>180</v>
      </c>
      <c r="B17" s="389" t="s">
        <v>124</v>
      </c>
      <c r="C17" s="398" t="s">
        <v>134</v>
      </c>
      <c r="D17" s="404">
        <f>'GAS Activity 2018'!G55</f>
        <v>10171</v>
      </c>
      <c r="E17" s="404">
        <f>SUM('GAS Activity 2018'!H51:S51)+SUM('GAS Activity 2018'!H53:S54)</f>
        <v>88222</v>
      </c>
      <c r="F17" s="402">
        <f>SUM('GAS Activity 2018'!H52:S52)</f>
        <v>0</v>
      </c>
      <c r="G17" s="407">
        <v>0</v>
      </c>
      <c r="H17" s="404">
        <f t="shared" si="0"/>
        <v>98393</v>
      </c>
      <c r="I17" s="680"/>
      <c r="J17" s="30"/>
      <c r="K17" s="30"/>
      <c r="L17" s="30"/>
      <c r="M17" s="30"/>
      <c r="N17" s="30"/>
    </row>
    <row r="18" spans="1:14" s="37" customFormat="1" ht="15.95" customHeight="1">
      <c r="A18" s="349" t="s">
        <v>181</v>
      </c>
      <c r="B18" s="389" t="s">
        <v>124</v>
      </c>
      <c r="C18" s="398" t="s">
        <v>135</v>
      </c>
      <c r="D18" s="404">
        <f>'GAS Activity 2018'!G60</f>
        <v>0</v>
      </c>
      <c r="E18" s="404">
        <f>SUM('GAS Activity 2018'!H60:S60)</f>
        <v>0</v>
      </c>
      <c r="F18" s="402">
        <v>0</v>
      </c>
      <c r="G18" s="407">
        <v>0</v>
      </c>
      <c r="H18" s="404">
        <f t="shared" si="0"/>
        <v>0</v>
      </c>
      <c r="I18" s="680"/>
      <c r="J18" s="30"/>
      <c r="K18" s="30"/>
      <c r="L18" s="30"/>
      <c r="M18" s="30"/>
      <c r="N18" s="30"/>
    </row>
    <row r="19" spans="1:14" s="37" customFormat="1" ht="15.95" customHeight="1">
      <c r="A19" s="349" t="s">
        <v>182</v>
      </c>
      <c r="B19" s="389" t="s">
        <v>124</v>
      </c>
      <c r="C19" s="390" t="s">
        <v>136</v>
      </c>
      <c r="D19" s="404">
        <f>'GAS Activity 2018'!G64</f>
        <v>252676</v>
      </c>
      <c r="E19" s="404">
        <f>SUM('GAS Activity 2018'!H64:S64)</f>
        <v>43822</v>
      </c>
      <c r="F19" s="402">
        <v>0</v>
      </c>
      <c r="G19" s="407">
        <v>0</v>
      </c>
      <c r="H19" s="404">
        <f t="shared" si="0"/>
        <v>296498</v>
      </c>
      <c r="I19" s="680"/>
      <c r="J19" s="30"/>
      <c r="K19" s="30"/>
      <c r="L19" s="30"/>
      <c r="M19" s="30"/>
      <c r="N19" s="30"/>
    </row>
    <row r="20" spans="1:14" s="37" customFormat="1" ht="15.95" customHeight="1">
      <c r="A20" s="349" t="s">
        <v>183</v>
      </c>
      <c r="B20" s="389" t="s">
        <v>124</v>
      </c>
      <c r="C20" s="398" t="s">
        <v>137</v>
      </c>
      <c r="D20" s="404">
        <f>'GAS Activity 2018'!G68</f>
        <v>5108</v>
      </c>
      <c r="E20" s="404">
        <f>SUM('GAS Activity 2018'!H68:S68)</f>
        <v>0</v>
      </c>
      <c r="F20" s="402">
        <v>0</v>
      </c>
      <c r="G20" s="407">
        <v>0</v>
      </c>
      <c r="H20" s="404">
        <f t="shared" si="0"/>
        <v>5108</v>
      </c>
      <c r="I20" s="680"/>
      <c r="J20" s="30"/>
      <c r="K20" s="30"/>
      <c r="L20" s="30"/>
      <c r="M20" s="30"/>
      <c r="N20" s="30"/>
    </row>
    <row r="21" spans="1:14" s="37" customFormat="1" ht="15.95" customHeight="1">
      <c r="A21" s="349" t="s">
        <v>266</v>
      </c>
      <c r="B21" s="389" t="s">
        <v>69</v>
      </c>
      <c r="C21" s="398" t="s">
        <v>265</v>
      </c>
      <c r="D21" s="404">
        <f>'GAS Activity 2018'!G71</f>
        <v>0</v>
      </c>
      <c r="E21" s="404">
        <f>SUM('GAS Activity 2018'!H71:S71)</f>
        <v>0</v>
      </c>
      <c r="F21" s="402">
        <v>0</v>
      </c>
      <c r="G21" s="407">
        <v>0</v>
      </c>
      <c r="H21" s="404">
        <f t="shared" si="0"/>
        <v>0</v>
      </c>
      <c r="I21" s="680"/>
      <c r="J21" s="30"/>
      <c r="K21" s="30"/>
      <c r="L21" s="30"/>
      <c r="M21" s="30"/>
      <c r="N21" s="30"/>
    </row>
    <row r="22" spans="1:14" s="37" customFormat="1" ht="15.95" customHeight="1">
      <c r="A22" s="349">
        <v>18237122</v>
      </c>
      <c r="B22" s="389" t="s">
        <v>124</v>
      </c>
      <c r="C22" s="398" t="s">
        <v>138</v>
      </c>
      <c r="D22" s="404">
        <f>'GAS Activity 2018'!G75</f>
        <v>0</v>
      </c>
      <c r="E22" s="404">
        <f>SUM('GAS Activity 2018'!H75:S75)</f>
        <v>0</v>
      </c>
      <c r="F22" s="402">
        <v>0</v>
      </c>
      <c r="G22" s="407">
        <v>0</v>
      </c>
      <c r="H22" s="404">
        <f t="shared" si="0"/>
        <v>0</v>
      </c>
      <c r="I22" s="680"/>
      <c r="J22" s="30"/>
      <c r="K22" s="30"/>
      <c r="L22" s="30"/>
      <c r="M22" s="30"/>
      <c r="N22" s="30"/>
    </row>
    <row r="23" spans="1:14" s="37" customFormat="1" ht="15.95" customHeight="1">
      <c r="A23" s="349">
        <v>18237132</v>
      </c>
      <c r="B23" s="389" t="s">
        <v>124</v>
      </c>
      <c r="C23" s="398" t="s">
        <v>139</v>
      </c>
      <c r="D23" s="404">
        <f>'GAS Activity 2018'!G79</f>
        <v>0</v>
      </c>
      <c r="E23" s="404">
        <f>SUM('GAS Activity 2018'!H79:S79)</f>
        <v>0</v>
      </c>
      <c r="F23" s="402">
        <v>0</v>
      </c>
      <c r="G23" s="407">
        <v>0</v>
      </c>
      <c r="H23" s="404">
        <f t="shared" si="0"/>
        <v>0</v>
      </c>
      <c r="I23" s="680"/>
      <c r="J23" s="30"/>
      <c r="K23" s="30"/>
      <c r="L23" s="30"/>
      <c r="M23" s="30"/>
      <c r="N23" s="30"/>
    </row>
    <row r="24" spans="1:14" s="37" customFormat="1" ht="15.95" customHeight="1">
      <c r="A24" s="349">
        <v>18237142</v>
      </c>
      <c r="B24" s="389" t="s">
        <v>124</v>
      </c>
      <c r="C24" s="398" t="s">
        <v>140</v>
      </c>
      <c r="D24" s="404">
        <f>'GAS Activity 2018'!G83</f>
        <v>0</v>
      </c>
      <c r="E24" s="404">
        <f>SUM('GAS Activity 2018'!H83:S83)</f>
        <v>0</v>
      </c>
      <c r="F24" s="402">
        <v>0</v>
      </c>
      <c r="G24" s="407">
        <v>0</v>
      </c>
      <c r="H24" s="404">
        <f t="shared" si="0"/>
        <v>0</v>
      </c>
      <c r="I24" s="680"/>
      <c r="J24" s="30"/>
      <c r="K24" s="30"/>
      <c r="L24" s="30"/>
      <c r="M24" s="30"/>
      <c r="N24" s="30"/>
    </row>
    <row r="25" spans="1:14" s="37" customFormat="1" ht="15.95" customHeight="1">
      <c r="A25" s="349">
        <v>18237152</v>
      </c>
      <c r="B25" s="389" t="s">
        <v>124</v>
      </c>
      <c r="C25" s="398" t="s">
        <v>141</v>
      </c>
      <c r="D25" s="404">
        <f>'GAS Activity 2018'!G87</f>
        <v>0</v>
      </c>
      <c r="E25" s="404">
        <f>SUM('GAS Activity 2018'!H87:S87)</f>
        <v>0</v>
      </c>
      <c r="F25" s="402">
        <v>0</v>
      </c>
      <c r="G25" s="407">
        <v>0</v>
      </c>
      <c r="H25" s="404">
        <f t="shared" si="0"/>
        <v>0</v>
      </c>
      <c r="I25" s="680"/>
      <c r="J25" s="30"/>
      <c r="K25" s="30"/>
      <c r="L25" s="30"/>
      <c r="M25" s="30"/>
      <c r="N25" s="30"/>
    </row>
    <row r="26" spans="1:14" s="37" customFormat="1" ht="15.95" customHeight="1">
      <c r="A26" s="349">
        <v>18608062</v>
      </c>
      <c r="B26" s="392" t="s">
        <v>64</v>
      </c>
      <c r="C26" s="390" t="s">
        <v>91</v>
      </c>
      <c r="D26" s="404">
        <f>'GAS Activity 2018'!G92</f>
        <v>-21301772</v>
      </c>
      <c r="E26" s="404">
        <v>0</v>
      </c>
      <c r="F26" s="402">
        <f>SUM('GAS Activity 2018'!H89:S91)</f>
        <v>-14497</v>
      </c>
      <c r="G26" s="407">
        <v>0</v>
      </c>
      <c r="H26" s="404">
        <f t="shared" si="0"/>
        <v>-21316269</v>
      </c>
      <c r="I26" s="680"/>
      <c r="J26" s="30"/>
      <c r="K26" s="30"/>
      <c r="L26" s="30"/>
      <c r="M26" s="30"/>
      <c r="N26" s="30"/>
    </row>
    <row r="27" spans="1:14" s="37" customFormat="1" ht="15.95" customHeight="1">
      <c r="A27" s="393"/>
      <c r="B27" s="394"/>
      <c r="C27" s="74"/>
      <c r="D27" s="380"/>
      <c r="E27" s="380"/>
      <c r="F27" s="375"/>
      <c r="G27" s="81"/>
      <c r="H27" s="409"/>
      <c r="I27" s="681"/>
      <c r="J27" s="30"/>
      <c r="K27" s="30"/>
      <c r="L27" s="30"/>
      <c r="M27" s="30"/>
      <c r="N27" s="30"/>
    </row>
    <row r="28" spans="1:14" s="37" customFormat="1" ht="15.95" customHeight="1" thickBot="1">
      <c r="A28" s="393"/>
      <c r="B28" s="394"/>
      <c r="C28" s="399" t="s">
        <v>120</v>
      </c>
      <c r="D28" s="381">
        <f>SUM(D9:D27)</f>
        <v>-17625253</v>
      </c>
      <c r="E28" s="381">
        <f>SUM(E9:E27)</f>
        <v>3412528</v>
      </c>
      <c r="F28" s="376">
        <f>SUM(F9:F27)</f>
        <v>-409923</v>
      </c>
      <c r="G28" s="408">
        <f t="shared" ref="G28:H28" si="1">SUM(G9:G27)</f>
        <v>0</v>
      </c>
      <c r="H28" s="381">
        <f t="shared" si="1"/>
        <v>-14622648</v>
      </c>
      <c r="I28" s="682"/>
      <c r="J28" s="30"/>
      <c r="K28" s="30"/>
      <c r="L28" s="30"/>
      <c r="M28" s="30"/>
      <c r="N28" s="30"/>
    </row>
    <row r="29" spans="1:14" s="37" customFormat="1" ht="15.95" customHeight="1" thickTop="1" thickBot="1">
      <c r="A29" s="395"/>
      <c r="B29" s="396"/>
      <c r="C29" s="400"/>
      <c r="D29" s="382">
        <f>'GAS 2018'!G92-'GAS Activity Summary'!D28</f>
        <v>0</v>
      </c>
      <c r="E29" s="382"/>
      <c r="F29" s="377"/>
      <c r="G29" s="684" t="s">
        <v>258</v>
      </c>
      <c r="H29" s="685">
        <f>'GAS Activity 2018'!T95-H28</f>
        <v>1</v>
      </c>
      <c r="I29" s="683"/>
      <c r="J29" s="30"/>
      <c r="K29" s="30"/>
      <c r="L29" s="30"/>
      <c r="M29" s="30"/>
      <c r="N29" s="30"/>
    </row>
    <row r="30" spans="1:14" s="37" customFormat="1" ht="15.95" customHeight="1">
      <c r="I30" s="683"/>
      <c r="J30" s="30"/>
      <c r="K30" s="30"/>
      <c r="L30" s="30"/>
      <c r="M30" s="30"/>
      <c r="N30" s="30"/>
    </row>
    <row r="31" spans="1:14" s="2" customFormat="1" ht="16.149999999999999" customHeight="1">
      <c r="A31" s="14" t="s">
        <v>194</v>
      </c>
      <c r="I31" s="10"/>
      <c r="J31"/>
      <c r="K31"/>
      <c r="L31"/>
      <c r="M31"/>
      <c r="N31"/>
    </row>
    <row r="32" spans="1:14">
      <c r="A32" s="14" t="s">
        <v>195</v>
      </c>
      <c r="B32" s="14"/>
      <c r="D32" s="2"/>
      <c r="E32" s="2"/>
      <c r="F32" s="2"/>
      <c r="G32" s="2"/>
      <c r="H32" s="2"/>
      <c r="I32" s="10"/>
      <c r="J32"/>
      <c r="K32"/>
      <c r="L32"/>
      <c r="M32"/>
      <c r="N32"/>
    </row>
    <row r="33" spans="1:14">
      <c r="A33" s="14" t="s">
        <v>196</v>
      </c>
      <c r="D33" s="2"/>
      <c r="E33" s="2"/>
      <c r="F33" s="2"/>
      <c r="G33" s="2"/>
      <c r="H33" s="2"/>
      <c r="I33" s="10"/>
      <c r="J33"/>
      <c r="K33"/>
      <c r="L33"/>
      <c r="M33"/>
      <c r="N33"/>
    </row>
    <row r="34" spans="1:14">
      <c r="A34" s="22" t="s">
        <v>197</v>
      </c>
      <c r="D34" s="2"/>
      <c r="E34" s="2"/>
      <c r="F34" s="2"/>
      <c r="G34" s="2"/>
      <c r="H34" s="2"/>
      <c r="I34" s="10"/>
      <c r="J34"/>
      <c r="K34"/>
      <c r="L34"/>
      <c r="M34"/>
      <c r="N34"/>
    </row>
    <row r="35" spans="1:14" ht="5.45" customHeight="1">
      <c r="A35" s="14"/>
    </row>
    <row r="36" spans="1:14">
      <c r="A36" s="15"/>
    </row>
  </sheetData>
  <mergeCells count="5">
    <mergeCell ref="A1:H1"/>
    <mergeCell ref="A2:H2"/>
    <mergeCell ref="A3:H3"/>
    <mergeCell ref="E7:H7"/>
    <mergeCell ref="E6:H6"/>
  </mergeCells>
  <pageMargins left="0.7" right="0.7" top="0.75" bottom="0.75" header="0.3" footer="0.3"/>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4"/>
  <sheetViews>
    <sheetView zoomScale="80" zoomScaleNormal="80" workbookViewId="0">
      <pane xSplit="3" ySplit="6" topLeftCell="K76" activePane="bottomRight" state="frozen"/>
      <selection activeCell="C33" sqref="C33"/>
      <selection pane="topRight" activeCell="C33" sqref="C33"/>
      <selection pane="bottomLeft" activeCell="C33" sqref="C33"/>
      <selection pane="bottomRight" activeCell="F109" sqref="F109"/>
    </sheetView>
  </sheetViews>
  <sheetFormatPr defaultRowHeight="15" outlineLevelCol="1"/>
  <cols>
    <col min="1" max="1" width="10.7109375" style="1" customWidth="1"/>
    <col min="2" max="2" width="12" bestFit="1" customWidth="1"/>
    <col min="3" max="3" width="67.28515625" bestFit="1" customWidth="1"/>
    <col min="4" max="6" width="13.7109375" customWidth="1"/>
    <col min="7" max="7" width="15.7109375" customWidth="1" outlineLevel="1"/>
    <col min="8" max="19" width="13.7109375" customWidth="1"/>
    <col min="20" max="20" width="16.140625" style="6" customWidth="1"/>
    <col min="22" max="22" width="11.28515625" style="25" bestFit="1" customWidth="1"/>
  </cols>
  <sheetData>
    <row r="1" spans="1:22" ht="15.95" customHeight="1">
      <c r="A1" s="727" t="s">
        <v>0</v>
      </c>
      <c r="B1" s="727"/>
      <c r="C1" s="727"/>
      <c r="D1" s="727"/>
      <c r="E1" s="727"/>
      <c r="F1" s="727"/>
      <c r="G1" s="727"/>
      <c r="H1" s="727"/>
      <c r="I1" s="727"/>
      <c r="J1" s="727"/>
      <c r="K1" s="727"/>
      <c r="L1" s="727"/>
      <c r="M1" s="727"/>
      <c r="N1" s="727"/>
      <c r="O1" s="727"/>
      <c r="P1" s="727"/>
      <c r="Q1" s="727"/>
      <c r="R1" s="727"/>
      <c r="S1" s="727"/>
      <c r="T1" s="727"/>
    </row>
    <row r="2" spans="1:22" ht="15.95" customHeight="1">
      <c r="A2" s="727" t="s">
        <v>142</v>
      </c>
      <c r="B2" s="727"/>
      <c r="C2" s="727"/>
      <c r="D2" s="727"/>
      <c r="E2" s="727"/>
      <c r="F2" s="727"/>
      <c r="G2" s="727"/>
      <c r="H2" s="727"/>
      <c r="I2" s="727"/>
      <c r="J2" s="727"/>
      <c r="K2" s="727"/>
      <c r="L2" s="727"/>
      <c r="M2" s="727"/>
      <c r="N2" s="727"/>
      <c r="O2" s="727"/>
      <c r="P2" s="727"/>
      <c r="Q2" s="727"/>
      <c r="R2" s="727"/>
      <c r="S2" s="727"/>
      <c r="T2" s="727"/>
    </row>
    <row r="3" spans="1:22" ht="21">
      <c r="A3" s="728" t="s">
        <v>203</v>
      </c>
      <c r="B3" s="728"/>
      <c r="C3" s="728"/>
      <c r="D3" s="728"/>
      <c r="E3" s="728"/>
      <c r="F3" s="728"/>
      <c r="G3" s="728"/>
      <c r="H3" s="728"/>
      <c r="I3" s="728"/>
      <c r="J3" s="728"/>
      <c r="K3" s="728"/>
      <c r="L3" s="728"/>
      <c r="M3" s="728"/>
      <c r="N3" s="728"/>
      <c r="O3" s="728"/>
      <c r="P3" s="728"/>
      <c r="Q3" s="728"/>
      <c r="R3" s="728"/>
      <c r="S3" s="728"/>
      <c r="T3" s="728"/>
    </row>
    <row r="4" spans="1:22" ht="15.95" customHeight="1">
      <c r="A4" s="21"/>
      <c r="B4" s="21"/>
      <c r="C4" s="21"/>
      <c r="D4" s="21"/>
      <c r="E4" s="21"/>
      <c r="F4" s="21"/>
      <c r="G4" s="21"/>
      <c r="H4" s="21"/>
      <c r="I4" s="21"/>
      <c r="J4" s="21"/>
      <c r="K4" s="21"/>
      <c r="L4" s="21"/>
      <c r="M4" s="21"/>
      <c r="N4" s="21"/>
      <c r="O4" s="21"/>
      <c r="P4" s="21"/>
      <c r="Q4" s="21"/>
      <c r="R4" s="21"/>
      <c r="S4" s="21"/>
      <c r="T4" s="23"/>
    </row>
    <row r="5" spans="1:22" ht="15.75" thickBot="1">
      <c r="G5" s="112" t="s">
        <v>250</v>
      </c>
      <c r="H5" s="740" t="s">
        <v>246</v>
      </c>
      <c r="I5" s="740"/>
      <c r="J5" s="740"/>
      <c r="K5" s="740" t="s">
        <v>247</v>
      </c>
      <c r="L5" s="740"/>
      <c r="M5" s="740"/>
      <c r="N5" s="740" t="s">
        <v>248</v>
      </c>
      <c r="O5" s="740"/>
      <c r="P5" s="740"/>
      <c r="Q5" s="740" t="s">
        <v>249</v>
      </c>
      <c r="R5" s="740"/>
      <c r="S5" s="740"/>
      <c r="T5" s="248" t="s">
        <v>250</v>
      </c>
    </row>
    <row r="6" spans="1:22" s="3" customFormat="1" ht="26.25" thickBot="1">
      <c r="A6" s="28" t="s">
        <v>2</v>
      </c>
      <c r="B6" s="247" t="s">
        <v>3</v>
      </c>
      <c r="C6" s="471" t="s">
        <v>4</v>
      </c>
      <c r="D6" s="247" t="s">
        <v>5</v>
      </c>
      <c r="E6" s="247" t="s">
        <v>6</v>
      </c>
      <c r="F6" s="268" t="s">
        <v>7</v>
      </c>
      <c r="G6" s="337" t="s">
        <v>122</v>
      </c>
      <c r="H6" s="287">
        <v>43101</v>
      </c>
      <c r="I6" s="212">
        <v>43132</v>
      </c>
      <c r="J6" s="212">
        <v>43160</v>
      </c>
      <c r="K6" s="212">
        <v>43191</v>
      </c>
      <c r="L6" s="212">
        <v>43221</v>
      </c>
      <c r="M6" s="212">
        <v>43252</v>
      </c>
      <c r="N6" s="212">
        <v>43282</v>
      </c>
      <c r="O6" s="212">
        <v>43313</v>
      </c>
      <c r="P6" s="212">
        <v>43344</v>
      </c>
      <c r="Q6" s="212">
        <v>43374</v>
      </c>
      <c r="R6" s="212">
        <v>43405</v>
      </c>
      <c r="S6" s="326">
        <v>43435</v>
      </c>
      <c r="T6" s="657" t="s">
        <v>200</v>
      </c>
      <c r="U6" s="31"/>
      <c r="V6" s="271"/>
    </row>
    <row r="7" spans="1:22" s="2" customFormat="1" ht="15.95" customHeight="1">
      <c r="A7" s="222">
        <v>18606102</v>
      </c>
      <c r="B7" s="483">
        <v>18608612</v>
      </c>
      <c r="C7" s="77" t="s">
        <v>205</v>
      </c>
      <c r="D7" s="223" t="s">
        <v>69</v>
      </c>
      <c r="E7" s="95"/>
      <c r="F7" s="275"/>
      <c r="G7" s="289">
        <v>816454.13</v>
      </c>
      <c r="H7" s="36">
        <v>5710.74</v>
      </c>
      <c r="I7" s="36">
        <v>0</v>
      </c>
      <c r="J7" s="174">
        <v>0</v>
      </c>
      <c r="K7" s="35">
        <v>1425</v>
      </c>
      <c r="L7" s="35">
        <v>6494.27</v>
      </c>
      <c r="M7" s="35">
        <v>2720.44</v>
      </c>
      <c r="N7" s="173">
        <v>11834.01</v>
      </c>
      <c r="O7" s="35">
        <v>6141.36</v>
      </c>
      <c r="P7" s="174">
        <v>3702</v>
      </c>
      <c r="Q7" s="35">
        <v>202.5</v>
      </c>
      <c r="R7" s="35">
        <v>2336.4</v>
      </c>
      <c r="S7" s="35">
        <v>5194.16</v>
      </c>
      <c r="T7" s="315">
        <f>SUM(G7:S7)</f>
        <v>862215.01</v>
      </c>
      <c r="U7" s="37"/>
      <c r="V7" s="272"/>
    </row>
    <row r="8" spans="1:22" s="2" customFormat="1" ht="15.95" customHeight="1">
      <c r="A8" s="19"/>
      <c r="B8" s="483">
        <v>18608612</v>
      </c>
      <c r="C8" s="77" t="s">
        <v>10</v>
      </c>
      <c r="D8" s="224" t="s">
        <v>70</v>
      </c>
      <c r="E8" s="99">
        <v>43070</v>
      </c>
      <c r="F8" s="276" t="s">
        <v>12</v>
      </c>
      <c r="G8" s="290">
        <v>-785957.33</v>
      </c>
      <c r="H8" s="39">
        <v>0</v>
      </c>
      <c r="I8" s="39">
        <v>0</v>
      </c>
      <c r="J8" s="176">
        <v>0</v>
      </c>
      <c r="K8" s="175">
        <v>0</v>
      </c>
      <c r="L8" s="39">
        <v>0</v>
      </c>
      <c r="M8" s="176">
        <v>0</v>
      </c>
      <c r="N8" s="175">
        <v>0</v>
      </c>
      <c r="O8" s="39">
        <v>0</v>
      </c>
      <c r="P8" s="176">
        <v>0</v>
      </c>
      <c r="Q8" s="175">
        <v>0</v>
      </c>
      <c r="R8" s="39">
        <v>0</v>
      </c>
      <c r="S8" s="39">
        <v>0</v>
      </c>
      <c r="T8" s="293">
        <f>SUM(G8:S8)</f>
        <v>-785957.33</v>
      </c>
      <c r="U8" s="37"/>
      <c r="V8" s="272"/>
    </row>
    <row r="9" spans="1:22" s="2" customFormat="1" ht="15.95" customHeight="1">
      <c r="A9" s="19"/>
      <c r="B9" s="483"/>
      <c r="C9" s="40" t="s">
        <v>71</v>
      </c>
      <c r="D9" s="225"/>
      <c r="E9" s="41"/>
      <c r="F9" s="277"/>
      <c r="G9" s="291">
        <f>SUM(G7:G8)</f>
        <v>30496.799999999999</v>
      </c>
      <c r="H9" s="42">
        <f t="shared" ref="H9:T9" si="0">SUM(H7:H8)</f>
        <v>5710.74</v>
      </c>
      <c r="I9" s="42">
        <f t="shared" si="0"/>
        <v>0</v>
      </c>
      <c r="J9" s="178">
        <f t="shared" si="0"/>
        <v>0</v>
      </c>
      <c r="K9" s="42">
        <f>'GAS Activity 2018'!K7</f>
        <v>1425</v>
      </c>
      <c r="L9" s="42">
        <f t="shared" si="0"/>
        <v>6494.27</v>
      </c>
      <c r="M9" s="42">
        <f t="shared" si="0"/>
        <v>2720.44</v>
      </c>
      <c r="N9" s="177">
        <f t="shared" si="0"/>
        <v>11834.01</v>
      </c>
      <c r="O9" s="42">
        <f t="shared" si="0"/>
        <v>6141.36</v>
      </c>
      <c r="P9" s="178">
        <f t="shared" si="0"/>
        <v>3702</v>
      </c>
      <c r="Q9" s="42">
        <f t="shared" si="0"/>
        <v>202.5</v>
      </c>
      <c r="R9" s="42">
        <f t="shared" si="0"/>
        <v>2336.4</v>
      </c>
      <c r="S9" s="42">
        <f t="shared" si="0"/>
        <v>5194.16</v>
      </c>
      <c r="T9" s="297">
        <f t="shared" si="0"/>
        <v>76257.679999999993</v>
      </c>
      <c r="U9" s="37"/>
      <c r="V9" s="272"/>
    </row>
    <row r="10" spans="1:22" s="5" customFormat="1" ht="15.95" customHeight="1">
      <c r="A10" s="249"/>
      <c r="B10" s="484"/>
      <c r="C10" s="250"/>
      <c r="D10" s="226"/>
      <c r="E10" s="44"/>
      <c r="F10" s="278"/>
      <c r="G10" s="292"/>
      <c r="H10" s="46"/>
      <c r="I10" s="46"/>
      <c r="J10" s="180"/>
      <c r="K10" s="45"/>
      <c r="L10" s="45"/>
      <c r="M10" s="45"/>
      <c r="N10" s="179"/>
      <c r="O10" s="45"/>
      <c r="P10" s="180"/>
      <c r="Q10" s="45"/>
      <c r="R10" s="45"/>
      <c r="S10" s="45"/>
      <c r="T10" s="335"/>
      <c r="U10" s="47"/>
      <c r="V10" s="273"/>
    </row>
    <row r="11" spans="1:22" s="2" customFormat="1" ht="15.95" customHeight="1">
      <c r="A11" s="222">
        <v>18607102</v>
      </c>
      <c r="B11" s="483">
        <v>18608712</v>
      </c>
      <c r="C11" s="77" t="s">
        <v>206</v>
      </c>
      <c r="D11" s="736" t="s">
        <v>69</v>
      </c>
      <c r="E11" s="703"/>
      <c r="F11" s="715"/>
      <c r="G11" s="289">
        <v>5368987.5199999996</v>
      </c>
      <c r="H11" s="48">
        <v>315</v>
      </c>
      <c r="I11" s="48">
        <v>315</v>
      </c>
      <c r="J11" s="182">
        <v>0</v>
      </c>
      <c r="K11" s="181">
        <v>0</v>
      </c>
      <c r="L11" s="48">
        <v>0</v>
      </c>
      <c r="M11" s="182">
        <v>0</v>
      </c>
      <c r="N11" s="181">
        <v>0</v>
      </c>
      <c r="O11" s="48">
        <v>0</v>
      </c>
      <c r="P11" s="182">
        <v>0</v>
      </c>
      <c r="Q11" s="181">
        <v>0</v>
      </c>
      <c r="R11" s="48">
        <v>0</v>
      </c>
      <c r="S11" s="48">
        <v>0</v>
      </c>
      <c r="T11" s="289">
        <f>SUM(G11:S11)</f>
        <v>5369617.5199999996</v>
      </c>
      <c r="U11" s="49"/>
      <c r="V11" s="272"/>
    </row>
    <row r="12" spans="1:22" s="2" customFormat="1" ht="15.95" customHeight="1">
      <c r="A12" s="27"/>
      <c r="B12" s="483">
        <v>18608772</v>
      </c>
      <c r="C12" s="77" t="s">
        <v>207</v>
      </c>
      <c r="D12" s="739"/>
      <c r="E12" s="703"/>
      <c r="F12" s="715"/>
      <c r="G12" s="289">
        <v>-3488999.1</v>
      </c>
      <c r="H12" s="48">
        <v>0</v>
      </c>
      <c r="I12" s="48">
        <v>0</v>
      </c>
      <c r="J12" s="182">
        <v>0</v>
      </c>
      <c r="K12" s="181">
        <v>0</v>
      </c>
      <c r="L12" s="48">
        <v>0</v>
      </c>
      <c r="M12" s="182">
        <v>0</v>
      </c>
      <c r="N12" s="181">
        <v>0</v>
      </c>
      <c r="O12" s="48">
        <v>0</v>
      </c>
      <c r="P12" s="182">
        <v>0</v>
      </c>
      <c r="Q12" s="181">
        <v>0</v>
      </c>
      <c r="R12" s="48">
        <v>0</v>
      </c>
      <c r="S12" s="48">
        <v>0</v>
      </c>
      <c r="T12" s="289">
        <f t="shared" ref="T12:T15" si="1">SUM(G12:S12)</f>
        <v>-3488999.1</v>
      </c>
      <c r="U12" s="49"/>
      <c r="V12" s="272"/>
    </row>
    <row r="13" spans="1:22" s="2" customFormat="1" ht="15.95" customHeight="1">
      <c r="A13" s="27">
        <v>18607103</v>
      </c>
      <c r="B13" s="483">
        <v>18608722</v>
      </c>
      <c r="C13" s="77" t="s">
        <v>72</v>
      </c>
      <c r="D13" s="737"/>
      <c r="E13" s="703"/>
      <c r="F13" s="716"/>
      <c r="G13" s="289">
        <v>8781.25</v>
      </c>
      <c r="H13" s="48">
        <v>0</v>
      </c>
      <c r="I13" s="48">
        <v>0</v>
      </c>
      <c r="J13" s="182">
        <v>0</v>
      </c>
      <c r="K13" s="181">
        <v>0</v>
      </c>
      <c r="L13" s="48">
        <v>0</v>
      </c>
      <c r="M13" s="182">
        <v>0</v>
      </c>
      <c r="N13" s="181">
        <v>0</v>
      </c>
      <c r="O13" s="48">
        <v>0</v>
      </c>
      <c r="P13" s="182">
        <v>0</v>
      </c>
      <c r="Q13" s="181">
        <v>0</v>
      </c>
      <c r="R13" s="48">
        <v>0</v>
      </c>
      <c r="S13" s="48">
        <v>0</v>
      </c>
      <c r="T13" s="289">
        <f t="shared" si="1"/>
        <v>8781.25</v>
      </c>
      <c r="U13" s="49"/>
      <c r="V13" s="272"/>
    </row>
    <row r="14" spans="1:22" s="2" customFormat="1" ht="15.95" customHeight="1">
      <c r="A14" s="222"/>
      <c r="B14" s="483">
        <v>18608712</v>
      </c>
      <c r="C14" s="77" t="s">
        <v>10</v>
      </c>
      <c r="D14" s="736" t="s">
        <v>70</v>
      </c>
      <c r="E14" s="710">
        <v>43070</v>
      </c>
      <c r="F14" s="712" t="s">
        <v>12</v>
      </c>
      <c r="G14" s="289">
        <v>-5361208.37</v>
      </c>
      <c r="H14" s="35">
        <v>0</v>
      </c>
      <c r="I14" s="35">
        <v>0</v>
      </c>
      <c r="J14" s="174">
        <v>0</v>
      </c>
      <c r="K14" s="173">
        <v>0</v>
      </c>
      <c r="L14" s="35">
        <v>0</v>
      </c>
      <c r="M14" s="174">
        <v>0</v>
      </c>
      <c r="N14" s="173">
        <v>0</v>
      </c>
      <c r="O14" s="35">
        <v>0</v>
      </c>
      <c r="P14" s="174">
        <v>0</v>
      </c>
      <c r="Q14" s="173">
        <v>0</v>
      </c>
      <c r="R14" s="35">
        <v>0</v>
      </c>
      <c r="S14" s="35">
        <v>0</v>
      </c>
      <c r="T14" s="289">
        <f t="shared" si="1"/>
        <v>-5361208.37</v>
      </c>
      <c r="U14" s="49"/>
      <c r="V14" s="272"/>
    </row>
    <row r="15" spans="1:22" s="2" customFormat="1" ht="15.95" customHeight="1">
      <c r="A15" s="37"/>
      <c r="B15" s="483">
        <v>18608772</v>
      </c>
      <c r="C15" s="77" t="s">
        <v>10</v>
      </c>
      <c r="D15" s="739"/>
      <c r="E15" s="710"/>
      <c r="F15" s="713"/>
      <c r="G15" s="289">
        <v>3488999.1</v>
      </c>
      <c r="H15" s="35">
        <v>0</v>
      </c>
      <c r="I15" s="35">
        <v>0</v>
      </c>
      <c r="J15" s="174">
        <v>0</v>
      </c>
      <c r="K15" s="173">
        <v>0</v>
      </c>
      <c r="L15" s="35">
        <v>0</v>
      </c>
      <c r="M15" s="174">
        <v>0</v>
      </c>
      <c r="N15" s="173">
        <v>0</v>
      </c>
      <c r="O15" s="35">
        <v>0</v>
      </c>
      <c r="P15" s="174">
        <v>0</v>
      </c>
      <c r="Q15" s="173">
        <v>0</v>
      </c>
      <c r="R15" s="35">
        <v>0</v>
      </c>
      <c r="S15" s="35">
        <v>0</v>
      </c>
      <c r="T15" s="289">
        <f t="shared" si="1"/>
        <v>3488999.1</v>
      </c>
      <c r="U15" s="49"/>
      <c r="V15" s="272"/>
    </row>
    <row r="16" spans="1:22" s="2" customFormat="1" ht="15.95" customHeight="1">
      <c r="A16" s="27"/>
      <c r="B16" s="483">
        <v>18608722</v>
      </c>
      <c r="C16" s="77" t="s">
        <v>10</v>
      </c>
      <c r="D16" s="738"/>
      <c r="E16" s="711"/>
      <c r="F16" s="714"/>
      <c r="G16" s="293">
        <v>-8781.25</v>
      </c>
      <c r="H16" s="50">
        <v>0</v>
      </c>
      <c r="I16" s="50">
        <v>0</v>
      </c>
      <c r="J16" s="184">
        <v>0</v>
      </c>
      <c r="K16" s="183">
        <v>0</v>
      </c>
      <c r="L16" s="50">
        <v>0</v>
      </c>
      <c r="M16" s="184">
        <v>0</v>
      </c>
      <c r="N16" s="183">
        <v>0</v>
      </c>
      <c r="O16" s="50">
        <v>0</v>
      </c>
      <c r="P16" s="184">
        <v>0</v>
      </c>
      <c r="Q16" s="183">
        <v>0</v>
      </c>
      <c r="R16" s="50">
        <v>0</v>
      </c>
      <c r="S16" s="50">
        <v>0</v>
      </c>
      <c r="T16" s="290">
        <f>SUM(G16:S16)</f>
        <v>-8781.25</v>
      </c>
      <c r="U16" s="49"/>
      <c r="V16" s="272"/>
    </row>
    <row r="17" spans="1:22" s="2" customFormat="1" ht="15.95" customHeight="1">
      <c r="A17" s="227"/>
      <c r="B17" s="485"/>
      <c r="C17" s="40" t="s">
        <v>73</v>
      </c>
      <c r="D17" s="225"/>
      <c r="E17" s="96"/>
      <c r="F17" s="275"/>
      <c r="G17" s="291">
        <f>SUM(G11:G16)</f>
        <v>7779.15</v>
      </c>
      <c r="H17" s="42">
        <f t="shared" ref="H17:S17" si="2">SUM(H11:H16)</f>
        <v>315</v>
      </c>
      <c r="I17" s="42">
        <f t="shared" si="2"/>
        <v>315</v>
      </c>
      <c r="J17" s="178">
        <f t="shared" si="2"/>
        <v>0</v>
      </c>
      <c r="K17" s="42">
        <f t="shared" si="2"/>
        <v>0</v>
      </c>
      <c r="L17" s="42">
        <f t="shared" si="2"/>
        <v>0</v>
      </c>
      <c r="M17" s="42">
        <f t="shared" si="2"/>
        <v>0</v>
      </c>
      <c r="N17" s="177">
        <f t="shared" si="2"/>
        <v>0</v>
      </c>
      <c r="O17" s="42">
        <f t="shared" si="2"/>
        <v>0</v>
      </c>
      <c r="P17" s="178">
        <f t="shared" si="2"/>
        <v>0</v>
      </c>
      <c r="Q17" s="42">
        <f t="shared" si="2"/>
        <v>0</v>
      </c>
      <c r="R17" s="42">
        <f t="shared" si="2"/>
        <v>0</v>
      </c>
      <c r="S17" s="42">
        <f t="shared" si="2"/>
        <v>0</v>
      </c>
      <c r="T17" s="297">
        <f>SUM(T11:T16)</f>
        <v>8409.15</v>
      </c>
      <c r="U17" s="37"/>
      <c r="V17" s="272"/>
    </row>
    <row r="18" spans="1:22" s="7" customFormat="1" ht="15.95" customHeight="1">
      <c r="A18" s="249"/>
      <c r="B18" s="484"/>
      <c r="C18" s="250"/>
      <c r="D18" s="228"/>
      <c r="E18" s="53"/>
      <c r="F18" s="64"/>
      <c r="G18" s="294"/>
      <c r="H18" s="54"/>
      <c r="I18" s="54"/>
      <c r="J18" s="180"/>
      <c r="K18" s="55"/>
      <c r="L18" s="55"/>
      <c r="M18" s="45"/>
      <c r="N18" s="185"/>
      <c r="O18" s="55"/>
      <c r="P18" s="180"/>
      <c r="Q18" s="55"/>
      <c r="R18" s="55"/>
      <c r="S18" s="45"/>
      <c r="T18" s="330"/>
      <c r="U18" s="30"/>
      <c r="V18" s="274"/>
    </row>
    <row r="19" spans="1:22" s="2" customFormat="1" ht="15.95" customHeight="1">
      <c r="A19" s="222">
        <v>18602102</v>
      </c>
      <c r="B19" s="483">
        <v>18608212</v>
      </c>
      <c r="C19" s="77" t="s">
        <v>208</v>
      </c>
      <c r="D19" s="229" t="s">
        <v>74</v>
      </c>
      <c r="E19" s="703"/>
      <c r="F19" s="715"/>
      <c r="G19" s="295">
        <v>1485636.56</v>
      </c>
      <c r="H19" s="69">
        <v>0</v>
      </c>
      <c r="I19" s="69">
        <v>0</v>
      </c>
      <c r="J19" s="174">
        <v>0</v>
      </c>
      <c r="K19" s="35">
        <v>-1669.63</v>
      </c>
      <c r="L19" s="35">
        <v>1436</v>
      </c>
      <c r="M19" s="35">
        <v>0</v>
      </c>
      <c r="N19" s="173">
        <v>0</v>
      </c>
      <c r="O19" s="35">
        <v>0</v>
      </c>
      <c r="P19" s="174">
        <v>0</v>
      </c>
      <c r="Q19" s="35">
        <v>1610.2</v>
      </c>
      <c r="R19" s="35">
        <v>9330.7999999999993</v>
      </c>
      <c r="S19" s="35">
        <v>0</v>
      </c>
      <c r="T19" s="289">
        <f>SUM(G19:S19)</f>
        <v>1496343.93</v>
      </c>
      <c r="U19" s="37"/>
      <c r="V19" s="272"/>
    </row>
    <row r="20" spans="1:22" s="2" customFormat="1" ht="15.95" customHeight="1">
      <c r="A20" s="222"/>
      <c r="B20" s="483">
        <v>18608782</v>
      </c>
      <c r="C20" s="77" t="s">
        <v>209</v>
      </c>
      <c r="D20" s="225"/>
      <c r="E20" s="703"/>
      <c r="F20" s="716"/>
      <c r="G20" s="296">
        <v>-801551.75</v>
      </c>
      <c r="H20" s="36">
        <v>0</v>
      </c>
      <c r="I20" s="36">
        <v>0</v>
      </c>
      <c r="J20" s="174">
        <v>0</v>
      </c>
      <c r="K20" s="238">
        <v>0</v>
      </c>
      <c r="L20" s="36">
        <v>0</v>
      </c>
      <c r="M20" s="174">
        <v>0</v>
      </c>
      <c r="N20" s="238">
        <v>0</v>
      </c>
      <c r="O20" s="36">
        <v>0</v>
      </c>
      <c r="P20" s="174">
        <v>0</v>
      </c>
      <c r="Q20" s="238">
        <v>0</v>
      </c>
      <c r="R20" s="36">
        <v>0</v>
      </c>
      <c r="S20" s="35">
        <v>0</v>
      </c>
      <c r="T20" s="289">
        <f t="shared" ref="T20:T22" si="3">SUM(G20:S20)</f>
        <v>-801551.75</v>
      </c>
      <c r="U20" s="37"/>
      <c r="V20" s="272"/>
    </row>
    <row r="21" spans="1:22" s="2" customFormat="1" ht="15.95" customHeight="1">
      <c r="A21" s="222"/>
      <c r="B21" s="483" t="s">
        <v>75</v>
      </c>
      <c r="C21" s="77" t="s">
        <v>10</v>
      </c>
      <c r="D21" s="229"/>
      <c r="E21" s="57"/>
      <c r="F21" s="279"/>
      <c r="G21" s="289">
        <v>-1470852.25</v>
      </c>
      <c r="H21" s="35">
        <v>0</v>
      </c>
      <c r="I21" s="35">
        <v>0</v>
      </c>
      <c r="J21" s="174">
        <v>0</v>
      </c>
      <c r="K21" s="173">
        <v>0</v>
      </c>
      <c r="L21" s="35">
        <v>0</v>
      </c>
      <c r="M21" s="174">
        <v>0</v>
      </c>
      <c r="N21" s="173">
        <v>0</v>
      </c>
      <c r="O21" s="35">
        <v>0</v>
      </c>
      <c r="P21" s="174">
        <v>0</v>
      </c>
      <c r="Q21" s="173">
        <v>0</v>
      </c>
      <c r="R21" s="35">
        <v>0</v>
      </c>
      <c r="S21" s="35">
        <v>0</v>
      </c>
      <c r="T21" s="289">
        <f t="shared" si="3"/>
        <v>-1470852.25</v>
      </c>
      <c r="U21" s="37"/>
      <c r="V21" s="272"/>
    </row>
    <row r="22" spans="1:22" s="2" customFormat="1" ht="15.95" customHeight="1">
      <c r="A22" s="222"/>
      <c r="B22" s="483">
        <v>18608782</v>
      </c>
      <c r="C22" s="77" t="s">
        <v>10</v>
      </c>
      <c r="D22" s="224" t="s">
        <v>70</v>
      </c>
      <c r="E22" s="99">
        <v>43070</v>
      </c>
      <c r="F22" s="276" t="s">
        <v>12</v>
      </c>
      <c r="G22" s="293">
        <v>801551.75</v>
      </c>
      <c r="H22" s="50">
        <v>0</v>
      </c>
      <c r="I22" s="50">
        <v>0</v>
      </c>
      <c r="J22" s="184">
        <v>0</v>
      </c>
      <c r="K22" s="183">
        <v>0</v>
      </c>
      <c r="L22" s="50">
        <v>0</v>
      </c>
      <c r="M22" s="184">
        <v>0</v>
      </c>
      <c r="N22" s="183">
        <v>0</v>
      </c>
      <c r="O22" s="50">
        <v>0</v>
      </c>
      <c r="P22" s="184">
        <v>0</v>
      </c>
      <c r="Q22" s="183">
        <v>0</v>
      </c>
      <c r="R22" s="50">
        <v>0</v>
      </c>
      <c r="S22" s="50">
        <v>0</v>
      </c>
      <c r="T22" s="290">
        <f t="shared" si="3"/>
        <v>801551.75</v>
      </c>
      <c r="U22" s="37"/>
      <c r="V22" s="272"/>
    </row>
    <row r="23" spans="1:22" s="2" customFormat="1" ht="15.95" customHeight="1">
      <c r="A23" s="227"/>
      <c r="B23" s="485"/>
      <c r="C23" s="40" t="s">
        <v>76</v>
      </c>
      <c r="D23" s="230"/>
      <c r="E23" s="59"/>
      <c r="F23" s="280"/>
      <c r="G23" s="297">
        <f t="shared" ref="G23:S23" si="4">SUM(G19:G22)</f>
        <v>14784.31</v>
      </c>
      <c r="H23" s="60">
        <f t="shared" si="4"/>
        <v>0</v>
      </c>
      <c r="I23" s="60">
        <f t="shared" si="4"/>
        <v>0</v>
      </c>
      <c r="J23" s="188">
        <f t="shared" si="4"/>
        <v>0</v>
      </c>
      <c r="K23" s="60">
        <f t="shared" si="4"/>
        <v>-1669.63</v>
      </c>
      <c r="L23" s="60">
        <f t="shared" si="4"/>
        <v>1436</v>
      </c>
      <c r="M23" s="60">
        <f t="shared" si="4"/>
        <v>0</v>
      </c>
      <c r="N23" s="187">
        <f t="shared" si="4"/>
        <v>0</v>
      </c>
      <c r="O23" s="60">
        <f t="shared" si="4"/>
        <v>0</v>
      </c>
      <c r="P23" s="188">
        <f t="shared" si="4"/>
        <v>0</v>
      </c>
      <c r="Q23" s="60">
        <f t="shared" si="4"/>
        <v>1610.2</v>
      </c>
      <c r="R23" s="60">
        <f t="shared" si="4"/>
        <v>9330.7999999999993</v>
      </c>
      <c r="S23" s="60">
        <f t="shared" si="4"/>
        <v>0</v>
      </c>
      <c r="T23" s="297">
        <f>SUM(T19:T22)</f>
        <v>25491.68</v>
      </c>
      <c r="U23" s="37"/>
      <c r="V23" s="272"/>
    </row>
    <row r="24" spans="1:22" s="7" customFormat="1" ht="15.95" customHeight="1">
      <c r="A24" s="249"/>
      <c r="B24" s="484"/>
      <c r="C24" s="250"/>
      <c r="D24" s="228"/>
      <c r="E24" s="53"/>
      <c r="F24" s="64"/>
      <c r="G24" s="294"/>
      <c r="H24" s="54"/>
      <c r="I24" s="54"/>
      <c r="J24" s="239"/>
      <c r="K24" s="62"/>
      <c r="L24" s="62"/>
      <c r="M24" s="61"/>
      <c r="N24" s="246"/>
      <c r="O24" s="62"/>
      <c r="P24" s="239"/>
      <c r="Q24" s="62"/>
      <c r="R24" s="62"/>
      <c r="S24" s="61"/>
      <c r="T24" s="330"/>
      <c r="U24" s="30"/>
      <c r="V24" s="274"/>
    </row>
    <row r="25" spans="1:22" s="2" customFormat="1" ht="15.95" customHeight="1">
      <c r="A25" s="227">
        <v>18603102</v>
      </c>
      <c r="B25" s="485">
        <v>18608312</v>
      </c>
      <c r="C25" s="77" t="s">
        <v>210</v>
      </c>
      <c r="D25" s="229" t="s">
        <v>69</v>
      </c>
      <c r="E25" s="100"/>
      <c r="F25" s="105"/>
      <c r="G25" s="289">
        <v>3970968.52</v>
      </c>
      <c r="H25" s="35">
        <v>0</v>
      </c>
      <c r="I25" s="35">
        <v>0</v>
      </c>
      <c r="J25" s="174">
        <v>0</v>
      </c>
      <c r="K25" s="173">
        <v>0</v>
      </c>
      <c r="L25" s="35">
        <v>0</v>
      </c>
      <c r="M25" s="174">
        <v>0</v>
      </c>
      <c r="N25" s="173">
        <v>369.6</v>
      </c>
      <c r="O25" s="35">
        <v>-33.6</v>
      </c>
      <c r="P25" s="174">
        <v>6291.4</v>
      </c>
      <c r="Q25" s="173">
        <v>0</v>
      </c>
      <c r="R25" s="35">
        <v>0</v>
      </c>
      <c r="S25" s="35">
        <v>0</v>
      </c>
      <c r="T25" s="289">
        <f t="shared" ref="T25:T26" si="5">SUM(G25:S25)</f>
        <v>3977595.92</v>
      </c>
      <c r="U25" s="37"/>
      <c r="V25" s="272"/>
    </row>
    <row r="26" spans="1:22" s="2" customFormat="1" ht="15.95" customHeight="1">
      <c r="A26" s="227"/>
      <c r="B26" s="485">
        <v>18608312</v>
      </c>
      <c r="C26" s="77" t="s">
        <v>10</v>
      </c>
      <c r="D26" s="224" t="s">
        <v>70</v>
      </c>
      <c r="E26" s="99">
        <v>43070</v>
      </c>
      <c r="F26" s="276" t="s">
        <v>12</v>
      </c>
      <c r="G26" s="293">
        <v>-3961262</v>
      </c>
      <c r="H26" s="50">
        <v>0</v>
      </c>
      <c r="I26" s="50">
        <v>0</v>
      </c>
      <c r="J26" s="184">
        <v>0</v>
      </c>
      <c r="K26" s="183">
        <v>0</v>
      </c>
      <c r="L26" s="50">
        <v>0</v>
      </c>
      <c r="M26" s="184">
        <v>0</v>
      </c>
      <c r="N26" s="175">
        <v>0</v>
      </c>
      <c r="O26" s="39">
        <v>0</v>
      </c>
      <c r="P26" s="176">
        <v>0</v>
      </c>
      <c r="Q26" s="183">
        <v>0</v>
      </c>
      <c r="R26" s="50">
        <v>0</v>
      </c>
      <c r="S26" s="50">
        <v>0</v>
      </c>
      <c r="T26" s="290">
        <f t="shared" si="5"/>
        <v>-3961262</v>
      </c>
      <c r="U26" s="37"/>
      <c r="V26" s="272"/>
    </row>
    <row r="27" spans="1:22" s="2" customFormat="1" ht="15.95" customHeight="1">
      <c r="A27" s="227"/>
      <c r="B27" s="485"/>
      <c r="C27" s="40" t="s">
        <v>77</v>
      </c>
      <c r="D27" s="230"/>
      <c r="E27" s="63"/>
      <c r="F27" s="280"/>
      <c r="G27" s="297">
        <f t="shared" ref="G27:S27" si="6">SUM(G25:G26)</f>
        <v>9706.52</v>
      </c>
      <c r="H27" s="60">
        <f t="shared" si="6"/>
        <v>0</v>
      </c>
      <c r="I27" s="60">
        <f t="shared" si="6"/>
        <v>0</v>
      </c>
      <c r="J27" s="188">
        <f t="shared" si="6"/>
        <v>0</v>
      </c>
      <c r="K27" s="60">
        <f t="shared" si="6"/>
        <v>0</v>
      </c>
      <c r="L27" s="60">
        <f t="shared" si="6"/>
        <v>0</v>
      </c>
      <c r="M27" s="60">
        <f t="shared" si="6"/>
        <v>0</v>
      </c>
      <c r="N27" s="187">
        <f t="shared" si="6"/>
        <v>369.6</v>
      </c>
      <c r="O27" s="60">
        <f t="shared" si="6"/>
        <v>-33.6</v>
      </c>
      <c r="P27" s="188">
        <f t="shared" si="6"/>
        <v>6291.4</v>
      </c>
      <c r="Q27" s="60">
        <f t="shared" si="6"/>
        <v>0</v>
      </c>
      <c r="R27" s="60">
        <f t="shared" si="6"/>
        <v>0</v>
      </c>
      <c r="S27" s="60">
        <f t="shared" si="6"/>
        <v>0</v>
      </c>
      <c r="T27" s="291">
        <f>SUM(T24:T26)</f>
        <v>16333.92</v>
      </c>
      <c r="U27" s="37"/>
      <c r="V27" s="272"/>
    </row>
    <row r="28" spans="1:22" s="7" customFormat="1" ht="15.95" customHeight="1">
      <c r="A28" s="249"/>
      <c r="B28" s="484"/>
      <c r="C28" s="250"/>
      <c r="D28" s="231"/>
      <c r="E28" s="53"/>
      <c r="F28" s="281"/>
      <c r="G28" s="294"/>
      <c r="H28" s="54"/>
      <c r="I28" s="54"/>
      <c r="J28" s="239"/>
      <c r="K28" s="62"/>
      <c r="L28" s="62"/>
      <c r="M28" s="61"/>
      <c r="N28" s="246"/>
      <c r="O28" s="62"/>
      <c r="P28" s="239"/>
      <c r="Q28" s="62"/>
      <c r="R28" s="62"/>
      <c r="S28" s="61"/>
      <c r="T28" s="330"/>
      <c r="U28" s="30"/>
      <c r="V28" s="274"/>
    </row>
    <row r="29" spans="1:22" s="10" customFormat="1" ht="15.95" customHeight="1">
      <c r="A29" s="227">
        <v>18606302</v>
      </c>
      <c r="B29" s="485">
        <v>18609432</v>
      </c>
      <c r="C29" s="77" t="s">
        <v>211</v>
      </c>
      <c r="D29" s="736" t="s">
        <v>69</v>
      </c>
      <c r="E29" s="717"/>
      <c r="F29" s="704"/>
      <c r="G29" s="289">
        <v>9538587.8000000007</v>
      </c>
      <c r="H29" s="35">
        <v>140307.31</v>
      </c>
      <c r="I29" s="35">
        <v>162064.82</v>
      </c>
      <c r="J29" s="174">
        <v>175022.12</v>
      </c>
      <c r="K29" s="35">
        <v>174873.46</v>
      </c>
      <c r="L29" s="35">
        <v>150569.1</v>
      </c>
      <c r="M29" s="35">
        <v>194383.46</v>
      </c>
      <c r="N29" s="173">
        <v>178624.52</v>
      </c>
      <c r="O29" s="35">
        <v>117196.71</v>
      </c>
      <c r="P29" s="174">
        <v>126241.60000000001</v>
      </c>
      <c r="Q29" s="35">
        <v>163761.26</v>
      </c>
      <c r="R29" s="35">
        <v>239980.93</v>
      </c>
      <c r="S29" s="35">
        <v>338210.87</v>
      </c>
      <c r="T29" s="289">
        <f t="shared" ref="T29:T35" si="7">SUM(G29:S29)</f>
        <v>11699823.960000001</v>
      </c>
      <c r="U29" s="37"/>
      <c r="V29" s="272"/>
    </row>
    <row r="30" spans="1:22" s="10" customFormat="1" ht="15.95" customHeight="1">
      <c r="A30" s="227">
        <v>18604102</v>
      </c>
      <c r="B30" s="485">
        <v>18608412</v>
      </c>
      <c r="C30" s="77" t="s">
        <v>212</v>
      </c>
      <c r="D30" s="739"/>
      <c r="E30" s="717"/>
      <c r="F30" s="704"/>
      <c r="G30" s="289">
        <v>2651381.7400000002</v>
      </c>
      <c r="H30" s="36">
        <v>0</v>
      </c>
      <c r="I30" s="36">
        <v>0</v>
      </c>
      <c r="J30" s="174">
        <v>0</v>
      </c>
      <c r="K30" s="238">
        <v>0</v>
      </c>
      <c r="L30" s="36">
        <v>0</v>
      </c>
      <c r="M30" s="174">
        <v>0</v>
      </c>
      <c r="N30" s="238">
        <v>0</v>
      </c>
      <c r="O30" s="36">
        <v>0</v>
      </c>
      <c r="P30" s="174">
        <v>0</v>
      </c>
      <c r="Q30" s="238">
        <v>0</v>
      </c>
      <c r="R30" s="36">
        <v>0</v>
      </c>
      <c r="S30" s="35">
        <v>0</v>
      </c>
      <c r="T30" s="289">
        <f t="shared" si="7"/>
        <v>2651381.7400000002</v>
      </c>
      <c r="U30" s="37"/>
      <c r="V30" s="272"/>
    </row>
    <row r="31" spans="1:22" s="10" customFormat="1" ht="15.95" customHeight="1">
      <c r="A31" s="227">
        <v>18614102</v>
      </c>
      <c r="B31" s="485">
        <v>18609312</v>
      </c>
      <c r="C31" s="77" t="s">
        <v>213</v>
      </c>
      <c r="D31" s="739"/>
      <c r="E31" s="717"/>
      <c r="F31" s="704"/>
      <c r="G31" s="289">
        <v>12405154.710000001</v>
      </c>
      <c r="H31" s="35">
        <v>0</v>
      </c>
      <c r="I31" s="35">
        <v>0</v>
      </c>
      <c r="J31" s="174">
        <v>0</v>
      </c>
      <c r="K31" s="173">
        <v>0</v>
      </c>
      <c r="L31" s="35">
        <v>0</v>
      </c>
      <c r="M31" s="174">
        <v>0</v>
      </c>
      <c r="N31" s="173">
        <v>0</v>
      </c>
      <c r="O31" s="35">
        <v>0</v>
      </c>
      <c r="P31" s="174">
        <v>0</v>
      </c>
      <c r="Q31" s="173">
        <v>0</v>
      </c>
      <c r="R31" s="35">
        <v>0</v>
      </c>
      <c r="S31" s="35">
        <v>0</v>
      </c>
      <c r="T31" s="289">
        <f t="shared" si="7"/>
        <v>12405154.710000001</v>
      </c>
      <c r="U31" s="37"/>
      <c r="V31" s="272"/>
    </row>
    <row r="32" spans="1:22" s="10" customFormat="1" ht="15.95" customHeight="1">
      <c r="A32" s="227">
        <v>18606303</v>
      </c>
      <c r="B32" s="485">
        <v>18609402</v>
      </c>
      <c r="C32" s="77" t="s">
        <v>214</v>
      </c>
      <c r="D32" s="737"/>
      <c r="E32" s="718"/>
      <c r="F32" s="702"/>
      <c r="G32" s="289">
        <v>-499235.72</v>
      </c>
      <c r="H32" s="35">
        <v>-111729.13</v>
      </c>
      <c r="I32" s="221">
        <v>0</v>
      </c>
      <c r="J32" s="220">
        <v>0</v>
      </c>
      <c r="K32" s="173">
        <v>0</v>
      </c>
      <c r="L32" s="35">
        <v>0</v>
      </c>
      <c r="M32" s="35">
        <v>-95478.85</v>
      </c>
      <c r="N32" s="173">
        <v>0</v>
      </c>
      <c r="O32" s="35">
        <v>0</v>
      </c>
      <c r="P32" s="174">
        <v>-103965.2</v>
      </c>
      <c r="Q32" s="35"/>
      <c r="R32" s="35">
        <v>-84252.57</v>
      </c>
      <c r="S32" s="35"/>
      <c r="T32" s="289">
        <f t="shared" si="7"/>
        <v>-894661.47</v>
      </c>
      <c r="U32" s="37"/>
      <c r="V32" s="272"/>
    </row>
    <row r="33" spans="1:22" s="10" customFormat="1" ht="15.95" customHeight="1">
      <c r="A33" s="227"/>
      <c r="B33" s="485">
        <v>18609432</v>
      </c>
      <c r="C33" s="77" t="s">
        <v>10</v>
      </c>
      <c r="D33" s="736" t="s">
        <v>70</v>
      </c>
      <c r="E33" s="710">
        <v>43070</v>
      </c>
      <c r="F33" s="712" t="s">
        <v>12</v>
      </c>
      <c r="G33" s="289">
        <v>-6872373.6200000001</v>
      </c>
      <c r="H33" s="35">
        <v>0</v>
      </c>
      <c r="I33" s="35">
        <v>0</v>
      </c>
      <c r="J33" s="174">
        <v>0</v>
      </c>
      <c r="K33" s="173">
        <v>0</v>
      </c>
      <c r="L33" s="35">
        <v>0</v>
      </c>
      <c r="M33" s="174">
        <v>0</v>
      </c>
      <c r="N33" s="173">
        <v>0</v>
      </c>
      <c r="O33" s="35">
        <v>0</v>
      </c>
      <c r="P33" s="174">
        <v>0</v>
      </c>
      <c r="Q33" s="173">
        <v>0</v>
      </c>
      <c r="R33" s="35">
        <v>0</v>
      </c>
      <c r="S33" s="35">
        <v>0</v>
      </c>
      <c r="T33" s="289">
        <f t="shared" si="7"/>
        <v>-6872373.6200000001</v>
      </c>
      <c r="U33" s="37"/>
      <c r="V33" s="272"/>
    </row>
    <row r="34" spans="1:22" s="10" customFormat="1" ht="15.95" customHeight="1">
      <c r="A34" s="222"/>
      <c r="B34" s="485">
        <v>18608412</v>
      </c>
      <c r="C34" s="77" t="s">
        <v>10</v>
      </c>
      <c r="D34" s="739"/>
      <c r="E34" s="710"/>
      <c r="F34" s="713"/>
      <c r="G34" s="289">
        <v>-2651381.7400000002</v>
      </c>
      <c r="H34" s="35">
        <v>0</v>
      </c>
      <c r="I34" s="35">
        <v>0</v>
      </c>
      <c r="J34" s="174">
        <v>0</v>
      </c>
      <c r="K34" s="173">
        <v>0</v>
      </c>
      <c r="L34" s="35">
        <v>0</v>
      </c>
      <c r="M34" s="174">
        <v>0</v>
      </c>
      <c r="N34" s="173">
        <v>0</v>
      </c>
      <c r="O34" s="35">
        <v>0</v>
      </c>
      <c r="P34" s="174">
        <v>0</v>
      </c>
      <c r="Q34" s="173">
        <v>0</v>
      </c>
      <c r="R34" s="35">
        <v>0</v>
      </c>
      <c r="S34" s="35">
        <v>0</v>
      </c>
      <c r="T34" s="289">
        <f t="shared" si="7"/>
        <v>-2651381.7400000002</v>
      </c>
      <c r="U34" s="37"/>
      <c r="V34" s="272"/>
    </row>
    <row r="35" spans="1:22" s="2" customFormat="1" ht="15.95" customHeight="1">
      <c r="A35" s="222"/>
      <c r="B35" s="485">
        <v>18609312</v>
      </c>
      <c r="C35" s="77" t="s">
        <v>10</v>
      </c>
      <c r="D35" s="738"/>
      <c r="E35" s="711"/>
      <c r="F35" s="714"/>
      <c r="G35" s="290">
        <v>-12405154.710000001</v>
      </c>
      <c r="H35" s="39">
        <v>0</v>
      </c>
      <c r="I35" s="39">
        <v>0</v>
      </c>
      <c r="J35" s="176">
        <v>0</v>
      </c>
      <c r="K35" s="175">
        <v>0</v>
      </c>
      <c r="L35" s="39">
        <v>0</v>
      </c>
      <c r="M35" s="176">
        <v>0</v>
      </c>
      <c r="N35" s="175">
        <v>0</v>
      </c>
      <c r="O35" s="39">
        <v>0</v>
      </c>
      <c r="P35" s="176">
        <v>0</v>
      </c>
      <c r="Q35" s="175">
        <v>0</v>
      </c>
      <c r="R35" s="39">
        <v>0</v>
      </c>
      <c r="S35" s="39">
        <v>0</v>
      </c>
      <c r="T35" s="290">
        <f t="shared" si="7"/>
        <v>-12405154.710000001</v>
      </c>
      <c r="U35" s="37"/>
      <c r="V35" s="272"/>
    </row>
    <row r="36" spans="1:22" s="2" customFormat="1" ht="15.95" customHeight="1">
      <c r="A36" s="227"/>
      <c r="B36" s="485"/>
      <c r="C36" s="40" t="s">
        <v>78</v>
      </c>
      <c r="D36" s="230"/>
      <c r="E36" s="59"/>
      <c r="F36" s="280"/>
      <c r="G36" s="297">
        <f t="shared" ref="G36:S36" si="8">SUM(G29:G35)</f>
        <v>2166978.46</v>
      </c>
      <c r="H36" s="60">
        <f t="shared" si="8"/>
        <v>28578.18</v>
      </c>
      <c r="I36" s="60">
        <f t="shared" si="8"/>
        <v>162064.82</v>
      </c>
      <c r="J36" s="188">
        <f t="shared" si="8"/>
        <v>175022.12</v>
      </c>
      <c r="K36" s="60">
        <f t="shared" si="8"/>
        <v>174873.46</v>
      </c>
      <c r="L36" s="60">
        <f t="shared" si="8"/>
        <v>150569.1</v>
      </c>
      <c r="M36" s="60">
        <f t="shared" si="8"/>
        <v>98904.61</v>
      </c>
      <c r="N36" s="187">
        <f t="shared" si="8"/>
        <v>178624.52</v>
      </c>
      <c r="O36" s="60">
        <f t="shared" si="8"/>
        <v>117196.71</v>
      </c>
      <c r="P36" s="188">
        <f t="shared" si="8"/>
        <v>22276.400000000001</v>
      </c>
      <c r="Q36" s="60">
        <f t="shared" si="8"/>
        <v>163761.26</v>
      </c>
      <c r="R36" s="60">
        <f t="shared" si="8"/>
        <v>155728.35999999999</v>
      </c>
      <c r="S36" s="60">
        <f t="shared" si="8"/>
        <v>338210.87</v>
      </c>
      <c r="T36" s="291">
        <f>SUM(T29:T35)</f>
        <v>3932788.87</v>
      </c>
      <c r="U36" s="37"/>
      <c r="V36" s="272"/>
    </row>
    <row r="37" spans="1:22" s="7" customFormat="1" ht="15.95" customHeight="1">
      <c r="A37" s="249"/>
      <c r="B37" s="484"/>
      <c r="C37" s="250"/>
      <c r="D37" s="228"/>
      <c r="E37" s="53"/>
      <c r="F37" s="64"/>
      <c r="G37" s="298"/>
      <c r="H37" s="65"/>
      <c r="I37" s="65"/>
      <c r="J37" s="180"/>
      <c r="K37" s="55"/>
      <c r="L37" s="55"/>
      <c r="M37" s="45"/>
      <c r="N37" s="185"/>
      <c r="O37" s="55"/>
      <c r="P37" s="180"/>
      <c r="Q37" s="55"/>
      <c r="R37" s="55"/>
      <c r="S37" s="45"/>
      <c r="T37" s="330"/>
      <c r="U37" s="30"/>
      <c r="V37" s="274"/>
    </row>
    <row r="38" spans="1:22" s="2" customFormat="1" ht="15.95" customHeight="1">
      <c r="A38" s="227">
        <v>18612102</v>
      </c>
      <c r="B38" s="485">
        <v>18609512</v>
      </c>
      <c r="C38" s="77" t="s">
        <v>215</v>
      </c>
      <c r="D38" s="229" t="s">
        <v>69</v>
      </c>
      <c r="E38" s="100"/>
      <c r="F38" s="105"/>
      <c r="G38" s="289">
        <v>294248</v>
      </c>
      <c r="H38" s="35">
        <v>0</v>
      </c>
      <c r="I38" s="35">
        <v>0</v>
      </c>
      <c r="J38" s="174">
        <v>0</v>
      </c>
      <c r="K38" s="35"/>
      <c r="L38" s="35"/>
      <c r="M38" s="35"/>
      <c r="N38" s="173"/>
      <c r="O38" s="35"/>
      <c r="P38" s="174"/>
      <c r="Q38" s="35"/>
      <c r="R38" s="35"/>
      <c r="S38" s="35"/>
      <c r="T38" s="289">
        <f t="shared" ref="T38:T39" si="9">SUM(G38:S38)</f>
        <v>294248</v>
      </c>
      <c r="U38" s="37"/>
      <c r="V38" s="272"/>
    </row>
    <row r="39" spans="1:22" s="2" customFormat="1" ht="15.95" customHeight="1">
      <c r="A39" s="222"/>
      <c r="B39" s="485">
        <v>18609512</v>
      </c>
      <c r="C39" s="77" t="s">
        <v>22</v>
      </c>
      <c r="D39" s="232" t="s">
        <v>70</v>
      </c>
      <c r="E39" s="99">
        <v>43070</v>
      </c>
      <c r="F39" s="276" t="s">
        <v>12</v>
      </c>
      <c r="G39" s="293">
        <v>-227819.36</v>
      </c>
      <c r="H39" s="50">
        <v>0</v>
      </c>
      <c r="I39" s="50">
        <v>0</v>
      </c>
      <c r="J39" s="184">
        <v>0</v>
      </c>
      <c r="K39" s="50"/>
      <c r="L39" s="50"/>
      <c r="M39" s="50"/>
      <c r="N39" s="183"/>
      <c r="O39" s="50"/>
      <c r="P39" s="184"/>
      <c r="Q39" s="50"/>
      <c r="R39" s="50"/>
      <c r="S39" s="50"/>
      <c r="T39" s="290">
        <f t="shared" si="9"/>
        <v>-227819.36</v>
      </c>
      <c r="U39" s="37"/>
      <c r="V39" s="272"/>
    </row>
    <row r="40" spans="1:22" s="2" customFormat="1" ht="15.95" customHeight="1">
      <c r="A40" s="227"/>
      <c r="B40" s="485"/>
      <c r="C40" s="40" t="s">
        <v>79</v>
      </c>
      <c r="D40" s="225"/>
      <c r="E40" s="59"/>
      <c r="F40" s="282"/>
      <c r="G40" s="291">
        <f t="shared" ref="G40:S40" si="10">SUM(G38:G39)</f>
        <v>66428.639999999999</v>
      </c>
      <c r="H40" s="42">
        <f t="shared" si="10"/>
        <v>0</v>
      </c>
      <c r="I40" s="42">
        <f t="shared" si="10"/>
        <v>0</v>
      </c>
      <c r="J40" s="178">
        <f t="shared" si="10"/>
        <v>0</v>
      </c>
      <c r="K40" s="42">
        <f t="shared" si="10"/>
        <v>0</v>
      </c>
      <c r="L40" s="42">
        <f t="shared" si="10"/>
        <v>0</v>
      </c>
      <c r="M40" s="42">
        <f t="shared" si="10"/>
        <v>0</v>
      </c>
      <c r="N40" s="177">
        <f t="shared" si="10"/>
        <v>0</v>
      </c>
      <c r="O40" s="42">
        <f t="shared" si="10"/>
        <v>0</v>
      </c>
      <c r="P40" s="178">
        <f t="shared" si="10"/>
        <v>0</v>
      </c>
      <c r="Q40" s="42">
        <f t="shared" si="10"/>
        <v>0</v>
      </c>
      <c r="R40" s="42">
        <f t="shared" si="10"/>
        <v>0</v>
      </c>
      <c r="S40" s="42">
        <f t="shared" si="10"/>
        <v>0</v>
      </c>
      <c r="T40" s="291">
        <f>SUM(T38:T39)</f>
        <v>66428.639999999999</v>
      </c>
      <c r="U40" s="37"/>
      <c r="V40" s="272"/>
    </row>
    <row r="41" spans="1:22" s="7" customFormat="1" ht="15.95" customHeight="1">
      <c r="A41" s="249"/>
      <c r="B41" s="484"/>
      <c r="C41" s="250"/>
      <c r="D41" s="228"/>
      <c r="E41" s="53"/>
      <c r="F41" s="64"/>
      <c r="G41" s="298"/>
      <c r="H41" s="65"/>
      <c r="I41" s="65"/>
      <c r="J41" s="180"/>
      <c r="K41" s="55"/>
      <c r="L41" s="55"/>
      <c r="M41" s="45"/>
      <c r="N41" s="185"/>
      <c r="O41" s="55"/>
      <c r="P41" s="180"/>
      <c r="Q41" s="55"/>
      <c r="R41" s="55"/>
      <c r="S41" s="45"/>
      <c r="T41" s="330"/>
      <c r="U41" s="30"/>
      <c r="V41" s="274"/>
    </row>
    <row r="42" spans="1:22" s="2" customFormat="1" ht="15.95" customHeight="1">
      <c r="A42" s="222">
        <v>18601102</v>
      </c>
      <c r="B42" s="483">
        <v>18608112</v>
      </c>
      <c r="C42" s="77" t="s">
        <v>216</v>
      </c>
      <c r="D42" s="736" t="s">
        <v>74</v>
      </c>
      <c r="E42" s="703"/>
      <c r="F42" s="715"/>
      <c r="G42" s="289">
        <v>4615523.84</v>
      </c>
      <c r="H42" s="35">
        <v>34791.31</v>
      </c>
      <c r="I42" s="35">
        <v>24011.3</v>
      </c>
      <c r="J42" s="174">
        <v>22719.200000000001</v>
      </c>
      <c r="K42" s="35">
        <v>27021.1</v>
      </c>
      <c r="L42" s="35">
        <v>25204.53</v>
      </c>
      <c r="M42" s="35">
        <v>26393.62</v>
      </c>
      <c r="N42" s="173">
        <v>50403.02</v>
      </c>
      <c r="O42" s="35">
        <v>24386.16</v>
      </c>
      <c r="P42" s="174">
        <v>8824.17</v>
      </c>
      <c r="Q42" s="35">
        <v>24101.58</v>
      </c>
      <c r="R42" s="35">
        <v>25729.31</v>
      </c>
      <c r="S42" s="35">
        <v>42358.3</v>
      </c>
      <c r="T42" s="289">
        <f t="shared" ref="T42:T44" si="11">SUM(G42:S42)</f>
        <v>4951467.4400000004</v>
      </c>
      <c r="U42" s="37"/>
      <c r="V42" s="272"/>
    </row>
    <row r="43" spans="1:22" s="2" customFormat="1" ht="15.95" customHeight="1">
      <c r="A43" s="222">
        <v>18601102</v>
      </c>
      <c r="B43" s="483">
        <v>18608112</v>
      </c>
      <c r="C43" s="77" t="s">
        <v>217</v>
      </c>
      <c r="D43" s="737"/>
      <c r="E43" s="703"/>
      <c r="F43" s="716"/>
      <c r="G43" s="289">
        <v>34881722.380000003</v>
      </c>
      <c r="H43" s="35">
        <v>0</v>
      </c>
      <c r="I43" s="35">
        <v>0</v>
      </c>
      <c r="J43" s="174">
        <v>0</v>
      </c>
      <c r="K43" s="173">
        <v>0</v>
      </c>
      <c r="L43" s="35">
        <v>0</v>
      </c>
      <c r="M43" s="174">
        <v>0</v>
      </c>
      <c r="N43" s="173">
        <v>0</v>
      </c>
      <c r="O43" s="35">
        <v>0</v>
      </c>
      <c r="P43" s="174">
        <v>0</v>
      </c>
      <c r="Q43" s="173">
        <v>0</v>
      </c>
      <c r="R43" s="35">
        <v>0</v>
      </c>
      <c r="S43" s="35">
        <v>0</v>
      </c>
      <c r="T43" s="289">
        <f t="shared" si="11"/>
        <v>34881722.380000003</v>
      </c>
      <c r="U43" s="37"/>
      <c r="V43" s="272"/>
    </row>
    <row r="44" spans="1:22" s="2" customFormat="1" ht="15.95" customHeight="1">
      <c r="A44" s="222"/>
      <c r="B44" s="485">
        <v>18608112</v>
      </c>
      <c r="C44" s="77" t="s">
        <v>22</v>
      </c>
      <c r="D44" s="232" t="s">
        <v>70</v>
      </c>
      <c r="E44" s="99">
        <v>43070</v>
      </c>
      <c r="F44" s="276" t="s">
        <v>12</v>
      </c>
      <c r="G44" s="293">
        <v>-39029531.229999997</v>
      </c>
      <c r="H44" s="50">
        <v>0</v>
      </c>
      <c r="I44" s="50">
        <v>0</v>
      </c>
      <c r="J44" s="184">
        <v>0</v>
      </c>
      <c r="K44" s="50"/>
      <c r="L44" s="50"/>
      <c r="M44" s="50"/>
      <c r="N44" s="183"/>
      <c r="O44" s="50"/>
      <c r="P44" s="184"/>
      <c r="Q44" s="50"/>
      <c r="R44" s="50"/>
      <c r="S44" s="50"/>
      <c r="T44" s="290">
        <f t="shared" si="11"/>
        <v>-39029531.229999997</v>
      </c>
      <c r="U44" s="37"/>
      <c r="V44" s="272"/>
    </row>
    <row r="45" spans="1:22" s="2" customFormat="1" ht="15.95" customHeight="1">
      <c r="A45" s="227"/>
      <c r="B45" s="485"/>
      <c r="C45" s="40" t="s">
        <v>80</v>
      </c>
      <c r="D45" s="225"/>
      <c r="E45" s="63"/>
      <c r="F45" s="282"/>
      <c r="G45" s="291">
        <f t="shared" ref="G45:S45" si="12">SUM(G42:G44)</f>
        <v>467714.99</v>
      </c>
      <c r="H45" s="42">
        <f t="shared" si="12"/>
        <v>34791.31</v>
      </c>
      <c r="I45" s="42">
        <f t="shared" si="12"/>
        <v>24011.3</v>
      </c>
      <c r="J45" s="178">
        <f t="shared" si="12"/>
        <v>22719.200000000001</v>
      </c>
      <c r="K45" s="42">
        <f t="shared" si="12"/>
        <v>27021.1</v>
      </c>
      <c r="L45" s="42">
        <f t="shared" si="12"/>
        <v>25204.53</v>
      </c>
      <c r="M45" s="42">
        <f t="shared" si="12"/>
        <v>26393.62</v>
      </c>
      <c r="N45" s="177">
        <f t="shared" si="12"/>
        <v>50403.02</v>
      </c>
      <c r="O45" s="42">
        <f t="shared" si="12"/>
        <v>24386.16</v>
      </c>
      <c r="P45" s="178">
        <f t="shared" si="12"/>
        <v>8824.17</v>
      </c>
      <c r="Q45" s="42">
        <f t="shared" si="12"/>
        <v>24101.58</v>
      </c>
      <c r="R45" s="42">
        <f t="shared" si="12"/>
        <v>25729.31</v>
      </c>
      <c r="S45" s="42">
        <f t="shared" si="12"/>
        <v>42358.3</v>
      </c>
      <c r="T45" s="291">
        <f>SUM(T42:T44)</f>
        <v>803658.59</v>
      </c>
      <c r="U45" s="37"/>
      <c r="V45" s="272"/>
    </row>
    <row r="46" spans="1:22" s="7" customFormat="1" ht="15.95" customHeight="1">
      <c r="A46" s="249"/>
      <c r="B46" s="484"/>
      <c r="C46" s="250"/>
      <c r="D46" s="228"/>
      <c r="E46" s="53"/>
      <c r="F46" s="64"/>
      <c r="G46" s="298"/>
      <c r="H46" s="65"/>
      <c r="I46" s="65"/>
      <c r="J46" s="180"/>
      <c r="K46" s="55"/>
      <c r="L46" s="55"/>
      <c r="M46" s="45"/>
      <c r="N46" s="185"/>
      <c r="O46" s="55"/>
      <c r="P46" s="180"/>
      <c r="Q46" s="55"/>
      <c r="R46" s="55"/>
      <c r="S46" s="45"/>
      <c r="T46" s="330"/>
      <c r="U46" s="30"/>
      <c r="V46" s="274"/>
    </row>
    <row r="47" spans="1:22" s="2" customFormat="1" ht="15.95" customHeight="1">
      <c r="A47" s="222">
        <v>18603202</v>
      </c>
      <c r="B47" s="483">
        <v>18609532</v>
      </c>
      <c r="C47" s="77" t="s">
        <v>218</v>
      </c>
      <c r="D47" s="229" t="s">
        <v>69</v>
      </c>
      <c r="E47" s="100"/>
      <c r="F47" s="105"/>
      <c r="G47" s="289">
        <v>1081533.92</v>
      </c>
      <c r="H47" s="35">
        <v>54373.88</v>
      </c>
      <c r="I47" s="35">
        <v>84452.62</v>
      </c>
      <c r="J47" s="174">
        <v>37148.32</v>
      </c>
      <c r="K47" s="35">
        <v>10459</v>
      </c>
      <c r="L47" s="35">
        <v>36526.239999999998</v>
      </c>
      <c r="M47" s="35">
        <v>16979.5</v>
      </c>
      <c r="N47" s="173">
        <v>72942.559999999998</v>
      </c>
      <c r="O47" s="35">
        <v>30724.97</v>
      </c>
      <c r="P47" s="174">
        <v>6733.78</v>
      </c>
      <c r="Q47" s="35">
        <v>0</v>
      </c>
      <c r="R47" s="35">
        <v>170660.88</v>
      </c>
      <c r="S47" s="35">
        <v>198577.73</v>
      </c>
      <c r="T47" s="289">
        <f t="shared" ref="T47:T48" si="13">SUM(G47:S47)</f>
        <v>1801113.4</v>
      </c>
      <c r="U47" s="37"/>
      <c r="V47" s="272"/>
    </row>
    <row r="48" spans="1:22" s="2" customFormat="1" ht="15.95" customHeight="1">
      <c r="A48" s="222"/>
      <c r="B48" s="485">
        <v>18609532</v>
      </c>
      <c r="C48" s="77" t="s">
        <v>22</v>
      </c>
      <c r="D48" s="232" t="s">
        <v>70</v>
      </c>
      <c r="E48" s="99">
        <v>43070</v>
      </c>
      <c r="F48" s="276" t="s">
        <v>12</v>
      </c>
      <c r="G48" s="293">
        <v>-436858.74</v>
      </c>
      <c r="H48" s="50">
        <v>0</v>
      </c>
      <c r="I48" s="50">
        <v>0</v>
      </c>
      <c r="J48" s="184">
        <v>0</v>
      </c>
      <c r="K48" s="50"/>
      <c r="L48" s="50"/>
      <c r="M48" s="50"/>
      <c r="N48" s="183"/>
      <c r="O48" s="50"/>
      <c r="P48" s="184"/>
      <c r="Q48" s="50"/>
      <c r="R48" s="50"/>
      <c r="S48" s="50"/>
      <c r="T48" s="290">
        <f t="shared" si="13"/>
        <v>-436858.74</v>
      </c>
      <c r="U48" s="37"/>
      <c r="V48" s="272"/>
    </row>
    <row r="49" spans="1:22" s="2" customFormat="1" ht="15.95" customHeight="1">
      <c r="A49" s="227"/>
      <c r="B49" s="485"/>
      <c r="C49" s="233" t="s">
        <v>81</v>
      </c>
      <c r="D49" s="225"/>
      <c r="E49" s="59"/>
      <c r="F49" s="282"/>
      <c r="G49" s="291">
        <f t="shared" ref="G49:S49" si="14">SUM(G47:G48)</f>
        <v>644675.18000000005</v>
      </c>
      <c r="H49" s="42">
        <f t="shared" si="14"/>
        <v>54373.88</v>
      </c>
      <c r="I49" s="42">
        <f t="shared" si="14"/>
        <v>84452.62</v>
      </c>
      <c r="J49" s="178">
        <f t="shared" si="14"/>
        <v>37148.32</v>
      </c>
      <c r="K49" s="42">
        <f t="shared" si="14"/>
        <v>10459</v>
      </c>
      <c r="L49" s="42">
        <f t="shared" si="14"/>
        <v>36526.239999999998</v>
      </c>
      <c r="M49" s="42">
        <f t="shared" si="14"/>
        <v>16979.5</v>
      </c>
      <c r="N49" s="177">
        <f t="shared" si="14"/>
        <v>72942.559999999998</v>
      </c>
      <c r="O49" s="42">
        <f t="shared" si="14"/>
        <v>30724.97</v>
      </c>
      <c r="P49" s="178">
        <f t="shared" si="14"/>
        <v>6733.78</v>
      </c>
      <c r="Q49" s="42">
        <f t="shared" si="14"/>
        <v>0</v>
      </c>
      <c r="R49" s="42">
        <f t="shared" si="14"/>
        <v>170660.88</v>
      </c>
      <c r="S49" s="42">
        <f t="shared" si="14"/>
        <v>198577.73</v>
      </c>
      <c r="T49" s="291">
        <f>SUM(T46:T48)</f>
        <v>1364254.66</v>
      </c>
      <c r="U49" s="37"/>
      <c r="V49" s="272"/>
    </row>
    <row r="50" spans="1:22" s="7" customFormat="1" ht="15.95" customHeight="1">
      <c r="A50" s="249"/>
      <c r="B50" s="484"/>
      <c r="C50" s="250"/>
      <c r="D50" s="228"/>
      <c r="E50" s="53"/>
      <c r="F50" s="64"/>
      <c r="G50" s="298"/>
      <c r="H50" s="65"/>
      <c r="I50" s="65"/>
      <c r="J50" s="180"/>
      <c r="K50" s="55"/>
      <c r="L50" s="55"/>
      <c r="M50" s="45"/>
      <c r="N50" s="185"/>
      <c r="O50" s="55"/>
      <c r="P50" s="180"/>
      <c r="Q50" s="55"/>
      <c r="R50" s="55"/>
      <c r="S50" s="45"/>
      <c r="T50" s="330"/>
      <c r="U50" s="30"/>
      <c r="V50" s="274"/>
    </row>
    <row r="51" spans="1:22" s="2" customFormat="1" ht="15.95" customHeight="1">
      <c r="A51" s="222">
        <v>18614402</v>
      </c>
      <c r="B51" s="483">
        <v>18609542</v>
      </c>
      <c r="C51" s="77" t="s">
        <v>219</v>
      </c>
      <c r="D51" s="736" t="s">
        <v>69</v>
      </c>
      <c r="E51" s="703"/>
      <c r="F51" s="704"/>
      <c r="G51" s="289">
        <v>1274144.71</v>
      </c>
      <c r="H51" s="35">
        <v>8799.19</v>
      </c>
      <c r="I51" s="35">
        <v>0</v>
      </c>
      <c r="J51" s="174">
        <v>12198.88</v>
      </c>
      <c r="K51" s="35">
        <v>13130.48</v>
      </c>
      <c r="L51" s="35">
        <v>18123.330000000002</v>
      </c>
      <c r="M51" s="35">
        <v>9003.25</v>
      </c>
      <c r="N51" s="173">
        <v>9997.49</v>
      </c>
      <c r="O51" s="35">
        <v>13744.7</v>
      </c>
      <c r="P51" s="174">
        <v>0</v>
      </c>
      <c r="Q51" s="35">
        <v>1192.2</v>
      </c>
      <c r="R51" s="35">
        <v>1446.52</v>
      </c>
      <c r="S51" s="35">
        <v>586</v>
      </c>
      <c r="T51" s="289">
        <f t="shared" ref="T51:T54" si="15">SUM(G51:S51)</f>
        <v>1362366.75</v>
      </c>
      <c r="U51" s="37"/>
      <c r="V51" s="272"/>
    </row>
    <row r="52" spans="1:22" s="2" customFormat="1" ht="15.95" customHeight="1">
      <c r="A52" s="222"/>
      <c r="B52" s="483">
        <v>18608792</v>
      </c>
      <c r="C52" s="77" t="s">
        <v>220</v>
      </c>
      <c r="D52" s="737"/>
      <c r="E52" s="703"/>
      <c r="F52" s="702"/>
      <c r="G52" s="289">
        <v>-160310.15</v>
      </c>
      <c r="H52" s="35">
        <v>0</v>
      </c>
      <c r="I52" s="35">
        <v>0</v>
      </c>
      <c r="J52" s="174">
        <v>0</v>
      </c>
      <c r="K52" s="35">
        <v>0</v>
      </c>
      <c r="L52" s="35">
        <v>0</v>
      </c>
      <c r="M52" s="174">
        <v>0</v>
      </c>
      <c r="N52" s="35">
        <v>0</v>
      </c>
      <c r="O52" s="35">
        <v>0</v>
      </c>
      <c r="P52" s="174">
        <v>0</v>
      </c>
      <c r="Q52" s="35">
        <v>0</v>
      </c>
      <c r="R52" s="35">
        <v>0</v>
      </c>
      <c r="S52" s="35">
        <v>0</v>
      </c>
      <c r="T52" s="289">
        <f t="shared" si="15"/>
        <v>-160310.15</v>
      </c>
      <c r="U52" s="37"/>
      <c r="V52" s="272"/>
    </row>
    <row r="53" spans="1:22" s="2" customFormat="1" ht="15.95" customHeight="1">
      <c r="A53" s="222"/>
      <c r="B53" s="483">
        <v>18609542</v>
      </c>
      <c r="C53" s="77" t="s">
        <v>22</v>
      </c>
      <c r="D53" s="736" t="s">
        <v>70</v>
      </c>
      <c r="E53" s="706">
        <v>43070</v>
      </c>
      <c r="F53" s="708" t="s">
        <v>12</v>
      </c>
      <c r="G53" s="289">
        <v>-1263973.54</v>
      </c>
      <c r="H53" s="35">
        <v>0</v>
      </c>
      <c r="I53" s="35">
        <v>0</v>
      </c>
      <c r="J53" s="174">
        <v>0</v>
      </c>
      <c r="K53" s="35">
        <v>0</v>
      </c>
      <c r="L53" s="35">
        <v>0</v>
      </c>
      <c r="M53" s="174">
        <v>0</v>
      </c>
      <c r="N53" s="35">
        <v>0</v>
      </c>
      <c r="O53" s="35">
        <v>0</v>
      </c>
      <c r="P53" s="174">
        <v>0</v>
      </c>
      <c r="Q53" s="35">
        <v>0</v>
      </c>
      <c r="R53" s="35">
        <v>0</v>
      </c>
      <c r="S53" s="35">
        <v>0</v>
      </c>
      <c r="T53" s="289">
        <f t="shared" si="15"/>
        <v>-1263973.54</v>
      </c>
      <c r="U53" s="37"/>
      <c r="V53" s="272"/>
    </row>
    <row r="54" spans="1:22" s="2" customFormat="1" ht="15.95" customHeight="1">
      <c r="A54" s="222"/>
      <c r="B54" s="483">
        <v>18608792</v>
      </c>
      <c r="C54" s="77" t="s">
        <v>22</v>
      </c>
      <c r="D54" s="738"/>
      <c r="E54" s="707"/>
      <c r="F54" s="709"/>
      <c r="G54" s="293">
        <v>160310.15</v>
      </c>
      <c r="H54" s="50">
        <v>0</v>
      </c>
      <c r="I54" s="50">
        <v>0</v>
      </c>
      <c r="J54" s="184">
        <v>0</v>
      </c>
      <c r="K54" s="50">
        <v>0</v>
      </c>
      <c r="L54" s="50">
        <v>0</v>
      </c>
      <c r="M54" s="184">
        <v>0</v>
      </c>
      <c r="N54" s="50">
        <v>0</v>
      </c>
      <c r="O54" s="50">
        <v>0</v>
      </c>
      <c r="P54" s="184">
        <v>0</v>
      </c>
      <c r="Q54" s="50">
        <v>0</v>
      </c>
      <c r="R54" s="50">
        <v>0</v>
      </c>
      <c r="S54" s="50">
        <v>0</v>
      </c>
      <c r="T54" s="290">
        <f t="shared" si="15"/>
        <v>160310.15</v>
      </c>
      <c r="U54" s="37"/>
      <c r="V54" s="272"/>
    </row>
    <row r="55" spans="1:22" s="2" customFormat="1" ht="15.95" customHeight="1">
      <c r="A55" s="227"/>
      <c r="B55" s="485"/>
      <c r="C55" s="233" t="s">
        <v>82</v>
      </c>
      <c r="D55" s="225"/>
      <c r="E55" s="59"/>
      <c r="F55" s="282"/>
      <c r="G55" s="291">
        <f t="shared" ref="G55:S55" si="16">SUM(G51:G54)</f>
        <v>10171.17</v>
      </c>
      <c r="H55" s="42">
        <f t="shared" si="16"/>
        <v>8799.19</v>
      </c>
      <c r="I55" s="42">
        <f t="shared" si="16"/>
        <v>0</v>
      </c>
      <c r="J55" s="178">
        <f t="shared" si="16"/>
        <v>12198.88</v>
      </c>
      <c r="K55" s="42">
        <f t="shared" si="16"/>
        <v>13130.48</v>
      </c>
      <c r="L55" s="42">
        <f t="shared" si="16"/>
        <v>18123.330000000002</v>
      </c>
      <c r="M55" s="42">
        <f t="shared" si="16"/>
        <v>9003.25</v>
      </c>
      <c r="N55" s="177">
        <f t="shared" si="16"/>
        <v>9997.49</v>
      </c>
      <c r="O55" s="42">
        <f t="shared" si="16"/>
        <v>13744.7</v>
      </c>
      <c r="P55" s="178">
        <f t="shared" si="16"/>
        <v>0</v>
      </c>
      <c r="Q55" s="42">
        <f t="shared" si="16"/>
        <v>1192.2</v>
      </c>
      <c r="R55" s="42">
        <f t="shared" si="16"/>
        <v>1446.52</v>
      </c>
      <c r="S55" s="42">
        <f t="shared" si="16"/>
        <v>586</v>
      </c>
      <c r="T55" s="291">
        <f>SUM(T51:T54)</f>
        <v>98393.21</v>
      </c>
      <c r="U55" s="37"/>
      <c r="V55" s="272"/>
    </row>
    <row r="56" spans="1:22" s="7" customFormat="1" ht="15.95" customHeight="1">
      <c r="A56" s="249"/>
      <c r="B56" s="484"/>
      <c r="C56" s="250"/>
      <c r="D56" s="228"/>
      <c r="E56" s="53"/>
      <c r="F56" s="64"/>
      <c r="G56" s="298"/>
      <c r="H56" s="65"/>
      <c r="I56" s="65"/>
      <c r="J56" s="180"/>
      <c r="K56" s="55"/>
      <c r="L56" s="55"/>
      <c r="M56" s="45"/>
      <c r="N56" s="185"/>
      <c r="O56" s="55"/>
      <c r="P56" s="180"/>
      <c r="Q56" s="55"/>
      <c r="R56" s="55"/>
      <c r="S56" s="45"/>
      <c r="T56" s="330"/>
      <c r="U56" s="30"/>
      <c r="V56" s="274"/>
    </row>
    <row r="57" spans="1:22" s="2" customFormat="1" ht="15.95" customHeight="1">
      <c r="A57" s="222">
        <v>18608302</v>
      </c>
      <c r="B57" s="483">
        <v>18608752</v>
      </c>
      <c r="C57" s="77" t="s">
        <v>221</v>
      </c>
      <c r="D57" s="736" t="s">
        <v>69</v>
      </c>
      <c r="E57" s="703"/>
      <c r="F57" s="704"/>
      <c r="G57" s="289">
        <v>2050122.67</v>
      </c>
      <c r="H57" s="35">
        <v>0</v>
      </c>
      <c r="I57" s="35">
        <f>H57</f>
        <v>0</v>
      </c>
      <c r="J57" s="174">
        <v>0</v>
      </c>
      <c r="K57" s="35">
        <f>J57</f>
        <v>0</v>
      </c>
      <c r="L57" s="35">
        <f t="shared" ref="L57:S58" si="17">K57</f>
        <v>0</v>
      </c>
      <c r="M57" s="35">
        <f t="shared" si="17"/>
        <v>0</v>
      </c>
      <c r="N57" s="173">
        <f t="shared" si="17"/>
        <v>0</v>
      </c>
      <c r="O57" s="35">
        <f t="shared" si="17"/>
        <v>0</v>
      </c>
      <c r="P57" s="174">
        <f t="shared" si="17"/>
        <v>0</v>
      </c>
      <c r="Q57" s="35">
        <f t="shared" si="17"/>
        <v>0</v>
      </c>
      <c r="R57" s="35">
        <f t="shared" si="17"/>
        <v>0</v>
      </c>
      <c r="S57" s="35">
        <f t="shared" si="17"/>
        <v>0</v>
      </c>
      <c r="T57" s="289">
        <f t="shared" ref="T57:T59" si="18">SUM(G57:S57)</f>
        <v>2050122.67</v>
      </c>
      <c r="U57" s="37"/>
      <c r="V57" s="272"/>
    </row>
    <row r="58" spans="1:22" s="2" customFormat="1" ht="15.95" customHeight="1">
      <c r="A58" s="222"/>
      <c r="B58" s="483">
        <v>18608752</v>
      </c>
      <c r="C58" s="77" t="s">
        <v>251</v>
      </c>
      <c r="D58" s="737"/>
      <c r="E58" s="703"/>
      <c r="F58" s="702"/>
      <c r="G58" s="289">
        <v>-1114592.67</v>
      </c>
      <c r="H58" s="35">
        <v>0</v>
      </c>
      <c r="I58" s="35">
        <f>H58</f>
        <v>0</v>
      </c>
      <c r="J58" s="174">
        <v>0</v>
      </c>
      <c r="K58" s="35">
        <f>J58</f>
        <v>0</v>
      </c>
      <c r="L58" s="35">
        <f t="shared" si="17"/>
        <v>0</v>
      </c>
      <c r="M58" s="35">
        <f t="shared" si="17"/>
        <v>0</v>
      </c>
      <c r="N58" s="173">
        <f t="shared" si="17"/>
        <v>0</v>
      </c>
      <c r="O58" s="35">
        <f t="shared" si="17"/>
        <v>0</v>
      </c>
      <c r="P58" s="174">
        <f t="shared" si="17"/>
        <v>0</v>
      </c>
      <c r="Q58" s="35">
        <f t="shared" si="17"/>
        <v>0</v>
      </c>
      <c r="R58" s="35">
        <f t="shared" si="17"/>
        <v>0</v>
      </c>
      <c r="S58" s="35">
        <f t="shared" si="17"/>
        <v>0</v>
      </c>
      <c r="T58" s="289">
        <f t="shared" si="18"/>
        <v>-1114592.67</v>
      </c>
      <c r="U58" s="37"/>
      <c r="V58" s="272"/>
    </row>
    <row r="59" spans="1:22" s="2" customFormat="1" ht="15.95" customHeight="1">
      <c r="A59" s="222"/>
      <c r="B59" s="483">
        <v>18608752</v>
      </c>
      <c r="C59" s="77" t="s">
        <v>22</v>
      </c>
      <c r="D59" s="232" t="s">
        <v>70</v>
      </c>
      <c r="E59" s="99">
        <v>43070</v>
      </c>
      <c r="F59" s="276" t="s">
        <v>12</v>
      </c>
      <c r="G59" s="293">
        <v>-935530</v>
      </c>
      <c r="H59" s="50">
        <v>0</v>
      </c>
      <c r="I59" s="50">
        <v>0</v>
      </c>
      <c r="J59" s="184">
        <v>0</v>
      </c>
      <c r="K59" s="50">
        <v>0</v>
      </c>
      <c r="L59" s="50">
        <v>0</v>
      </c>
      <c r="M59" s="50">
        <v>0</v>
      </c>
      <c r="N59" s="183">
        <v>0</v>
      </c>
      <c r="O59" s="50">
        <v>0</v>
      </c>
      <c r="P59" s="184">
        <v>0</v>
      </c>
      <c r="Q59" s="50">
        <v>0</v>
      </c>
      <c r="R59" s="50">
        <v>0</v>
      </c>
      <c r="S59" s="50">
        <v>0</v>
      </c>
      <c r="T59" s="290">
        <f t="shared" si="18"/>
        <v>-935530</v>
      </c>
      <c r="U59" s="37"/>
      <c r="V59" s="272"/>
    </row>
    <row r="60" spans="1:22" s="2" customFormat="1" ht="15.95" customHeight="1">
      <c r="A60" s="227"/>
      <c r="B60" s="485"/>
      <c r="C60" s="233" t="s">
        <v>83</v>
      </c>
      <c r="D60" s="225"/>
      <c r="E60" s="59"/>
      <c r="F60" s="282"/>
      <c r="G60" s="291">
        <f t="shared" ref="G60:S60" si="19">SUM(G57:G59)</f>
        <v>0</v>
      </c>
      <c r="H60" s="42">
        <f t="shared" si="19"/>
        <v>0</v>
      </c>
      <c r="I60" s="42">
        <f t="shared" si="19"/>
        <v>0</v>
      </c>
      <c r="J60" s="178">
        <f t="shared" si="19"/>
        <v>0</v>
      </c>
      <c r="K60" s="42">
        <f t="shared" si="19"/>
        <v>0</v>
      </c>
      <c r="L60" s="42">
        <f t="shared" si="19"/>
        <v>0</v>
      </c>
      <c r="M60" s="42">
        <f t="shared" si="19"/>
        <v>0</v>
      </c>
      <c r="N60" s="177">
        <f t="shared" si="19"/>
        <v>0</v>
      </c>
      <c r="O60" s="42">
        <f t="shared" si="19"/>
        <v>0</v>
      </c>
      <c r="P60" s="178">
        <f t="shared" si="19"/>
        <v>0</v>
      </c>
      <c r="Q60" s="42">
        <f t="shared" si="19"/>
        <v>0</v>
      </c>
      <c r="R60" s="42">
        <f t="shared" si="19"/>
        <v>0</v>
      </c>
      <c r="S60" s="42">
        <f t="shared" si="19"/>
        <v>0</v>
      </c>
      <c r="T60" s="291">
        <f>SUM(T56:T59)</f>
        <v>0</v>
      </c>
      <c r="U60" s="37"/>
      <c r="V60" s="272"/>
    </row>
    <row r="61" spans="1:22" s="7" customFormat="1" ht="15.95" customHeight="1">
      <c r="A61" s="249"/>
      <c r="B61" s="484"/>
      <c r="C61" s="250"/>
      <c r="D61" s="228"/>
      <c r="E61" s="53"/>
      <c r="F61" s="64"/>
      <c r="G61" s="298"/>
      <c r="H61" s="65"/>
      <c r="I61" s="65"/>
      <c r="J61" s="180"/>
      <c r="K61" s="55"/>
      <c r="L61" s="55"/>
      <c r="M61" s="45"/>
      <c r="N61" s="185"/>
      <c r="O61" s="55"/>
      <c r="P61" s="180"/>
      <c r="Q61" s="55"/>
      <c r="R61" s="55"/>
      <c r="S61" s="45"/>
      <c r="T61" s="330"/>
      <c r="U61" s="30"/>
      <c r="V61" s="274"/>
    </row>
    <row r="62" spans="1:22" s="2" customFormat="1" ht="15.95" customHeight="1">
      <c r="A62" s="222">
        <v>18607104</v>
      </c>
      <c r="B62" s="483">
        <v>18608002</v>
      </c>
      <c r="C62" s="77" t="s">
        <v>223</v>
      </c>
      <c r="D62" s="229" t="s">
        <v>69</v>
      </c>
      <c r="E62" s="100"/>
      <c r="F62" s="105"/>
      <c r="G62" s="289">
        <v>770878.41</v>
      </c>
      <c r="H62" s="35">
        <v>0</v>
      </c>
      <c r="I62" s="35">
        <v>0</v>
      </c>
      <c r="J62" s="174">
        <v>0</v>
      </c>
      <c r="K62" s="35"/>
      <c r="L62" s="35">
        <v>24773.08</v>
      </c>
      <c r="M62" s="35"/>
      <c r="N62" s="173">
        <v>14740.57</v>
      </c>
      <c r="O62" s="35">
        <v>-238.34</v>
      </c>
      <c r="P62" s="174">
        <v>824.46</v>
      </c>
      <c r="Q62" s="35"/>
      <c r="R62" s="35">
        <v>3721.75</v>
      </c>
      <c r="S62" s="35"/>
      <c r="T62" s="289">
        <f t="shared" ref="T62:T63" si="20">SUM(G62:S62)</f>
        <v>814699.93</v>
      </c>
      <c r="U62" s="37"/>
      <c r="V62" s="272"/>
    </row>
    <row r="63" spans="1:22" s="2" customFormat="1" ht="15.95" customHeight="1">
      <c r="A63" s="222"/>
      <c r="B63" s="483">
        <v>18608002</v>
      </c>
      <c r="C63" s="77" t="s">
        <v>22</v>
      </c>
      <c r="D63" s="232" t="s">
        <v>70</v>
      </c>
      <c r="E63" s="99">
        <v>43070</v>
      </c>
      <c r="F63" s="276" t="s">
        <v>12</v>
      </c>
      <c r="G63" s="293">
        <v>-518202.47</v>
      </c>
      <c r="H63" s="50">
        <v>0</v>
      </c>
      <c r="I63" s="50">
        <v>0</v>
      </c>
      <c r="J63" s="184">
        <v>0</v>
      </c>
      <c r="K63" s="50"/>
      <c r="L63" s="50"/>
      <c r="M63" s="50"/>
      <c r="N63" s="183"/>
      <c r="O63" s="50"/>
      <c r="P63" s="184"/>
      <c r="Q63" s="50"/>
      <c r="R63" s="50"/>
      <c r="S63" s="50"/>
      <c r="T63" s="290">
        <f t="shared" si="20"/>
        <v>-518202.47</v>
      </c>
      <c r="U63" s="37"/>
      <c r="V63" s="272"/>
    </row>
    <row r="64" spans="1:22" s="2" customFormat="1" ht="15.95" customHeight="1">
      <c r="A64" s="227"/>
      <c r="B64" s="485"/>
      <c r="C64" s="233" t="s">
        <v>84</v>
      </c>
      <c r="D64" s="225"/>
      <c r="E64" s="59"/>
      <c r="F64" s="282"/>
      <c r="G64" s="291">
        <f t="shared" ref="G64:S64" si="21">SUM(G62:G63)</f>
        <v>252675.94</v>
      </c>
      <c r="H64" s="42">
        <f t="shared" si="21"/>
        <v>0</v>
      </c>
      <c r="I64" s="42">
        <f t="shared" si="21"/>
        <v>0</v>
      </c>
      <c r="J64" s="178">
        <f t="shared" si="21"/>
        <v>0</v>
      </c>
      <c r="K64" s="42">
        <f t="shared" si="21"/>
        <v>0</v>
      </c>
      <c r="L64" s="42">
        <f t="shared" si="21"/>
        <v>24773.08</v>
      </c>
      <c r="M64" s="42">
        <f t="shared" si="21"/>
        <v>0</v>
      </c>
      <c r="N64" s="177">
        <f t="shared" si="21"/>
        <v>14740.57</v>
      </c>
      <c r="O64" s="42">
        <f t="shared" si="21"/>
        <v>-238.34</v>
      </c>
      <c r="P64" s="178">
        <f t="shared" si="21"/>
        <v>824.46</v>
      </c>
      <c r="Q64" s="42">
        <f t="shared" si="21"/>
        <v>0</v>
      </c>
      <c r="R64" s="42">
        <f t="shared" si="21"/>
        <v>3721.75</v>
      </c>
      <c r="S64" s="42">
        <f t="shared" si="21"/>
        <v>0</v>
      </c>
      <c r="T64" s="291">
        <f>SUM(T62:T63)</f>
        <v>296497.46000000002</v>
      </c>
      <c r="U64" s="37"/>
      <c r="V64" s="272"/>
    </row>
    <row r="65" spans="1:22" s="7" customFormat="1" ht="15.95" customHeight="1">
      <c r="A65" s="249"/>
      <c r="B65" s="484"/>
      <c r="C65" s="250"/>
      <c r="D65" s="228"/>
      <c r="E65" s="53"/>
      <c r="F65" s="64"/>
      <c r="G65" s="298"/>
      <c r="H65" s="65"/>
      <c r="I65" s="65"/>
      <c r="J65" s="180"/>
      <c r="K65" s="55"/>
      <c r="L65" s="55"/>
      <c r="M65" s="45"/>
      <c r="N65" s="185"/>
      <c r="O65" s="55"/>
      <c r="P65" s="180"/>
      <c r="Q65" s="55"/>
      <c r="R65" s="55"/>
      <c r="S65" s="45"/>
      <c r="T65" s="330"/>
      <c r="U65" s="30"/>
      <c r="V65" s="274"/>
    </row>
    <row r="66" spans="1:22" s="2" customFormat="1" ht="15.95" customHeight="1">
      <c r="A66" s="222">
        <v>18230212</v>
      </c>
      <c r="B66" s="483">
        <v>18237112</v>
      </c>
      <c r="C66" s="77" t="s">
        <v>224</v>
      </c>
      <c r="D66" s="229" t="s">
        <v>69</v>
      </c>
      <c r="E66" s="100"/>
      <c r="F66" s="105"/>
      <c r="G66" s="289">
        <v>294228.84000000003</v>
      </c>
      <c r="H66" s="35">
        <v>0</v>
      </c>
      <c r="I66" s="35">
        <v>0</v>
      </c>
      <c r="J66" s="174">
        <v>0</v>
      </c>
      <c r="K66" s="173">
        <v>0</v>
      </c>
      <c r="L66" s="35">
        <v>0</v>
      </c>
      <c r="M66" s="174">
        <v>0</v>
      </c>
      <c r="N66" s="173">
        <v>0</v>
      </c>
      <c r="O66" s="35">
        <v>0</v>
      </c>
      <c r="P66" s="174">
        <v>0</v>
      </c>
      <c r="Q66" s="173">
        <v>0</v>
      </c>
      <c r="R66" s="35">
        <v>0</v>
      </c>
      <c r="S66" s="35">
        <v>0</v>
      </c>
      <c r="T66" s="289">
        <f t="shared" ref="T66:T67" si="22">SUM(G66:S66)</f>
        <v>294228.84000000003</v>
      </c>
      <c r="U66" s="37"/>
      <c r="V66" s="272"/>
    </row>
    <row r="67" spans="1:22" s="2" customFormat="1" ht="15.95" customHeight="1">
      <c r="A67" s="222"/>
      <c r="B67" s="483">
        <v>18237112</v>
      </c>
      <c r="C67" s="77" t="s">
        <v>22</v>
      </c>
      <c r="D67" s="232" t="s">
        <v>70</v>
      </c>
      <c r="E67" s="99">
        <v>43070</v>
      </c>
      <c r="F67" s="276" t="s">
        <v>12</v>
      </c>
      <c r="G67" s="290">
        <v>-289121.19</v>
      </c>
      <c r="H67" s="50">
        <v>0</v>
      </c>
      <c r="I67" s="50">
        <v>0</v>
      </c>
      <c r="J67" s="184">
        <v>0</v>
      </c>
      <c r="K67" s="183">
        <v>0</v>
      </c>
      <c r="L67" s="50">
        <v>0</v>
      </c>
      <c r="M67" s="184">
        <v>0</v>
      </c>
      <c r="N67" s="183">
        <v>0</v>
      </c>
      <c r="O67" s="50">
        <v>0</v>
      </c>
      <c r="P67" s="184">
        <v>0</v>
      </c>
      <c r="Q67" s="183">
        <v>0</v>
      </c>
      <c r="R67" s="50">
        <v>0</v>
      </c>
      <c r="S67" s="50">
        <v>0</v>
      </c>
      <c r="T67" s="290">
        <f t="shared" si="22"/>
        <v>-289121.19</v>
      </c>
      <c r="U67" s="37"/>
      <c r="V67" s="272"/>
    </row>
    <row r="68" spans="1:22" s="2" customFormat="1" ht="15.95" customHeight="1">
      <c r="A68" s="222"/>
      <c r="B68" s="483"/>
      <c r="C68" s="234" t="s">
        <v>85</v>
      </c>
      <c r="D68" s="230"/>
      <c r="E68" s="59"/>
      <c r="F68" s="282"/>
      <c r="G68" s="291">
        <f t="shared" ref="G68:S68" si="23">SUM(G66:G67)</f>
        <v>5107.6499999999996</v>
      </c>
      <c r="H68" s="42">
        <f t="shared" si="23"/>
        <v>0</v>
      </c>
      <c r="I68" s="42">
        <f t="shared" si="23"/>
        <v>0</v>
      </c>
      <c r="J68" s="178">
        <f t="shared" si="23"/>
        <v>0</v>
      </c>
      <c r="K68" s="42">
        <f t="shared" si="23"/>
        <v>0</v>
      </c>
      <c r="L68" s="42">
        <f t="shared" si="23"/>
        <v>0</v>
      </c>
      <c r="M68" s="42">
        <f t="shared" si="23"/>
        <v>0</v>
      </c>
      <c r="N68" s="177">
        <f t="shared" si="23"/>
        <v>0</v>
      </c>
      <c r="O68" s="42">
        <f t="shared" si="23"/>
        <v>0</v>
      </c>
      <c r="P68" s="178">
        <f t="shared" si="23"/>
        <v>0</v>
      </c>
      <c r="Q68" s="42">
        <f t="shared" si="23"/>
        <v>0</v>
      </c>
      <c r="R68" s="42">
        <f t="shared" si="23"/>
        <v>0</v>
      </c>
      <c r="S68" s="42">
        <f t="shared" si="23"/>
        <v>0</v>
      </c>
      <c r="T68" s="291">
        <f>SUM(T66:T67)</f>
        <v>5107.6499999999996</v>
      </c>
      <c r="U68" s="37"/>
      <c r="V68" s="272"/>
    </row>
    <row r="69" spans="1:22" s="7" customFormat="1" ht="15.95" customHeight="1">
      <c r="A69" s="410"/>
      <c r="B69" s="484"/>
      <c r="C69" s="250"/>
      <c r="D69" s="228"/>
      <c r="E69" s="53"/>
      <c r="F69" s="64"/>
      <c r="G69" s="298"/>
      <c r="H69" s="65"/>
      <c r="I69" s="65"/>
      <c r="J69" s="180"/>
      <c r="K69" s="55"/>
      <c r="L69" s="55"/>
      <c r="M69" s="45"/>
      <c r="N69" s="185"/>
      <c r="O69" s="55"/>
      <c r="P69" s="180"/>
      <c r="Q69" s="55"/>
      <c r="R69" s="55"/>
      <c r="S69" s="45"/>
      <c r="T69" s="330"/>
      <c r="U69" s="30"/>
      <c r="V69" s="274"/>
    </row>
    <row r="70" spans="1:22" s="2" customFormat="1" ht="15.95" customHeight="1">
      <c r="A70" s="27">
        <v>18230210</v>
      </c>
      <c r="B70" s="483">
        <v>18237112</v>
      </c>
      <c r="C70" s="77" t="s">
        <v>291</v>
      </c>
      <c r="D70" s="691" t="s">
        <v>69</v>
      </c>
      <c r="E70" s="106"/>
      <c r="F70" s="105"/>
      <c r="G70" s="289">
        <v>0</v>
      </c>
      <c r="H70" s="35">
        <v>0</v>
      </c>
      <c r="I70" s="35">
        <v>0</v>
      </c>
      <c r="J70" s="174">
        <v>0</v>
      </c>
      <c r="K70" s="173">
        <v>0</v>
      </c>
      <c r="L70" s="35">
        <v>0</v>
      </c>
      <c r="M70" s="174">
        <v>0</v>
      </c>
      <c r="N70" s="173">
        <v>0</v>
      </c>
      <c r="O70" s="35">
        <v>0</v>
      </c>
      <c r="P70" s="174">
        <v>0</v>
      </c>
      <c r="Q70" s="173">
        <v>0</v>
      </c>
      <c r="R70" s="35">
        <v>0</v>
      </c>
      <c r="S70" s="35">
        <v>0</v>
      </c>
      <c r="T70" s="289">
        <f t="shared" ref="T70:T74" si="24">SUM(G70:S70)</f>
        <v>0</v>
      </c>
      <c r="U70" s="37"/>
      <c r="V70" s="272"/>
    </row>
    <row r="71" spans="1:22" s="2" customFormat="1" ht="15.95" customHeight="1">
      <c r="A71" s="222"/>
      <c r="B71" s="483"/>
      <c r="C71" s="234" t="s">
        <v>264</v>
      </c>
      <c r="D71" s="668"/>
      <c r="E71" s="63"/>
      <c r="F71" s="282"/>
      <c r="G71" s="291">
        <f t="shared" ref="G71:S71" si="25">SUM(G70:G70)</f>
        <v>0</v>
      </c>
      <c r="H71" s="42">
        <f t="shared" si="25"/>
        <v>0</v>
      </c>
      <c r="I71" s="42">
        <f t="shared" si="25"/>
        <v>0</v>
      </c>
      <c r="J71" s="178">
        <f t="shared" si="25"/>
        <v>0</v>
      </c>
      <c r="K71" s="42">
        <f t="shared" si="25"/>
        <v>0</v>
      </c>
      <c r="L71" s="42">
        <f t="shared" si="25"/>
        <v>0</v>
      </c>
      <c r="M71" s="42">
        <f t="shared" si="25"/>
        <v>0</v>
      </c>
      <c r="N71" s="177">
        <f t="shared" si="25"/>
        <v>0</v>
      </c>
      <c r="O71" s="42">
        <f t="shared" si="25"/>
        <v>0</v>
      </c>
      <c r="P71" s="178">
        <f t="shared" si="25"/>
        <v>0</v>
      </c>
      <c r="Q71" s="42">
        <f t="shared" si="25"/>
        <v>0</v>
      </c>
      <c r="R71" s="42">
        <f t="shared" si="25"/>
        <v>0</v>
      </c>
      <c r="S71" s="42">
        <f t="shared" si="25"/>
        <v>0</v>
      </c>
      <c r="T71" s="290">
        <f t="shared" si="24"/>
        <v>0</v>
      </c>
      <c r="U71" s="37"/>
      <c r="V71" s="272"/>
    </row>
    <row r="72" spans="1:22" s="7" customFormat="1" ht="15.95" customHeight="1">
      <c r="A72" s="249"/>
      <c r="B72" s="484"/>
      <c r="C72" s="250"/>
      <c r="D72" s="228"/>
      <c r="E72" s="53"/>
      <c r="F72" s="283"/>
      <c r="G72" s="298"/>
      <c r="H72" s="65"/>
      <c r="I72" s="65"/>
      <c r="J72" s="180"/>
      <c r="K72" s="55"/>
      <c r="L72" s="55"/>
      <c r="M72" s="45"/>
      <c r="N72" s="185"/>
      <c r="O72" s="55"/>
      <c r="P72" s="180"/>
      <c r="Q72" s="55"/>
      <c r="R72" s="55"/>
      <c r="S72" s="45"/>
      <c r="T72" s="330"/>
      <c r="U72" s="30"/>
      <c r="V72" s="274"/>
    </row>
    <row r="73" spans="1:22" s="2" customFormat="1" ht="15.95" customHeight="1">
      <c r="A73" s="222"/>
      <c r="B73" s="483">
        <v>18237122</v>
      </c>
      <c r="C73" s="77" t="s">
        <v>225</v>
      </c>
      <c r="D73" s="235" t="s">
        <v>69</v>
      </c>
      <c r="E73" s="98" t="s">
        <v>86</v>
      </c>
      <c r="F73" s="284"/>
      <c r="G73" s="289">
        <v>169602.13</v>
      </c>
      <c r="H73" s="69">
        <v>0</v>
      </c>
      <c r="I73" s="69">
        <f>H73</f>
        <v>0</v>
      </c>
      <c r="J73" s="174">
        <v>0</v>
      </c>
      <c r="K73" s="35">
        <f>J73</f>
        <v>0</v>
      </c>
      <c r="L73" s="35">
        <f>K73</f>
        <v>0</v>
      </c>
      <c r="M73" s="35">
        <f t="shared" ref="M73:S74" si="26">L73</f>
        <v>0</v>
      </c>
      <c r="N73" s="173">
        <f t="shared" si="26"/>
        <v>0</v>
      </c>
      <c r="O73" s="35">
        <f t="shared" si="26"/>
        <v>0</v>
      </c>
      <c r="P73" s="174">
        <f t="shared" si="26"/>
        <v>0</v>
      </c>
      <c r="Q73" s="35">
        <f t="shared" si="26"/>
        <v>0</v>
      </c>
      <c r="R73" s="35">
        <f t="shared" si="26"/>
        <v>0</v>
      </c>
      <c r="S73" s="35">
        <f t="shared" si="26"/>
        <v>0</v>
      </c>
      <c r="T73" s="289">
        <f t="shared" si="24"/>
        <v>169602.13</v>
      </c>
      <c r="U73" s="37"/>
      <c r="V73" s="272"/>
    </row>
    <row r="74" spans="1:22" s="2" customFormat="1" ht="15.95" customHeight="1">
      <c r="A74" s="222"/>
      <c r="B74" s="483">
        <v>18237122</v>
      </c>
      <c r="C74" s="77" t="s">
        <v>22</v>
      </c>
      <c r="D74" s="232" t="s">
        <v>70</v>
      </c>
      <c r="E74" s="97">
        <v>43070</v>
      </c>
      <c r="F74" s="285" t="s">
        <v>12</v>
      </c>
      <c r="G74" s="293">
        <v>-169602.13</v>
      </c>
      <c r="H74" s="50">
        <v>0</v>
      </c>
      <c r="I74" s="50">
        <v>0</v>
      </c>
      <c r="J74" s="184">
        <v>0</v>
      </c>
      <c r="K74" s="39">
        <v>0</v>
      </c>
      <c r="L74" s="39">
        <f t="shared" ref="L74" si="27">K74</f>
        <v>0</v>
      </c>
      <c r="M74" s="39">
        <f t="shared" si="26"/>
        <v>0</v>
      </c>
      <c r="N74" s="175">
        <f t="shared" si="26"/>
        <v>0</v>
      </c>
      <c r="O74" s="39">
        <f t="shared" si="26"/>
        <v>0</v>
      </c>
      <c r="P74" s="176">
        <f t="shared" si="26"/>
        <v>0</v>
      </c>
      <c r="Q74" s="39">
        <f t="shared" si="26"/>
        <v>0</v>
      </c>
      <c r="R74" s="39">
        <f t="shared" si="26"/>
        <v>0</v>
      </c>
      <c r="S74" s="39">
        <f t="shared" si="26"/>
        <v>0</v>
      </c>
      <c r="T74" s="290">
        <f t="shared" si="24"/>
        <v>-169602.13</v>
      </c>
      <c r="U74" s="37"/>
      <c r="V74" s="272"/>
    </row>
    <row r="75" spans="1:22" s="2" customFormat="1" ht="15.95" customHeight="1">
      <c r="A75" s="222"/>
      <c r="B75" s="483"/>
      <c r="C75" s="234" t="s">
        <v>87</v>
      </c>
      <c r="D75" s="230"/>
      <c r="E75" s="59"/>
      <c r="F75" s="280"/>
      <c r="G75" s="297">
        <f t="shared" ref="G75:S75" si="28">SUM(G73:G74)</f>
        <v>0</v>
      </c>
      <c r="H75" s="60">
        <f t="shared" si="28"/>
        <v>0</v>
      </c>
      <c r="I75" s="60">
        <f t="shared" si="28"/>
        <v>0</v>
      </c>
      <c r="J75" s="188">
        <f t="shared" si="28"/>
        <v>0</v>
      </c>
      <c r="K75" s="60">
        <f t="shared" si="28"/>
        <v>0</v>
      </c>
      <c r="L75" s="60">
        <f t="shared" si="28"/>
        <v>0</v>
      </c>
      <c r="M75" s="60">
        <f t="shared" si="28"/>
        <v>0</v>
      </c>
      <c r="N75" s="187">
        <f t="shared" si="28"/>
        <v>0</v>
      </c>
      <c r="O75" s="60">
        <f t="shared" si="28"/>
        <v>0</v>
      </c>
      <c r="P75" s="188">
        <f t="shared" si="28"/>
        <v>0</v>
      </c>
      <c r="Q75" s="60">
        <f t="shared" si="28"/>
        <v>0</v>
      </c>
      <c r="R75" s="60">
        <f t="shared" si="28"/>
        <v>0</v>
      </c>
      <c r="S75" s="60">
        <f t="shared" si="28"/>
        <v>0</v>
      </c>
      <c r="T75" s="291">
        <f>SUM(T73:T74)</f>
        <v>0</v>
      </c>
      <c r="U75" s="37"/>
      <c r="V75" s="272"/>
    </row>
    <row r="76" spans="1:22" s="7" customFormat="1" ht="15.95" customHeight="1">
      <c r="A76" s="249"/>
      <c r="B76" s="484"/>
      <c r="C76" s="250"/>
      <c r="D76" s="228"/>
      <c r="E76" s="53"/>
      <c r="F76" s="64"/>
      <c r="G76" s="298"/>
      <c r="H76" s="65"/>
      <c r="I76" s="65"/>
      <c r="J76" s="180"/>
      <c r="K76" s="55"/>
      <c r="L76" s="55"/>
      <c r="M76" s="45"/>
      <c r="N76" s="185"/>
      <c r="O76" s="55"/>
      <c r="P76" s="180"/>
      <c r="Q76" s="55"/>
      <c r="R76" s="55"/>
      <c r="S76" s="45"/>
      <c r="T76" s="330"/>
      <c r="U76" s="30"/>
      <c r="V76" s="274"/>
    </row>
    <row r="77" spans="1:22" s="2" customFormat="1" ht="15.95" customHeight="1">
      <c r="A77" s="222"/>
      <c r="B77" s="483">
        <v>18237132</v>
      </c>
      <c r="C77" s="77" t="s">
        <v>226</v>
      </c>
      <c r="D77" s="235" t="s">
        <v>69</v>
      </c>
      <c r="E77" s="98" t="s">
        <v>86</v>
      </c>
      <c r="F77" s="284"/>
      <c r="G77" s="289">
        <v>133750.43</v>
      </c>
      <c r="H77" s="69">
        <v>0</v>
      </c>
      <c r="I77" s="69">
        <f>H77</f>
        <v>0</v>
      </c>
      <c r="J77" s="174">
        <v>0</v>
      </c>
      <c r="K77" s="35">
        <f>J77</f>
        <v>0</v>
      </c>
      <c r="L77" s="35">
        <f t="shared" ref="L77:S78" si="29">K77</f>
        <v>0</v>
      </c>
      <c r="M77" s="35">
        <f t="shared" si="29"/>
        <v>0</v>
      </c>
      <c r="N77" s="173">
        <f t="shared" si="29"/>
        <v>0</v>
      </c>
      <c r="O77" s="35">
        <f t="shared" si="29"/>
        <v>0</v>
      </c>
      <c r="P77" s="174">
        <f t="shared" si="29"/>
        <v>0</v>
      </c>
      <c r="Q77" s="35">
        <f t="shared" si="29"/>
        <v>0</v>
      </c>
      <c r="R77" s="35">
        <f t="shared" si="29"/>
        <v>0</v>
      </c>
      <c r="S77" s="35">
        <f t="shared" si="29"/>
        <v>0</v>
      </c>
      <c r="T77" s="289">
        <f t="shared" ref="T77:T78" si="30">SUM(G77:S77)</f>
        <v>133750.43</v>
      </c>
      <c r="U77" s="37"/>
      <c r="V77" s="272"/>
    </row>
    <row r="78" spans="1:22" s="2" customFormat="1" ht="15.95" customHeight="1">
      <c r="A78" s="222"/>
      <c r="B78" s="483">
        <v>18237132</v>
      </c>
      <c r="C78" s="77" t="s">
        <v>22</v>
      </c>
      <c r="D78" s="232" t="s">
        <v>70</v>
      </c>
      <c r="E78" s="99">
        <v>43070</v>
      </c>
      <c r="F78" s="276" t="s">
        <v>12</v>
      </c>
      <c r="G78" s="293">
        <v>-133750.43</v>
      </c>
      <c r="H78" s="50">
        <v>0</v>
      </c>
      <c r="I78" s="50">
        <v>0</v>
      </c>
      <c r="J78" s="184">
        <v>0</v>
      </c>
      <c r="K78" s="39">
        <v>0</v>
      </c>
      <c r="L78" s="39">
        <f t="shared" si="29"/>
        <v>0</v>
      </c>
      <c r="M78" s="39">
        <f t="shared" si="29"/>
        <v>0</v>
      </c>
      <c r="N78" s="175">
        <f t="shared" si="29"/>
        <v>0</v>
      </c>
      <c r="O78" s="39">
        <f t="shared" si="29"/>
        <v>0</v>
      </c>
      <c r="P78" s="176">
        <f t="shared" si="29"/>
        <v>0</v>
      </c>
      <c r="Q78" s="39">
        <f t="shared" si="29"/>
        <v>0</v>
      </c>
      <c r="R78" s="39">
        <f t="shared" si="29"/>
        <v>0</v>
      </c>
      <c r="S78" s="39">
        <f t="shared" si="29"/>
        <v>0</v>
      </c>
      <c r="T78" s="290">
        <f t="shared" si="30"/>
        <v>-133750.43</v>
      </c>
      <c r="U78" s="37"/>
      <c r="V78" s="272"/>
    </row>
    <row r="79" spans="1:22" s="2" customFormat="1" ht="15.95" customHeight="1">
      <c r="A79" s="222"/>
      <c r="B79" s="483"/>
      <c r="C79" s="234" t="s">
        <v>88</v>
      </c>
      <c r="D79" s="236"/>
      <c r="E79" s="59"/>
      <c r="F79" s="280"/>
      <c r="G79" s="297">
        <f t="shared" ref="G79:I79" si="31">SUM(G77:G78)</f>
        <v>0</v>
      </c>
      <c r="H79" s="60">
        <f t="shared" si="31"/>
        <v>0</v>
      </c>
      <c r="I79" s="60">
        <f t="shared" si="31"/>
        <v>0</v>
      </c>
      <c r="J79" s="188">
        <f>SUM(J77:J78)</f>
        <v>0</v>
      </c>
      <c r="K79" s="60">
        <f t="shared" ref="K79:S79" si="32">SUM(K77:K78)</f>
        <v>0</v>
      </c>
      <c r="L79" s="60">
        <f t="shared" si="32"/>
        <v>0</v>
      </c>
      <c r="M79" s="60">
        <f t="shared" si="32"/>
        <v>0</v>
      </c>
      <c r="N79" s="187">
        <f t="shared" si="32"/>
        <v>0</v>
      </c>
      <c r="O79" s="60">
        <f t="shared" si="32"/>
        <v>0</v>
      </c>
      <c r="P79" s="188">
        <f t="shared" si="32"/>
        <v>0</v>
      </c>
      <c r="Q79" s="60">
        <f t="shared" si="32"/>
        <v>0</v>
      </c>
      <c r="R79" s="60">
        <f t="shared" si="32"/>
        <v>0</v>
      </c>
      <c r="S79" s="60">
        <f t="shared" si="32"/>
        <v>0</v>
      </c>
      <c r="T79" s="291">
        <f>SUM(T77:T78)</f>
        <v>0</v>
      </c>
      <c r="U79" s="71"/>
      <c r="V79" s="272"/>
    </row>
    <row r="80" spans="1:22" s="7" customFormat="1" ht="15.95" customHeight="1">
      <c r="A80" s="249"/>
      <c r="B80" s="484"/>
      <c r="C80" s="250"/>
      <c r="D80" s="228"/>
      <c r="E80" s="53"/>
      <c r="F80" s="283"/>
      <c r="G80" s="298"/>
      <c r="H80" s="65"/>
      <c r="I80" s="65"/>
      <c r="J80" s="180"/>
      <c r="K80" s="55"/>
      <c r="L80" s="55"/>
      <c r="M80" s="45"/>
      <c r="N80" s="185"/>
      <c r="O80" s="55"/>
      <c r="P80" s="180"/>
      <c r="Q80" s="55"/>
      <c r="R80" s="55"/>
      <c r="S80" s="45"/>
      <c r="T80" s="330"/>
      <c r="U80" s="30"/>
      <c r="V80" s="274"/>
    </row>
    <row r="81" spans="1:22" s="2" customFormat="1" ht="15.95" customHeight="1">
      <c r="A81" s="222"/>
      <c r="B81" s="483">
        <v>18237142</v>
      </c>
      <c r="C81" s="77" t="s">
        <v>227</v>
      </c>
      <c r="D81" s="235" t="s">
        <v>69</v>
      </c>
      <c r="E81" s="98" t="s">
        <v>86</v>
      </c>
      <c r="F81" s="284"/>
      <c r="G81" s="289">
        <v>53996.63</v>
      </c>
      <c r="H81" s="69">
        <v>0</v>
      </c>
      <c r="I81" s="69">
        <f>H81</f>
        <v>0</v>
      </c>
      <c r="J81" s="174">
        <v>0</v>
      </c>
      <c r="K81" s="35">
        <f>J81</f>
        <v>0</v>
      </c>
      <c r="L81" s="35">
        <f t="shared" ref="L81:S81" si="33">K81</f>
        <v>0</v>
      </c>
      <c r="M81" s="35">
        <f t="shared" si="33"/>
        <v>0</v>
      </c>
      <c r="N81" s="173">
        <f t="shared" si="33"/>
        <v>0</v>
      </c>
      <c r="O81" s="35">
        <f t="shared" si="33"/>
        <v>0</v>
      </c>
      <c r="P81" s="174">
        <f t="shared" si="33"/>
        <v>0</v>
      </c>
      <c r="Q81" s="35">
        <f t="shared" si="33"/>
        <v>0</v>
      </c>
      <c r="R81" s="35">
        <f t="shared" si="33"/>
        <v>0</v>
      </c>
      <c r="S81" s="35">
        <f t="shared" si="33"/>
        <v>0</v>
      </c>
      <c r="T81" s="289">
        <f t="shared" ref="T81:T82" si="34">SUM(G81:S81)</f>
        <v>53996.63</v>
      </c>
      <c r="U81" s="37"/>
      <c r="V81" s="272"/>
    </row>
    <row r="82" spans="1:22" s="2" customFormat="1" ht="15.95" customHeight="1">
      <c r="A82" s="72"/>
      <c r="B82" s="483">
        <v>18237142</v>
      </c>
      <c r="C82" s="77" t="s">
        <v>22</v>
      </c>
      <c r="D82" s="232" t="s">
        <v>70</v>
      </c>
      <c r="E82" s="99">
        <v>43070</v>
      </c>
      <c r="F82" s="276" t="s">
        <v>12</v>
      </c>
      <c r="G82" s="293">
        <v>-53996.63</v>
      </c>
      <c r="H82" s="50">
        <v>0</v>
      </c>
      <c r="I82" s="50">
        <v>0</v>
      </c>
      <c r="J82" s="184">
        <v>0</v>
      </c>
      <c r="K82" s="50">
        <v>0</v>
      </c>
      <c r="L82" s="50">
        <v>0</v>
      </c>
      <c r="M82" s="50">
        <v>0</v>
      </c>
      <c r="N82" s="183">
        <v>0</v>
      </c>
      <c r="O82" s="50">
        <v>0</v>
      </c>
      <c r="P82" s="184">
        <v>0</v>
      </c>
      <c r="Q82" s="50">
        <v>0</v>
      </c>
      <c r="R82" s="50">
        <v>0</v>
      </c>
      <c r="S82" s="50">
        <v>0</v>
      </c>
      <c r="T82" s="290">
        <f t="shared" si="34"/>
        <v>-53996.63</v>
      </c>
      <c r="U82" s="37"/>
      <c r="V82" s="272"/>
    </row>
    <row r="83" spans="1:22" s="2" customFormat="1" ht="15.95" customHeight="1">
      <c r="A83" s="72"/>
      <c r="B83" s="486"/>
      <c r="C83" s="234" t="s">
        <v>89</v>
      </c>
      <c r="D83" s="236"/>
      <c r="E83" s="63"/>
      <c r="F83" s="280"/>
      <c r="G83" s="297">
        <f t="shared" ref="G83:I83" si="35">SUM(G81:G82)</f>
        <v>0</v>
      </c>
      <c r="H83" s="60">
        <f t="shared" si="35"/>
        <v>0</v>
      </c>
      <c r="I83" s="60">
        <f t="shared" si="35"/>
        <v>0</v>
      </c>
      <c r="J83" s="188">
        <f>SUM(J81:J82)</f>
        <v>0</v>
      </c>
      <c r="K83" s="60">
        <f t="shared" ref="K83:S83" si="36">SUM(K81:K82)</f>
        <v>0</v>
      </c>
      <c r="L83" s="60">
        <f t="shared" si="36"/>
        <v>0</v>
      </c>
      <c r="M83" s="60">
        <f t="shared" si="36"/>
        <v>0</v>
      </c>
      <c r="N83" s="187">
        <f t="shared" si="36"/>
        <v>0</v>
      </c>
      <c r="O83" s="60">
        <f t="shared" si="36"/>
        <v>0</v>
      </c>
      <c r="P83" s="188">
        <f t="shared" si="36"/>
        <v>0</v>
      </c>
      <c r="Q83" s="60">
        <f t="shared" si="36"/>
        <v>0</v>
      </c>
      <c r="R83" s="60">
        <f t="shared" si="36"/>
        <v>0</v>
      </c>
      <c r="S83" s="60">
        <f t="shared" si="36"/>
        <v>0</v>
      </c>
      <c r="T83" s="291">
        <f>SUM(T81:T82)</f>
        <v>0</v>
      </c>
      <c r="U83" s="37"/>
      <c r="V83" s="272"/>
    </row>
    <row r="84" spans="1:22" s="7" customFormat="1" ht="15.95" customHeight="1">
      <c r="A84" s="249"/>
      <c r="B84" s="484"/>
      <c r="C84" s="250"/>
      <c r="D84" s="228"/>
      <c r="E84" s="53"/>
      <c r="F84" s="283"/>
      <c r="G84" s="298"/>
      <c r="H84" s="65"/>
      <c r="I84" s="65"/>
      <c r="J84" s="180"/>
      <c r="K84" s="55"/>
      <c r="L84" s="55"/>
      <c r="M84" s="45"/>
      <c r="N84" s="185"/>
      <c r="O84" s="55"/>
      <c r="P84" s="180"/>
      <c r="Q84" s="55"/>
      <c r="R84" s="55"/>
      <c r="S84" s="45"/>
      <c r="T84" s="330"/>
      <c r="U84" s="30"/>
      <c r="V84" s="274"/>
    </row>
    <row r="85" spans="1:22" s="2" customFormat="1" ht="15.95" customHeight="1">
      <c r="A85" s="222"/>
      <c r="B85" s="483">
        <v>18237152</v>
      </c>
      <c r="C85" s="77" t="s">
        <v>228</v>
      </c>
      <c r="D85" s="235" t="s">
        <v>69</v>
      </c>
      <c r="E85" s="98" t="s">
        <v>86</v>
      </c>
      <c r="F85" s="284"/>
      <c r="G85" s="289">
        <v>67987.45</v>
      </c>
      <c r="H85" s="35">
        <v>0</v>
      </c>
      <c r="I85" s="35">
        <f>H85</f>
        <v>0</v>
      </c>
      <c r="J85" s="174">
        <v>0</v>
      </c>
      <c r="K85" s="35">
        <f>J85</f>
        <v>0</v>
      </c>
      <c r="L85" s="35">
        <f t="shared" ref="L85:S85" si="37">K85</f>
        <v>0</v>
      </c>
      <c r="M85" s="35">
        <f t="shared" si="37"/>
        <v>0</v>
      </c>
      <c r="N85" s="173">
        <f t="shared" si="37"/>
        <v>0</v>
      </c>
      <c r="O85" s="35">
        <f t="shared" si="37"/>
        <v>0</v>
      </c>
      <c r="P85" s="174">
        <f t="shared" si="37"/>
        <v>0</v>
      </c>
      <c r="Q85" s="35">
        <f t="shared" si="37"/>
        <v>0</v>
      </c>
      <c r="R85" s="35">
        <f t="shared" si="37"/>
        <v>0</v>
      </c>
      <c r="S85" s="35">
        <f t="shared" si="37"/>
        <v>0</v>
      </c>
      <c r="T85" s="289">
        <f t="shared" ref="T85:T86" si="38">SUM(G85:S85)</f>
        <v>67987.45</v>
      </c>
      <c r="U85" s="37"/>
      <c r="V85" s="272"/>
    </row>
    <row r="86" spans="1:22" s="2" customFormat="1" ht="15.95" customHeight="1">
      <c r="A86" s="222"/>
      <c r="B86" s="483">
        <v>18237152</v>
      </c>
      <c r="C86" s="77" t="s">
        <v>22</v>
      </c>
      <c r="D86" s="232" t="s">
        <v>70</v>
      </c>
      <c r="E86" s="99">
        <v>43070</v>
      </c>
      <c r="F86" s="276" t="s">
        <v>12</v>
      </c>
      <c r="G86" s="293">
        <v>-67987.45</v>
      </c>
      <c r="H86" s="50">
        <v>0</v>
      </c>
      <c r="I86" s="50">
        <v>0</v>
      </c>
      <c r="J86" s="184">
        <v>0</v>
      </c>
      <c r="K86" s="50">
        <v>0</v>
      </c>
      <c r="L86" s="50">
        <v>0</v>
      </c>
      <c r="M86" s="50">
        <v>0</v>
      </c>
      <c r="N86" s="183">
        <v>0</v>
      </c>
      <c r="O86" s="50">
        <v>0</v>
      </c>
      <c r="P86" s="184">
        <v>0</v>
      </c>
      <c r="Q86" s="50">
        <v>0</v>
      </c>
      <c r="R86" s="50">
        <v>0</v>
      </c>
      <c r="S86" s="50">
        <v>0</v>
      </c>
      <c r="T86" s="290">
        <f t="shared" si="38"/>
        <v>-67987.45</v>
      </c>
      <c r="U86" s="37"/>
      <c r="V86" s="272"/>
    </row>
    <row r="87" spans="1:22" s="2" customFormat="1" ht="15.95" customHeight="1">
      <c r="A87" s="72"/>
      <c r="B87" s="486"/>
      <c r="C87" s="234" t="s">
        <v>90</v>
      </c>
      <c r="D87" s="230"/>
      <c r="E87" s="63"/>
      <c r="F87" s="280"/>
      <c r="G87" s="297">
        <f t="shared" ref="G87:I87" si="39">SUM(G85:G86)</f>
        <v>0</v>
      </c>
      <c r="H87" s="60">
        <f t="shared" si="39"/>
        <v>0</v>
      </c>
      <c r="I87" s="60">
        <f t="shared" si="39"/>
        <v>0</v>
      </c>
      <c r="J87" s="188">
        <f>SUM(J85:J86)</f>
        <v>0</v>
      </c>
      <c r="K87" s="60">
        <f t="shared" ref="K87:S87" si="40">SUM(K85:K86)</f>
        <v>0</v>
      </c>
      <c r="L87" s="60">
        <f t="shared" si="40"/>
        <v>0</v>
      </c>
      <c r="M87" s="60">
        <f t="shared" si="40"/>
        <v>0</v>
      </c>
      <c r="N87" s="187">
        <f t="shared" si="40"/>
        <v>0</v>
      </c>
      <c r="O87" s="60">
        <f t="shared" si="40"/>
        <v>0</v>
      </c>
      <c r="P87" s="188">
        <f t="shared" si="40"/>
        <v>0</v>
      </c>
      <c r="Q87" s="60">
        <f t="shared" si="40"/>
        <v>0</v>
      </c>
      <c r="R87" s="60">
        <f t="shared" si="40"/>
        <v>0</v>
      </c>
      <c r="S87" s="60">
        <f t="shared" si="40"/>
        <v>0</v>
      </c>
      <c r="T87" s="291">
        <f>SUM(T85:T86)</f>
        <v>0</v>
      </c>
      <c r="U87" s="37"/>
      <c r="V87" s="272"/>
    </row>
    <row r="88" spans="1:22" s="7" customFormat="1" ht="15.95" customHeight="1">
      <c r="A88" s="249"/>
      <c r="B88" s="484"/>
      <c r="C88" s="250"/>
      <c r="D88" s="228"/>
      <c r="E88" s="53"/>
      <c r="F88" s="283"/>
      <c r="G88" s="298"/>
      <c r="H88" s="65"/>
      <c r="I88" s="65"/>
      <c r="J88" s="180"/>
      <c r="K88" s="55"/>
      <c r="L88" s="55"/>
      <c r="M88" s="45"/>
      <c r="N88" s="185"/>
      <c r="O88" s="55"/>
      <c r="P88" s="180"/>
      <c r="Q88" s="55"/>
      <c r="R88" s="55"/>
      <c r="S88" s="45"/>
      <c r="T88" s="330"/>
      <c r="U88" s="30"/>
      <c r="V88" s="274"/>
    </row>
    <row r="89" spans="1:22" s="2" customFormat="1" ht="15.95" customHeight="1">
      <c r="A89" s="72"/>
      <c r="B89" s="483">
        <v>18608062</v>
      </c>
      <c r="C89" s="77" t="s">
        <v>91</v>
      </c>
      <c r="D89" s="235" t="s">
        <v>64</v>
      </c>
      <c r="E89" s="75" t="s">
        <v>65</v>
      </c>
      <c r="F89" s="286" t="s">
        <v>65</v>
      </c>
      <c r="G89" s="289">
        <v>-50267724.640000001</v>
      </c>
      <c r="H89" s="76">
        <v>0</v>
      </c>
      <c r="I89" s="76">
        <f>H89</f>
        <v>0</v>
      </c>
      <c r="J89" s="174">
        <v>0</v>
      </c>
      <c r="K89" s="35">
        <f>J89</f>
        <v>0</v>
      </c>
      <c r="L89" s="35">
        <f t="shared" ref="L89:S91" si="41">K89</f>
        <v>0</v>
      </c>
      <c r="M89" s="35">
        <f t="shared" si="41"/>
        <v>0</v>
      </c>
      <c r="N89" s="173">
        <f t="shared" si="41"/>
        <v>0</v>
      </c>
      <c r="O89" s="35">
        <v>-14497.28</v>
      </c>
      <c r="P89" s="174">
        <v>0</v>
      </c>
      <c r="Q89" s="35">
        <v>0</v>
      </c>
      <c r="R89" s="35">
        <v>0</v>
      </c>
      <c r="S89" s="35">
        <v>0</v>
      </c>
      <c r="T89" s="289">
        <f t="shared" ref="T89:T91" si="42">SUM(G89:S89)</f>
        <v>-50282221.920000002</v>
      </c>
      <c r="U89" s="37"/>
      <c r="V89" s="272"/>
    </row>
    <row r="90" spans="1:22" s="2" customFormat="1" ht="15.95" customHeight="1">
      <c r="A90" s="72"/>
      <c r="B90" s="483">
        <v>18608062</v>
      </c>
      <c r="C90" s="77" t="s">
        <v>199</v>
      </c>
      <c r="D90" s="229" t="s">
        <v>70</v>
      </c>
      <c r="E90" s="75" t="s">
        <v>65</v>
      </c>
      <c r="F90" s="286" t="s">
        <v>65</v>
      </c>
      <c r="G90" s="299">
        <v>-210163</v>
      </c>
      <c r="H90" s="237">
        <v>0</v>
      </c>
      <c r="I90" s="237">
        <v>0</v>
      </c>
      <c r="J90" s="241">
        <v>0</v>
      </c>
      <c r="K90" s="237">
        <v>0</v>
      </c>
      <c r="L90" s="237">
        <v>0</v>
      </c>
      <c r="M90" s="237">
        <v>0</v>
      </c>
      <c r="N90" s="240">
        <v>0</v>
      </c>
      <c r="O90" s="237">
        <v>0</v>
      </c>
      <c r="P90" s="241">
        <v>0</v>
      </c>
      <c r="Q90" s="237">
        <v>0</v>
      </c>
      <c r="R90" s="237">
        <v>0</v>
      </c>
      <c r="S90" s="237">
        <v>0</v>
      </c>
      <c r="T90" s="289">
        <f t="shared" si="42"/>
        <v>-210163</v>
      </c>
      <c r="U90" s="37"/>
      <c r="V90" s="272"/>
    </row>
    <row r="91" spans="1:22" s="2" customFormat="1" ht="15.95" customHeight="1">
      <c r="A91" s="72"/>
      <c r="B91" s="483">
        <v>18608062</v>
      </c>
      <c r="C91" s="77" t="s">
        <v>22</v>
      </c>
      <c r="D91" s="224" t="s">
        <v>70</v>
      </c>
      <c r="E91" s="99">
        <v>43070</v>
      </c>
      <c r="F91" s="276" t="s">
        <v>12</v>
      </c>
      <c r="G91" s="290">
        <v>29176116</v>
      </c>
      <c r="H91" s="39">
        <v>0</v>
      </c>
      <c r="I91" s="39">
        <v>0</v>
      </c>
      <c r="J91" s="176">
        <v>0</v>
      </c>
      <c r="K91" s="39">
        <v>0</v>
      </c>
      <c r="L91" s="39">
        <v>0</v>
      </c>
      <c r="M91" s="39">
        <v>0</v>
      </c>
      <c r="N91" s="175">
        <v>0</v>
      </c>
      <c r="O91" s="39">
        <f>N91</f>
        <v>0</v>
      </c>
      <c r="P91" s="176">
        <f t="shared" si="41"/>
        <v>0</v>
      </c>
      <c r="Q91" s="39">
        <f t="shared" si="41"/>
        <v>0</v>
      </c>
      <c r="R91" s="39">
        <f t="shared" si="41"/>
        <v>0</v>
      </c>
      <c r="S91" s="39">
        <f t="shared" si="41"/>
        <v>0</v>
      </c>
      <c r="T91" s="290">
        <f t="shared" si="42"/>
        <v>29176116</v>
      </c>
      <c r="U91" s="37"/>
      <c r="V91" s="272"/>
    </row>
    <row r="92" spans="1:22" s="2" customFormat="1" ht="15.95" customHeight="1">
      <c r="A92" s="72"/>
      <c r="B92" s="486"/>
      <c r="C92" s="234" t="s">
        <v>92</v>
      </c>
      <c r="D92" s="235"/>
      <c r="E92" s="59"/>
      <c r="F92" s="58"/>
      <c r="G92" s="297">
        <f t="shared" ref="G92:I92" si="43">SUM(G89:G91)</f>
        <v>-21301771.640000001</v>
      </c>
      <c r="H92" s="60">
        <f t="shared" si="43"/>
        <v>0</v>
      </c>
      <c r="I92" s="60">
        <f t="shared" si="43"/>
        <v>0</v>
      </c>
      <c r="J92" s="188">
        <f>SUM(J89:J91)</f>
        <v>0</v>
      </c>
      <c r="K92" s="60">
        <f t="shared" ref="K92:S92" si="44">SUM(K89:K91)</f>
        <v>0</v>
      </c>
      <c r="L92" s="60">
        <f t="shared" si="44"/>
        <v>0</v>
      </c>
      <c r="M92" s="60">
        <f t="shared" si="44"/>
        <v>0</v>
      </c>
      <c r="N92" s="187">
        <f t="shared" si="44"/>
        <v>0</v>
      </c>
      <c r="O92" s="60">
        <f t="shared" si="44"/>
        <v>-14497.28</v>
      </c>
      <c r="P92" s="188">
        <f t="shared" si="44"/>
        <v>0</v>
      </c>
      <c r="Q92" s="60">
        <f t="shared" si="44"/>
        <v>0</v>
      </c>
      <c r="R92" s="60">
        <f t="shared" si="44"/>
        <v>0</v>
      </c>
      <c r="S92" s="60">
        <f t="shared" si="44"/>
        <v>0</v>
      </c>
      <c r="T92" s="291">
        <f>SUM(T89:T91)</f>
        <v>-21316268.920000002</v>
      </c>
      <c r="U92" s="37"/>
      <c r="V92" s="272"/>
    </row>
    <row r="93" spans="1:22" s="7" customFormat="1" ht="15.95" customHeight="1">
      <c r="A93" s="249"/>
      <c r="B93" s="487"/>
      <c r="C93" s="250"/>
      <c r="D93" s="228"/>
      <c r="E93" s="53"/>
      <c r="F93" s="52"/>
      <c r="G93" s="298"/>
      <c r="H93" s="65"/>
      <c r="I93" s="65"/>
      <c r="J93" s="180"/>
      <c r="K93" s="55"/>
      <c r="L93" s="55"/>
      <c r="M93" s="45"/>
      <c r="N93" s="185"/>
      <c r="O93" s="55"/>
      <c r="P93" s="180"/>
      <c r="Q93" s="55"/>
      <c r="R93" s="55"/>
      <c r="S93" s="45"/>
      <c r="T93" s="330"/>
      <c r="U93" s="30"/>
      <c r="V93" s="274"/>
    </row>
    <row r="94" spans="1:22" s="2" customFormat="1" ht="15.95" customHeight="1">
      <c r="A94" s="72"/>
      <c r="B94" s="77"/>
      <c r="C94" s="77"/>
      <c r="D94" s="229"/>
      <c r="E94" s="82"/>
      <c r="F94" s="81"/>
      <c r="G94" s="299"/>
      <c r="H94" s="78"/>
      <c r="I94" s="78"/>
      <c r="J94" s="243"/>
      <c r="K94" s="78"/>
      <c r="L94" s="78"/>
      <c r="M94" s="78"/>
      <c r="N94" s="242"/>
      <c r="O94" s="78"/>
      <c r="P94" s="243"/>
      <c r="Q94" s="78"/>
      <c r="R94" s="78"/>
      <c r="S94" s="78"/>
      <c r="T94" s="315"/>
      <c r="U94" s="37"/>
      <c r="V94" s="272"/>
    </row>
    <row r="95" spans="1:22" s="2" customFormat="1" ht="15.95" customHeight="1" thickBot="1">
      <c r="A95" s="251"/>
      <c r="B95" s="252"/>
      <c r="C95" s="253" t="s">
        <v>67</v>
      </c>
      <c r="D95" s="254"/>
      <c r="E95" s="255"/>
      <c r="F95" s="84"/>
      <c r="G95" s="300">
        <f t="shared" ref="G95:T95" si="45">G9+G17+G23+G27+G36+G40+G45+G49+G55+G60+G64+G68+G75+G79+G83+G87+G92</f>
        <v>-17625252.829999998</v>
      </c>
      <c r="H95" s="85">
        <f t="shared" si="45"/>
        <v>132568.29999999999</v>
      </c>
      <c r="I95" s="85">
        <f t="shared" si="45"/>
        <v>270843.74</v>
      </c>
      <c r="J95" s="245">
        <f t="shared" si="45"/>
        <v>247088.52</v>
      </c>
      <c r="K95" s="85">
        <f t="shared" si="45"/>
        <v>225239.41</v>
      </c>
      <c r="L95" s="85">
        <f t="shared" si="45"/>
        <v>263126.55</v>
      </c>
      <c r="M95" s="85">
        <f t="shared" si="45"/>
        <v>154001.42000000001</v>
      </c>
      <c r="N95" s="244">
        <f t="shared" si="45"/>
        <v>338911.77</v>
      </c>
      <c r="O95" s="85">
        <f t="shared" si="45"/>
        <v>177424.68</v>
      </c>
      <c r="P95" s="245">
        <f t="shared" si="45"/>
        <v>48652.21</v>
      </c>
      <c r="Q95" s="85">
        <f t="shared" si="45"/>
        <v>190867.74</v>
      </c>
      <c r="R95" s="85">
        <f t="shared" si="45"/>
        <v>368954.02</v>
      </c>
      <c r="S95" s="85">
        <f t="shared" si="45"/>
        <v>584927.06000000006</v>
      </c>
      <c r="T95" s="300">
        <f t="shared" si="45"/>
        <v>-14622647.41</v>
      </c>
      <c r="U95" s="37"/>
      <c r="V95" s="272"/>
    </row>
    <row r="96" spans="1:22" s="7" customFormat="1" ht="15.95" customHeight="1" thickTop="1" thickBot="1">
      <c r="A96" s="256"/>
      <c r="B96" s="257"/>
      <c r="C96" s="258"/>
      <c r="D96" s="259"/>
      <c r="E96" s="259"/>
      <c r="F96" s="86"/>
      <c r="G96" s="301"/>
      <c r="H96" s="88"/>
      <c r="I96" s="88"/>
      <c r="J96" s="205"/>
      <c r="K96" s="89"/>
      <c r="L96" s="89"/>
      <c r="M96" s="87"/>
      <c r="N96" s="204"/>
      <c r="O96" s="89"/>
      <c r="P96" s="205"/>
      <c r="Q96" s="89"/>
      <c r="R96" s="89"/>
      <c r="S96" s="87"/>
      <c r="T96" s="336"/>
      <c r="U96" s="30"/>
      <c r="V96" s="274"/>
    </row>
    <row r="97" spans="1:22" ht="15.95" customHeight="1">
      <c r="A97" s="90"/>
      <c r="B97" s="37"/>
      <c r="C97" s="37"/>
      <c r="D97" s="30"/>
      <c r="E97" s="30"/>
      <c r="F97" s="91"/>
      <c r="G97" s="92"/>
      <c r="H97" s="92"/>
      <c r="I97" s="92"/>
      <c r="J97" s="93"/>
      <c r="K97" s="93"/>
      <c r="L97" s="93"/>
      <c r="M97" s="93"/>
      <c r="N97" s="93"/>
      <c r="O97" s="93"/>
      <c r="P97" s="93"/>
      <c r="Q97" s="93"/>
      <c r="R97" s="93"/>
      <c r="S97" s="384" t="s">
        <v>258</v>
      </c>
      <c r="T97" s="172">
        <f>'GAS Activity Summary'!H28-'GAS Activity 2018'!T95</f>
        <v>-1</v>
      </c>
      <c r="U97" s="30"/>
      <c r="V97" s="274"/>
    </row>
    <row r="98" spans="1:22" ht="15.95" customHeight="1">
      <c r="A98" s="90"/>
      <c r="B98" s="37"/>
      <c r="C98" s="37"/>
      <c r="D98" s="30"/>
      <c r="E98" s="30"/>
      <c r="F98" s="91"/>
      <c r="G98" s="92"/>
      <c r="H98" s="92"/>
      <c r="I98" s="92"/>
      <c r="J98" s="93"/>
      <c r="K98" s="93"/>
      <c r="L98" s="93"/>
      <c r="M98" s="93"/>
      <c r="N98" s="93"/>
      <c r="O98" s="93"/>
      <c r="P98" s="93"/>
      <c r="Q98" s="93"/>
      <c r="R98" s="93"/>
      <c r="S98" s="93"/>
      <c r="U98" s="30"/>
      <c r="V98" s="274"/>
    </row>
    <row r="99" spans="1:22" ht="15.95" customHeight="1">
      <c r="A99" s="90"/>
      <c r="B99" s="37"/>
      <c r="C99" s="37"/>
      <c r="D99" s="30"/>
      <c r="E99" s="30"/>
      <c r="F99" s="91"/>
      <c r="G99" s="92"/>
      <c r="H99" s="92"/>
      <c r="I99" s="92"/>
      <c r="J99" s="93"/>
      <c r="K99" s="93"/>
      <c r="L99" s="93"/>
      <c r="M99" s="93"/>
      <c r="N99" s="93"/>
      <c r="O99" s="93"/>
      <c r="P99" s="93"/>
      <c r="Q99" s="93"/>
      <c r="R99" s="93"/>
      <c r="S99" s="93"/>
      <c r="T99" s="92"/>
      <c r="U99" s="30"/>
      <c r="V99" s="274"/>
    </row>
    <row r="100" spans="1:22" ht="15.95" customHeight="1">
      <c r="A100" s="90"/>
      <c r="B100" s="37"/>
      <c r="C100" s="37"/>
      <c r="D100" s="30"/>
      <c r="E100" s="30"/>
      <c r="F100" s="91"/>
      <c r="G100" s="91"/>
      <c r="H100" s="91"/>
      <c r="I100" s="91"/>
      <c r="J100" s="30"/>
      <c r="K100" s="30"/>
      <c r="L100" s="30"/>
      <c r="M100" s="30"/>
      <c r="N100" s="30"/>
      <c r="O100" s="30"/>
      <c r="P100" s="30"/>
      <c r="Q100" s="30"/>
      <c r="R100" s="30"/>
      <c r="S100" s="30"/>
      <c r="T100" s="91"/>
      <c r="U100" s="30"/>
      <c r="V100" s="274"/>
    </row>
    <row r="101" spans="1:22" ht="15.95" customHeight="1">
      <c r="A101" s="90"/>
      <c r="B101" s="37"/>
      <c r="C101" s="37"/>
      <c r="D101" s="30"/>
      <c r="E101" s="30"/>
      <c r="F101" s="91"/>
      <c r="G101" s="91"/>
      <c r="H101" s="91"/>
      <c r="I101" s="91"/>
      <c r="J101" s="30"/>
      <c r="K101" s="30"/>
      <c r="L101" s="30"/>
      <c r="M101" s="30"/>
      <c r="N101" s="30"/>
      <c r="O101" s="30"/>
      <c r="P101" s="30"/>
      <c r="Q101" s="30"/>
      <c r="R101" s="30"/>
      <c r="S101" s="30"/>
      <c r="T101" s="91"/>
      <c r="U101" s="30"/>
      <c r="V101" s="274"/>
    </row>
    <row r="102" spans="1:22">
      <c r="A102" s="11"/>
      <c r="B102" s="2"/>
      <c r="C102" s="2"/>
      <c r="F102" s="6"/>
      <c r="G102" s="6"/>
      <c r="H102" s="6"/>
      <c r="I102" s="6"/>
    </row>
    <row r="103" spans="1:22">
      <c r="A103" s="11"/>
      <c r="B103" s="2"/>
      <c r="C103" s="2"/>
      <c r="F103" s="6"/>
      <c r="G103" s="6"/>
      <c r="H103" s="6"/>
      <c r="I103" s="6"/>
    </row>
    <row r="104" spans="1:22">
      <c r="A104" s="11"/>
      <c r="B104" s="2"/>
      <c r="C104" s="2"/>
      <c r="F104" s="6"/>
      <c r="G104" s="6"/>
      <c r="H104" s="6"/>
      <c r="I104" s="6"/>
    </row>
    <row r="105" spans="1:22">
      <c r="A105" s="11"/>
      <c r="B105" s="2"/>
      <c r="C105" s="2"/>
    </row>
    <row r="106" spans="1:22">
      <c r="A106" s="11"/>
      <c r="B106" s="2"/>
      <c r="C106" s="2"/>
    </row>
    <row r="107" spans="1:22">
      <c r="A107" s="11"/>
      <c r="B107" s="2"/>
      <c r="C107" s="2"/>
    </row>
    <row r="108" spans="1:22">
      <c r="A108" s="11"/>
      <c r="B108" s="2"/>
      <c r="C108" s="2"/>
    </row>
    <row r="109" spans="1:22">
      <c r="A109" s="11"/>
      <c r="B109" s="2"/>
      <c r="C109" s="2"/>
    </row>
    <row r="110" spans="1:22">
      <c r="A110" s="11"/>
      <c r="B110" s="2"/>
      <c r="C110" s="2"/>
    </row>
    <row r="111" spans="1:22">
      <c r="A111" s="11"/>
      <c r="B111" s="2"/>
      <c r="C111" s="2"/>
    </row>
    <row r="112" spans="1:22">
      <c r="A112" s="11"/>
      <c r="B112" s="2"/>
      <c r="C112" s="2"/>
    </row>
    <row r="113" spans="1:3">
      <c r="A113" s="11"/>
      <c r="B113" s="2"/>
      <c r="C113" s="2"/>
    </row>
    <row r="114" spans="1:3">
      <c r="A114" s="11"/>
      <c r="B114" s="2"/>
      <c r="C114" s="2"/>
    </row>
  </sheetData>
  <mergeCells count="33">
    <mergeCell ref="E19:E20"/>
    <mergeCell ref="F19:F20"/>
    <mergeCell ref="A1:T1"/>
    <mergeCell ref="A2:T2"/>
    <mergeCell ref="A3:T3"/>
    <mergeCell ref="D11:D13"/>
    <mergeCell ref="E11:E13"/>
    <mergeCell ref="F11:F13"/>
    <mergeCell ref="D14:D16"/>
    <mergeCell ref="E14:E16"/>
    <mergeCell ref="F14:F16"/>
    <mergeCell ref="H5:J5"/>
    <mergeCell ref="K5:M5"/>
    <mergeCell ref="N5:P5"/>
    <mergeCell ref="Q5:S5"/>
    <mergeCell ref="D42:D43"/>
    <mergeCell ref="E42:E43"/>
    <mergeCell ref="F42:F43"/>
    <mergeCell ref="D29:D32"/>
    <mergeCell ref="E29:E32"/>
    <mergeCell ref="F29:F32"/>
    <mergeCell ref="D33:D35"/>
    <mergeCell ref="E33:E35"/>
    <mergeCell ref="F33:F35"/>
    <mergeCell ref="D57:D58"/>
    <mergeCell ref="E57:E58"/>
    <mergeCell ref="F57:F58"/>
    <mergeCell ref="D51:D52"/>
    <mergeCell ref="E51:E52"/>
    <mergeCell ref="F51:F52"/>
    <mergeCell ref="D53:D54"/>
    <mergeCell ref="E53:E54"/>
    <mergeCell ref="F53:F54"/>
  </mergeCells>
  <printOptions horizontalCentered="1"/>
  <pageMargins left="0.25" right="0.25" top="0.38" bottom="0.75" header="0.3" footer="0.3"/>
  <pageSetup scale="40" fitToHeight="0" orientation="landscape" r:id="rId1"/>
  <headerFooter>
    <oddFooter>&amp;L&amp;10&amp;Z&amp;F&amp;F&amp;R&amp;P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3"/>
  <sheetViews>
    <sheetView workbookViewId="0">
      <selection activeCell="P27" sqref="O27:P27"/>
    </sheetView>
  </sheetViews>
  <sheetFormatPr defaultRowHeight="15"/>
  <sheetData>
    <row r="2" spans="1:1">
      <c r="A2" t="s">
        <v>184</v>
      </c>
    </row>
    <row r="3" spans="1:1">
      <c r="A3" t="s">
        <v>185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SignificantOrder xmlns="dc463f71-b30c-4ab2-9473-d307f9d35888">false</SignificantOrder>
    <Date1 xmlns="dc463f71-b30c-4ab2-9473-d307f9d35888">2019-04-30T07:00:00+00:00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88BC8E7-08E7-4785-9FAA-9CC95BA8550A}">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27494B2-446F-47D0-91A8-62222E070CB9}">
  <ds:schemaRefs>
    <ds:schemaRef ds:uri="http://schemas.microsoft.com/sharepoint/v3/contenttype/forms"/>
  </ds:schemaRefs>
</ds:datastoreItem>
</file>

<file path=customXml/itemProps3.xml><?xml version="1.0" encoding="utf-8"?>
<ds:datastoreItem xmlns:ds="http://schemas.openxmlformats.org/officeDocument/2006/customXml" ds:itemID="{088F23F0-2FC9-4CE3-92A8-5D3A06E69625}"/>
</file>

<file path=customXml/itemProps4.xml><?xml version="1.0" encoding="utf-8"?>
<ds:datastoreItem xmlns:ds="http://schemas.openxmlformats.org/officeDocument/2006/customXml" ds:itemID="{B200AD4C-DD74-4AC4-8518-D5060713F4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Deferred Bal =&gt;</vt:lpstr>
      <vt:lpstr>ELEC Actual 2018</vt:lpstr>
      <vt:lpstr>GAS 2018</vt:lpstr>
      <vt:lpstr>Deferred Activity=&gt;</vt:lpstr>
      <vt:lpstr>ELEC Activity Summary</vt:lpstr>
      <vt:lpstr>ELEC Activity 2018</vt:lpstr>
      <vt:lpstr>GAS Activity Summary</vt:lpstr>
      <vt:lpstr>GAS Activity 2018</vt:lpstr>
      <vt:lpstr>Def Transfers &amp; Amort=&gt;</vt:lpstr>
      <vt:lpstr>ELEC Amort </vt:lpstr>
      <vt:lpstr>GAS Amort</vt:lpstr>
      <vt:lpstr>'ELEC Activity 2018'!Print_Area</vt:lpstr>
      <vt:lpstr>'ELEC Actual 2018'!Print_Area</vt:lpstr>
      <vt:lpstr>'ELEC Amort '!Print_Area</vt:lpstr>
      <vt:lpstr>'GAS 2018'!Print_Area</vt:lpstr>
      <vt:lpstr>'GAS Activity 2018'!Print_Area</vt:lpstr>
      <vt:lpstr>'GAS Amort'!Print_Area</vt:lpstr>
      <vt:lpstr>'ELEC Activity 2018'!Print_Titles</vt:lpstr>
      <vt:lpstr>'ELEC Actual 2018'!Print_Titles</vt:lpstr>
      <vt:lpstr>'ELEC Amort '!Print_Titles</vt:lpstr>
      <vt:lpstr>'GAS 2018'!Print_Titles</vt:lpstr>
      <vt:lpstr>'GAS Activity 2018'!Print_Titles</vt:lpstr>
      <vt:lpstr>'GAS Amort'!Print_Titles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Oates, Bryan (UTC)</cp:lastModifiedBy>
  <cp:lastPrinted>2019-04-29T21:21:13Z</cp:lastPrinted>
  <dcterms:created xsi:type="dcterms:W3CDTF">2018-02-20T17:14:21Z</dcterms:created>
  <dcterms:modified xsi:type="dcterms:W3CDTF">2019-05-01T15:48:38Z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