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Regulatory\Buck a Block\Solar Gen\"/>
    </mc:Choice>
  </mc:AlternateContent>
  <xr:revisionPtr revIDLastSave="0" documentId="13_ncr:1_{030B4339-2AF6-479B-A3CF-351E2F31B2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H13" i="1"/>
  <c r="K13" i="1"/>
  <c r="J13" i="1"/>
  <c r="L13" i="1"/>
  <c r="N13" i="1" l="1"/>
  <c r="D12" i="1"/>
  <c r="C12" i="1"/>
  <c r="N12" i="1" s="1"/>
  <c r="J11" i="1" l="1"/>
  <c r="I11" i="1" l="1"/>
  <c r="H11" i="1" l="1"/>
  <c r="G11" i="1" l="1"/>
  <c r="F11" i="1" l="1"/>
  <c r="E11" i="1" l="1"/>
  <c r="D11" i="1" l="1"/>
  <c r="C11" i="1" l="1"/>
  <c r="B11" i="1" l="1"/>
  <c r="N11" i="1" s="1"/>
  <c r="M10" i="1" l="1"/>
  <c r="L10" i="1" l="1"/>
  <c r="K10" i="1" l="1"/>
  <c r="J10" i="1" l="1"/>
  <c r="I10" i="1" l="1"/>
  <c r="H10" i="1" l="1"/>
  <c r="G10" i="1" l="1"/>
  <c r="F10" i="1" l="1"/>
  <c r="E10" i="1" l="1"/>
  <c r="D10" i="1" l="1"/>
  <c r="C10" i="1" l="1"/>
  <c r="B10" i="1" l="1"/>
  <c r="N10" i="1" s="1"/>
  <c r="M9" i="1" l="1"/>
  <c r="L9" i="1" l="1"/>
  <c r="K9" i="1" l="1"/>
  <c r="J9" i="1" l="1"/>
  <c r="I9" i="1" l="1"/>
  <c r="H9" i="1" l="1"/>
  <c r="G9" i="1" l="1"/>
  <c r="F9" i="1" l="1"/>
  <c r="E9" i="1" l="1"/>
  <c r="D9" i="1" l="1"/>
  <c r="C9" i="1" l="1"/>
  <c r="B9" i="1" l="1"/>
  <c r="N9" i="1" s="1"/>
  <c r="M8" i="1" l="1"/>
  <c r="L8" i="1" l="1"/>
  <c r="K8" i="1" l="1"/>
  <c r="J8" i="1" l="1"/>
  <c r="I8" i="1" l="1"/>
  <c r="H8" i="1" l="1"/>
  <c r="G8" i="1" l="1"/>
  <c r="F8" i="1" l="1"/>
  <c r="E8" i="1" l="1"/>
  <c r="D8" i="1" l="1"/>
  <c r="C8" i="1" l="1"/>
  <c r="B8" i="1" l="1"/>
  <c r="N8" i="1"/>
  <c r="M7" i="1" l="1"/>
  <c r="L7" i="1" l="1"/>
  <c r="K7" i="1" l="1"/>
  <c r="J7" i="1" l="1"/>
  <c r="I7" i="1" l="1"/>
  <c r="H7" i="1" l="1"/>
  <c r="G7" i="1" l="1"/>
  <c r="F7" i="1" l="1"/>
  <c r="N7" i="1" l="1"/>
  <c r="N6" i="1"/>
  <c r="N5" i="1"/>
</calcChain>
</file>

<file path=xl/sharedStrings.xml><?xml version="1.0" encoding="utf-8"?>
<sst xmlns="http://schemas.openxmlformats.org/spreadsheetml/2006/main" count="15" uniqueCount="15">
  <si>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</si>
  <si>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</si>
  <si>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</si>
  <si>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</si>
  <si>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</si>
  <si>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</si>
  <si>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</si>
  <si>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</si>
  <si>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</si>
  <si>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</si>
  <si>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</si>
  <si>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</si>
  <si>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</si>
  <si>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Rathdrum Solar Generation - MV90</t>
  </si>
  <si>
    <t>Prepared by:  Jennifer Hossack 01.03.24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</si>
</sst>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" fontId="0" fillId="2" borderId="0" xfId="0" applyNumberFormat="1" applyFill="1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workbookViewId="0">
      <selection activeCell="B14" sqref="B14"/>
    </sheetView>
  </sheetViews>
  <sheetFormatPr defaultRowHeight="15" x14ac:dyDescent="0.25"/>
  <sheetData>
    <row r="1" spans="1:14" x14ac:dyDescent="0.25">
      <c r="A1" t="s">
        <v>13</v>
      </c>
    </row>
    <row r="2" spans="1:14" x14ac:dyDescent="0.25">
      <c r="A2" s="6" t="s">
        <v>14</v>
      </c>
      <c r="B2" s="6"/>
      <c r="C2" s="6"/>
      <c r="D2" s="6"/>
    </row>
    <row r="4" spans="1:14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2" t="s">
        <v>12</v>
      </c>
    </row>
    <row r="5" spans="1:14" x14ac:dyDescent="0.25">
      <c r="A5" s="4">
        <v>2015</v>
      </c>
      <c r="B5">
        <v>0.70462000000000002</v>
      </c>
      <c r="C5">
        <v>1.4208599999999998</v>
      </c>
      <c r="D5">
        <v>2.0042900000000001</v>
      </c>
      <c r="E5">
        <v>2.8571200000000001</v>
      </c>
      <c r="F5">
        <v>3.1553900000000001</v>
      </c>
      <c r="G5">
        <v>3.09606</v>
      </c>
      <c r="H5">
        <v>3.1650100000000001</v>
      </c>
      <c r="I5">
        <v>2.6065300000000002</v>
      </c>
      <c r="J5">
        <v>2.3336199999999998</v>
      </c>
      <c r="K5">
        <v>1.79813</v>
      </c>
      <c r="L5">
        <v>1.1157300000000001</v>
      </c>
      <c r="M5">
        <v>0.25679000000000002</v>
      </c>
      <c r="N5" s="3">
        <f t="shared" ref="N5:N10" si="0">SUM(B5:M5)</f>
        <v>24.514149999999997</v>
      </c>
    </row>
    <row r="6" spans="1:14" x14ac:dyDescent="0.25">
      <c r="A6" s="4">
        <v>2016</v>
      </c>
      <c r="B6">
        <v>0.26591999999999999</v>
      </c>
      <c r="C6">
        <v>1.2783399999999998</v>
      </c>
      <c r="D6">
        <v>1.6852100000000001</v>
      </c>
      <c r="E6">
        <v>2.6715399999999998</v>
      </c>
      <c r="F6">
        <v>2.7673400000000004</v>
      </c>
      <c r="G6">
        <v>2.7268600000000003</v>
      </c>
      <c r="H6">
        <v>2.50027</v>
      </c>
      <c r="I6">
        <v>2.4567700000000001</v>
      </c>
      <c r="J6">
        <v>2.13808</v>
      </c>
      <c r="K6">
        <v>0.94159999999999999</v>
      </c>
      <c r="L6">
        <v>0.84599000000000002</v>
      </c>
      <c r="M6">
        <v>0.34004000000000001</v>
      </c>
      <c r="N6" s="3">
        <f t="shared" si="0"/>
        <v>20.61796</v>
      </c>
    </row>
    <row r="7" spans="1:14" x14ac:dyDescent="0.25">
      <c r="A7" s="4">
        <v>2017</v>
      </c>
      <c r="B7">
        <v>0.29319000000000001</v>
      </c>
      <c r="C7">
        <v>0.98480000000000001</v>
      </c>
      <c r="D7">
        <v>1.1721300000000001</v>
      </c>
      <c r="E7">
        <v>1.6202699999999999</v>
      </c>
      <c r="F7">
        <f>2323.7/1000</f>
        <v>2.3236999999999997</v>
      </c>
      <c r="G7">
        <f>2429.31/1000</f>
        <v>2.4293100000000001</v>
      </c>
      <c r="H7">
        <f>2864/1000</f>
        <v>2.8639999999999999</v>
      </c>
      <c r="I7">
        <f>2436.89/1000</f>
        <v>2.43689</v>
      </c>
      <c r="J7">
        <f>1787.78/1000</f>
        <v>1.7877799999999999</v>
      </c>
      <c r="K7">
        <f>1575.86/1000</f>
        <v>1.5758599999999998</v>
      </c>
      <c r="L7">
        <f>479.57/1000</f>
        <v>0.47957</v>
      </c>
      <c r="M7">
        <f>379.69/1000</f>
        <v>0.37968999999999997</v>
      </c>
      <c r="N7" s="3">
        <f t="shared" si="0"/>
        <v>18.347189999999998</v>
      </c>
    </row>
    <row r="8" spans="1:14" x14ac:dyDescent="0.25">
      <c r="A8" s="4">
        <v>2018</v>
      </c>
      <c r="B8" s="5">
        <f>424/1000</f>
        <v>0.42399999999999999</v>
      </c>
      <c r="C8">
        <f>691.9/1000</f>
        <v>0.69189999999999996</v>
      </c>
      <c r="D8">
        <f>1641.78/1000</f>
        <v>1.64178</v>
      </c>
      <c r="E8">
        <f>1691.35/1000</f>
        <v>1.6913499999999999</v>
      </c>
      <c r="F8">
        <f>2386.73/1000</f>
        <v>2.38673</v>
      </c>
      <c r="G8">
        <f>2247.58/1000</f>
        <v>2.2475800000000001</v>
      </c>
      <c r="H8">
        <f>2719.61/1000</f>
        <v>2.7196100000000003</v>
      </c>
      <c r="I8">
        <f>2301.74/1000</f>
        <v>2.3017399999999997</v>
      </c>
      <c r="J8">
        <f>2080.79/1000</f>
        <v>2.0807899999999999</v>
      </c>
      <c r="K8">
        <f>1564.58/1000</f>
        <v>1.5645799999999999</v>
      </c>
      <c r="L8">
        <f>757.7/1000</f>
        <v>0.75770000000000004</v>
      </c>
      <c r="M8">
        <f>497.3/1000</f>
        <v>0.49730000000000002</v>
      </c>
      <c r="N8" s="3">
        <f t="shared" si="0"/>
        <v>19.005059999999997</v>
      </c>
    </row>
    <row r="9" spans="1:14" x14ac:dyDescent="0.25">
      <c r="A9" s="4">
        <v>2019</v>
      </c>
      <c r="B9" s="5">
        <f>771.33/1000</f>
        <v>0.77133000000000007</v>
      </c>
      <c r="C9">
        <f>187.88/1000</f>
        <v>0.18787999999999999</v>
      </c>
      <c r="D9">
        <f>1720.3/1000</f>
        <v>1.7202999999999999</v>
      </c>
      <c r="E9">
        <f>1873.03/1000</f>
        <v>1.87303</v>
      </c>
      <c r="F9">
        <f>2444.74/1000</f>
        <v>2.4447399999999999</v>
      </c>
      <c r="G9">
        <f>2421.42/1000</f>
        <v>2.4214199999999999</v>
      </c>
      <c r="H9">
        <f>2639.23/1000</f>
        <v>2.63923</v>
      </c>
      <c r="I9">
        <f>2462.58/1000</f>
        <v>2.46258</v>
      </c>
      <c r="J9">
        <f>1547.35/1000</f>
        <v>1.54735</v>
      </c>
      <c r="K9">
        <f>1533.88/1000</f>
        <v>1.5338800000000001</v>
      </c>
      <c r="L9">
        <f>1123.6/1000</f>
        <v>1.1235999999999999</v>
      </c>
      <c r="M9">
        <f>362.93/1000</f>
        <v>0.36293000000000003</v>
      </c>
      <c r="N9" s="3">
        <f t="shared" si="0"/>
        <v>19.088269999999998</v>
      </c>
    </row>
    <row r="10" spans="1:14" x14ac:dyDescent="0.25">
      <c r="A10" s="4">
        <v>2020</v>
      </c>
      <c r="B10" s="5">
        <f>228.08/1000</f>
        <v>0.22808</v>
      </c>
      <c r="C10">
        <f>1270.22/1000</f>
        <v>1.2702200000000001</v>
      </c>
      <c r="D10">
        <f>1581.29/1000</f>
        <v>1.5812899999999999</v>
      </c>
      <c r="E10">
        <f>2126/1000</f>
        <v>2.1259999999999999</v>
      </c>
      <c r="F10">
        <f>2033.2/1000</f>
        <v>2.0331999999999999</v>
      </c>
      <c r="G10">
        <f>2031.36/1000</f>
        <v>2.0313599999999998</v>
      </c>
      <c r="H10">
        <f>2632.57/1000</f>
        <v>2.6325700000000003</v>
      </c>
      <c r="I10">
        <f>2507.17/1000</f>
        <v>2.5071699999999999</v>
      </c>
      <c r="J10">
        <f>1902.56/1000</f>
        <v>1.90256</v>
      </c>
      <c r="K10">
        <f>1443.01/1000</f>
        <v>1.4430099999999999</v>
      </c>
      <c r="L10">
        <f>697.83/1000</f>
        <v>0.69783000000000006</v>
      </c>
      <c r="M10">
        <f>643.75/1000</f>
        <v>0.64375000000000004</v>
      </c>
      <c r="N10" s="3">
        <f t="shared" si="0"/>
        <v>19.09704</v>
      </c>
    </row>
    <row r="11" spans="1:14" x14ac:dyDescent="0.25">
      <c r="A11" s="4">
        <v>2021</v>
      </c>
      <c r="B11" s="5">
        <f>588.46/1000</f>
        <v>0.58845999999999998</v>
      </c>
      <c r="C11">
        <f>790.62/1000</f>
        <v>0.79061999999999999</v>
      </c>
      <c r="D11">
        <f>1838.04/1000</f>
        <v>1.8380399999999999</v>
      </c>
      <c r="E11">
        <f>2370.1/1000</f>
        <v>2.3700999999999999</v>
      </c>
      <c r="F11">
        <f>2505.8/1000</f>
        <v>2.5058000000000002</v>
      </c>
      <c r="G11">
        <f>2438.96/1000</f>
        <v>2.4389600000000002</v>
      </c>
      <c r="H11">
        <f>2603.05/1000</f>
        <v>2.6030500000000001</v>
      </c>
      <c r="I11">
        <f>2190.75/1000</f>
        <v>2.19075</v>
      </c>
      <c r="J11">
        <f>1938.32/1000</f>
        <v>1.93832</v>
      </c>
      <c r="K11">
        <v>1.4813800000000001</v>
      </c>
      <c r="L11">
        <v>0.57772999999999997</v>
      </c>
      <c r="M11">
        <v>0.19594</v>
      </c>
      <c r="N11" s="3">
        <f t="shared" ref="N11" si="1">SUM(B11:M11)</f>
        <v>19.51915</v>
      </c>
    </row>
    <row r="12" spans="1:14" x14ac:dyDescent="0.25">
      <c r="A12" s="4">
        <v>2022</v>
      </c>
      <c r="B12" s="5">
        <v>0.43223</v>
      </c>
      <c r="C12">
        <f>1287.56/1000</f>
        <v>1.28756</v>
      </c>
      <c r="D12">
        <f>1584.47/1000</f>
        <v>1.58447</v>
      </c>
      <c r="E12">
        <v>1.8843099999999999</v>
      </c>
      <c r="F12">
        <v>1.92788</v>
      </c>
      <c r="G12">
        <v>2.2201200000000001</v>
      </c>
      <c r="H12">
        <v>2.7049400000000001</v>
      </c>
      <c r="I12">
        <v>2.47296</v>
      </c>
      <c r="J12">
        <v>2.0318000000000001</v>
      </c>
      <c r="K12">
        <v>1.7193800000000001</v>
      </c>
      <c r="L12">
        <v>0.80938999999999994</v>
      </c>
      <c r="M12">
        <v>2.4510000000000001E-2</v>
      </c>
      <c r="N12" s="3">
        <f>SUM(B12:M12)</f>
        <v>19.099550000000001</v>
      </c>
    </row>
    <row r="13" spans="1:14" x14ac:dyDescent="0.25">
      <c r="A13" s="4">
        <v>2023</v>
      </c>
      <c r="B13" s="5">
        <v>0.63815</v>
      </c>
      <c r="C13">
        <v>0.92203999999999997</v>
      </c>
      <c r="D13">
        <v>1.7373699999999999</v>
      </c>
      <c r="E13">
        <v>1.96533</v>
      </c>
      <c r="F13">
        <v>2.5125600000000001</v>
      </c>
      <c r="G13">
        <v>2.4586999999999999</v>
      </c>
      <c r="H13">
        <f>2789.67/1000</f>
        <v>2.7896700000000001</v>
      </c>
      <c r="I13">
        <v>2.1402199999999998</v>
      </c>
      <c r="J13">
        <f>1706.36/1000</f>
        <v>1.7063599999999999</v>
      </c>
      <c r="K13">
        <f>1640.44/1000</f>
        <v>1.6404400000000001</v>
      </c>
      <c r="L13">
        <f>744.86/1000</f>
        <v>0.74485999999999997</v>
      </c>
      <c r="M13">
        <v>0.46418999999999999</v>
      </c>
      <c r="N13" s="3">
        <f>SUM(B13:M13)</f>
        <v>19.719889999999999</v>
      </c>
    </row>
    <row r="14" spans="1:14" x14ac:dyDescent="0.25">
      <c r="A14" s="4">
        <v>2024</v>
      </c>
      <c r="B14" s="5"/>
      <c r="N14" s="3">
        <f>SUM(B14:M14)</f>
        <v>0</v>
      </c>
    </row>
  </sheetData>
  <pageMargins left="0.45" right="0.45" top="0.75" bottom="0.75" header="0.3" footer="0.3"/>
  <pageSetup orientation="landscape" r:id="rId1"/>
  <headerFooter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E54B32E4A517D4C9509626F869B38E9" ma:contentTypeVersion="44" ma:contentTypeDescription="" ma:contentTypeScope="" ma:versionID="c7473f0273e7ba2b13dd75b04ce3b7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2024-06-27T07:00:00+00:00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361361-935D-4496-B58C-0BF24880E19A}"/>
</file>

<file path=customXml/itemProps2.xml><?xml version="1.0" encoding="utf-8"?>
<ds:datastoreItem xmlns:ds="http://schemas.openxmlformats.org/officeDocument/2006/customXml" ds:itemID="{32B1336B-6EFD-4344-8B63-B6C2EA41EA1F}"/>
</file>

<file path=customXml/itemProps3.xml><?xml version="1.0" encoding="utf-8"?>
<ds:datastoreItem xmlns:ds="http://schemas.openxmlformats.org/officeDocument/2006/customXml" ds:itemID="{22EDE8B8-8F6A-43AA-B596-CCE2DA9C8762}"/>
</file>

<file path=customXml/itemProps4.xml><?xml version="1.0" encoding="utf-8"?>
<ds:datastoreItem xmlns:ds="http://schemas.openxmlformats.org/officeDocument/2006/customXml" ds:itemID="{18956583-EB5E-4B40-87F0-D0E1946A8D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CKettner</dc:creator>
  <cp:lastModifiedBy>Hossack, Jennifer</cp:lastModifiedBy>
  <cp:lastPrinted>2017-05-31T20:48:39Z</cp:lastPrinted>
  <dcterms:created xsi:type="dcterms:W3CDTF">2017-05-31T20:08:52Z</dcterms:created>
  <dcterms:modified xsi:type="dcterms:W3CDTF">2024-02-01T21:25:39Z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0x0101006E56B4D1795A2E4DB2F0B01679ED314A004E54B32E4A517D4C9509626F869B38E9</vt:lpwstr>
  </property>
  <property fmtid="{D5CDD505-2E9C-101B-9397-08002B2CF9AE}" pid="3" name="_docset_NoMedatataSyncRequired">
    <vt:lpwstr>False</vt:lpwstr>
  </property>
</Properties>
</file>