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91 Accounts and PGA Reports\191 balances to WUTC\2019\Aug 2019 191 Accounts\to WUTC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79" i="2" l="1"/>
  <c r="D78" i="2"/>
  <c r="D77" i="2"/>
  <c r="D76" i="2"/>
  <c r="D75" i="2"/>
  <c r="D72" i="2"/>
  <c r="D71" i="2"/>
  <c r="D65" i="2"/>
  <c r="D64" i="2"/>
  <c r="D58" i="2"/>
  <c r="D57" i="2"/>
  <c r="D47" i="2"/>
  <c r="D46" i="2"/>
  <c r="D38" i="2"/>
  <c r="D37" i="2"/>
  <c r="D29" i="2"/>
  <c r="D28" i="2"/>
  <c r="D19" i="2"/>
  <c r="D18" i="2"/>
  <c r="F76" i="2" l="1"/>
  <c r="G76" i="2" s="1"/>
  <c r="F75" i="2"/>
  <c r="G75" i="2" s="1"/>
  <c r="F78" i="2"/>
  <c r="G78" i="2" s="1"/>
  <c r="F77" i="2" l="1"/>
  <c r="G77" i="2" l="1"/>
  <c r="F79" i="2"/>
  <c r="G79" i="2" s="1"/>
</calcChain>
</file>

<file path=xl/sharedStrings.xml><?xml version="1.0" encoding="utf-8"?>
<sst xmlns="http://schemas.openxmlformats.org/spreadsheetml/2006/main" count="69" uniqueCount="32">
  <si>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</si>
  <si>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</si>
  <si>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</si>
  <si>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</si>
  <si>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</si>
  <si>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</si>
  <si>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</si>
  <si>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</si>
  <si>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</si>
  <si>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</si>
  <si>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</si>
  <si>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</si>
  <si>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</si>
  <si>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</si>
  <si>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</si>
  <si>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</si>
  <si>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</si>
  <si>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</si>
  <si>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</si>
  <si>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</si>
  <si>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</si>
  <si>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</si>
  <si>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</si>
  <si>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</si>
  <si>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</si>
  <si>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</si>
  <si>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</si>
  <si>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</si>
  <si>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</si>
  <si>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</si>
  <si>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PGA Accounts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</si>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</sst>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  <font>
      <sz val="10"/>
      <color rgb="FFC00000"/>
      <name val="Arial"/>
      <family val="2"/>
    </font>
    <font>
      <u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5" fillId="0" borderId="0" xfId="0" applyFont="1"/>
    <xf numFmtId="43" fontId="2" fillId="0" borderId="0" xfId="0" applyNumberFormat="1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2" fillId="0" borderId="0" xfId="2" applyNumberFormat="1" applyFont="1"/>
    <xf numFmtId="165" fontId="2" fillId="0" borderId="0" xfId="2" applyNumberFormat="1" applyFont="1"/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0" fontId="1" fillId="0" borderId="0" xfId="3"/>
    <xf numFmtId="0" fontId="4" fillId="0" borderId="0" xfId="3" applyFont="1" applyAlignment="1">
      <alignment horizontal="center"/>
    </xf>
    <xf numFmtId="0" fontId="3" fillId="0" borderId="0" xfId="3" applyFont="1"/>
    <xf numFmtId="0" fontId="3" fillId="0" borderId="0" xfId="3" applyFont="1" applyAlignment="1">
      <alignment horizontal="left" indent="1"/>
    </xf>
    <xf numFmtId="0" fontId="1" fillId="0" borderId="0" xfId="3" applyFont="1"/>
    <xf numFmtId="0" fontId="6" fillId="0" borderId="0" xfId="3" applyFont="1"/>
    <xf numFmtId="0" fontId="6" fillId="0" borderId="0" xfId="3" applyFont="1" applyFill="1"/>
    <xf numFmtId="17" fontId="4" fillId="0" borderId="0" xfId="5" applyNumberFormat="1" applyFont="1" applyFill="1" applyAlignment="1">
      <alignment horizontal="center" wrapText="1"/>
    </xf>
    <xf numFmtId="0" fontId="1" fillId="0" borderId="0" xfId="5"/>
    <xf numFmtId="44" fontId="1" fillId="0" borderId="0" xfId="5" applyNumberFormat="1" applyFont="1" applyFill="1"/>
    <xf numFmtId="43" fontId="5" fillId="0" borderId="0" xfId="5" applyNumberFormat="1" applyFont="1" applyFill="1"/>
    <xf numFmtId="43" fontId="6" fillId="0" borderId="0" xfId="5" applyNumberFormat="1" applyFont="1" applyFill="1"/>
    <xf numFmtId="43" fontId="1" fillId="0" borderId="1" xfId="0" applyNumberFormat="1" applyFont="1" applyFill="1" applyBorder="1"/>
    <xf numFmtId="44" fontId="1" fillId="0" borderId="0" xfId="6" applyFont="1" applyFill="1"/>
    <xf numFmtId="0" fontId="8" fillId="0" borderId="0" xfId="3" applyFont="1"/>
    <xf numFmtId="43" fontId="6" fillId="0" borderId="0" xfId="7" applyFont="1" applyFill="1"/>
    <xf numFmtId="43" fontId="8" fillId="0" borderId="0" xfId="7" applyFont="1" applyFill="1"/>
    <xf numFmtId="0" fontId="9" fillId="0" borderId="0" xfId="3" applyFont="1"/>
    <xf numFmtId="43" fontId="1" fillId="0" borderId="1" xfId="8" applyNumberFormat="1" applyFont="1" applyFill="1" applyBorder="1"/>
    <xf numFmtId="43" fontId="9" fillId="0" borderId="0" xfId="7" applyFont="1" applyFill="1"/>
    <xf numFmtId="39" fontId="6" fillId="0" borderId="0" xfId="5" applyNumberFormat="1" applyFont="1" applyFill="1"/>
    <xf numFmtId="44" fontId="1" fillId="0" borderId="0" xfId="6" applyNumberFormat="1" applyFont="1" applyFill="1" applyBorder="1"/>
    <xf numFmtId="43" fontId="13" fillId="0" borderId="2" xfId="7" applyNumberFormat="1" applyFont="1" applyFill="1" applyBorder="1"/>
    <xf numFmtId="44" fontId="13" fillId="0" borderId="3" xfId="9" applyFont="1" applyFill="1" applyBorder="1"/>
    <xf numFmtId="44" fontId="1" fillId="0" borderId="4" xfId="9" applyFont="1" applyFill="1" applyBorder="1"/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Alignment="1">
      <alignment horizontal="centerContinuous"/>
    </xf>
    <xf numFmtId="17" fontId="14" fillId="0" borderId="0" xfId="5" applyNumberFormat="1" applyFont="1" applyFill="1" applyAlignment="1">
      <alignment horizontal="center"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tabSelected="1" zoomScaleNormal="100" workbookViewId="0">
      <selection activeCell="D8" sqref="D8"/>
    </sheetView>
  </sheetViews>
  <sheetFormatPr defaultColWidth="9.140625" defaultRowHeight="12.75" outlineLevelCol="1" x14ac:dyDescent="0.2"/>
  <cols>
    <col min="1" max="1" width="5.7109375" style="1" customWidth="1"/>
    <col min="2" max="2" width="58.7109375" style="1" bestFit="1" customWidth="1"/>
    <col min="3" max="3" width="11.5703125" style="3" bestFit="1" customWidth="1"/>
    <col min="4" max="4" width="18.28515625" style="3" bestFit="1" customWidth="1"/>
    <col min="5" max="5" width="9.140625" style="1" hidden="1" customWidth="1" outlineLevel="1"/>
    <col min="6" max="6" width="16.140625" style="14" hidden="1" customWidth="1" outlineLevel="1"/>
    <col min="7" max="7" width="20.5703125" style="1" hidden="1" customWidth="1" outlineLevel="1"/>
    <col min="8" max="8" width="9.140625" style="1" hidden="1" customWidth="1" outlineLevel="1"/>
    <col min="9" max="9" width="9.140625" style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5" t="s">
        <v>29</v>
      </c>
      <c r="B1" s="53"/>
      <c r="C1" s="54"/>
      <c r="D1" s="53"/>
    </row>
    <row r="2" spans="1:10" x14ac:dyDescent="0.2">
      <c r="A2" s="55" t="s">
        <v>30</v>
      </c>
      <c r="B2" s="53"/>
      <c r="C2" s="54"/>
      <c r="D2" s="53"/>
    </row>
    <row r="3" spans="1:10" x14ac:dyDescent="0.2">
      <c r="A3" s="55" t="s">
        <v>31</v>
      </c>
      <c r="B3" s="53"/>
      <c r="C3" s="54"/>
      <c r="D3" s="53"/>
    </row>
    <row r="4" spans="1:10" x14ac:dyDescent="0.2">
      <c r="A4" s="55">
        <v>2019</v>
      </c>
      <c r="B4" s="53"/>
      <c r="C4" s="54"/>
      <c r="D4" s="53"/>
    </row>
    <row r="5" spans="1:10" x14ac:dyDescent="0.2">
      <c r="C5" s="13"/>
    </row>
    <row r="6" spans="1:10" x14ac:dyDescent="0.2">
      <c r="B6" s="2"/>
    </row>
    <row r="8" spans="1:10" x14ac:dyDescent="0.2">
      <c r="A8" s="28"/>
      <c r="B8" s="28"/>
      <c r="C8" s="29" t="s">
        <v>23</v>
      </c>
      <c r="D8" s="56">
        <v>43647</v>
      </c>
      <c r="F8" s="15"/>
    </row>
    <row r="9" spans="1:10" x14ac:dyDescent="0.2">
      <c r="A9" s="28"/>
      <c r="B9" s="28"/>
      <c r="C9" s="29"/>
      <c r="D9" s="35"/>
      <c r="F9" s="16"/>
    </row>
    <row r="10" spans="1:10" x14ac:dyDescent="0.2">
      <c r="A10" s="30" t="s">
        <v>0</v>
      </c>
      <c r="B10" s="28"/>
      <c r="C10" s="28"/>
      <c r="D10" s="36"/>
    </row>
    <row r="11" spans="1:10" x14ac:dyDescent="0.2">
      <c r="A11" s="31" t="s">
        <v>1</v>
      </c>
      <c r="B11" s="28"/>
      <c r="C11" s="32">
        <v>19100152</v>
      </c>
      <c r="D11" s="36"/>
      <c r="E11" s="12"/>
      <c r="F11" s="17"/>
    </row>
    <row r="12" spans="1:10" x14ac:dyDescent="0.2">
      <c r="A12" s="28"/>
      <c r="B12" s="32" t="s">
        <v>2</v>
      </c>
      <c r="C12" s="28"/>
      <c r="D12" s="37">
        <v>-124989.73999999433</v>
      </c>
      <c r="E12" s="12"/>
      <c r="F12" s="18"/>
    </row>
    <row r="13" spans="1:10" x14ac:dyDescent="0.2">
      <c r="A13" s="28"/>
      <c r="B13" s="24" t="s">
        <v>3</v>
      </c>
      <c r="C13" s="28"/>
      <c r="D13" s="38"/>
      <c r="E13" s="12"/>
      <c r="F13" s="18"/>
    </row>
    <row r="14" spans="1:10" x14ac:dyDescent="0.2">
      <c r="A14" s="28"/>
      <c r="B14" s="24" t="s">
        <v>25</v>
      </c>
      <c r="C14" s="28"/>
      <c r="D14" s="38">
        <v>0</v>
      </c>
      <c r="E14" s="12"/>
      <c r="F14" s="18"/>
    </row>
    <row r="15" spans="1:10" x14ac:dyDescent="0.2">
      <c r="A15" s="28"/>
      <c r="B15" s="33" t="s">
        <v>4</v>
      </c>
      <c r="C15" s="28"/>
      <c r="D15" s="39">
        <v>6755</v>
      </c>
      <c r="E15" s="12"/>
      <c r="F15" s="18"/>
      <c r="G15" s="18"/>
      <c r="H15" s="18"/>
      <c r="I15" s="18"/>
      <c r="J15" s="18"/>
    </row>
    <row r="16" spans="1:10" x14ac:dyDescent="0.2">
      <c r="A16" s="28"/>
      <c r="B16" s="34" t="s">
        <v>5</v>
      </c>
      <c r="C16" s="28"/>
      <c r="D16" s="39">
        <v>-86.82</v>
      </c>
      <c r="E16" s="12"/>
      <c r="F16" s="19"/>
    </row>
    <row r="17" spans="1:12" x14ac:dyDescent="0.2">
      <c r="A17" s="28"/>
      <c r="B17" s="32" t="s">
        <v>6</v>
      </c>
      <c r="C17" s="28"/>
      <c r="D17" s="39">
        <v>-7419.49</v>
      </c>
      <c r="E17" s="12"/>
      <c r="F17" s="19"/>
      <c r="G17" s="19"/>
      <c r="H17" s="19"/>
      <c r="I17" s="19"/>
      <c r="J17" s="19"/>
    </row>
    <row r="18" spans="1:12" x14ac:dyDescent="0.2">
      <c r="A18" s="28"/>
      <c r="B18" s="32" t="s">
        <v>7</v>
      </c>
      <c r="C18" s="28"/>
      <c r="D18" s="40">
        <f>SUM(D13:D17)</f>
        <v>-751.30999999999949</v>
      </c>
      <c r="E18" s="12"/>
      <c r="F18" s="19"/>
      <c r="G18" s="25"/>
      <c r="H18" s="25"/>
      <c r="I18" s="25"/>
      <c r="J18" s="25"/>
    </row>
    <row r="19" spans="1:12" x14ac:dyDescent="0.2">
      <c r="A19" s="28"/>
      <c r="B19" s="32" t="s">
        <v>8</v>
      </c>
      <c r="C19" s="28"/>
      <c r="D19" s="21">
        <f>+D18+D12</f>
        <v>-125741.04999999433</v>
      </c>
      <c r="E19" s="12"/>
      <c r="F19" s="19"/>
      <c r="L19" s="12"/>
    </row>
    <row r="20" spans="1:12" x14ac:dyDescent="0.2">
      <c r="A20" s="28"/>
      <c r="B20" s="28"/>
      <c r="C20" s="28"/>
      <c r="D20" s="36"/>
      <c r="E20" s="12"/>
      <c r="F20" s="18"/>
      <c r="G20" s="18"/>
      <c r="H20" s="18"/>
      <c r="I20" s="18"/>
      <c r="J20" s="18"/>
    </row>
    <row r="21" spans="1:12" x14ac:dyDescent="0.2">
      <c r="A21" s="31" t="s">
        <v>9</v>
      </c>
      <c r="B21" s="28"/>
      <c r="C21" s="32">
        <v>19100162</v>
      </c>
      <c r="D21" s="36"/>
      <c r="E21" s="12"/>
      <c r="F21" s="18"/>
      <c r="G21" s="18"/>
      <c r="H21" s="18"/>
      <c r="I21" s="18"/>
      <c r="J21" s="18"/>
    </row>
    <row r="22" spans="1:12" x14ac:dyDescent="0.2">
      <c r="A22" s="28"/>
      <c r="B22" s="32" t="s">
        <v>2</v>
      </c>
      <c r="C22" s="28"/>
      <c r="D22" s="37">
        <v>-12741404.620000014</v>
      </c>
      <c r="E22" s="12"/>
      <c r="F22" s="18"/>
      <c r="G22" s="18"/>
      <c r="H22" s="18"/>
      <c r="I22" s="18"/>
      <c r="J22" s="18"/>
    </row>
    <row r="23" spans="1:12" x14ac:dyDescent="0.2">
      <c r="A23" s="28"/>
      <c r="B23" s="24" t="s">
        <v>3</v>
      </c>
      <c r="C23" s="28"/>
      <c r="D23" s="38"/>
      <c r="E23" s="12"/>
      <c r="F23" s="19"/>
    </row>
    <row r="24" spans="1:12" x14ac:dyDescent="0.2">
      <c r="A24" s="28"/>
      <c r="B24" s="24" t="s">
        <v>25</v>
      </c>
      <c r="C24" s="28"/>
      <c r="D24" s="38">
        <v>0</v>
      </c>
      <c r="E24" s="12"/>
      <c r="F24" s="19"/>
    </row>
    <row r="25" spans="1:12" x14ac:dyDescent="0.2">
      <c r="A25" s="28"/>
      <c r="B25" s="33" t="s">
        <v>4</v>
      </c>
      <c r="C25" s="28"/>
      <c r="D25" s="39">
        <v>1549734</v>
      </c>
      <c r="E25" s="12"/>
      <c r="F25" s="19"/>
      <c r="G25" s="25"/>
      <c r="H25" s="25"/>
      <c r="I25" s="25"/>
      <c r="J25" s="25"/>
    </row>
    <row r="26" spans="1:12" x14ac:dyDescent="0.2">
      <c r="A26" s="28"/>
      <c r="B26" s="34" t="s">
        <v>5</v>
      </c>
      <c r="C26" s="28"/>
      <c r="D26" s="39">
        <v>4147.5600000000004</v>
      </c>
      <c r="E26" s="12"/>
      <c r="F26" s="25"/>
      <c r="G26" s="25"/>
      <c r="H26" s="25"/>
      <c r="I26" s="25"/>
      <c r="J26" s="25"/>
    </row>
    <row r="27" spans="1:12" x14ac:dyDescent="0.2">
      <c r="A27" s="28"/>
      <c r="B27" s="32" t="s">
        <v>6</v>
      </c>
      <c r="C27" s="28"/>
      <c r="D27" s="39">
        <v>-34133.32</v>
      </c>
      <c r="E27" s="12"/>
      <c r="F27" s="18"/>
    </row>
    <row r="28" spans="1:12" x14ac:dyDescent="0.2">
      <c r="A28" s="28"/>
      <c r="B28" s="32" t="s">
        <v>7</v>
      </c>
      <c r="C28" s="28"/>
      <c r="D28" s="40">
        <f>SUM(D24:D27)</f>
        <v>1519748.24</v>
      </c>
      <c r="E28" s="12"/>
      <c r="F28" s="18"/>
    </row>
    <row r="29" spans="1:12" x14ac:dyDescent="0.2">
      <c r="A29" s="28"/>
      <c r="B29" s="32" t="s">
        <v>8</v>
      </c>
      <c r="C29" s="28"/>
      <c r="D29" s="21">
        <f>+D28+D22</f>
        <v>-11221656.380000014</v>
      </c>
      <c r="E29" s="12"/>
      <c r="F29" s="18"/>
    </row>
    <row r="30" spans="1:12" x14ac:dyDescent="0.2">
      <c r="A30" s="28"/>
      <c r="B30" s="28"/>
      <c r="C30" s="28"/>
      <c r="D30" s="37"/>
      <c r="E30" s="12"/>
      <c r="F30" s="19"/>
      <c r="G30" s="25"/>
    </row>
    <row r="31" spans="1:12" x14ac:dyDescent="0.2">
      <c r="A31" s="31" t="s">
        <v>24</v>
      </c>
      <c r="B31" s="28"/>
      <c r="C31" s="32">
        <v>19100192</v>
      </c>
      <c r="D31" s="37"/>
      <c r="E31" s="12"/>
      <c r="F31" s="18"/>
    </row>
    <row r="32" spans="1:12" x14ac:dyDescent="0.2">
      <c r="A32" s="28"/>
      <c r="B32" s="32" t="s">
        <v>2</v>
      </c>
      <c r="C32" s="28"/>
      <c r="D32" s="37">
        <v>47841343.420000009</v>
      </c>
      <c r="E32" s="12"/>
      <c r="F32" s="18"/>
    </row>
    <row r="33" spans="1:6" x14ac:dyDescent="0.2">
      <c r="A33" s="28"/>
      <c r="B33" s="24" t="s">
        <v>25</v>
      </c>
      <c r="C33" s="28"/>
      <c r="D33" s="38">
        <v>0</v>
      </c>
      <c r="E33" s="12"/>
      <c r="F33" s="20"/>
    </row>
    <row r="34" spans="1:6" x14ac:dyDescent="0.2">
      <c r="A34" s="28"/>
      <c r="B34" s="33" t="s">
        <v>4</v>
      </c>
      <c r="C34" s="28"/>
      <c r="D34" s="39">
        <v>-1454294</v>
      </c>
      <c r="E34" s="12"/>
      <c r="F34" s="20"/>
    </row>
    <row r="35" spans="1:6" x14ac:dyDescent="0.2">
      <c r="A35" s="28"/>
      <c r="B35" s="34" t="s">
        <v>5</v>
      </c>
      <c r="C35" s="28"/>
      <c r="D35" s="39">
        <v>0</v>
      </c>
      <c r="E35" s="12"/>
      <c r="F35" s="19"/>
    </row>
    <row r="36" spans="1:6" s="4" customFormat="1" x14ac:dyDescent="0.2">
      <c r="A36" s="28"/>
      <c r="B36" s="32" t="s">
        <v>6</v>
      </c>
      <c r="C36" s="28"/>
      <c r="D36" s="39">
        <v>217658.04</v>
      </c>
      <c r="E36" s="12"/>
      <c r="F36" s="14"/>
    </row>
    <row r="37" spans="1:6" s="4" customFormat="1" x14ac:dyDescent="0.2">
      <c r="A37" s="28"/>
      <c r="B37" s="32" t="s">
        <v>7</v>
      </c>
      <c r="C37" s="28"/>
      <c r="D37" s="40">
        <f>SUM(D33:D36)</f>
        <v>-1236635.96</v>
      </c>
      <c r="E37" s="12"/>
      <c r="F37" s="14"/>
    </row>
    <row r="38" spans="1:6" s="6" customFormat="1" x14ac:dyDescent="0.2">
      <c r="A38" s="28"/>
      <c r="B38" s="32" t="s">
        <v>8</v>
      </c>
      <c r="C38" s="28"/>
      <c r="D38" s="37">
        <f>+D37+D32</f>
        <v>46604707.460000008</v>
      </c>
      <c r="E38" s="12"/>
      <c r="F38" s="14"/>
    </row>
    <row r="39" spans="1:6" s="7" customFormat="1" x14ac:dyDescent="0.2">
      <c r="A39" s="28"/>
      <c r="B39" s="28"/>
      <c r="C39" s="28"/>
      <c r="D39" s="36"/>
      <c r="E39" s="12"/>
      <c r="F39" s="14"/>
    </row>
    <row r="40" spans="1:6" s="7" customFormat="1" x14ac:dyDescent="0.2">
      <c r="A40" s="30" t="s">
        <v>10</v>
      </c>
      <c r="B40" s="28"/>
      <c r="C40" s="32">
        <v>19100012</v>
      </c>
      <c r="D40" s="36"/>
      <c r="E40" s="12"/>
      <c r="F40" s="14"/>
    </row>
    <row r="41" spans="1:6" s="7" customFormat="1" x14ac:dyDescent="0.2">
      <c r="A41" s="28"/>
      <c r="B41" s="32" t="s">
        <v>2</v>
      </c>
      <c r="C41" s="28"/>
      <c r="D41" s="41">
        <v>-812306.82000000123</v>
      </c>
      <c r="E41" s="12"/>
      <c r="F41" s="14"/>
    </row>
    <row r="42" spans="1:6" s="7" customFormat="1" x14ac:dyDescent="0.2">
      <c r="A42" s="24"/>
      <c r="B42" s="24" t="s">
        <v>25</v>
      </c>
      <c r="C42" s="24"/>
      <c r="D42" s="39">
        <v>0</v>
      </c>
      <c r="E42" s="12"/>
      <c r="F42" s="14"/>
    </row>
    <row r="43" spans="1:6" s="7" customFormat="1" x14ac:dyDescent="0.2">
      <c r="A43" s="24"/>
      <c r="B43" s="24" t="s">
        <v>22</v>
      </c>
      <c r="C43" s="24"/>
      <c r="D43" s="38">
        <v>0</v>
      </c>
      <c r="E43" s="12"/>
      <c r="F43" s="14"/>
    </row>
    <row r="44" spans="1:6" s="7" customFormat="1" x14ac:dyDescent="0.2">
      <c r="A44" s="33"/>
      <c r="B44" s="33" t="s">
        <v>11</v>
      </c>
      <c r="C44" s="33"/>
      <c r="D44" s="43">
        <v>5964184.0999999996</v>
      </c>
      <c r="E44" s="12"/>
      <c r="F44" s="14"/>
    </row>
    <row r="45" spans="1:6" x14ac:dyDescent="0.2">
      <c r="A45" s="42"/>
      <c r="B45" s="42" t="s">
        <v>12</v>
      </c>
      <c r="C45" s="42"/>
      <c r="D45" s="44"/>
      <c r="E45" s="12"/>
    </row>
    <row r="46" spans="1:6" x14ac:dyDescent="0.2">
      <c r="A46" s="28"/>
      <c r="B46" s="32" t="s">
        <v>7</v>
      </c>
      <c r="C46" s="28"/>
      <c r="D46" s="46">
        <f>SUM(D42:D45)</f>
        <v>5964184.0999999996</v>
      </c>
      <c r="E46" s="12"/>
    </row>
    <row r="47" spans="1:6" x14ac:dyDescent="0.2">
      <c r="A47" s="28"/>
      <c r="B47" s="32" t="s">
        <v>8</v>
      </c>
      <c r="C47" s="28"/>
      <c r="D47" s="41">
        <f>+D46+D41</f>
        <v>5151877.2799999984</v>
      </c>
      <c r="E47" s="12"/>
    </row>
    <row r="48" spans="1:6" x14ac:dyDescent="0.2">
      <c r="A48" s="28"/>
      <c r="B48" s="28"/>
      <c r="C48" s="28"/>
      <c r="D48" s="36"/>
      <c r="E48" s="12"/>
    </row>
    <row r="49" spans="1:6" x14ac:dyDescent="0.2">
      <c r="A49" s="30" t="s">
        <v>14</v>
      </c>
      <c r="B49" s="28"/>
      <c r="C49" s="32">
        <v>19100022</v>
      </c>
      <c r="D49" s="36"/>
      <c r="E49" s="12"/>
    </row>
    <row r="50" spans="1:6" x14ac:dyDescent="0.2">
      <c r="A50" s="28"/>
      <c r="B50" s="32" t="s">
        <v>2</v>
      </c>
      <c r="C50" s="28"/>
      <c r="D50" s="41">
        <v>108338078.63999999</v>
      </c>
      <c r="E50" s="12"/>
    </row>
    <row r="51" spans="1:6" s="4" customFormat="1" x14ac:dyDescent="0.2">
      <c r="A51" s="24"/>
      <c r="B51" s="24" t="s">
        <v>3</v>
      </c>
      <c r="C51" s="24"/>
      <c r="D51" s="38"/>
      <c r="E51" s="12"/>
      <c r="F51" s="14"/>
    </row>
    <row r="52" spans="1:6" s="4" customFormat="1" x14ac:dyDescent="0.2">
      <c r="A52" s="24"/>
      <c r="B52" s="24" t="s">
        <v>22</v>
      </c>
      <c r="C52" s="24"/>
      <c r="D52" s="38">
        <v>0</v>
      </c>
      <c r="E52" s="12"/>
      <c r="F52" s="14"/>
    </row>
    <row r="53" spans="1:6" s="4" customFormat="1" x14ac:dyDescent="0.2">
      <c r="A53" s="24"/>
      <c r="B53" s="24" t="s">
        <v>25</v>
      </c>
      <c r="C53" s="24"/>
      <c r="D53" s="38">
        <v>0</v>
      </c>
      <c r="E53" s="12"/>
      <c r="F53" s="14"/>
    </row>
    <row r="54" spans="1:6" s="6" customFormat="1" x14ac:dyDescent="0.2">
      <c r="A54" s="24"/>
      <c r="B54" s="4" t="s">
        <v>28</v>
      </c>
      <c r="C54" s="24"/>
      <c r="D54" s="38"/>
      <c r="E54" s="12"/>
      <c r="F54" s="14"/>
    </row>
    <row r="55" spans="1:6" s="8" customFormat="1" x14ac:dyDescent="0.2">
      <c r="A55" s="33"/>
      <c r="B55" s="33" t="s">
        <v>11</v>
      </c>
      <c r="C55" s="33"/>
      <c r="D55" s="39">
        <v>-2655959.14</v>
      </c>
      <c r="E55" s="12"/>
      <c r="F55" s="14"/>
    </row>
    <row r="56" spans="1:6" s="9" customFormat="1" x14ac:dyDescent="0.2">
      <c r="A56" s="45"/>
      <c r="B56" s="45" t="s">
        <v>13</v>
      </c>
      <c r="C56" s="45"/>
      <c r="D56" s="47">
        <v>0</v>
      </c>
      <c r="E56" s="12"/>
      <c r="F56" s="14"/>
    </row>
    <row r="57" spans="1:6" s="9" customFormat="1" x14ac:dyDescent="0.2">
      <c r="A57" s="28"/>
      <c r="B57" s="32" t="s">
        <v>7</v>
      </c>
      <c r="C57" s="28"/>
      <c r="D57" s="46">
        <f>SUM(D52:H56)</f>
        <v>-2655959.14</v>
      </c>
      <c r="E57" s="12"/>
      <c r="F57" s="14"/>
    </row>
    <row r="58" spans="1:6" x14ac:dyDescent="0.2">
      <c r="A58" s="28"/>
      <c r="B58" s="32" t="s">
        <v>8</v>
      </c>
      <c r="C58" s="28"/>
      <c r="D58" s="41">
        <f>+D57+D50</f>
        <v>105682119.49999999</v>
      </c>
      <c r="E58" s="12"/>
    </row>
    <row r="59" spans="1:6" x14ac:dyDescent="0.2">
      <c r="A59" s="28"/>
      <c r="B59" s="28"/>
      <c r="C59" s="28"/>
      <c r="D59" s="36"/>
      <c r="E59" s="12"/>
    </row>
    <row r="60" spans="1:6" x14ac:dyDescent="0.2">
      <c r="A60" s="30" t="s">
        <v>15</v>
      </c>
      <c r="B60" s="28"/>
      <c r="C60" s="32">
        <v>19100142</v>
      </c>
      <c r="D60" s="36"/>
      <c r="E60" s="12"/>
    </row>
    <row r="61" spans="1:6" x14ac:dyDescent="0.2">
      <c r="A61" s="28"/>
      <c r="B61" s="32" t="s">
        <v>2</v>
      </c>
      <c r="C61" s="28"/>
      <c r="D61" s="41">
        <v>-59413.940000000024</v>
      </c>
      <c r="E61" s="12"/>
    </row>
    <row r="62" spans="1:6" x14ac:dyDescent="0.2">
      <c r="A62" s="24"/>
      <c r="B62" s="24" t="s">
        <v>25</v>
      </c>
      <c r="C62" s="24"/>
      <c r="D62" s="38">
        <v>0</v>
      </c>
      <c r="E62" s="12"/>
    </row>
    <row r="63" spans="1:6" s="4" customFormat="1" x14ac:dyDescent="0.2">
      <c r="A63" s="33"/>
      <c r="B63" s="33" t="s">
        <v>16</v>
      </c>
      <c r="C63" s="33"/>
      <c r="D63" s="48">
        <v>-2895.76</v>
      </c>
      <c r="E63" s="12"/>
      <c r="F63" s="14"/>
    </row>
    <row r="64" spans="1:6" s="4" customFormat="1" x14ac:dyDescent="0.2">
      <c r="A64" s="28"/>
      <c r="B64" s="32" t="s">
        <v>7</v>
      </c>
      <c r="C64" s="28"/>
      <c r="D64" s="46">
        <f>SUM(D62:D63)</f>
        <v>-2895.76</v>
      </c>
      <c r="E64" s="12"/>
      <c r="F64" s="14"/>
    </row>
    <row r="65" spans="1:7" s="4" customFormat="1" x14ac:dyDescent="0.2">
      <c r="A65" s="28"/>
      <c r="B65" s="32" t="s">
        <v>8</v>
      </c>
      <c r="C65" s="28"/>
      <c r="D65" s="41">
        <f>+D64+D61</f>
        <v>-62309.700000000026</v>
      </c>
      <c r="E65" s="12"/>
      <c r="F65" s="14"/>
    </row>
    <row r="66" spans="1:7" s="4" customFormat="1" x14ac:dyDescent="0.2">
      <c r="A66" s="28"/>
      <c r="B66" s="28"/>
      <c r="C66" s="28"/>
      <c r="D66" s="36"/>
      <c r="E66" s="12"/>
      <c r="F66" s="14"/>
    </row>
    <row r="67" spans="1:7" s="6" customFormat="1" x14ac:dyDescent="0.2">
      <c r="A67" s="30" t="s">
        <v>17</v>
      </c>
      <c r="B67" s="28"/>
      <c r="C67" s="32">
        <v>19100132</v>
      </c>
      <c r="D67" s="36"/>
      <c r="E67" s="12"/>
      <c r="F67" s="14"/>
    </row>
    <row r="68" spans="1:7" s="9" customFormat="1" x14ac:dyDescent="0.2">
      <c r="A68" s="28"/>
      <c r="B68" s="32" t="s">
        <v>2</v>
      </c>
      <c r="C68" s="28"/>
      <c r="D68" s="41">
        <v>2476150.5799999996</v>
      </c>
      <c r="E68" s="12"/>
      <c r="F68" s="14"/>
    </row>
    <row r="69" spans="1:7" x14ac:dyDescent="0.2">
      <c r="A69" s="24"/>
      <c r="B69" s="24" t="s">
        <v>25</v>
      </c>
      <c r="C69" s="24"/>
      <c r="D69" s="38">
        <v>0</v>
      </c>
      <c r="E69" s="12"/>
    </row>
    <row r="70" spans="1:7" x14ac:dyDescent="0.2">
      <c r="A70" s="33"/>
      <c r="B70" s="33" t="s">
        <v>18</v>
      </c>
      <c r="C70" s="33"/>
      <c r="D70" s="48">
        <v>505672.18</v>
      </c>
      <c r="E70" s="12"/>
    </row>
    <row r="71" spans="1:7" x14ac:dyDescent="0.2">
      <c r="A71" s="28"/>
      <c r="B71" s="32" t="s">
        <v>7</v>
      </c>
      <c r="C71" s="28"/>
      <c r="D71" s="46">
        <f>SUM(D69:D70)</f>
        <v>505672.18</v>
      </c>
      <c r="E71" s="12"/>
    </row>
    <row r="72" spans="1:7" x14ac:dyDescent="0.2">
      <c r="A72" s="28"/>
      <c r="B72" s="32" t="s">
        <v>8</v>
      </c>
      <c r="C72" s="28"/>
      <c r="D72" s="41">
        <f>+D71+D68</f>
        <v>2981822.76</v>
      </c>
      <c r="E72" s="12"/>
    </row>
    <row r="73" spans="1:7" x14ac:dyDescent="0.2">
      <c r="A73" s="28"/>
      <c r="B73" s="28"/>
      <c r="C73" s="28"/>
      <c r="D73" s="36"/>
      <c r="E73" s="12"/>
      <c r="F73" s="14" t="s">
        <v>26</v>
      </c>
      <c r="G73" s="1" t="s">
        <v>27</v>
      </c>
    </row>
    <row r="74" spans="1:7" s="4" customFormat="1" x14ac:dyDescent="0.2">
      <c r="A74" s="30" t="s">
        <v>19</v>
      </c>
      <c r="B74" s="28"/>
      <c r="C74" s="28"/>
      <c r="D74" s="36"/>
      <c r="E74" s="12"/>
      <c r="F74" s="14"/>
      <c r="G74" s="12"/>
    </row>
    <row r="75" spans="1:7" s="4" customFormat="1" x14ac:dyDescent="0.2">
      <c r="A75" s="28"/>
      <c r="B75" s="32" t="s">
        <v>2</v>
      </c>
      <c r="C75" s="28"/>
      <c r="D75" s="49">
        <f>SUMIF($B$1:$B$72,B75,$D$1:$D$72)</f>
        <v>144917457.52000001</v>
      </c>
      <c r="E75" s="12"/>
      <c r="F75" s="26">
        <f>SUM(D12,D22,D32,D41,D50,D61,D68)</f>
        <v>144917457.52000001</v>
      </c>
      <c r="G75" s="23">
        <f>+F75-D75</f>
        <v>0</v>
      </c>
    </row>
    <row r="76" spans="1:7" s="6" customFormat="1" x14ac:dyDescent="0.2">
      <c r="A76" s="28"/>
      <c r="B76" s="32" t="s">
        <v>7</v>
      </c>
      <c r="C76" s="28"/>
      <c r="D76" s="50">
        <f>SUMIF($B$1:$B$72,B76,$D$1:$D$72)</f>
        <v>4093362.3499999996</v>
      </c>
      <c r="E76" s="12"/>
      <c r="F76" s="27">
        <f>SUM(D18+D28+D37+D46+D57+D64+D71)</f>
        <v>4093362.3499999996</v>
      </c>
      <c r="G76" s="23">
        <f t="shared" ref="G76:G79" si="0">+F76-D76</f>
        <v>0</v>
      </c>
    </row>
    <row r="77" spans="1:7" ht="13.5" thickBot="1" x14ac:dyDescent="0.25">
      <c r="A77" s="28"/>
      <c r="B77" s="32" t="s">
        <v>8</v>
      </c>
      <c r="C77" s="28"/>
      <c r="D77" s="51">
        <f>SUMIF($B$1:$B$72,B77,$D$1:$D$72)</f>
        <v>149010819.87</v>
      </c>
      <c r="E77" s="12"/>
      <c r="F77" s="26">
        <f>SUM(F75:F76)</f>
        <v>149010819.87</v>
      </c>
      <c r="G77" s="23">
        <f t="shared" si="0"/>
        <v>0</v>
      </c>
    </row>
    <row r="78" spans="1:7" ht="13.5" thickTop="1" x14ac:dyDescent="0.2">
      <c r="A78" s="32" t="s">
        <v>20</v>
      </c>
      <c r="B78" s="28"/>
      <c r="C78" s="28"/>
      <c r="D78" s="22">
        <f>+D19+D29+D38</f>
        <v>35257310.030000001</v>
      </c>
      <c r="E78" s="12"/>
      <c r="F78" s="5">
        <f>+D19+D29+D38</f>
        <v>35257310.030000001</v>
      </c>
      <c r="G78" s="23">
        <f t="shared" si="0"/>
        <v>0</v>
      </c>
    </row>
    <row r="79" spans="1:7" ht="13.5" thickBot="1" x14ac:dyDescent="0.25">
      <c r="A79" s="32" t="s">
        <v>21</v>
      </c>
      <c r="B79" s="28"/>
      <c r="C79" s="28"/>
      <c r="D79" s="52">
        <f>+D72+D65+D58+D47</f>
        <v>113753509.83999999</v>
      </c>
      <c r="E79" s="12"/>
      <c r="F79" s="26">
        <f>+F77-F78</f>
        <v>113753509.84</v>
      </c>
      <c r="G79" s="23">
        <f t="shared" si="0"/>
        <v>0</v>
      </c>
    </row>
    <row r="80" spans="1:7" ht="13.5" thickTop="1" x14ac:dyDescent="0.2">
      <c r="A80" s="28"/>
      <c r="B80" s="28"/>
      <c r="C80" s="28"/>
      <c r="E80" s="12"/>
    </row>
    <row r="81" spans="1:7" x14ac:dyDescent="0.2">
      <c r="A81" s="28"/>
      <c r="B81" s="28"/>
      <c r="C81" s="28"/>
      <c r="E81" s="12"/>
    </row>
    <row r="82" spans="1:7" s="4" customFormat="1" x14ac:dyDescent="0.2">
      <c r="A82" s="28"/>
      <c r="B82" s="28"/>
      <c r="C82" s="28"/>
      <c r="D82" s="3"/>
      <c r="E82" s="12"/>
      <c r="F82" s="14"/>
      <c r="G82" s="1"/>
    </row>
    <row r="83" spans="1:7" s="6" customFormat="1" x14ac:dyDescent="0.2">
      <c r="A83" s="28"/>
      <c r="B83" s="28"/>
      <c r="C83" s="28"/>
      <c r="D83" s="3"/>
      <c r="E83" s="12"/>
      <c r="F83" s="14"/>
      <c r="G83" s="1"/>
    </row>
    <row r="84" spans="1:7" x14ac:dyDescent="0.2">
      <c r="A84" s="28"/>
      <c r="B84" s="28"/>
      <c r="C84" s="28"/>
      <c r="E84" s="12"/>
    </row>
    <row r="85" spans="1:7" x14ac:dyDescent="0.2">
      <c r="A85" s="28"/>
      <c r="B85" s="28"/>
      <c r="C85" s="28"/>
      <c r="E85" s="12"/>
    </row>
    <row r="86" spans="1:7" x14ac:dyDescent="0.2">
      <c r="A86" s="28"/>
      <c r="B86" s="28"/>
      <c r="C86" s="28"/>
      <c r="E86" s="12"/>
    </row>
    <row r="87" spans="1:7" x14ac:dyDescent="0.2">
      <c r="A87" s="28"/>
      <c r="B87" s="28"/>
      <c r="C87" s="28"/>
      <c r="E87" s="12"/>
    </row>
    <row r="88" spans="1:7" x14ac:dyDescent="0.2">
      <c r="A88" s="28"/>
      <c r="B88" s="28"/>
      <c r="C88" s="28"/>
      <c r="E88" s="12"/>
    </row>
    <row r="89" spans="1:7" x14ac:dyDescent="0.2">
      <c r="A89" s="28"/>
      <c r="B89" s="28"/>
      <c r="C89" s="28"/>
      <c r="E89" s="12"/>
    </row>
    <row r="90" spans="1:7" x14ac:dyDescent="0.2">
      <c r="A90" s="28"/>
      <c r="B90" s="28"/>
      <c r="C90" s="28"/>
      <c r="E90" s="12"/>
    </row>
    <row r="91" spans="1:7" ht="18" customHeight="1" x14ac:dyDescent="0.2">
      <c r="A91" s="28"/>
      <c r="B91" s="28"/>
      <c r="C91" s="28"/>
      <c r="E91" s="12"/>
    </row>
    <row r="92" spans="1:7" x14ac:dyDescent="0.2">
      <c r="A92" s="28"/>
      <c r="B92" s="28"/>
      <c r="C92" s="28"/>
      <c r="E92" s="12"/>
    </row>
    <row r="93" spans="1:7" x14ac:dyDescent="0.2">
      <c r="A93" s="28"/>
      <c r="B93" s="28"/>
      <c r="C93" s="28"/>
    </row>
    <row r="94" spans="1:7" x14ac:dyDescent="0.2">
      <c r="A94" s="28"/>
      <c r="B94" s="28"/>
      <c r="C94" s="28"/>
    </row>
    <row r="95" spans="1:7" x14ac:dyDescent="0.2">
      <c r="A95" s="28"/>
      <c r="B95" s="28"/>
      <c r="C95" s="28"/>
    </row>
    <row r="96" spans="1:7" x14ac:dyDescent="0.2">
      <c r="A96" s="28"/>
      <c r="B96" s="28"/>
      <c r="C96" s="28"/>
    </row>
    <row r="97" spans="1:3" x14ac:dyDescent="0.2">
      <c r="A97" s="28"/>
      <c r="B97" s="28"/>
      <c r="C97" s="28"/>
    </row>
    <row r="98" spans="1:3" x14ac:dyDescent="0.2">
      <c r="A98" s="28"/>
      <c r="B98" s="28"/>
      <c r="C98" s="28"/>
    </row>
    <row r="99" spans="1:3" x14ac:dyDescent="0.2">
      <c r="A99" s="28"/>
      <c r="B99" s="28"/>
      <c r="C99" s="28"/>
    </row>
    <row r="100" spans="1:3" x14ac:dyDescent="0.2">
      <c r="A100" s="28"/>
      <c r="B100" s="28"/>
      <c r="C100" s="28"/>
    </row>
    <row r="101" spans="1:3" x14ac:dyDescent="0.2">
      <c r="A101" s="28"/>
      <c r="B101" s="28"/>
      <c r="C101" s="28"/>
    </row>
    <row r="122" spans="2:2" x14ac:dyDescent="0.2">
      <c r="B122" s="10"/>
    </row>
    <row r="123" spans="2:2" x14ac:dyDescent="0.2">
      <c r="B123" s="11"/>
    </row>
    <row r="124" spans="2:2" x14ac:dyDescent="0.2">
      <c r="B124" s="11"/>
    </row>
  </sheetData>
  <phoneticPr fontId="0" type="noConversion"/>
  <printOptions horizontalCentered="1"/>
  <pageMargins left="0.7" right="0.7" top="0.75" bottom="0.75" header="0.3" footer="0.3"/>
  <pageSetup scale="6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19C047E7419F43B1730FADC4555D87" ma:contentTypeVersion="76" ma:contentTypeDescription="" ma:contentTypeScope="" ma:versionID="940cd3cceb2c42165a328561162ac98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2018-09-17T07:00:00+00:00</OpenedDate>
    <SignificantOrder xmlns="dc463f71-b30c-4ab2-9473-d307f9d35888">false</SignificantOrder>
    <Date1 xmlns="dc463f71-b30c-4ab2-9473-d307f9d35888">2019-08-30T07:00:00+00:00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180794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6C6C0D6-704E-4B94-A08C-591F48DCD563}"/>
</file>

<file path=customXml/itemProps2.xml><?xml version="1.0" encoding="utf-8"?>
<ds:datastoreItem xmlns:ds="http://schemas.openxmlformats.org/officeDocument/2006/customXml" ds:itemID="{73BE9C32-CA7D-4273-9A31-A2327153C865}"/>
</file>

<file path=customXml/itemProps3.xml><?xml version="1.0" encoding="utf-8"?>
<ds:datastoreItem xmlns:ds="http://schemas.openxmlformats.org/officeDocument/2006/customXml" ds:itemID="{ACC24B5E-1E71-4E72-B6C4-9391A9263657}"/>
</file>

<file path=customXml/itemProps4.xml><?xml version="1.0" encoding="utf-8"?>
<ds:datastoreItem xmlns:ds="http://schemas.openxmlformats.org/officeDocument/2006/customXml" ds:itemID="{DFC07641-4A3E-456A-8CDF-944D66819C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James DiMasso</cp:lastModifiedBy>
  <cp:lastPrinted>2019-06-13T17:59:09Z</cp:lastPrinted>
  <dcterms:created xsi:type="dcterms:W3CDTF">2005-03-16T23:33:46Z</dcterms:created>
  <dcterms:modified xsi:type="dcterms:W3CDTF">2019-08-27T22:06:32Z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0x0101006E56B4D1795A2E4DB2F0B01679ED314A005419C047E7419F43B1730FADC4555D87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