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30" windowWidth="15180" windowHeight="7815" activeTab="3"/>
  </bookViews>
  <sheets>
    <sheet name="Summary - Earned" sheetId="1" r:id="rId1"/>
    <sheet name="Unit Costs - Earned" sheetId="5" r:id="rId2"/>
    <sheet name="Summary - Target" sheetId="2" r:id="rId3"/>
    <sheet name="Unit Costs - Target" sheetId="3" r:id="rId4"/>
  </sheets>
  <externalReferences>
    <externalReference r:id="rId5"/>
  </externalReferences>
  <definedNames>
    <definedName name="ActualROR">'[1]G+T+D+R+M'!$H$61</definedName>
    <definedName name="Demand">[1]Inputs!$D$8</definedName>
    <definedName name="Engy">[1]Inputs!$D$9</definedName>
    <definedName name="Method">[1]Inputs!$C$6</definedName>
    <definedName name="PeakMethod">[1]Inputs!$T$5</definedName>
    <definedName name="TargetROR">[1]Inputs!$G$29</definedName>
  </definedNames>
  <calcPr calcId="125725" calcMode="manual"/>
</workbook>
</file>

<file path=xl/calcChain.xml><?xml version="1.0" encoding="utf-8"?>
<calcChain xmlns="http://schemas.openxmlformats.org/spreadsheetml/2006/main">
  <c r="A14" i="5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J11"/>
  <c r="I11"/>
  <c r="H11"/>
  <c r="G11"/>
  <c r="F11"/>
  <c r="E11"/>
  <c r="D11"/>
  <c r="C11"/>
  <c r="J10"/>
  <c r="I10"/>
  <c r="H10"/>
  <c r="G10"/>
  <c r="F10"/>
  <c r="E10"/>
  <c r="D10"/>
  <c r="C10"/>
  <c r="J9"/>
  <c r="I9"/>
  <c r="H9"/>
  <c r="G9"/>
  <c r="F9"/>
  <c r="E9"/>
  <c r="C9"/>
  <c r="B7"/>
  <c r="B6"/>
  <c r="B5"/>
  <c r="B4"/>
  <c r="B2"/>
  <c r="A14" i="3"/>
  <c r="A15" s="1"/>
  <c r="A16" s="1"/>
  <c r="A17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J11"/>
  <c r="I11"/>
  <c r="H11"/>
  <c r="G11"/>
  <c r="F11"/>
  <c r="E11"/>
  <c r="D11"/>
  <c r="C11"/>
  <c r="J10"/>
  <c r="I10"/>
  <c r="H10"/>
  <c r="G10"/>
  <c r="F10"/>
  <c r="E10"/>
  <c r="D10"/>
  <c r="C10"/>
  <c r="J9"/>
  <c r="I9"/>
  <c r="H9"/>
  <c r="G9"/>
  <c r="F9"/>
  <c r="E9"/>
  <c r="C9"/>
  <c r="B7"/>
  <c r="B6"/>
  <c r="B5"/>
  <c r="B4"/>
  <c r="B2"/>
</calcChain>
</file>

<file path=xl/sharedStrings.xml><?xml version="1.0" encoding="utf-8"?>
<sst xmlns="http://schemas.openxmlformats.org/spreadsheetml/2006/main" count="409" uniqueCount="133">
  <si>
    <t>PacifiCorp</t>
  </si>
  <si>
    <t>Cost Of Service By Rate Schedule</t>
  </si>
  <si>
    <t>State of Washington</t>
  </si>
  <si>
    <t>12 Months Ending December 2009</t>
  </si>
  <si>
    <t>WCA Method - (100 Summer, 100 Winter Hours) - 33%D / 67%E</t>
  </si>
  <si>
    <t>4.46% = Earned Return on Rate Base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</si>
  <si>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</si>
  <si>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</si>
  <si>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</si>
  <si>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</si>
  <si>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</si>
  <si>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</si>
  <si>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</si>
  <si>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</si>
  <si>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</si>
  <si>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</si>
  <si>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</si>
  <si>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</si>
  <si>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</si>
  <si>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Return on</t>
  </si>
  <si>
    <t>Rate of</t>
  </si>
  <si>
    <t>Total</t>
  </si>
  <si>
    <t>Generation</t>
  </si>
  <si>
    <t xml:space="preserve">Transmission </t>
  </si>
  <si>
    <t>Distribution</t>
  </si>
  <si>
    <t xml:space="preserve">Retail </t>
  </si>
  <si>
    <t>Misc</t>
  </si>
  <si>
    <t>Increase</t>
  </si>
  <si>
    <t>Percentage</t>
  </si>
  <si>
    <t>Line</t>
  </si>
  <si>
    <t>Schedule</t>
  </si>
  <si>
    <t>Description</t>
  </si>
  <si>
    <t>Annual</t>
  </si>
  <si>
    <t>Rate</t>
  </si>
  <si>
    <t>Return</t>
  </si>
  <si>
    <t>Cost of</t>
  </si>
  <si>
    <t>(Decrease)</t>
  </si>
  <si>
    <t>Change from</t>
  </si>
  <si>
    <t>No.</t>
  </si>
  <si>
    <t>Revenue</t>
  </si>
  <si>
    <t>Base</t>
  </si>
  <si>
    <t>Index</t>
  </si>
  <si>
    <t>Service</t>
  </si>
  <si>
    <t>to = ROR</t>
  </si>
  <si>
    <t>Current Revenues</t>
  </si>
  <si>
    <t>16</t>
  </si>
  <si>
    <t>Residential</t>
  </si>
  <si>
    <t>24</t>
  </si>
  <si>
    <t xml:space="preserve">Small General Service </t>
  </si>
  <si>
    <t>36</t>
  </si>
  <si>
    <t>Large General Service &lt;1,000 kW</t>
  </si>
  <si>
    <t>48T</t>
  </si>
  <si>
    <t>Large General Service &gt;1,000 kW</t>
  </si>
  <si>
    <t>Dedicated Facilities</t>
  </si>
  <si>
    <t>40</t>
  </si>
  <si>
    <t>Agricultural Pumping Service</t>
  </si>
  <si>
    <t>15,52,54,57</t>
  </si>
  <si>
    <t>Street Lighting</t>
  </si>
  <si>
    <t>Total Washington Jurisdiction</t>
  </si>
  <si>
    <t>Footnotes :</t>
  </si>
  <si>
    <t>Column C :</t>
  </si>
  <si>
    <t>Annual revenues based on January 2009 through December 2009 usage priced at current Washington Tariff.</t>
  </si>
  <si>
    <t xml:space="preserve">Column D :  </t>
  </si>
  <si>
    <t xml:space="preserve">Calculated Return on Ratebase per January 2009 through December 2009 Embedded Cost of Service Study </t>
  </si>
  <si>
    <t xml:space="preserve">Column E : </t>
  </si>
  <si>
    <t>Rate of Return Index. Rate of return by rate schedule, divided by Washington Jurisdiction's normalized rate of return.</t>
  </si>
  <si>
    <t xml:space="preserve">Column F : </t>
  </si>
  <si>
    <t>Calculated Full Cost of Service at Jurisdictional Rate of Return per the January 2009 through December 2009 Embedded COS Study</t>
  </si>
  <si>
    <t xml:space="preserve">Column G : </t>
  </si>
  <si>
    <t>Calculated Generation Cost of Service at Jurisdictional Rate of Return per January 2009 through December 2009 Embedded COS Study.</t>
  </si>
  <si>
    <t xml:space="preserve">Column H : </t>
  </si>
  <si>
    <t>Calculated Transmission Cost of Service at Jurisdictional Rate of Return per January 2009 through December 2009 Embedded COS Study.</t>
  </si>
  <si>
    <t xml:space="preserve">Column I : </t>
  </si>
  <si>
    <t>Calculated Distribution Cost of Service at Jurisdictional Rate of Return per the January 2009 through December 2009 Embedded COS Study.</t>
  </si>
  <si>
    <t xml:space="preserve">Column J :  </t>
  </si>
  <si>
    <t>Calculated Retail Cost of Service at Jurisdictional Rate of Return per the January 2009 through December 2009 Embedded COS Study.</t>
  </si>
  <si>
    <t xml:space="preserve">Column K : </t>
  </si>
  <si>
    <t>Calculated Miscellaneous Cost of Service at Jurisdictional Rate of Return per the January 2009 through December 2009 Embedded COS Study.</t>
  </si>
  <si>
    <t xml:space="preserve">Column L :  </t>
  </si>
  <si>
    <t>Increase or Decrease Required to Move From Annual Revenue to Full Cost of Service dollars.</t>
  </si>
  <si>
    <t xml:space="preserve">Column M : </t>
  </si>
  <si>
    <t>Increase or Decrease Required to Move From Annual Revenue to Full Cost of Service percent.</t>
  </si>
  <si>
    <t>8.34% = Target Return on Rate Base</t>
  </si>
  <si>
    <t>Unit Costs @ Target ROR</t>
  </si>
  <si>
    <t>UNITS</t>
  </si>
  <si>
    <t>Billing KW</t>
  </si>
  <si>
    <t>Annual KWH</t>
  </si>
  <si>
    <t>Average Customers</t>
  </si>
  <si>
    <t>CP Load Factor</t>
  </si>
  <si>
    <t>GTDRM TOTAL</t>
  </si>
  <si>
    <t>Revenue Requirement</t>
  </si>
  <si>
    <t>Per Billing KW</t>
  </si>
  <si>
    <t>Per KWH</t>
  </si>
  <si>
    <t>Per Customer</t>
  </si>
  <si>
    <t>GENERATION-TOTAL</t>
  </si>
  <si>
    <t>GENERATION-DEMAND</t>
  </si>
  <si>
    <t>GENERATION-ENERGY</t>
  </si>
  <si>
    <t>TRANSMISSION-TOTAL</t>
  </si>
  <si>
    <t>TRANSMISSION-DEMAND</t>
  </si>
  <si>
    <t>TRANSMISSION-ENERGY</t>
  </si>
  <si>
    <t>DISTRIBUTION-TOTAL</t>
  </si>
  <si>
    <t>DISTRIBUTION-SUBSTATION</t>
  </si>
  <si>
    <t>DISTRIBUTION- P &amp; C</t>
  </si>
  <si>
    <t>DISTRIBUTION-TRANSFORMER</t>
  </si>
  <si>
    <t>DISTRIBUTION-METER</t>
  </si>
  <si>
    <t>DISTRIBUTION-SERVICE</t>
  </si>
  <si>
    <t>RETAIL-TOTAL</t>
  </si>
  <si>
    <t>MISC - Total</t>
  </si>
  <si>
    <t>Classification Revenue Requirement</t>
  </si>
  <si>
    <t>Generation - Demand</t>
  </si>
  <si>
    <t>Transmission - Demand</t>
  </si>
  <si>
    <t>Distribution - Substation</t>
  </si>
  <si>
    <t>Demand - TOTAL Revenue Requirement</t>
  </si>
  <si>
    <t>Generation - Energy</t>
  </si>
  <si>
    <t>Transmission - Energy</t>
  </si>
  <si>
    <t>Misc - Total</t>
  </si>
  <si>
    <t>Energy - TOTAL Revenue Requirement</t>
  </si>
  <si>
    <t>Distribution - Meter</t>
  </si>
  <si>
    <t>Distribution - Service</t>
  </si>
  <si>
    <t>Retail Total</t>
  </si>
  <si>
    <t>Customer - TOTAL Revenue Requirement</t>
  </si>
  <si>
    <t>Distribution - P&amp;C</t>
  </si>
  <si>
    <t>Distribution - Transformer</t>
  </si>
  <si>
    <t>Load Size - TOTAL Revenue Requirement</t>
  </si>
  <si>
    <t>Total Classification Revenue Requirement</t>
  </si>
  <si>
    <t>GTDRM Revenue Requirement</t>
  </si>
  <si>
    <t>Load Factor</t>
  </si>
  <si>
    <t>100% Cost Based Rates</t>
  </si>
  <si>
    <t>Demand Charge</t>
  </si>
  <si>
    <t>Energy Charge</t>
  </si>
  <si>
    <t>Customer Charge</t>
  </si>
  <si>
    <t>Load Size Charge</t>
  </si>
  <si>
    <t>Unit Costs @ Earned ROR</t>
  </si>
</sst>
</file>

<file path=xl/styles.xml><?xml version="1.0" encoding="utf-8"?>
<styleSheet xmlns="http://schemas.openxmlformats.org/spreadsheetml/2006/main">
  <numFmts count="9">
    <numFmt numFmtId="5" formatCode="&quot;$&quot;#,##0_);\(&quot;$&quot;#,##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00%"/>
    <numFmt numFmtId="166" formatCode="0_)"/>
    <numFmt numFmtId="167" formatCode="_(* #,##0.000_);_(* \(#,##0.000\);_(* &quot;-&quot;??_);_(@_)"/>
    <numFmt numFmtId="168" formatCode="_(&quot;$&quot;* #,##0.0000_);_(&quot;$&quot;* \(#,##0.0000\);_(&quot;$&quot;* &quot;-&quot;??_);_(@_)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0"/>
      <name val="Swiss"/>
      <family val="2"/>
    </font>
    <font>
      <sz val="10"/>
      <name val="Arial"/>
      <family val="2"/>
    </font>
    <font>
      <sz val="10"/>
      <name val="Swiss"/>
      <family val="2"/>
    </font>
    <font>
      <u/>
      <sz val="10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u/>
      <sz val="1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/>
      <right/>
      <top/>
      <bottom style="medium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41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77">
    <xf numFmtId="0" fontId="0" fillId="0" borderId="0" xfId="0"/>
    <xf numFmtId="41" fontId="4" fillId="0" borderId="0" xfId="0" applyNumberFormat="1" applyFont="1" applyFill="1"/>
    <xf numFmtId="41" fontId="2" fillId="0" borderId="0" xfId="0" applyNumberFormat="1" applyFont="1" applyFill="1" applyAlignment="1">
      <alignment horizontal="centerContinuous"/>
    </xf>
    <xf numFmtId="37" fontId="2" fillId="0" borderId="0" xfId="0" applyNumberFormat="1" applyFont="1" applyFill="1" applyAlignment="1" applyProtection="1">
      <alignment horizontal="centerContinuous"/>
      <protection locked="0"/>
    </xf>
    <xf numFmtId="1" fontId="2" fillId="0" borderId="0" xfId="0" applyNumberFormat="1" applyFont="1" applyFill="1" applyAlignment="1">
      <alignment horizontal="centerContinuous"/>
    </xf>
    <xf numFmtId="164" fontId="2" fillId="0" borderId="0" xfId="0" applyNumberFormat="1" applyFont="1" applyFill="1" applyAlignment="1" applyProtection="1">
      <alignment horizontal="centerContinuous"/>
    </xf>
    <xf numFmtId="41" fontId="2" fillId="0" borderId="0" xfId="0" applyNumberFormat="1" applyFont="1" applyFill="1" applyAlignment="1" applyProtection="1">
      <alignment horizontal="centerContinuous"/>
      <protection locked="0"/>
    </xf>
    <xf numFmtId="41" fontId="4" fillId="0" borderId="0" xfId="0" applyNumberFormat="1" applyFont="1" applyFill="1" applyAlignment="1" applyProtection="1">
      <alignment horizontal="centerContinuous"/>
      <protection locked="0"/>
    </xf>
    <xf numFmtId="41" fontId="4" fillId="0" borderId="0" xfId="0" applyNumberFormat="1" applyFont="1" applyFill="1" applyAlignment="1">
      <alignment horizontal="centerContinuous"/>
    </xf>
    <xf numFmtId="165" fontId="3" fillId="0" borderId="0" xfId="1" quotePrefix="1" applyNumberFormat="1" applyFont="1" applyFill="1" applyAlignment="1">
      <alignment horizontal="centerContinuous"/>
    </xf>
    <xf numFmtId="1" fontId="3" fillId="0" borderId="0" xfId="0" quotePrefix="1" applyNumberFormat="1" applyFont="1" applyFill="1" applyAlignment="1">
      <alignment horizontal="centerContinuous"/>
    </xf>
    <xf numFmtId="41" fontId="4" fillId="0" borderId="0" xfId="0" applyNumberFormat="1" applyFont="1" applyFill="1" applyProtection="1">
      <protection locked="0"/>
    </xf>
    <xf numFmtId="41" fontId="4" fillId="0" borderId="0" xfId="0" applyNumberFormat="1" applyFont="1" applyFill="1" applyAlignment="1" applyProtection="1">
      <alignment horizontal="center"/>
      <protection locked="0"/>
    </xf>
    <xf numFmtId="41" fontId="4" fillId="0" borderId="1" xfId="2" applyFont="1" applyFill="1" applyBorder="1" applyProtection="1">
      <protection locked="0"/>
    </xf>
    <xf numFmtId="41" fontId="4" fillId="0" borderId="1" xfId="2" applyFont="1" applyFill="1" applyBorder="1" applyAlignment="1" applyProtection="1">
      <alignment horizontal="center"/>
      <protection locked="0"/>
    </xf>
    <xf numFmtId="41" fontId="4" fillId="0" borderId="2" xfId="2" applyFont="1" applyFill="1" applyBorder="1" applyAlignment="1" applyProtection="1">
      <alignment horizontal="center"/>
      <protection locked="0"/>
    </xf>
    <xf numFmtId="41" fontId="4" fillId="0" borderId="3" xfId="2" applyFont="1" applyFill="1" applyBorder="1" applyAlignment="1" applyProtection="1">
      <alignment horizontal="center"/>
      <protection locked="0"/>
    </xf>
    <xf numFmtId="41" fontId="4" fillId="0" borderId="3" xfId="2" applyFont="1" applyFill="1" applyBorder="1" applyProtection="1">
      <protection locked="0"/>
    </xf>
    <xf numFmtId="166" fontId="4" fillId="0" borderId="4" xfId="2" applyNumberFormat="1" applyFont="1" applyFill="1" applyBorder="1" applyAlignment="1" applyProtection="1">
      <alignment horizontal="center"/>
      <protection locked="0"/>
    </xf>
    <xf numFmtId="41" fontId="4" fillId="0" borderId="4" xfId="2" quotePrefix="1" applyFont="1" applyFill="1" applyBorder="1" applyAlignment="1" applyProtection="1">
      <alignment horizontal="center"/>
      <protection locked="0"/>
    </xf>
    <xf numFmtId="41" fontId="4" fillId="0" borderId="4" xfId="2" applyFont="1" applyFill="1" applyBorder="1" applyProtection="1">
      <protection locked="0"/>
    </xf>
    <xf numFmtId="37" fontId="4" fillId="0" borderId="4" xfId="2" applyNumberFormat="1" applyFont="1" applyFill="1" applyBorder="1" applyProtection="1">
      <protection locked="0"/>
    </xf>
    <xf numFmtId="10" fontId="4" fillId="0" borderId="4" xfId="2" applyNumberFormat="1" applyFont="1" applyFill="1" applyBorder="1" applyProtection="1">
      <protection locked="0"/>
    </xf>
    <xf numFmtId="39" fontId="4" fillId="0" borderId="4" xfId="2" applyNumberFormat="1" applyFont="1" applyFill="1" applyBorder="1" applyProtection="1">
      <protection locked="0"/>
    </xf>
    <xf numFmtId="37" fontId="4" fillId="0" borderId="4" xfId="2" applyNumberFormat="1" applyFont="1" applyFill="1" applyBorder="1" applyAlignment="1" applyProtection="1">
      <alignment horizontal="center"/>
      <protection locked="0"/>
    </xf>
    <xf numFmtId="41" fontId="4" fillId="0" borderId="4" xfId="2" applyFont="1" applyFill="1" applyBorder="1" applyAlignment="1" applyProtection="1">
      <alignment horizontal="center"/>
      <protection locked="0"/>
    </xf>
    <xf numFmtId="37" fontId="4" fillId="0" borderId="2" xfId="2" applyNumberFormat="1" applyFont="1" applyFill="1" applyBorder="1" applyAlignment="1" applyProtection="1">
      <alignment horizontal="center"/>
      <protection locked="0"/>
    </xf>
    <xf numFmtId="41" fontId="4" fillId="0" borderId="2" xfId="2" applyFont="1" applyFill="1" applyBorder="1" applyProtection="1">
      <protection locked="0"/>
    </xf>
    <xf numFmtId="37" fontId="4" fillId="0" borderId="2" xfId="2" applyNumberFormat="1" applyFont="1" applyFill="1" applyBorder="1" applyProtection="1">
      <protection locked="0"/>
    </xf>
    <xf numFmtId="39" fontId="4" fillId="0" borderId="2" xfId="2" applyNumberFormat="1" applyFont="1" applyFill="1" applyBorder="1" applyProtection="1">
      <protection locked="0"/>
    </xf>
    <xf numFmtId="10" fontId="4" fillId="0" borderId="2" xfId="2" applyNumberFormat="1" applyFont="1" applyFill="1" applyBorder="1" applyProtection="1">
      <protection locked="0"/>
    </xf>
    <xf numFmtId="10" fontId="4" fillId="0" borderId="2" xfId="1" applyNumberFormat="1" applyFont="1" applyFill="1" applyBorder="1" applyProtection="1">
      <protection locked="0"/>
    </xf>
    <xf numFmtId="37" fontId="4" fillId="0" borderId="3" xfId="2" applyNumberFormat="1" applyFont="1" applyFill="1" applyBorder="1" applyAlignment="1" applyProtection="1">
      <alignment horizontal="center"/>
      <protection locked="0"/>
    </xf>
    <xf numFmtId="5" fontId="4" fillId="0" borderId="3" xfId="2" applyNumberFormat="1" applyFont="1" applyFill="1" applyBorder="1" applyProtection="1">
      <protection locked="0"/>
    </xf>
    <xf numFmtId="10" fontId="4" fillId="0" borderId="3" xfId="2" applyNumberFormat="1" applyFont="1" applyFill="1" applyBorder="1" applyProtection="1">
      <protection locked="0"/>
    </xf>
    <xf numFmtId="39" fontId="4" fillId="0" borderId="3" xfId="2" applyNumberFormat="1" applyFont="1" applyFill="1" applyBorder="1" applyProtection="1">
      <protection locked="0"/>
    </xf>
    <xf numFmtId="37" fontId="4" fillId="0" borderId="3" xfId="2" applyNumberFormat="1" applyFont="1" applyFill="1" applyBorder="1" applyProtection="1">
      <protection locked="0"/>
    </xf>
    <xf numFmtId="10" fontId="4" fillId="0" borderId="3" xfId="1" applyNumberFormat="1" applyFont="1" applyFill="1" applyBorder="1" applyProtection="1">
      <protection locked="0"/>
    </xf>
    <xf numFmtId="37" fontId="4" fillId="0" borderId="0" xfId="0" applyNumberFormat="1" applyFont="1" applyFill="1" applyProtection="1">
      <protection locked="0"/>
    </xf>
    <xf numFmtId="9" fontId="4" fillId="0" borderId="0" xfId="1" applyFont="1" applyFill="1" applyProtection="1">
      <protection locked="0"/>
    </xf>
    <xf numFmtId="41" fontId="6" fillId="0" borderId="0" xfId="0" applyNumberFormat="1" applyFont="1" applyFill="1" applyProtection="1">
      <protection locked="0"/>
    </xf>
    <xf numFmtId="1" fontId="2" fillId="0" borderId="0" xfId="0" applyNumberFormat="1" applyFont="1" applyFill="1"/>
    <xf numFmtId="41" fontId="2" fillId="0" borderId="0" xfId="0" applyNumberFormat="1" applyFont="1" applyFill="1" applyAlignment="1">
      <alignment horizontal="left"/>
    </xf>
    <xf numFmtId="41" fontId="5" fillId="0" borderId="0" xfId="0" applyNumberFormat="1" applyFont="1" applyFill="1"/>
    <xf numFmtId="1" fontId="2" fillId="0" borderId="0" xfId="0" applyNumberFormat="1" applyFont="1" applyFill="1" applyAlignment="1"/>
    <xf numFmtId="1" fontId="7" fillId="0" borderId="0" xfId="0" quotePrefix="1" applyNumberFormat="1" applyFont="1" applyFill="1" applyAlignment="1">
      <alignment horizontal="center"/>
    </xf>
    <xf numFmtId="41" fontId="2" fillId="0" borderId="0" xfId="0" applyNumberFormat="1" applyFont="1" applyFill="1" applyAlignment="1">
      <alignment horizontal="center"/>
    </xf>
    <xf numFmtId="37" fontId="2" fillId="0" borderId="0" xfId="0" applyNumberFormat="1" applyFont="1" applyFill="1" applyProtection="1"/>
    <xf numFmtId="37" fontId="2" fillId="0" borderId="0" xfId="0" applyNumberFormat="1" applyFont="1" applyFill="1" applyAlignment="1" applyProtection="1">
      <alignment horizontal="center"/>
    </xf>
    <xf numFmtId="1" fontId="7" fillId="0" borderId="0" xfId="0" applyNumberFormat="1" applyFont="1" applyFill="1" applyAlignment="1">
      <alignment horizontal="center"/>
    </xf>
    <xf numFmtId="41" fontId="4" fillId="0" borderId="5" xfId="0" applyNumberFormat="1" applyFont="1" applyFill="1" applyBorder="1"/>
    <xf numFmtId="41" fontId="2" fillId="0" borderId="5" xfId="0" applyNumberFormat="1" applyFont="1" applyFill="1" applyBorder="1" applyAlignment="1">
      <alignment horizontal="center"/>
    </xf>
    <xf numFmtId="37" fontId="2" fillId="0" borderId="5" xfId="0" applyNumberFormat="1" applyFont="1" applyFill="1" applyBorder="1" applyAlignment="1" applyProtection="1">
      <alignment horizontal="center"/>
    </xf>
    <xf numFmtId="1" fontId="8" fillId="0" borderId="0" xfId="0" applyNumberFormat="1" applyFont="1" applyFill="1" applyAlignment="1">
      <alignment horizontal="centerContinuous"/>
    </xf>
    <xf numFmtId="164" fontId="2" fillId="0" borderId="0" xfId="3" applyNumberFormat="1" applyFont="1" applyFill="1" applyBorder="1"/>
    <xf numFmtId="1" fontId="9" fillId="0" borderId="0" xfId="0" applyNumberFormat="1" applyFont="1" applyFill="1" applyAlignment="1">
      <alignment horizontal="centerContinuous"/>
    </xf>
    <xf numFmtId="1" fontId="10" fillId="0" borderId="0" xfId="0" applyNumberFormat="1" applyFont="1" applyFill="1" applyBorder="1"/>
    <xf numFmtId="10" fontId="4" fillId="0" borderId="0" xfId="1" applyNumberFormat="1" applyFont="1" applyFill="1" applyAlignment="1">
      <alignment horizontal="right"/>
    </xf>
    <xf numFmtId="1" fontId="4" fillId="0" borderId="0" xfId="0" applyNumberFormat="1" applyFont="1" applyFill="1" applyAlignment="1">
      <alignment horizontal="left"/>
    </xf>
    <xf numFmtId="1" fontId="4" fillId="0" borderId="0" xfId="0" applyNumberFormat="1" applyFont="1" applyFill="1"/>
    <xf numFmtId="164" fontId="4" fillId="0" borderId="0" xfId="3" applyNumberFormat="1" applyFont="1" applyFill="1"/>
    <xf numFmtId="1" fontId="4" fillId="0" borderId="0" xfId="0" quotePrefix="1" applyNumberFormat="1" applyFont="1" applyFill="1" applyAlignment="1">
      <alignment horizontal="left"/>
    </xf>
    <xf numFmtId="9" fontId="4" fillId="0" borderId="0" xfId="1" applyFont="1" applyFill="1"/>
    <xf numFmtId="1" fontId="10" fillId="0" borderId="0" xfId="0" applyNumberFormat="1" applyFont="1" applyFill="1"/>
    <xf numFmtId="10" fontId="9" fillId="0" borderId="0" xfId="1" applyNumberFormat="1" applyFont="1" applyFill="1"/>
    <xf numFmtId="43" fontId="4" fillId="0" borderId="0" xfId="3" applyNumberFormat="1" applyFont="1" applyFill="1"/>
    <xf numFmtId="167" fontId="4" fillId="0" borderId="0" xfId="3" applyNumberFormat="1" applyFont="1" applyFill="1"/>
    <xf numFmtId="1" fontId="4" fillId="0" borderId="0" xfId="0" applyNumberFormat="1" applyFont="1" applyFill="1" applyBorder="1"/>
    <xf numFmtId="164" fontId="4" fillId="0" borderId="0" xfId="3" applyNumberFormat="1" applyFont="1" applyFill="1" applyBorder="1" applyAlignment="1">
      <alignment horizontal="center"/>
    </xf>
    <xf numFmtId="164" fontId="2" fillId="0" borderId="0" xfId="1" applyNumberFormat="1" applyFont="1" applyFill="1"/>
    <xf numFmtId="9" fontId="2" fillId="0" borderId="0" xfId="1" applyFont="1" applyFill="1"/>
    <xf numFmtId="1" fontId="2" fillId="0" borderId="0" xfId="0" applyNumberFormat="1" applyFont="1" applyFill="1" applyAlignment="1">
      <alignment horizontal="right"/>
    </xf>
    <xf numFmtId="44" fontId="4" fillId="0" borderId="0" xfId="4" applyFont="1" applyFill="1"/>
    <xf numFmtId="168" fontId="4" fillId="0" borderId="0" xfId="4" applyNumberFormat="1" applyFont="1" applyFill="1"/>
    <xf numFmtId="43" fontId="4" fillId="0" borderId="0" xfId="3" applyFont="1" applyFill="1"/>
    <xf numFmtId="164" fontId="2" fillId="0" borderId="0" xfId="3" applyNumberFormat="1" applyFont="1" applyFill="1"/>
    <xf numFmtId="37" fontId="2" fillId="0" borderId="0" xfId="0" applyNumberFormat="1" applyFont="1" applyFill="1" applyAlignment="1" applyProtection="1">
      <alignment horizontal="center"/>
    </xf>
  </cellXfs>
  <cellStyles count="5">
    <cellStyle name="Comma" xfId="3" builtinId="3"/>
    <cellStyle name="Currency" xfId="4" builtinId="4"/>
    <cellStyle name="Normal" xfId="0" builtinId="0"/>
    <cellStyle name="Normal_Ut98 COS Study 5 Function" xfId="2"/>
    <cellStyle name="Percent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GULATN/COS/WA%204-2010%20GRC%20(Docket%20UE-100749)/Filed/Rebuttal/Exhibit%20No._(CCP-9)/Tab%202%20&amp;%203/COS%20WA%20December%202009%20Rebuttal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nputs"/>
      <sheetName val="Summary Table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JAM Download"/>
      <sheetName val="Func Study"/>
      <sheetName val="Func Allocation Options"/>
      <sheetName val="Func Dist Factor Table"/>
      <sheetName val="Func Factor Table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CustSrvDSM"/>
      <sheetName val="SalesExp"/>
      <sheetName val="Revenues"/>
      <sheetName val="TransInvest"/>
      <sheetName val="DistInvest"/>
      <sheetName val="200 Top Hrs"/>
      <sheetName val="100 S_100W Hrs"/>
      <sheetName val="Sys_100S_100W hours"/>
      <sheetName val="ErrorCheck"/>
      <sheetName val="Message"/>
      <sheetName val="Dialog"/>
      <sheetName val="Print Module"/>
      <sheetName val="Menu_Options"/>
      <sheetName val="Menu_Unbundle"/>
    </sheetNames>
    <sheetDataSet>
      <sheetData sheetId="0">
        <row r="3">
          <cell r="C3" t="str">
            <v>PacifiCorp</v>
          </cell>
        </row>
        <row r="4">
          <cell r="C4" t="str">
            <v>State of Washington</v>
          </cell>
        </row>
        <row r="5">
          <cell r="C5" t="str">
            <v>12 Months Ending December 2009</v>
          </cell>
          <cell r="T5">
            <v>3</v>
          </cell>
        </row>
        <row r="6">
          <cell r="C6" t="str">
            <v>WCA Method</v>
          </cell>
        </row>
        <row r="8">
          <cell r="D8">
            <v>0.32866311526453879</v>
          </cell>
        </row>
        <row r="9">
          <cell r="D9">
            <v>0.67133688473546127</v>
          </cell>
        </row>
        <row r="29">
          <cell r="G29">
            <v>8.3400000035868949E-2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/>
      <sheetData sheetId="8"/>
      <sheetData sheetId="9"/>
      <sheetData sheetId="10"/>
      <sheetData sheetId="11">
        <row r="61">
          <cell r="H61">
            <v>4.4613036602916552E-2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>
        <row r="10">
          <cell r="H10" t="str">
            <v>Washington</v>
          </cell>
          <cell r="J10" t="str">
            <v>Small General</v>
          </cell>
          <cell r="K10" t="str">
            <v>Large General</v>
          </cell>
          <cell r="L10" t="str">
            <v>Large General</v>
          </cell>
          <cell r="M10" t="str">
            <v>Large General</v>
          </cell>
          <cell r="N10" t="str">
            <v>Agricultural</v>
          </cell>
          <cell r="O10" t="str">
            <v>Street &amp; Area</v>
          </cell>
        </row>
        <row r="11">
          <cell r="H11" t="str">
            <v>Jurisdiction</v>
          </cell>
          <cell r="I11" t="str">
            <v>Residential</v>
          </cell>
          <cell r="J11" t="str">
            <v>Service</v>
          </cell>
          <cell r="K11" t="str">
            <v>Service &lt;1,000 kW</v>
          </cell>
          <cell r="L11" t="str">
            <v>Service &gt;1,000 kW</v>
          </cell>
          <cell r="M11" t="str">
            <v>Dedicated Facilities</v>
          </cell>
          <cell r="N11" t="str">
            <v>Pumping</v>
          </cell>
          <cell r="O11" t="str">
            <v>Lighting</v>
          </cell>
        </row>
        <row r="12">
          <cell r="H12" t="str">
            <v>Normalized</v>
          </cell>
          <cell r="I12" t="str">
            <v>Schedule 16</v>
          </cell>
          <cell r="J12" t="str">
            <v>Schedule 24</v>
          </cell>
          <cell r="K12" t="str">
            <v>Schedule 36</v>
          </cell>
          <cell r="L12" t="str">
            <v>Schedule 48T</v>
          </cell>
          <cell r="M12" t="str">
            <v>Schedule 48T</v>
          </cell>
          <cell r="N12" t="str">
            <v>Schedule 40</v>
          </cell>
          <cell r="O12" t="str">
            <v>Sch. 15,51-54,57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37"/>
  <sheetViews>
    <sheetView view="pageLayout" topLeftCell="D1" zoomScaleNormal="100" workbookViewId="0">
      <selection activeCell="E89" sqref="E89"/>
    </sheetView>
  </sheetViews>
  <sheetFormatPr defaultRowHeight="15"/>
  <cols>
    <col min="1" max="1" width="9.28515625" bestFit="1" customWidth="1"/>
    <col min="2" max="2" width="10.28515625" customWidth="1"/>
    <col min="3" max="3" width="29.5703125" customWidth="1"/>
    <col min="4" max="4" width="11.85546875" customWidth="1"/>
    <col min="5" max="5" width="10.42578125" bestFit="1" customWidth="1"/>
    <col min="6" max="6" width="8.42578125" bestFit="1" customWidth="1"/>
    <col min="7" max="7" width="12.7109375" bestFit="1" customWidth="1"/>
    <col min="8" max="8" width="13.28515625" bestFit="1" customWidth="1"/>
    <col min="9" max="9" width="14" bestFit="1" customWidth="1"/>
    <col min="10" max="10" width="12" bestFit="1" customWidth="1"/>
    <col min="11" max="11" width="10.85546875" bestFit="1" customWidth="1"/>
    <col min="12" max="12" width="11.140625" bestFit="1" customWidth="1"/>
    <col min="13" max="13" width="11.85546875" bestFit="1" customWidth="1"/>
    <col min="14" max="14" width="17" bestFit="1" customWidth="1"/>
  </cols>
  <sheetData>
    <row r="1" spans="1:14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spans="1:14">
      <c r="A4" s="4" t="s">
        <v>3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</row>
    <row r="5" spans="1:14">
      <c r="A5" s="5" t="s">
        <v>4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1:14">
      <c r="A6" s="6" t="s">
        <v>5</v>
      </c>
      <c r="B6" s="7"/>
      <c r="C6" s="7"/>
      <c r="D6" s="7"/>
      <c r="E6" s="7"/>
      <c r="F6" s="8"/>
      <c r="G6" s="9"/>
      <c r="H6" s="10"/>
      <c r="I6" s="8"/>
      <c r="J6" s="7"/>
      <c r="K6" s="7"/>
      <c r="L6" s="7"/>
      <c r="M6" s="7"/>
      <c r="N6" s="7"/>
    </row>
    <row r="7" spans="1:14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</row>
    <row r="8" spans="1:14" ht="15.75" thickBot="1">
      <c r="A8" s="11"/>
      <c r="B8" s="12" t="s">
        <v>6</v>
      </c>
      <c r="C8" s="12" t="s">
        <v>7</v>
      </c>
      <c r="D8" s="12" t="s">
        <v>8</v>
      </c>
      <c r="E8" s="12" t="s">
        <v>9</v>
      </c>
      <c r="F8" s="12" t="s">
        <v>10</v>
      </c>
      <c r="G8" s="12" t="s">
        <v>11</v>
      </c>
      <c r="H8" s="12" t="s">
        <v>12</v>
      </c>
      <c r="I8" s="12" t="s">
        <v>13</v>
      </c>
      <c r="J8" s="12" t="s">
        <v>14</v>
      </c>
      <c r="K8" s="12" t="s">
        <v>15</v>
      </c>
      <c r="L8" s="12" t="s">
        <v>16</v>
      </c>
      <c r="M8" s="12" t="s">
        <v>17</v>
      </c>
      <c r="N8" s="12" t="s">
        <v>18</v>
      </c>
    </row>
    <row r="9" spans="1:14">
      <c r="A9" s="13"/>
      <c r="B9" s="13"/>
      <c r="C9" s="13"/>
      <c r="D9" s="13"/>
      <c r="E9" s="14" t="s">
        <v>19</v>
      </c>
      <c r="F9" s="14" t="s">
        <v>20</v>
      </c>
      <c r="G9" s="14" t="s">
        <v>21</v>
      </c>
      <c r="H9" s="14" t="s">
        <v>22</v>
      </c>
      <c r="I9" s="14" t="s">
        <v>23</v>
      </c>
      <c r="J9" s="14" t="s">
        <v>24</v>
      </c>
      <c r="K9" s="14" t="s">
        <v>25</v>
      </c>
      <c r="L9" s="14" t="s">
        <v>26</v>
      </c>
      <c r="M9" s="14" t="s">
        <v>27</v>
      </c>
      <c r="N9" s="14" t="s">
        <v>28</v>
      </c>
    </row>
    <row r="10" spans="1:14">
      <c r="A10" s="15" t="s">
        <v>29</v>
      </c>
      <c r="B10" s="15" t="s">
        <v>30</v>
      </c>
      <c r="C10" s="15" t="s">
        <v>31</v>
      </c>
      <c r="D10" s="15" t="s">
        <v>32</v>
      </c>
      <c r="E10" s="15" t="s">
        <v>33</v>
      </c>
      <c r="F10" s="15" t="s">
        <v>34</v>
      </c>
      <c r="G10" s="15" t="s">
        <v>35</v>
      </c>
      <c r="H10" s="15" t="s">
        <v>35</v>
      </c>
      <c r="I10" s="15" t="s">
        <v>35</v>
      </c>
      <c r="J10" s="15" t="s">
        <v>35</v>
      </c>
      <c r="K10" s="15" t="s">
        <v>35</v>
      </c>
      <c r="L10" s="15" t="s">
        <v>35</v>
      </c>
      <c r="M10" s="15" t="s">
        <v>36</v>
      </c>
      <c r="N10" s="15" t="s">
        <v>37</v>
      </c>
    </row>
    <row r="11" spans="1:14" ht="15.75" thickBot="1">
      <c r="A11" s="16" t="s">
        <v>38</v>
      </c>
      <c r="B11" s="16" t="s">
        <v>38</v>
      </c>
      <c r="C11" s="17"/>
      <c r="D11" s="16" t="s">
        <v>39</v>
      </c>
      <c r="E11" s="16" t="s">
        <v>40</v>
      </c>
      <c r="F11" s="16" t="s">
        <v>41</v>
      </c>
      <c r="G11" s="16" t="s">
        <v>42</v>
      </c>
      <c r="H11" s="16" t="s">
        <v>42</v>
      </c>
      <c r="I11" s="16" t="s">
        <v>42</v>
      </c>
      <c r="J11" s="16" t="s">
        <v>42</v>
      </c>
      <c r="K11" s="16" t="s">
        <v>42</v>
      </c>
      <c r="L11" s="16" t="s">
        <v>42</v>
      </c>
      <c r="M11" s="16" t="s">
        <v>43</v>
      </c>
      <c r="N11" s="16" t="s">
        <v>44</v>
      </c>
    </row>
    <row r="12" spans="1:14">
      <c r="A12" s="18">
        <v>1</v>
      </c>
      <c r="B12" s="19" t="s">
        <v>45</v>
      </c>
      <c r="C12" s="20" t="s">
        <v>46</v>
      </c>
      <c r="D12" s="21">
        <v>118412053.8</v>
      </c>
      <c r="E12" s="22">
        <v>3.5101036185416178E-2</v>
      </c>
      <c r="F12" s="23">
        <v>0.78678876979025159</v>
      </c>
      <c r="G12" s="21">
        <v>121733389.61885241</v>
      </c>
      <c r="H12" s="21">
        <v>74617308.961439714</v>
      </c>
      <c r="I12" s="21">
        <v>12921265.475023696</v>
      </c>
      <c r="J12" s="21">
        <v>25453040.547498733</v>
      </c>
      <c r="K12" s="21">
        <v>7260881.4672262799</v>
      </c>
      <c r="L12" s="21">
        <v>1480893.1676639733</v>
      </c>
      <c r="M12" s="21">
        <v>3321335.8188524097</v>
      </c>
      <c r="N12" s="22">
        <v>2.8048967248403639E-2</v>
      </c>
    </row>
    <row r="13" spans="1:14">
      <c r="A13" s="24">
        <v>2</v>
      </c>
      <c r="B13" s="19" t="s">
        <v>47</v>
      </c>
      <c r="C13" s="20" t="s">
        <v>48</v>
      </c>
      <c r="D13" s="21">
        <v>39618396.077282183</v>
      </c>
      <c r="E13" s="22">
        <v>6.9619744152249002E-2</v>
      </c>
      <c r="F13" s="23">
        <v>1.5605246684261267</v>
      </c>
      <c r="G13" s="21">
        <v>36924247.079741754</v>
      </c>
      <c r="H13" s="21">
        <v>24774786.733676568</v>
      </c>
      <c r="I13" s="21">
        <v>4289780.6838933798</v>
      </c>
      <c r="J13" s="21">
        <v>6364585.1141438503</v>
      </c>
      <c r="K13" s="21">
        <v>1001124.929772443</v>
      </c>
      <c r="L13" s="21">
        <v>493969.61825551093</v>
      </c>
      <c r="M13" s="21">
        <v>-2694148.9975404292</v>
      </c>
      <c r="N13" s="22">
        <v>-6.8002475220981934E-2</v>
      </c>
    </row>
    <row r="14" spans="1:14">
      <c r="A14" s="24">
        <v>3</v>
      </c>
      <c r="B14" s="19" t="s">
        <v>49</v>
      </c>
      <c r="C14" s="20" t="s">
        <v>50</v>
      </c>
      <c r="D14" s="21">
        <v>58011657.992478229</v>
      </c>
      <c r="E14" s="22">
        <v>5.3365127107976848E-2</v>
      </c>
      <c r="F14" s="23">
        <v>1.196177870225676</v>
      </c>
      <c r="G14" s="21">
        <v>56590853.82523492</v>
      </c>
      <c r="H14" s="21">
        <v>41508725.077928096</v>
      </c>
      <c r="I14" s="21">
        <v>7186724.5490040909</v>
      </c>
      <c r="J14" s="21">
        <v>6922293.2056755153</v>
      </c>
      <c r="K14" s="21">
        <v>167976.15033087891</v>
      </c>
      <c r="L14" s="21">
        <v>805134.84229634085</v>
      </c>
      <c r="M14" s="21">
        <v>-1420804.1672433093</v>
      </c>
      <c r="N14" s="22">
        <v>-2.4491700744487092E-2</v>
      </c>
    </row>
    <row r="15" spans="1:14">
      <c r="A15" s="24">
        <v>4</v>
      </c>
      <c r="B15" s="19" t="s">
        <v>51</v>
      </c>
      <c r="C15" s="20" t="s">
        <v>52</v>
      </c>
      <c r="D15" s="21">
        <v>20765255.97092241</v>
      </c>
      <c r="E15" s="22">
        <v>3.4721655018588891E-2</v>
      </c>
      <c r="F15" s="23">
        <v>0.7782849512718214</v>
      </c>
      <c r="G15" s="21">
        <v>21360286.47453846</v>
      </c>
      <c r="H15" s="21">
        <v>15980049.843036333</v>
      </c>
      <c r="I15" s="21">
        <v>2766017.4728261083</v>
      </c>
      <c r="J15" s="21">
        <v>2249657.7950079916</v>
      </c>
      <c r="K15" s="21">
        <v>59317.623567297924</v>
      </c>
      <c r="L15" s="21">
        <v>305243.74010072841</v>
      </c>
      <c r="M15" s="21">
        <v>595030.50361604989</v>
      </c>
      <c r="N15" s="22">
        <v>2.8655100830409754E-2</v>
      </c>
    </row>
    <row r="16" spans="1:14">
      <c r="A16" s="24">
        <v>5</v>
      </c>
      <c r="B16" s="25" t="s">
        <v>51</v>
      </c>
      <c r="C16" s="20" t="s">
        <v>53</v>
      </c>
      <c r="D16" s="21">
        <v>20784274.384601828</v>
      </c>
      <c r="E16" s="22">
        <v>3.0616434000669358E-2</v>
      </c>
      <c r="F16" s="23">
        <v>0.68626653399934279</v>
      </c>
      <c r="G16" s="21">
        <v>21587306.191806395</v>
      </c>
      <c r="H16" s="21">
        <v>17705048.025727306</v>
      </c>
      <c r="I16" s="21">
        <v>3062089.3413038505</v>
      </c>
      <c r="J16" s="21">
        <v>454274.19340463937</v>
      </c>
      <c r="K16" s="21">
        <v>34758.756723313687</v>
      </c>
      <c r="L16" s="21">
        <v>331135.87464728334</v>
      </c>
      <c r="M16" s="21">
        <v>803031.8072045669</v>
      </c>
      <c r="N16" s="22">
        <v>3.8636509138827324E-2</v>
      </c>
    </row>
    <row r="17" spans="1:14">
      <c r="A17" s="24">
        <v>6</v>
      </c>
      <c r="B17" s="19" t="s">
        <v>54</v>
      </c>
      <c r="C17" s="20" t="s">
        <v>55</v>
      </c>
      <c r="D17" s="21">
        <v>11640974.999999998</v>
      </c>
      <c r="E17" s="22">
        <v>5.4183124439991334E-2</v>
      </c>
      <c r="F17" s="23">
        <v>1.2145132581369533</v>
      </c>
      <c r="G17" s="21">
        <v>11315521.865706934</v>
      </c>
      <c r="H17" s="21">
        <v>7303192.218428053</v>
      </c>
      <c r="I17" s="21">
        <v>1266883.7746451863</v>
      </c>
      <c r="J17" s="21">
        <v>2386514.5908207712</v>
      </c>
      <c r="K17" s="21">
        <v>213063.2981572779</v>
      </c>
      <c r="L17" s="21">
        <v>145867.98365564394</v>
      </c>
      <c r="M17" s="21">
        <v>-325453.13429306448</v>
      </c>
      <c r="N17" s="22">
        <v>-2.7957549457246021E-2</v>
      </c>
    </row>
    <row r="18" spans="1:14">
      <c r="A18" s="24">
        <v>7</v>
      </c>
      <c r="B18" s="19" t="s">
        <v>56</v>
      </c>
      <c r="C18" s="20" t="s">
        <v>57</v>
      </c>
      <c r="D18" s="21">
        <v>1778495.8793352358</v>
      </c>
      <c r="E18" s="22">
        <v>0.10928957086024738</v>
      </c>
      <c r="F18" s="23">
        <v>2.449722753306208</v>
      </c>
      <c r="G18" s="21">
        <v>1499504.0487390209</v>
      </c>
      <c r="H18" s="21">
        <v>548827.98531408643</v>
      </c>
      <c r="I18" s="21">
        <v>96511.894281562156</v>
      </c>
      <c r="J18" s="21">
        <v>719125.1393769827</v>
      </c>
      <c r="K18" s="21">
        <v>121642.27479036342</v>
      </c>
      <c r="L18" s="21">
        <v>13396.754976026172</v>
      </c>
      <c r="M18" s="21">
        <v>-278991.83059621486</v>
      </c>
      <c r="N18" s="22">
        <v>-0.15686954006353737</v>
      </c>
    </row>
    <row r="19" spans="1:14">
      <c r="A19" s="24"/>
      <c r="B19" s="25"/>
      <c r="C19" s="20"/>
      <c r="D19" s="21">
        <v>0</v>
      </c>
      <c r="E19" s="22">
        <v>0</v>
      </c>
      <c r="F19" s="23">
        <v>0</v>
      </c>
      <c r="G19" s="21">
        <v>0</v>
      </c>
      <c r="H19" s="21">
        <v>0</v>
      </c>
      <c r="I19" s="21">
        <v>0</v>
      </c>
      <c r="J19" s="21">
        <v>0</v>
      </c>
      <c r="K19" s="21">
        <v>0</v>
      </c>
      <c r="L19" s="21">
        <v>0</v>
      </c>
      <c r="M19" s="21">
        <v>0</v>
      </c>
      <c r="N19" s="22">
        <v>0</v>
      </c>
    </row>
    <row r="20" spans="1:14">
      <c r="A20" s="24"/>
      <c r="B20" s="25"/>
      <c r="C20" s="20"/>
      <c r="D20" s="21">
        <v>0</v>
      </c>
      <c r="E20" s="22">
        <v>0</v>
      </c>
      <c r="F20" s="23">
        <v>0</v>
      </c>
      <c r="G20" s="21">
        <v>0</v>
      </c>
      <c r="H20" s="21">
        <v>0</v>
      </c>
      <c r="I20" s="21">
        <v>0</v>
      </c>
      <c r="J20" s="21">
        <v>0</v>
      </c>
      <c r="K20" s="21">
        <v>0</v>
      </c>
      <c r="L20" s="21">
        <v>0</v>
      </c>
      <c r="M20" s="21">
        <v>0</v>
      </c>
      <c r="N20" s="22">
        <v>0</v>
      </c>
    </row>
    <row r="21" spans="1:14">
      <c r="A21" s="26"/>
      <c r="B21" s="27"/>
      <c r="C21" s="27"/>
      <c r="D21" s="28"/>
      <c r="E21" s="27"/>
      <c r="F21" s="29"/>
      <c r="G21" s="28"/>
      <c r="H21" s="28"/>
      <c r="I21" s="28"/>
      <c r="J21" s="28"/>
      <c r="K21" s="28"/>
      <c r="L21" s="28"/>
      <c r="M21" s="27"/>
      <c r="N21" s="30"/>
    </row>
    <row r="22" spans="1:14">
      <c r="A22" s="26">
        <v>8</v>
      </c>
      <c r="B22" s="27"/>
      <c r="C22" s="15" t="s">
        <v>58</v>
      </c>
      <c r="D22" s="28">
        <v>271011109.10461986</v>
      </c>
      <c r="E22" s="31">
        <v>4.4613036602916552E-2</v>
      </c>
      <c r="F22" s="29">
        <v>1</v>
      </c>
      <c r="G22" s="28">
        <v>271011109.10461992</v>
      </c>
      <c r="H22" s="28">
        <v>182437938.84555015</v>
      </c>
      <c r="I22" s="28">
        <v>31589273.190977879</v>
      </c>
      <c r="J22" s="28">
        <v>44549490.585928477</v>
      </c>
      <c r="K22" s="28">
        <v>8858764.5005678572</v>
      </c>
      <c r="L22" s="28">
        <v>3575641.9815955074</v>
      </c>
      <c r="M22" s="27">
        <v>8.6147338151931763E-9</v>
      </c>
      <c r="N22" s="30">
        <v>0</v>
      </c>
    </row>
    <row r="23" spans="1:14" ht="15.75" thickBot="1">
      <c r="A23" s="32"/>
      <c r="B23" s="17"/>
      <c r="C23" s="17"/>
      <c r="D23" s="33"/>
      <c r="E23" s="34"/>
      <c r="F23" s="35"/>
      <c r="G23" s="33"/>
      <c r="H23" s="33"/>
      <c r="I23" s="33"/>
      <c r="J23" s="33"/>
      <c r="K23" s="33"/>
      <c r="L23" s="33"/>
      <c r="M23" s="36"/>
      <c r="N23" s="37"/>
    </row>
    <row r="24" spans="1:14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</row>
    <row r="25" spans="1:14">
      <c r="A25" s="11"/>
      <c r="B25" s="11"/>
      <c r="C25" s="11"/>
      <c r="D25" s="38"/>
      <c r="E25" s="11"/>
      <c r="F25" s="11"/>
      <c r="G25" s="11"/>
      <c r="H25" s="11"/>
      <c r="I25" s="39"/>
      <c r="J25" s="11"/>
      <c r="K25" s="11"/>
      <c r="L25" s="11"/>
      <c r="M25" s="11"/>
      <c r="N25" s="11"/>
    </row>
    <row r="26" spans="1:14">
      <c r="A26" s="40" t="s">
        <v>59</v>
      </c>
      <c r="B26" s="11"/>
      <c r="C26" s="11"/>
      <c r="D26" s="38"/>
      <c r="E26" s="11"/>
      <c r="F26" s="11"/>
      <c r="G26" s="11"/>
      <c r="H26" s="11"/>
      <c r="I26" s="11"/>
      <c r="J26" s="11"/>
      <c r="K26" s="11"/>
      <c r="L26" s="11"/>
      <c r="M26" s="11"/>
      <c r="N26" s="11"/>
    </row>
    <row r="27" spans="1:14">
      <c r="A27" s="11"/>
      <c r="B27" s="11" t="s">
        <v>60</v>
      </c>
      <c r="C27" s="11" t="s">
        <v>61</v>
      </c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</row>
    <row r="28" spans="1:14">
      <c r="A28" s="11"/>
      <c r="B28" s="11" t="s">
        <v>62</v>
      </c>
      <c r="C28" s="11" t="s">
        <v>63</v>
      </c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</row>
    <row r="29" spans="1:14">
      <c r="A29" s="11"/>
      <c r="B29" s="11" t="s">
        <v>64</v>
      </c>
      <c r="C29" s="11" t="s">
        <v>65</v>
      </c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</row>
    <row r="30" spans="1:14">
      <c r="A30" s="11"/>
      <c r="B30" s="11" t="s">
        <v>66</v>
      </c>
      <c r="C30" s="11" t="s">
        <v>67</v>
      </c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</row>
    <row r="31" spans="1:14">
      <c r="A31" s="11"/>
      <c r="B31" s="11" t="s">
        <v>68</v>
      </c>
      <c r="C31" s="11" t="s">
        <v>69</v>
      </c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</row>
    <row r="32" spans="1:14">
      <c r="A32" s="11"/>
      <c r="B32" s="11" t="s">
        <v>70</v>
      </c>
      <c r="C32" s="11" t="s">
        <v>71</v>
      </c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</row>
    <row r="33" spans="1:14">
      <c r="A33" s="11"/>
      <c r="B33" s="11" t="s">
        <v>72</v>
      </c>
      <c r="C33" s="11" t="s">
        <v>73</v>
      </c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</row>
    <row r="34" spans="1:14">
      <c r="A34" s="11"/>
      <c r="B34" s="11" t="s">
        <v>74</v>
      </c>
      <c r="C34" s="11" t="s">
        <v>75</v>
      </c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</row>
    <row r="35" spans="1:14">
      <c r="A35" s="11"/>
      <c r="B35" s="11" t="s">
        <v>76</v>
      </c>
      <c r="C35" s="11" t="s">
        <v>77</v>
      </c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</row>
    <row r="36" spans="1:14">
      <c r="A36" s="11"/>
      <c r="B36" s="11" t="s">
        <v>78</v>
      </c>
      <c r="C36" s="11" t="s">
        <v>79</v>
      </c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</row>
    <row r="37" spans="1:14">
      <c r="A37" s="11"/>
      <c r="B37" s="11" t="s">
        <v>80</v>
      </c>
      <c r="C37" s="11" t="s">
        <v>81</v>
      </c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</row>
  </sheetData>
  <pageMargins left="0.7" right="0.7" top="0.75" bottom="0.75" header="0.3" footer="0.3"/>
  <pageSetup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144"/>
  <sheetViews>
    <sheetView view="pageLayout" topLeftCell="C139" zoomScaleNormal="100" workbookViewId="0">
      <selection activeCell="E35" sqref="E35"/>
    </sheetView>
  </sheetViews>
  <sheetFormatPr defaultRowHeight="15"/>
  <cols>
    <col min="1" max="1" width="3.7109375" bestFit="1" customWidth="1"/>
    <col min="2" max="2" width="40" bestFit="1" customWidth="1"/>
    <col min="3" max="3" width="15.140625" bestFit="1" customWidth="1"/>
    <col min="4" max="4" width="14.85546875" bestFit="1" customWidth="1"/>
    <col min="5" max="5" width="14.42578125" bestFit="1" customWidth="1"/>
    <col min="6" max="7" width="18" bestFit="1" customWidth="1"/>
    <col min="8" max="8" width="19.28515625" bestFit="1" customWidth="1"/>
    <col min="9" max="9" width="13.42578125" bestFit="1" customWidth="1"/>
    <col min="10" max="10" width="15.5703125" bestFit="1" customWidth="1"/>
    <col min="11" max="12" width="5.42578125" bestFit="1" customWidth="1"/>
  </cols>
  <sheetData>
    <row r="1" spans="1:12" s="41" customFormat="1" ht="14.25" customHeight="1">
      <c r="B1" s="42" t="s">
        <v>132</v>
      </c>
    </row>
    <row r="2" spans="1:12" s="41" customFormat="1" ht="14.25" customHeight="1">
      <c r="A2" s="1"/>
      <c r="B2" s="76" t="str">
        <f>[1]Inputs!$C$3</f>
        <v>PacifiCorp</v>
      </c>
      <c r="C2" s="76"/>
      <c r="D2" s="76"/>
      <c r="E2" s="76"/>
      <c r="F2" s="76"/>
      <c r="G2" s="76"/>
      <c r="H2" s="76"/>
      <c r="I2" s="76"/>
      <c r="J2" s="76"/>
    </row>
    <row r="3" spans="1:12" s="41" customFormat="1" ht="14.25" customHeight="1">
      <c r="A3" s="4"/>
      <c r="B3" s="76" t="s">
        <v>1</v>
      </c>
      <c r="C3" s="76"/>
      <c r="D3" s="76"/>
      <c r="E3" s="76"/>
      <c r="F3" s="76"/>
      <c r="G3" s="76"/>
      <c r="H3" s="76"/>
      <c r="I3" s="76"/>
      <c r="J3" s="76"/>
    </row>
    <row r="4" spans="1:12" s="41" customFormat="1" ht="14.25" customHeight="1">
      <c r="A4" s="4"/>
      <c r="B4" s="76" t="str">
        <f>[1]Inputs!$C$4</f>
        <v>State of Washington</v>
      </c>
      <c r="C4" s="76"/>
      <c r="D4" s="76"/>
      <c r="E4" s="76"/>
      <c r="F4" s="76"/>
      <c r="G4" s="76"/>
      <c r="H4" s="76"/>
      <c r="I4" s="76"/>
      <c r="J4" s="76"/>
    </row>
    <row r="5" spans="1:12" s="41" customFormat="1" ht="14.25" customHeight="1">
      <c r="A5" s="4"/>
      <c r="B5" s="76" t="str">
        <f>[1]Inputs!$C$5</f>
        <v>12 Months Ending December 2009</v>
      </c>
      <c r="C5" s="76"/>
      <c r="D5" s="76"/>
      <c r="E5" s="76"/>
      <c r="F5" s="76"/>
      <c r="G5" s="76"/>
      <c r="H5" s="76"/>
      <c r="I5" s="76"/>
      <c r="J5" s="76"/>
    </row>
    <row r="6" spans="1:12" s="41" customFormat="1" ht="14.25" customHeight="1">
      <c r="A6" s="4"/>
      <c r="B6" s="76" t="str">
        <f>+Method&amp;" - "&amp;IF(PeakMethod=1,"(Coincident Peaks)",IF(PeakMethod=2,"(200 Top Hours)","(100 Summer, 100 Winter Hours)"))&amp;" - "&amp;TEXT(Demand,"0%")&amp;"D"&amp;" / "&amp;TEXT(Engy,"0%")&amp;"E"</f>
        <v>WCA Method - (100 Summer, 100 Winter Hours) - 33%D / 67%E</v>
      </c>
      <c r="C6" s="76"/>
      <c r="D6" s="76"/>
      <c r="E6" s="76"/>
      <c r="F6" s="76"/>
      <c r="G6" s="76"/>
      <c r="H6" s="76"/>
      <c r="I6" s="76"/>
      <c r="J6" s="76"/>
    </row>
    <row r="7" spans="1:12" s="41" customFormat="1" ht="14.25" customHeight="1">
      <c r="A7" s="4"/>
      <c r="B7" s="76" t="str">
        <f>TEXT(ActualROR,"0.00%")&amp;" Actual Return on Rate Base"</f>
        <v>4.46% Actual Return on Rate Base</v>
      </c>
      <c r="C7" s="76"/>
      <c r="D7" s="76"/>
      <c r="E7" s="76"/>
      <c r="F7" s="76"/>
      <c r="G7" s="76"/>
      <c r="H7" s="76"/>
      <c r="I7" s="76"/>
      <c r="J7" s="76"/>
      <c r="K7" s="44"/>
      <c r="L7" s="44"/>
    </row>
    <row r="8" spans="1:12" s="41" customFormat="1" ht="14.25" customHeight="1">
      <c r="A8" s="44"/>
      <c r="B8" s="4"/>
      <c r="C8" s="4"/>
      <c r="D8" s="4"/>
      <c r="E8" s="4"/>
      <c r="F8" s="4"/>
      <c r="G8" s="4"/>
      <c r="H8" s="4"/>
      <c r="I8" s="4"/>
      <c r="J8" s="4"/>
      <c r="K8" s="4"/>
      <c r="L8" s="4"/>
    </row>
    <row r="9" spans="1:12" s="41" customFormat="1" ht="14.25" customHeight="1">
      <c r="A9" s="4"/>
      <c r="B9" s="45"/>
      <c r="C9" s="46" t="str">
        <f>'[1]Hot Sheet'!$H$10</f>
        <v>Washington</v>
      </c>
      <c r="D9" s="47"/>
      <c r="E9" s="48" t="str">
        <f>'[1]Hot Sheet'!$J$10</f>
        <v>Small General</v>
      </c>
      <c r="F9" s="48" t="str">
        <f>'[1]Hot Sheet'!$K$10</f>
        <v>Large General</v>
      </c>
      <c r="G9" s="48" t="str">
        <f>'[1]Hot Sheet'!$L$10</f>
        <v>Large General</v>
      </c>
      <c r="H9" s="48" t="str">
        <f>'[1]Hot Sheet'!$M$10</f>
        <v>Large General</v>
      </c>
      <c r="I9" s="46" t="str">
        <f>'[1]Hot Sheet'!$N$10</f>
        <v>Agricultural</v>
      </c>
      <c r="J9" s="48" t="str">
        <f>'[1]Hot Sheet'!$O$10</f>
        <v>Street &amp; Area</v>
      </c>
      <c r="K9" s="48"/>
      <c r="L9" s="48"/>
    </row>
    <row r="10" spans="1:12" s="41" customFormat="1" ht="14.25" customHeight="1">
      <c r="A10" s="4"/>
      <c r="B10" s="49" t="s">
        <v>31</v>
      </c>
      <c r="C10" s="46" t="str">
        <f>'[1]Hot Sheet'!$H$11</f>
        <v>Jurisdiction</v>
      </c>
      <c r="D10" s="48" t="str">
        <f>'[1]Hot Sheet'!$I$11</f>
        <v>Residential</v>
      </c>
      <c r="E10" s="48" t="str">
        <f>'[1]Hot Sheet'!$J$11</f>
        <v>Service</v>
      </c>
      <c r="F10" s="48" t="str">
        <f>'[1]Hot Sheet'!$K$11</f>
        <v>Service &lt;1,000 kW</v>
      </c>
      <c r="G10" s="48" t="str">
        <f>'[1]Hot Sheet'!$L$11</f>
        <v>Service &gt;1,000 kW</v>
      </c>
      <c r="H10" s="48" t="str">
        <f>'[1]Hot Sheet'!$M$11</f>
        <v>Dedicated Facilities</v>
      </c>
      <c r="I10" s="48" t="str">
        <f>'[1]Hot Sheet'!$N$11</f>
        <v>Pumping</v>
      </c>
      <c r="J10" s="48" t="str">
        <f>'[1]Hot Sheet'!$O$11</f>
        <v>Lighting</v>
      </c>
      <c r="K10" s="48"/>
      <c r="L10" s="48"/>
    </row>
    <row r="11" spans="1:12" s="41" customFormat="1" ht="14.25" customHeight="1" thickBot="1">
      <c r="A11" s="4"/>
      <c r="B11" s="50"/>
      <c r="C11" s="51" t="str">
        <f>'[1]Hot Sheet'!$H$12</f>
        <v>Normalized</v>
      </c>
      <c r="D11" s="52" t="str">
        <f>'[1]Hot Sheet'!$I$12</f>
        <v>Schedule 16</v>
      </c>
      <c r="E11" s="52" t="str">
        <f>'[1]Hot Sheet'!$J$12</f>
        <v>Schedule 24</v>
      </c>
      <c r="F11" s="52" t="str">
        <f>'[1]Hot Sheet'!$K$12</f>
        <v>Schedule 36</v>
      </c>
      <c r="G11" s="52" t="str">
        <f>'[1]Hot Sheet'!$L$12</f>
        <v>Schedule 48T</v>
      </c>
      <c r="H11" s="52" t="str">
        <f>'[1]Hot Sheet'!$M$12</f>
        <v>Schedule 48T</v>
      </c>
      <c r="I11" s="52" t="str">
        <f>'[1]Hot Sheet'!$N$12</f>
        <v>Schedule 40</v>
      </c>
      <c r="J11" s="52" t="str">
        <f>'[1]Hot Sheet'!$O$12</f>
        <v>Sch. 15,51-54,57</v>
      </c>
      <c r="K11" s="52"/>
      <c r="L11" s="52"/>
    </row>
    <row r="12" spans="1:12" s="41" customFormat="1" ht="14.25" customHeight="1">
      <c r="A12" s="53"/>
      <c r="B12" s="1"/>
      <c r="C12" s="54"/>
      <c r="D12" s="54"/>
      <c r="E12" s="54"/>
      <c r="F12" s="54"/>
      <c r="G12" s="54"/>
      <c r="H12" s="54"/>
      <c r="I12" s="54"/>
      <c r="J12" s="54"/>
      <c r="K12" s="54"/>
      <c r="L12" s="54"/>
    </row>
    <row r="13" spans="1:12" s="59" customFormat="1" ht="14.25" customHeight="1">
      <c r="A13" s="55">
        <v>14</v>
      </c>
      <c r="B13" s="56" t="s">
        <v>84</v>
      </c>
      <c r="C13" s="57"/>
      <c r="D13" s="60"/>
      <c r="E13" s="60"/>
      <c r="F13" s="60"/>
      <c r="G13" s="60"/>
      <c r="H13" s="60"/>
      <c r="I13" s="60"/>
      <c r="J13" s="60"/>
      <c r="K13" s="60"/>
      <c r="L13" s="60"/>
    </row>
    <row r="14" spans="1:12" s="59" customFormat="1" ht="14.25" customHeight="1">
      <c r="A14" s="55">
        <f t="shared" ref="A14:A77" si="0">+A13+1</f>
        <v>15</v>
      </c>
      <c r="B14" s="59" t="s">
        <v>85</v>
      </c>
      <c r="C14" s="60">
        <v>16915012.473715823</v>
      </c>
      <c r="D14" s="60">
        <v>9890882.4818112571</v>
      </c>
      <c r="E14" s="60">
        <v>2596965.9090000005</v>
      </c>
      <c r="F14" s="60">
        <v>2527907.9799947469</v>
      </c>
      <c r="G14" s="60">
        <v>801002.61</v>
      </c>
      <c r="H14" s="60">
        <v>668894.71</v>
      </c>
      <c r="I14" s="60">
        <v>383614.78290981817</v>
      </c>
      <c r="J14" s="60">
        <v>45744</v>
      </c>
      <c r="K14" s="60"/>
      <c r="L14" s="60"/>
    </row>
    <row r="15" spans="1:12" s="59" customFormat="1" ht="14.25" customHeight="1">
      <c r="A15" s="55">
        <f t="shared" si="0"/>
        <v>16</v>
      </c>
      <c r="B15" s="59" t="s">
        <v>86</v>
      </c>
      <c r="C15" s="60">
        <v>4051814834.4705243</v>
      </c>
      <c r="D15" s="60">
        <v>1583501938.9421983</v>
      </c>
      <c r="E15" s="60">
        <v>537667680.36784828</v>
      </c>
      <c r="F15" s="60">
        <v>933466391.88154042</v>
      </c>
      <c r="G15" s="60">
        <v>368820502.493258</v>
      </c>
      <c r="H15" s="60">
        <v>444812652.53044617</v>
      </c>
      <c r="I15" s="60">
        <v>168577999</v>
      </c>
      <c r="J15" s="60">
        <v>14967669.255233215</v>
      </c>
      <c r="K15" s="60"/>
      <c r="L15" s="60"/>
    </row>
    <row r="16" spans="1:12" s="59" customFormat="1" ht="14.25" customHeight="1">
      <c r="A16" s="55">
        <f t="shared" si="0"/>
        <v>17</v>
      </c>
      <c r="B16" s="59" t="s">
        <v>87</v>
      </c>
      <c r="C16" s="60">
        <v>131060</v>
      </c>
      <c r="D16" s="60">
        <v>103542</v>
      </c>
      <c r="E16" s="60">
        <v>17994</v>
      </c>
      <c r="F16" s="60">
        <v>1063</v>
      </c>
      <c r="G16" s="60">
        <v>55</v>
      </c>
      <c r="H16" s="60">
        <v>1</v>
      </c>
      <c r="I16" s="60">
        <v>5303</v>
      </c>
      <c r="J16" s="60">
        <v>3102</v>
      </c>
      <c r="K16" s="60"/>
      <c r="L16" s="60"/>
    </row>
    <row r="17" spans="1:12" s="59" customFormat="1" ht="14.25" customHeight="1">
      <c r="A17" s="55">
        <f t="shared" si="0"/>
        <v>18</v>
      </c>
      <c r="B17" s="61"/>
      <c r="C17" s="62"/>
      <c r="D17" s="62"/>
      <c r="E17" s="62"/>
      <c r="F17" s="62"/>
      <c r="G17" s="62"/>
      <c r="H17" s="62"/>
      <c r="I17" s="62"/>
      <c r="J17" s="62"/>
      <c r="K17" s="60"/>
      <c r="L17" s="60"/>
    </row>
    <row r="18" spans="1:12" s="59" customFormat="1" ht="14.25" customHeight="1">
      <c r="A18" s="55">
        <f t="shared" si="0"/>
        <v>19</v>
      </c>
      <c r="C18" s="60"/>
      <c r="D18" s="60"/>
      <c r="E18" s="60"/>
      <c r="F18" s="60"/>
      <c r="G18" s="60"/>
      <c r="H18" s="60"/>
      <c r="I18" s="60"/>
      <c r="J18" s="60"/>
      <c r="K18" s="60"/>
      <c r="L18" s="60"/>
    </row>
    <row r="19" spans="1:12" s="59" customFormat="1" ht="14.25" customHeight="1">
      <c r="A19" s="55">
        <f t="shared" si="0"/>
        <v>20</v>
      </c>
      <c r="B19" s="63" t="s">
        <v>89</v>
      </c>
      <c r="C19" s="64">
        <v>1</v>
      </c>
      <c r="D19" s="64">
        <v>0.44918228636841223</v>
      </c>
      <c r="E19" s="64">
        <v>0.13624624909928573</v>
      </c>
      <c r="F19" s="64">
        <v>0.20881377893401723</v>
      </c>
      <c r="G19" s="64">
        <v>7.881701434715957E-2</v>
      </c>
      <c r="H19" s="64">
        <v>7.9654691142099734E-2</v>
      </c>
      <c r="I19" s="64">
        <v>4.1752981651164492E-2</v>
      </c>
      <c r="J19" s="64">
        <v>5.5329984578608498E-3</v>
      </c>
      <c r="K19" s="64"/>
      <c r="L19" s="64"/>
    </row>
    <row r="20" spans="1:12" s="59" customFormat="1" ht="14.25" customHeight="1">
      <c r="A20" s="55">
        <f t="shared" si="0"/>
        <v>21</v>
      </c>
      <c r="B20" s="59" t="s">
        <v>90</v>
      </c>
      <c r="C20" s="60">
        <v>271011109.10461992</v>
      </c>
      <c r="D20" s="60">
        <v>121733389.61885239</v>
      </c>
      <c r="E20" s="60">
        <v>36924247.079741746</v>
      </c>
      <c r="F20" s="60">
        <v>56590853.825234927</v>
      </c>
      <c r="G20" s="60">
        <v>21360286.474538457</v>
      </c>
      <c r="H20" s="60">
        <v>21587306.191806395</v>
      </c>
      <c r="I20" s="60">
        <v>11315521.865706934</v>
      </c>
      <c r="J20" s="60">
        <v>1499504.0487390205</v>
      </c>
      <c r="K20" s="60"/>
      <c r="L20" s="60"/>
    </row>
    <row r="21" spans="1:12" s="59" customFormat="1" ht="14.25" customHeight="1">
      <c r="A21" s="55">
        <f t="shared" si="0"/>
        <v>22</v>
      </c>
      <c r="B21" s="59" t="s">
        <v>91</v>
      </c>
      <c r="C21" s="74">
        <v>16.021927830425376</v>
      </c>
      <c r="D21" s="74">
        <v>12.307636840566333</v>
      </c>
      <c r="E21" s="74">
        <v>14.218225565371386</v>
      </c>
      <c r="F21" s="74">
        <v>22.386437430903843</v>
      </c>
      <c r="G21" s="74">
        <v>26.666937420514095</v>
      </c>
      <c r="H21" s="74">
        <v>32.273100488126744</v>
      </c>
      <c r="I21" s="74">
        <v>29.497095445268688</v>
      </c>
      <c r="J21" s="74">
        <v>32.780343842668337</v>
      </c>
      <c r="K21" s="65"/>
      <c r="L21" s="65"/>
    </row>
    <row r="22" spans="1:12" s="59" customFormat="1" ht="14.25" customHeight="1">
      <c r="A22" s="55">
        <f t="shared" si="0"/>
        <v>23</v>
      </c>
      <c r="B22" s="59" t="s">
        <v>92</v>
      </c>
      <c r="C22" s="66">
        <v>6.6886350975126588E-2</v>
      </c>
      <c r="D22" s="66">
        <v>7.6876059716208506E-2</v>
      </c>
      <c r="E22" s="66">
        <v>6.8674849592000431E-2</v>
      </c>
      <c r="F22" s="66">
        <v>6.0624414887790058E-2</v>
      </c>
      <c r="G22" s="66">
        <v>5.791512763021877E-2</v>
      </c>
      <c r="H22" s="66">
        <v>4.8531232349171553E-2</v>
      </c>
      <c r="I22" s="66">
        <v>6.7123360894246545E-2</v>
      </c>
      <c r="J22" s="66">
        <v>0.10018286903385054</v>
      </c>
      <c r="K22" s="66"/>
      <c r="L22" s="66"/>
    </row>
    <row r="23" spans="1:12" s="59" customFormat="1" ht="14.25" customHeight="1">
      <c r="A23" s="55">
        <f t="shared" si="0"/>
        <v>24</v>
      </c>
      <c r="B23" s="59" t="s">
        <v>93</v>
      </c>
      <c r="C23" s="74">
        <v>2067.8399901161292</v>
      </c>
      <c r="D23" s="74">
        <v>1175.6909236720596</v>
      </c>
      <c r="E23" s="74">
        <v>2052.0310703424334</v>
      </c>
      <c r="F23" s="74">
        <v>53236.927399092121</v>
      </c>
      <c r="G23" s="74">
        <v>388368.84499160829</v>
      </c>
      <c r="H23" s="74">
        <v>21587306.191806395</v>
      </c>
      <c r="I23" s="74">
        <v>2133.7963163694012</v>
      </c>
      <c r="J23" s="74">
        <v>483.39911306867197</v>
      </c>
      <c r="K23" s="65"/>
      <c r="L23" s="65"/>
    </row>
    <row r="24" spans="1:12" s="59" customFormat="1" ht="14.25" customHeight="1">
      <c r="A24" s="55">
        <f t="shared" si="0"/>
        <v>25</v>
      </c>
      <c r="C24" s="74"/>
      <c r="D24" s="74"/>
      <c r="E24" s="74"/>
      <c r="F24" s="74"/>
      <c r="G24" s="74"/>
      <c r="H24" s="74"/>
      <c r="I24" s="74"/>
      <c r="J24" s="74"/>
      <c r="K24" s="65"/>
      <c r="L24" s="65"/>
    </row>
    <row r="25" spans="1:12" s="59" customFormat="1" ht="14.25" customHeight="1">
      <c r="A25" s="55">
        <f t="shared" si="0"/>
        <v>26</v>
      </c>
      <c r="B25" s="63" t="s">
        <v>94</v>
      </c>
      <c r="C25" s="64">
        <v>1</v>
      </c>
      <c r="D25" s="64">
        <v>0.40900105226802563</v>
      </c>
      <c r="E25" s="64">
        <v>0.13579843584316426</v>
      </c>
      <c r="F25" s="64">
        <v>0.2275224404561427</v>
      </c>
      <c r="G25" s="64">
        <v>8.7591703480956642E-2</v>
      </c>
      <c r="H25" s="64">
        <v>9.7046963683996651E-2</v>
      </c>
      <c r="I25" s="64">
        <v>4.0031104630111239E-2</v>
      </c>
      <c r="J25" s="64">
        <v>3.0082996376028875E-3</v>
      </c>
      <c r="K25" s="64"/>
      <c r="L25" s="64"/>
    </row>
    <row r="26" spans="1:12" s="59" customFormat="1" ht="14.25" customHeight="1">
      <c r="A26" s="55">
        <f t="shared" si="0"/>
        <v>27</v>
      </c>
      <c r="B26" s="59" t="s">
        <v>90</v>
      </c>
      <c r="C26" s="60">
        <v>182437938.84555018</v>
      </c>
      <c r="D26" s="60">
        <v>74617308.961439729</v>
      </c>
      <c r="E26" s="60">
        <v>24774786.733676568</v>
      </c>
      <c r="F26" s="60">
        <v>41508725.077928096</v>
      </c>
      <c r="G26" s="60">
        <v>15980049.843036333</v>
      </c>
      <c r="H26" s="60">
        <v>17705048.025727309</v>
      </c>
      <c r="I26" s="60">
        <v>7303192.2184280548</v>
      </c>
      <c r="J26" s="60">
        <v>548827.98531408631</v>
      </c>
      <c r="K26" s="60"/>
      <c r="L26" s="60"/>
    </row>
    <row r="27" spans="1:12" s="59" customFormat="1" ht="14.25" customHeight="1">
      <c r="A27" s="55">
        <f t="shared" si="0"/>
        <v>28</v>
      </c>
      <c r="B27" s="59" t="s">
        <v>91</v>
      </c>
      <c r="C27" s="74">
        <v>10.785563364439716</v>
      </c>
      <c r="D27" s="74">
        <v>7.5440496941154152</v>
      </c>
      <c r="E27" s="74">
        <v>9.5398967879468461</v>
      </c>
      <c r="F27" s="74">
        <v>16.420188316354125</v>
      </c>
      <c r="G27" s="74">
        <v>19.950059642173116</v>
      </c>
      <c r="H27" s="74">
        <v>26.469110550638547</v>
      </c>
      <c r="I27" s="74">
        <v>19.037827903897334</v>
      </c>
      <c r="J27" s="74">
        <v>11.997813599905699</v>
      </c>
      <c r="K27" s="65"/>
      <c r="L27" s="65"/>
    </row>
    <row r="28" spans="1:12" s="59" customFormat="1" ht="14.25" customHeight="1">
      <c r="A28" s="55">
        <f t="shared" si="0"/>
        <v>29</v>
      </c>
      <c r="B28" s="59" t="s">
        <v>92</v>
      </c>
      <c r="C28" s="66">
        <v>4.5026228072781727E-2</v>
      </c>
      <c r="D28" s="66">
        <v>4.7121703565001727E-2</v>
      </c>
      <c r="E28" s="66">
        <v>4.6078251749717899E-2</v>
      </c>
      <c r="F28" s="66">
        <v>4.4467294633137339E-2</v>
      </c>
      <c r="G28" s="66">
        <v>4.3327444475049069E-2</v>
      </c>
      <c r="H28" s="66">
        <v>3.9803382221721868E-2</v>
      </c>
      <c r="I28" s="66">
        <v>4.3322333055027272E-2</v>
      </c>
      <c r="J28" s="66">
        <v>3.6667564999954626E-2</v>
      </c>
      <c r="K28" s="66"/>
      <c r="L28" s="66"/>
    </row>
    <row r="29" spans="1:12" s="59" customFormat="1" ht="14.25" customHeight="1">
      <c r="A29" s="55">
        <f t="shared" si="0"/>
        <v>30</v>
      </c>
      <c r="B29" s="59" t="s">
        <v>93</v>
      </c>
      <c r="C29" s="74">
        <v>1392.0184560167113</v>
      </c>
      <c r="D29" s="74">
        <v>720.6477464356467</v>
      </c>
      <c r="E29" s="74">
        <v>1376.8359860885055</v>
      </c>
      <c r="F29" s="74">
        <v>39048.659527684002</v>
      </c>
      <c r="G29" s="74">
        <v>290546.36078247876</v>
      </c>
      <c r="H29" s="74">
        <v>17705048.025727309</v>
      </c>
      <c r="I29" s="74">
        <v>1377.1812593679153</v>
      </c>
      <c r="J29" s="74">
        <v>176.92713904387051</v>
      </c>
      <c r="K29" s="65"/>
      <c r="L29" s="65"/>
    </row>
    <row r="30" spans="1:12" s="59" customFormat="1" ht="14.25" customHeight="1">
      <c r="A30" s="55">
        <f t="shared" si="0"/>
        <v>31</v>
      </c>
      <c r="B30" s="67"/>
      <c r="C30" s="68"/>
      <c r="D30" s="68"/>
      <c r="E30" s="68"/>
      <c r="F30" s="68"/>
      <c r="G30" s="68"/>
      <c r="H30" s="68"/>
      <c r="I30" s="68"/>
      <c r="J30" s="68"/>
      <c r="K30" s="68"/>
      <c r="L30" s="68"/>
    </row>
    <row r="31" spans="1:12" s="59" customFormat="1" ht="14.25" customHeight="1">
      <c r="A31" s="55">
        <f t="shared" si="0"/>
        <v>32</v>
      </c>
      <c r="B31" s="63" t="s">
        <v>95</v>
      </c>
      <c r="C31" s="64">
        <v>1</v>
      </c>
      <c r="D31" s="64">
        <v>0.44039751450503839</v>
      </c>
      <c r="E31" s="64">
        <v>0.14071839920489237</v>
      </c>
      <c r="F31" s="64">
        <v>0.22101500443618263</v>
      </c>
      <c r="G31" s="64">
        <v>8.1528863180469147E-2</v>
      </c>
      <c r="H31" s="64">
        <v>7.7893272432549468E-2</v>
      </c>
      <c r="I31" s="64">
        <v>3.6766361329555783E-2</v>
      </c>
      <c r="J31" s="64">
        <v>1.6805849113119399E-3</v>
      </c>
      <c r="K31" s="64"/>
      <c r="L31" s="64"/>
    </row>
    <row r="32" spans="1:12" s="59" customFormat="1" ht="14.25" customHeight="1">
      <c r="A32" s="55">
        <f t="shared" si="0"/>
        <v>33</v>
      </c>
      <c r="B32" s="59" t="s">
        <v>90</v>
      </c>
      <c r="C32" s="60">
        <v>59960621.323419943</v>
      </c>
      <c r="D32" s="60">
        <v>26406508.59901195</v>
      </c>
      <c r="E32" s="60">
        <v>8437562.6479623895</v>
      </c>
      <c r="F32" s="60">
        <v>13252196.987791926</v>
      </c>
      <c r="G32" s="60">
        <v>4888521.2920930255</v>
      </c>
      <c r="H32" s="60">
        <v>4670529.0119700842</v>
      </c>
      <c r="I32" s="60">
        <v>2204533.869121525</v>
      </c>
      <c r="J32" s="60">
        <v>100768.91546902852</v>
      </c>
      <c r="K32" s="60"/>
      <c r="L32" s="60"/>
    </row>
    <row r="33" spans="1:12" s="59" customFormat="1" ht="14.25" customHeight="1">
      <c r="A33" s="55">
        <f t="shared" si="0"/>
        <v>34</v>
      </c>
      <c r="B33" s="59" t="s">
        <v>91</v>
      </c>
      <c r="C33" s="74">
        <v>3.5448168552398371</v>
      </c>
      <c r="D33" s="74">
        <v>2.6697828679667306</v>
      </c>
      <c r="E33" s="74">
        <v>3.2490078590255331</v>
      </c>
      <c r="F33" s="74">
        <v>5.2423573534585168</v>
      </c>
      <c r="G33" s="74">
        <v>6.10300295038118</v>
      </c>
      <c r="H33" s="74">
        <v>6.9824576904937468</v>
      </c>
      <c r="I33" s="74">
        <v>5.7467385703949168</v>
      </c>
      <c r="J33" s="74">
        <v>2.2028881485884164</v>
      </c>
      <c r="K33" s="65"/>
      <c r="L33" s="65"/>
    </row>
    <row r="34" spans="1:12" s="59" customFormat="1" ht="14.25" customHeight="1">
      <c r="A34" s="55">
        <f t="shared" si="0"/>
        <v>35</v>
      </c>
      <c r="B34" s="59" t="s">
        <v>92</v>
      </c>
      <c r="C34" s="66">
        <v>1.4798460387012075E-2</v>
      </c>
      <c r="D34" s="66">
        <v>1.6676019112835359E-2</v>
      </c>
      <c r="E34" s="66">
        <v>1.5692895362782053E-2</v>
      </c>
      <c r="F34" s="66">
        <v>1.4196758558259553E-2</v>
      </c>
      <c r="G34" s="66">
        <v>1.325447272872903E-2</v>
      </c>
      <c r="H34" s="66">
        <v>1.0499991368052193E-2</v>
      </c>
      <c r="I34" s="66">
        <v>1.307723357851415E-2</v>
      </c>
      <c r="J34" s="66">
        <v>6.7324386817136693E-3</v>
      </c>
      <c r="K34" s="66"/>
      <c r="L34" s="66"/>
    </row>
    <row r="35" spans="1:12" s="59" customFormat="1" ht="14.25" customHeight="1">
      <c r="A35" s="55">
        <f t="shared" si="0"/>
        <v>36</v>
      </c>
      <c r="B35" s="59" t="s">
        <v>93</v>
      </c>
      <c r="C35" s="74">
        <v>457.50512226018571</v>
      </c>
      <c r="D35" s="74">
        <v>255.03185759413523</v>
      </c>
      <c r="E35" s="74">
        <v>468.90978370358948</v>
      </c>
      <c r="F35" s="74">
        <v>12466.789264150448</v>
      </c>
      <c r="G35" s="74">
        <v>88882.205310782287</v>
      </c>
      <c r="H35" s="74">
        <v>4670529.0119700842</v>
      </c>
      <c r="I35" s="74">
        <v>415.71447654563923</v>
      </c>
      <c r="J35" s="74">
        <v>32.485143607036918</v>
      </c>
      <c r="K35" s="65"/>
      <c r="L35" s="65"/>
    </row>
    <row r="36" spans="1:12" s="59" customFormat="1" ht="14.25" customHeight="1">
      <c r="A36" s="55">
        <f t="shared" si="0"/>
        <v>37</v>
      </c>
      <c r="C36" s="60"/>
      <c r="D36" s="60"/>
      <c r="E36" s="60"/>
      <c r="F36" s="60"/>
      <c r="G36" s="60"/>
      <c r="H36" s="60"/>
      <c r="I36" s="60"/>
      <c r="J36" s="60"/>
      <c r="K36" s="60"/>
      <c r="L36" s="60"/>
    </row>
    <row r="37" spans="1:12" s="59" customFormat="1" ht="14.25" customHeight="1">
      <c r="A37" s="55">
        <f t="shared" si="0"/>
        <v>38</v>
      </c>
      <c r="B37" s="63" t="s">
        <v>96</v>
      </c>
      <c r="C37" s="64">
        <v>1</v>
      </c>
      <c r="D37" s="64">
        <v>0.39363043980544915</v>
      </c>
      <c r="E37" s="64">
        <v>0.13338979344287344</v>
      </c>
      <c r="F37" s="64">
        <v>0.23070825408166321</v>
      </c>
      <c r="G37" s="64">
        <v>9.0559858554537617E-2</v>
      </c>
      <c r="H37" s="64">
        <v>0.10642394263249633</v>
      </c>
      <c r="I37" s="64">
        <v>4.1629409040455687E-2</v>
      </c>
      <c r="J37" s="64">
        <v>3.6583024425244992E-3</v>
      </c>
      <c r="K37" s="64"/>
      <c r="L37" s="64"/>
    </row>
    <row r="38" spans="1:12" s="59" customFormat="1" ht="14.25" customHeight="1">
      <c r="A38" s="55">
        <f t="shared" si="0"/>
        <v>39</v>
      </c>
      <c r="B38" s="59" t="s">
        <v>90</v>
      </c>
      <c r="C38" s="60">
        <v>122477317.52213025</v>
      </c>
      <c r="D38" s="60">
        <v>48210800.362427771</v>
      </c>
      <c r="E38" s="60">
        <v>16337224.085714176</v>
      </c>
      <c r="F38" s="60">
        <v>28256528.090136167</v>
      </c>
      <c r="G38" s="60">
        <v>11091528.550943308</v>
      </c>
      <c r="H38" s="60">
        <v>13034519.013757227</v>
      </c>
      <c r="I38" s="60">
        <v>5098658.3493065303</v>
      </c>
      <c r="J38" s="60">
        <v>448059.06984505773</v>
      </c>
      <c r="K38" s="60"/>
      <c r="L38" s="60"/>
    </row>
    <row r="39" spans="1:12" s="59" customFormat="1" ht="14.25" customHeight="1">
      <c r="A39" s="55">
        <f t="shared" si="0"/>
        <v>40</v>
      </c>
      <c r="B39" s="59" t="s">
        <v>91</v>
      </c>
      <c r="C39" s="74">
        <v>7.2407465091998784</v>
      </c>
      <c r="D39" s="74">
        <v>4.8742668261486832</v>
      </c>
      <c r="E39" s="74">
        <v>6.290888928921313</v>
      </c>
      <c r="F39" s="74">
        <v>11.177830962895605</v>
      </c>
      <c r="G39" s="74">
        <v>13.847056691791938</v>
      </c>
      <c r="H39" s="74">
        <v>19.486652860144801</v>
      </c>
      <c r="I39" s="74">
        <v>13.29108933350242</v>
      </c>
      <c r="J39" s="74">
        <v>9.7949254513172814</v>
      </c>
      <c r="K39" s="65"/>
      <c r="L39" s="65"/>
    </row>
    <row r="40" spans="1:12" s="59" customFormat="1" ht="14.25" customHeight="1">
      <c r="A40" s="55">
        <f t="shared" si="0"/>
        <v>41</v>
      </c>
      <c r="B40" s="59" t="s">
        <v>92</v>
      </c>
      <c r="C40" s="66">
        <v>3.0227767685769659E-2</v>
      </c>
      <c r="D40" s="66">
        <v>3.0445684452166361E-2</v>
      </c>
      <c r="E40" s="66">
        <v>3.038535638693584E-2</v>
      </c>
      <c r="F40" s="66">
        <v>3.0270536074877778E-2</v>
      </c>
      <c r="G40" s="66">
        <v>3.0072971746320041E-2</v>
      </c>
      <c r="H40" s="66">
        <v>2.9303390853669682E-2</v>
      </c>
      <c r="I40" s="66">
        <v>3.0245099476513125E-2</v>
      </c>
      <c r="J40" s="66">
        <v>2.993512631824095E-2</v>
      </c>
      <c r="K40" s="66"/>
      <c r="L40" s="66"/>
    </row>
    <row r="41" spans="1:12" s="59" customFormat="1" ht="14.25" customHeight="1">
      <c r="A41" s="55">
        <f t="shared" si="0"/>
        <v>42</v>
      </c>
      <c r="B41" s="59" t="s">
        <v>93</v>
      </c>
      <c r="C41" s="74">
        <v>934.51333375652564</v>
      </c>
      <c r="D41" s="74">
        <v>465.61588884151138</v>
      </c>
      <c r="E41" s="74">
        <v>907.92620238491588</v>
      </c>
      <c r="F41" s="74">
        <v>26581.870263533554</v>
      </c>
      <c r="G41" s="74">
        <v>201664.15547169649</v>
      </c>
      <c r="H41" s="74">
        <v>13034519.013757227</v>
      </c>
      <c r="I41" s="74">
        <v>961.46678282227617</v>
      </c>
      <c r="J41" s="74">
        <v>144.44199543683357</v>
      </c>
      <c r="K41" s="65"/>
      <c r="L41" s="65"/>
    </row>
    <row r="42" spans="1:12" s="59" customFormat="1" ht="14.25" customHeight="1">
      <c r="A42" s="55">
        <f t="shared" si="0"/>
        <v>43</v>
      </c>
      <c r="C42" s="60"/>
      <c r="D42" s="60"/>
      <c r="E42" s="60"/>
      <c r="F42" s="60"/>
      <c r="G42" s="60"/>
      <c r="H42" s="60"/>
      <c r="I42" s="60"/>
      <c r="J42" s="60"/>
      <c r="K42" s="60"/>
      <c r="L42" s="60"/>
    </row>
    <row r="43" spans="1:12" s="59" customFormat="1" ht="14.25" customHeight="1">
      <c r="A43" s="55">
        <f t="shared" si="0"/>
        <v>44</v>
      </c>
      <c r="B43" s="63" t="s">
        <v>97</v>
      </c>
      <c r="C43" s="64">
        <v>1</v>
      </c>
      <c r="D43" s="64">
        <v>0.40903965713000645</v>
      </c>
      <c r="E43" s="64">
        <v>0.13579865095213944</v>
      </c>
      <c r="F43" s="64">
        <v>0.2275052200649135</v>
      </c>
      <c r="G43" s="64">
        <v>8.7561921925323138E-2</v>
      </c>
      <c r="H43" s="64">
        <v>9.6934466418125934E-2</v>
      </c>
      <c r="I43" s="64">
        <v>4.010487253017956E-2</v>
      </c>
      <c r="J43" s="64">
        <v>3.05521097931201E-3</v>
      </c>
      <c r="K43" s="64"/>
      <c r="L43" s="64"/>
    </row>
    <row r="44" spans="1:12" s="59" customFormat="1" ht="14.25" customHeight="1">
      <c r="A44" s="55">
        <f t="shared" si="0"/>
        <v>45</v>
      </c>
      <c r="B44" s="59" t="s">
        <v>90</v>
      </c>
      <c r="C44" s="60">
        <v>31589273.190977871</v>
      </c>
      <c r="D44" s="60">
        <v>12921265.475023692</v>
      </c>
      <c r="E44" s="60">
        <v>4289780.6838933798</v>
      </c>
      <c r="F44" s="60">
        <v>7186724.5490040928</v>
      </c>
      <c r="G44" s="60">
        <v>2766017.4728261079</v>
      </c>
      <c r="H44" s="60">
        <v>3062089.3413038505</v>
      </c>
      <c r="I44" s="60">
        <v>1266883.774645186</v>
      </c>
      <c r="J44" s="60">
        <v>96511.894281562127</v>
      </c>
      <c r="K44" s="60"/>
      <c r="L44" s="60"/>
    </row>
    <row r="45" spans="1:12" s="59" customFormat="1" ht="14.25" customHeight="1">
      <c r="A45" s="55">
        <f t="shared" si="0"/>
        <v>46</v>
      </c>
      <c r="B45" s="59" t="s">
        <v>91</v>
      </c>
      <c r="C45" s="74">
        <v>1.8675288144223559</v>
      </c>
      <c r="D45" s="74">
        <v>1.3063814577501178</v>
      </c>
      <c r="E45" s="74">
        <v>1.6518432795081328</v>
      </c>
      <c r="F45" s="74">
        <v>2.8429533851224393</v>
      </c>
      <c r="G45" s="74">
        <v>3.4531940823839613</v>
      </c>
      <c r="H45" s="74">
        <v>4.5778345911927616</v>
      </c>
      <c r="I45" s="74">
        <v>3.3024894531841089</v>
      </c>
      <c r="J45" s="74">
        <v>2.1098263003139675</v>
      </c>
      <c r="K45" s="65"/>
      <c r="L45" s="65"/>
    </row>
    <row r="46" spans="1:12" s="59" customFormat="1" ht="14.25" customHeight="1">
      <c r="A46" s="55">
        <f t="shared" si="0"/>
        <v>47</v>
      </c>
      <c r="B46" s="59" t="s">
        <v>92</v>
      </c>
      <c r="C46" s="66">
        <v>7.7963269501445118E-3</v>
      </c>
      <c r="D46" s="66">
        <v>8.1599303147397977E-3</v>
      </c>
      <c r="E46" s="66">
        <v>7.9784983188100553E-3</v>
      </c>
      <c r="F46" s="66">
        <v>7.6989644314008777E-3</v>
      </c>
      <c r="G46" s="66">
        <v>7.499630454726877E-3</v>
      </c>
      <c r="H46" s="66">
        <v>6.8839978446752007E-3</v>
      </c>
      <c r="I46" s="66">
        <v>7.5151193047746758E-3</v>
      </c>
      <c r="J46" s="66">
        <v>6.4480242471831898E-3</v>
      </c>
      <c r="K46" s="66"/>
      <c r="L46" s="66"/>
    </row>
    <row r="47" spans="1:12" s="59" customFormat="1" ht="14.25" customHeight="1">
      <c r="A47" s="55">
        <f t="shared" si="0"/>
        <v>48</v>
      </c>
      <c r="B47" s="59" t="s">
        <v>93</v>
      </c>
      <c r="C47" s="74">
        <v>241.02909500212019</v>
      </c>
      <c r="D47" s="74">
        <v>124.79250424971212</v>
      </c>
      <c r="E47" s="74">
        <v>238.40061597718017</v>
      </c>
      <c r="F47" s="74">
        <v>6760.7944957705486</v>
      </c>
      <c r="G47" s="74">
        <v>50291.226778656506</v>
      </c>
      <c r="H47" s="74">
        <v>3062089.3413038505</v>
      </c>
      <c r="I47" s="74">
        <v>238.89944835851142</v>
      </c>
      <c r="J47" s="74">
        <v>31.112796351245045</v>
      </c>
      <c r="K47" s="65"/>
      <c r="L47" s="65"/>
    </row>
    <row r="48" spans="1:12" s="59" customFormat="1" ht="14.25" customHeight="1">
      <c r="A48" s="55">
        <f t="shared" si="0"/>
        <v>49</v>
      </c>
      <c r="C48" s="60"/>
      <c r="D48" s="60"/>
      <c r="E48" s="60"/>
      <c r="F48" s="60"/>
      <c r="G48" s="60"/>
      <c r="H48" s="60"/>
      <c r="I48" s="60"/>
      <c r="J48" s="60"/>
      <c r="K48" s="60"/>
      <c r="L48" s="60"/>
    </row>
    <row r="49" spans="1:12" s="59" customFormat="1" ht="14.25" customHeight="1">
      <c r="A49" s="55">
        <f t="shared" si="0"/>
        <v>50</v>
      </c>
      <c r="B49" s="63" t="s">
        <v>98</v>
      </c>
      <c r="C49" s="64">
        <v>1</v>
      </c>
      <c r="D49" s="64">
        <v>0.42980781060118967</v>
      </c>
      <c r="E49" s="64">
        <v>0.13905311163507228</v>
      </c>
      <c r="F49" s="64">
        <v>0.22320067651517825</v>
      </c>
      <c r="G49" s="64">
        <v>8.35514696158665E-2</v>
      </c>
      <c r="H49" s="64">
        <v>8.4264667371462806E-2</v>
      </c>
      <c r="I49" s="64">
        <v>3.7945309829579596E-2</v>
      </c>
      <c r="J49" s="64">
        <v>2.1769544316506241E-3</v>
      </c>
      <c r="K49" s="64"/>
      <c r="L49" s="64"/>
    </row>
    <row r="50" spans="1:12" s="59" customFormat="1" ht="14.25" customHeight="1">
      <c r="A50" s="55">
        <f t="shared" si="0"/>
        <v>51</v>
      </c>
      <c r="B50" s="59" t="s">
        <v>90</v>
      </c>
      <c r="C50" s="60">
        <v>10382042.896437563</v>
      </c>
      <c r="D50" s="60">
        <v>4462283.1268854626</v>
      </c>
      <c r="E50" s="60">
        <v>1443655.3698784416</v>
      </c>
      <c r="F50" s="60">
        <v>2317278.9980944647</v>
      </c>
      <c r="G50" s="60">
        <v>867434.94161232573</v>
      </c>
      <c r="H50" s="60">
        <v>874839.39130456955</v>
      </c>
      <c r="I50" s="60">
        <v>393949.8343693093</v>
      </c>
      <c r="J50" s="60">
        <v>22601.234292986635</v>
      </c>
      <c r="K50" s="60"/>
      <c r="L50" s="60"/>
    </row>
    <row r="51" spans="1:12" s="59" customFormat="1" ht="14.25" customHeight="1">
      <c r="A51" s="55">
        <f t="shared" si="0"/>
        <v>52</v>
      </c>
      <c r="B51" s="59" t="s">
        <v>91</v>
      </c>
      <c r="C51" s="74">
        <v>0.61377683951284001</v>
      </c>
      <c r="D51" s="74">
        <v>0.45115116220330542</v>
      </c>
      <c r="E51" s="74">
        <v>0.55590077824099815</v>
      </c>
      <c r="F51" s="74">
        <v>0.91667854068773502</v>
      </c>
      <c r="G51" s="74">
        <v>1.0829364733434836</v>
      </c>
      <c r="H51" s="74">
        <v>1.3078880401140707</v>
      </c>
      <c r="I51" s="74">
        <v>1.0269412231225739</v>
      </c>
      <c r="J51" s="74">
        <v>0.49408084760813736</v>
      </c>
      <c r="K51" s="65"/>
      <c r="L51" s="65"/>
    </row>
    <row r="52" spans="1:12" s="59" customFormat="1" ht="14.25" customHeight="1">
      <c r="A52" s="55">
        <f t="shared" si="0"/>
        <v>53</v>
      </c>
      <c r="B52" s="59" t="s">
        <v>92</v>
      </c>
      <c r="C52" s="66">
        <v>2.5623191879631511E-3</v>
      </c>
      <c r="D52" s="66">
        <v>2.817983999354198E-3</v>
      </c>
      <c r="E52" s="66">
        <v>2.6850328234175372E-3</v>
      </c>
      <c r="F52" s="66">
        <v>2.482445022389766E-3</v>
      </c>
      <c r="G52" s="66">
        <v>2.351916272952267E-3</v>
      </c>
      <c r="H52" s="66">
        <v>1.9667592329664888E-3</v>
      </c>
      <c r="I52" s="66">
        <v>2.3368994572613793E-3</v>
      </c>
      <c r="J52" s="66">
        <v>1.5100035889077693E-3</v>
      </c>
      <c r="K52" s="66"/>
      <c r="L52" s="66"/>
    </row>
    <row r="53" spans="1:12" s="59" customFormat="1" ht="14.25" customHeight="1">
      <c r="A53" s="55">
        <f t="shared" si="0"/>
        <v>54</v>
      </c>
      <c r="B53" s="59" t="s">
        <v>93</v>
      </c>
      <c r="C53" s="74">
        <v>79.21595373445416</v>
      </c>
      <c r="D53" s="74">
        <v>43.096358259309866</v>
      </c>
      <c r="E53" s="74">
        <v>80.229819377483693</v>
      </c>
      <c r="F53" s="74">
        <v>2179.9426134472856</v>
      </c>
      <c r="G53" s="74">
        <v>15771.544392951377</v>
      </c>
      <c r="H53" s="74">
        <v>874839.39130456955</v>
      </c>
      <c r="I53" s="74">
        <v>74.288107555970072</v>
      </c>
      <c r="J53" s="74">
        <v>7.286020081555975</v>
      </c>
      <c r="K53" s="65"/>
      <c r="L53" s="65"/>
    </row>
    <row r="54" spans="1:12" s="59" customFormat="1" ht="14.25" customHeight="1">
      <c r="A54" s="55">
        <f t="shared" si="0"/>
        <v>55</v>
      </c>
      <c r="C54" s="60"/>
      <c r="D54" s="60"/>
      <c r="E54" s="60"/>
      <c r="F54" s="60"/>
      <c r="G54" s="60"/>
      <c r="H54" s="60"/>
      <c r="I54" s="60"/>
      <c r="J54" s="60"/>
      <c r="K54" s="60"/>
      <c r="L54" s="60"/>
    </row>
    <row r="55" spans="1:12" s="59" customFormat="1" ht="14.25" customHeight="1">
      <c r="A55" s="55">
        <f t="shared" si="0"/>
        <v>56</v>
      </c>
      <c r="B55" s="63" t="s">
        <v>99</v>
      </c>
      <c r="C55" s="64">
        <v>1</v>
      </c>
      <c r="D55" s="64">
        <v>0.39887256518905023</v>
      </c>
      <c r="E55" s="64">
        <v>0.13420542307911176</v>
      </c>
      <c r="F55" s="64">
        <v>0.22961251814968225</v>
      </c>
      <c r="G55" s="64">
        <v>8.9525247042871153E-2</v>
      </c>
      <c r="H55" s="64">
        <v>0.10313699241349671</v>
      </c>
      <c r="I55" s="64">
        <v>4.1162090860144482E-2</v>
      </c>
      <c r="J55" s="64">
        <v>3.4851632656435769E-3</v>
      </c>
      <c r="K55" s="64"/>
      <c r="L55" s="64"/>
    </row>
    <row r="56" spans="1:12" s="59" customFormat="1" ht="14.25" customHeight="1">
      <c r="A56" s="55">
        <f t="shared" si="0"/>
        <v>57</v>
      </c>
      <c r="B56" s="59" t="s">
        <v>90</v>
      </c>
      <c r="C56" s="60">
        <v>21207230.294540308</v>
      </c>
      <c r="D56" s="60">
        <v>8458982.3481382299</v>
      </c>
      <c r="E56" s="60">
        <v>2846125.3140149382</v>
      </c>
      <c r="F56" s="60">
        <v>4869445.5509096282</v>
      </c>
      <c r="G56" s="60">
        <v>1898582.5312137823</v>
      </c>
      <c r="H56" s="60">
        <v>2187249.9499992812</v>
      </c>
      <c r="I56" s="60">
        <v>872933.94027587678</v>
      </c>
      <c r="J56" s="60">
        <v>73910.659988575499</v>
      </c>
      <c r="K56" s="60"/>
      <c r="L56" s="60"/>
    </row>
    <row r="57" spans="1:12" s="59" customFormat="1" ht="14.25" customHeight="1">
      <c r="A57" s="55">
        <f t="shared" si="0"/>
        <v>58</v>
      </c>
      <c r="B57" s="59" t="s">
        <v>91</v>
      </c>
      <c r="C57" s="74">
        <v>1.2537519749095158</v>
      </c>
      <c r="D57" s="74">
        <v>0.85523029554681229</v>
      </c>
      <c r="E57" s="74">
        <v>1.0959425012671344</v>
      </c>
      <c r="F57" s="74">
        <v>1.9262748444347042</v>
      </c>
      <c r="G57" s="74">
        <v>2.3702576090404777</v>
      </c>
      <c r="H57" s="74">
        <v>3.2699465510786911</v>
      </c>
      <c r="I57" s="74">
        <v>2.2755482300615353</v>
      </c>
      <c r="J57" s="74">
        <v>1.6157454527058301</v>
      </c>
      <c r="K57" s="60"/>
      <c r="L57" s="60"/>
    </row>
    <row r="58" spans="1:12" s="59" customFormat="1" ht="14.25" customHeight="1">
      <c r="A58" s="55">
        <f t="shared" si="0"/>
        <v>59</v>
      </c>
      <c r="B58" s="59" t="s">
        <v>92</v>
      </c>
      <c r="C58" s="66">
        <v>5.2340077621813603E-3</v>
      </c>
      <c r="D58" s="66">
        <v>5.3419463153856006E-3</v>
      </c>
      <c r="E58" s="66">
        <v>5.2934654953925185E-3</v>
      </c>
      <c r="F58" s="66">
        <v>5.2165194090111116E-3</v>
      </c>
      <c r="G58" s="66">
        <v>5.1477141817746104E-3</v>
      </c>
      <c r="H58" s="66">
        <v>4.9172386117087132E-3</v>
      </c>
      <c r="I58" s="66">
        <v>5.1782198475132969E-3</v>
      </c>
      <c r="J58" s="66">
        <v>4.9380206582754207E-3</v>
      </c>
      <c r="K58" s="65"/>
      <c r="L58" s="65"/>
    </row>
    <row r="59" spans="1:12" s="59" customFormat="1" ht="14.25" customHeight="1">
      <c r="A59" s="55">
        <f t="shared" si="0"/>
        <v>60</v>
      </c>
      <c r="B59" s="59" t="s">
        <v>93</v>
      </c>
      <c r="C59" s="74">
        <v>161.81314126766603</v>
      </c>
      <c r="D59" s="74">
        <v>81.696145990402258</v>
      </c>
      <c r="E59" s="74">
        <v>158.17079659969647</v>
      </c>
      <c r="F59" s="74">
        <v>4580.8518823232625</v>
      </c>
      <c r="G59" s="74">
        <v>34519.682385705135</v>
      </c>
      <c r="H59" s="74">
        <v>2187249.9499992812</v>
      </c>
      <c r="I59" s="74">
        <v>164.61134080254135</v>
      </c>
      <c r="J59" s="74">
        <v>23.82677626968907</v>
      </c>
      <c r="K59" s="66"/>
      <c r="L59" s="66"/>
    </row>
    <row r="60" spans="1:12" s="59" customFormat="1" ht="14.25" customHeight="1">
      <c r="A60" s="55">
        <f t="shared" si="0"/>
        <v>61</v>
      </c>
      <c r="C60" s="60"/>
      <c r="D60" s="60"/>
      <c r="E60" s="60"/>
      <c r="F60" s="60"/>
      <c r="G60" s="60"/>
      <c r="H60" s="60"/>
      <c r="I60" s="60"/>
      <c r="J60" s="60"/>
      <c r="K60" s="65"/>
      <c r="L60" s="65"/>
    </row>
    <row r="61" spans="1:12" s="59" customFormat="1" ht="14.25" customHeight="1">
      <c r="A61" s="55">
        <f t="shared" si="0"/>
        <v>62</v>
      </c>
      <c r="B61" s="63" t="s">
        <v>100</v>
      </c>
      <c r="C61" s="64">
        <v>1</v>
      </c>
      <c r="D61" s="64">
        <v>0.57134302127213099</v>
      </c>
      <c r="E61" s="64">
        <v>0.14286549701096216</v>
      </c>
      <c r="F61" s="64">
        <v>0.1553843403062842</v>
      </c>
      <c r="G61" s="64">
        <v>5.0497946562795819E-2</v>
      </c>
      <c r="H61" s="64">
        <v>1.0197068191574963E-2</v>
      </c>
      <c r="I61" s="64">
        <v>5.3569963638923912E-2</v>
      </c>
      <c r="J61" s="64">
        <v>1.6142163017328136E-2</v>
      </c>
      <c r="K61" s="64"/>
      <c r="L61" s="64"/>
    </row>
    <row r="62" spans="1:12" s="59" customFormat="1" ht="14.25" customHeight="1">
      <c r="A62" s="55">
        <f t="shared" si="0"/>
        <v>63</v>
      </c>
      <c r="B62" s="59" t="s">
        <v>90</v>
      </c>
      <c r="C62" s="60">
        <v>44549490.585928477</v>
      </c>
      <c r="D62" s="60">
        <v>25453040.547498733</v>
      </c>
      <c r="E62" s="60">
        <v>6364585.1141438512</v>
      </c>
      <c r="F62" s="60">
        <v>6922293.2056755153</v>
      </c>
      <c r="G62" s="60">
        <v>2249657.7950079916</v>
      </c>
      <c r="H62" s="60">
        <v>454274.19340463955</v>
      </c>
      <c r="I62" s="60">
        <v>2386514.5908207716</v>
      </c>
      <c r="J62" s="60">
        <v>719125.13937698258</v>
      </c>
      <c r="K62" s="60"/>
      <c r="L62" s="60"/>
    </row>
    <row r="63" spans="1:12" s="59" customFormat="1" ht="14.25" customHeight="1">
      <c r="A63" s="55">
        <f t="shared" si="0"/>
        <v>64</v>
      </c>
      <c r="B63" s="59" t="s">
        <v>91</v>
      </c>
      <c r="C63" s="74">
        <v>2.633724962080505</v>
      </c>
      <c r="D63" s="74">
        <v>2.5733841843036105</v>
      </c>
      <c r="E63" s="74">
        <v>2.4507773059657252</v>
      </c>
      <c r="F63" s="74">
        <v>2.7383485714103801</v>
      </c>
      <c r="G63" s="74">
        <v>2.8085523903698535</v>
      </c>
      <c r="H63" s="74">
        <v>0.67914155488632821</v>
      </c>
      <c r="I63" s="74">
        <v>6.221122587399881</v>
      </c>
      <c r="J63" s="74">
        <v>15.72064400526807</v>
      </c>
      <c r="K63" s="65"/>
      <c r="L63" s="65"/>
    </row>
    <row r="64" spans="1:12" s="59" customFormat="1" ht="14.25" customHeight="1">
      <c r="A64" s="55">
        <f t="shared" si="0"/>
        <v>65</v>
      </c>
      <c r="B64" s="59" t="s">
        <v>92</v>
      </c>
      <c r="C64" s="66">
        <v>1.0994947302854731E-2</v>
      </c>
      <c r="D64" s="66">
        <v>1.6073892883580378E-2</v>
      </c>
      <c r="E64" s="66">
        <v>1.1837395749339974E-2</v>
      </c>
      <c r="F64" s="66">
        <v>7.4156855199924267E-3</v>
      </c>
      <c r="G64" s="66">
        <v>6.0996006995275845E-3</v>
      </c>
      <c r="H64" s="66">
        <v>1.0212708447486119E-3</v>
      </c>
      <c r="I64" s="66">
        <v>1.4156738156684204E-2</v>
      </c>
      <c r="J64" s="66">
        <v>4.8045231833643808E-2</v>
      </c>
      <c r="K64" s="66"/>
      <c r="L64" s="66"/>
    </row>
    <row r="65" spans="1:12" s="59" customFormat="1" ht="14.25" customHeight="1">
      <c r="A65" s="55">
        <f t="shared" si="0"/>
        <v>66</v>
      </c>
      <c r="B65" s="59" t="s">
        <v>93</v>
      </c>
      <c r="C65" s="74">
        <v>339.91676015510819</v>
      </c>
      <c r="D65" s="74">
        <v>245.82334267735541</v>
      </c>
      <c r="E65" s="74">
        <v>353.70596388484222</v>
      </c>
      <c r="F65" s="74">
        <v>6512.0350006354802</v>
      </c>
      <c r="G65" s="74">
        <v>40902.8690001453</v>
      </c>
      <c r="H65" s="74">
        <v>454274.19340463955</v>
      </c>
      <c r="I65" s="74">
        <v>450.03103730355866</v>
      </c>
      <c r="J65" s="74">
        <v>231.82628606608077</v>
      </c>
      <c r="K65" s="65"/>
      <c r="L65" s="65"/>
    </row>
    <row r="66" spans="1:12" s="59" customFormat="1" ht="14.25" customHeight="1">
      <c r="A66" s="55">
        <f t="shared" si="0"/>
        <v>67</v>
      </c>
      <c r="C66" s="74"/>
      <c r="D66" s="74"/>
      <c r="E66" s="74"/>
      <c r="F66" s="74"/>
      <c r="G66" s="74"/>
      <c r="H66" s="74"/>
      <c r="I66" s="74"/>
      <c r="J66" s="74"/>
      <c r="K66" s="65"/>
      <c r="L66" s="65"/>
    </row>
    <row r="67" spans="1:12" s="59" customFormat="1" ht="14.25" customHeight="1">
      <c r="A67" s="55">
        <f t="shared" si="0"/>
        <v>68</v>
      </c>
      <c r="B67" s="63" t="s">
        <v>101</v>
      </c>
      <c r="C67" s="64">
        <v>1</v>
      </c>
      <c r="D67" s="64">
        <v>0.52698245046787029</v>
      </c>
      <c r="E67" s="64">
        <v>0.1231878296109019</v>
      </c>
      <c r="F67" s="64">
        <v>0.17392158045158265</v>
      </c>
      <c r="G67" s="64">
        <v>6.3033209708904067E-2</v>
      </c>
      <c r="H67" s="64">
        <v>4.3952267593117142E-2</v>
      </c>
      <c r="I67" s="64">
        <v>6.1910948019115779E-2</v>
      </c>
      <c r="J67" s="64">
        <v>7.0117141485079608E-3</v>
      </c>
      <c r="K67" s="64"/>
      <c r="L67" s="64"/>
    </row>
    <row r="68" spans="1:12" s="59" customFormat="1" ht="14.25" customHeight="1">
      <c r="A68" s="55">
        <f t="shared" si="0"/>
        <v>69</v>
      </c>
      <c r="B68" s="59" t="s">
        <v>90</v>
      </c>
      <c r="C68" s="60">
        <v>6170591.9644379802</v>
      </c>
      <c r="D68" s="60">
        <v>3251793.6742568761</v>
      </c>
      <c r="E68" s="60">
        <v>760141.83151358634</v>
      </c>
      <c r="F68" s="60">
        <v>1073199.1067768896</v>
      </c>
      <c r="G68" s="60">
        <v>388952.21732249751</v>
      </c>
      <c r="H68" s="60">
        <v>271211.50922891649</v>
      </c>
      <c r="I68" s="60">
        <v>382027.19835749333</v>
      </c>
      <c r="J68" s="60">
        <v>43266.42698171932</v>
      </c>
      <c r="K68" s="60"/>
      <c r="L68" s="60"/>
    </row>
    <row r="69" spans="1:12" s="59" customFormat="1" ht="14.25" customHeight="1">
      <c r="A69" s="55">
        <f t="shared" si="0"/>
        <v>70</v>
      </c>
      <c r="B69" s="59" t="s">
        <v>91</v>
      </c>
      <c r="C69" s="74">
        <v>0.36479972888145606</v>
      </c>
      <c r="D69" s="74">
        <v>0.32876678903391388</v>
      </c>
      <c r="E69" s="74">
        <v>0.2927038159720356</v>
      </c>
      <c r="F69" s="74">
        <v>0.42454041653016178</v>
      </c>
      <c r="G69" s="74">
        <v>0.48558171030491087</v>
      </c>
      <c r="H69" s="74">
        <v>0.40546218287317071</v>
      </c>
      <c r="I69" s="74">
        <v>0.99586151362498965</v>
      </c>
      <c r="J69" s="74">
        <v>0.94583829533314356</v>
      </c>
      <c r="K69" s="65"/>
      <c r="L69" s="65"/>
    </row>
    <row r="70" spans="1:12" s="59" customFormat="1" ht="14.25" customHeight="1">
      <c r="A70" s="55">
        <f t="shared" si="0"/>
        <v>71</v>
      </c>
      <c r="B70" s="59" t="s">
        <v>92</v>
      </c>
      <c r="C70" s="66">
        <v>1.5229205224143293E-3</v>
      </c>
      <c r="D70" s="66">
        <v>2.0535457483740879E-3</v>
      </c>
      <c r="E70" s="66">
        <v>1.4137763143835076E-3</v>
      </c>
      <c r="F70" s="66">
        <v>1.1496922825616647E-3</v>
      </c>
      <c r="G70" s="66">
        <v>1.0545840447945475E-3</v>
      </c>
      <c r="H70" s="66">
        <v>6.0972076150723434E-4</v>
      </c>
      <c r="I70" s="66">
        <v>2.2661747121431506E-3</v>
      </c>
      <c r="J70" s="66">
        <v>2.8906589425465746E-3</v>
      </c>
      <c r="K70" s="66"/>
      <c r="L70" s="66"/>
    </row>
    <row r="71" spans="1:12" s="59" customFormat="1" ht="14.25" customHeight="1">
      <c r="A71" s="55">
        <f t="shared" si="0"/>
        <v>72</v>
      </c>
      <c r="B71" s="59" t="s">
        <v>93</v>
      </c>
      <c r="C71" s="74">
        <v>47.082191091393106</v>
      </c>
      <c r="D71" s="74">
        <v>31.405552087625082</v>
      </c>
      <c r="E71" s="74">
        <v>42.24418314513651</v>
      </c>
      <c r="F71" s="74">
        <v>1009.5946441927466</v>
      </c>
      <c r="G71" s="74">
        <v>7071.858496772682</v>
      </c>
      <c r="H71" s="74">
        <v>271211.50922891649</v>
      </c>
      <c r="I71" s="74">
        <v>72.039826203562768</v>
      </c>
      <c r="J71" s="74">
        <v>13.947913275860516</v>
      </c>
      <c r="K71" s="65"/>
      <c r="L71" s="65"/>
    </row>
    <row r="72" spans="1:12" s="59" customFormat="1" ht="14.25" customHeight="1">
      <c r="A72" s="55">
        <f t="shared" si="0"/>
        <v>73</v>
      </c>
      <c r="C72" s="60"/>
      <c r="D72" s="60"/>
      <c r="E72" s="60"/>
      <c r="F72" s="60"/>
      <c r="G72" s="60"/>
      <c r="H72" s="60"/>
      <c r="I72" s="60"/>
      <c r="J72" s="60"/>
      <c r="K72" s="60"/>
      <c r="L72" s="60"/>
    </row>
    <row r="73" spans="1:12" s="59" customFormat="1" ht="14.25" customHeight="1">
      <c r="A73" s="55">
        <f t="shared" si="0"/>
        <v>74</v>
      </c>
      <c r="B73" s="63" t="s">
        <v>102</v>
      </c>
      <c r="C73" s="64">
        <v>1</v>
      </c>
      <c r="D73" s="64">
        <v>0.56328927516850424</v>
      </c>
      <c r="E73" s="64">
        <v>0.1377903872021074</v>
      </c>
      <c r="F73" s="64">
        <v>0.15926762380137113</v>
      </c>
      <c r="G73" s="64">
        <v>5.5781554110317315E-2</v>
      </c>
      <c r="H73" s="64">
        <v>5.4027110434264952E-3</v>
      </c>
      <c r="I73" s="64">
        <v>5.5086492295188132E-2</v>
      </c>
      <c r="J73" s="64">
        <v>2.3381956379085519E-2</v>
      </c>
      <c r="K73" s="64"/>
      <c r="L73" s="64"/>
    </row>
    <row r="74" spans="1:12" s="59" customFormat="1" ht="14.25" customHeight="1">
      <c r="A74" s="55">
        <f t="shared" si="0"/>
        <v>75</v>
      </c>
      <c r="B74" s="59" t="s">
        <v>90</v>
      </c>
      <c r="C74" s="60">
        <v>24828862.641307771</v>
      </c>
      <c r="D74" s="60">
        <v>13985832.040480608</v>
      </c>
      <c r="E74" s="60">
        <v>3421178.5971337371</v>
      </c>
      <c r="F74" s="60">
        <v>3954433.9545717239</v>
      </c>
      <c r="G74" s="60">
        <v>1384992.5449237456</v>
      </c>
      <c r="H74" s="60">
        <v>134143.17038791304</v>
      </c>
      <c r="I74" s="60">
        <v>1367734.950588685</v>
      </c>
      <c r="J74" s="60">
        <v>580547.38322136435</v>
      </c>
      <c r="K74" s="60"/>
      <c r="L74" s="60"/>
    </row>
    <row r="75" spans="1:12" s="59" customFormat="1" ht="14.25" customHeight="1">
      <c r="A75" s="55">
        <f t="shared" si="0"/>
        <v>76</v>
      </c>
      <c r="B75" s="59" t="s">
        <v>91</v>
      </c>
      <c r="C75" s="74">
        <v>1.4678595525654652</v>
      </c>
      <c r="D75" s="74">
        <v>1.4140125581513803</v>
      </c>
      <c r="E75" s="74">
        <v>1.3173752436554362</v>
      </c>
      <c r="F75" s="74">
        <v>1.564310879140443</v>
      </c>
      <c r="G75" s="74">
        <v>1.7290736979293309</v>
      </c>
      <c r="H75" s="74">
        <v>0.20054452275144027</v>
      </c>
      <c r="I75" s="74">
        <v>3.5653864541247828</v>
      </c>
      <c r="J75" s="74">
        <v>12.691224711904606</v>
      </c>
      <c r="K75" s="65"/>
      <c r="L75" s="65"/>
    </row>
    <row r="76" spans="1:12" s="59" customFormat="1" ht="14.25" customHeight="1">
      <c r="A76" s="55">
        <f t="shared" si="0"/>
        <v>77</v>
      </c>
      <c r="B76" s="59" t="s">
        <v>92</v>
      </c>
      <c r="C76" s="66">
        <v>6.1278374396771546E-3</v>
      </c>
      <c r="D76" s="66">
        <v>8.832216555303583E-3</v>
      </c>
      <c r="E76" s="66">
        <v>6.3629984134309855E-3</v>
      </c>
      <c r="F76" s="66">
        <v>4.2362895857460644E-3</v>
      </c>
      <c r="G76" s="66">
        <v>3.7551940186651175E-3</v>
      </c>
      <c r="H76" s="66">
        <v>3.0157229032223024E-4</v>
      </c>
      <c r="I76" s="66">
        <v>8.1133656746553567E-3</v>
      </c>
      <c r="J76" s="66">
        <v>3.8786759202230826E-2</v>
      </c>
      <c r="K76" s="66"/>
      <c r="L76" s="66"/>
    </row>
    <row r="77" spans="1:12" s="59" customFormat="1" ht="14.25" customHeight="1">
      <c r="A77" s="55">
        <f t="shared" si="0"/>
        <v>78</v>
      </c>
      <c r="B77" s="59" t="s">
        <v>93</v>
      </c>
      <c r="C77" s="74">
        <v>189.44653320088335</v>
      </c>
      <c r="D77" s="74">
        <v>135.07399934790334</v>
      </c>
      <c r="E77" s="74">
        <v>190.12885390317533</v>
      </c>
      <c r="F77" s="74">
        <v>3720.0695715632396</v>
      </c>
      <c r="G77" s="74">
        <v>25181.682634977191</v>
      </c>
      <c r="H77" s="74">
        <v>134143.17038791304</v>
      </c>
      <c r="I77" s="74">
        <v>257.91720735219405</v>
      </c>
      <c r="J77" s="74">
        <v>187.1526058095952</v>
      </c>
      <c r="K77" s="65"/>
      <c r="L77" s="65"/>
    </row>
    <row r="78" spans="1:12" s="59" customFormat="1" ht="14.25" customHeight="1">
      <c r="A78" s="55">
        <f t="shared" ref="A78:A141" si="1">+A77+1</f>
        <v>79</v>
      </c>
      <c r="C78" s="60"/>
      <c r="D78" s="60"/>
      <c r="E78" s="60"/>
      <c r="F78" s="60"/>
      <c r="G78" s="60"/>
      <c r="H78" s="60"/>
      <c r="I78" s="60"/>
      <c r="J78" s="60"/>
      <c r="K78" s="60"/>
      <c r="L78" s="60"/>
    </row>
    <row r="79" spans="1:12" s="59" customFormat="1" ht="14.25" customHeight="1">
      <c r="A79" s="55">
        <f t="shared" si="1"/>
        <v>80</v>
      </c>
      <c r="B79" s="63" t="s">
        <v>103</v>
      </c>
      <c r="C79" s="64">
        <v>1</v>
      </c>
      <c r="D79" s="64">
        <v>0.5679255301740167</v>
      </c>
      <c r="E79" s="64">
        <v>0.14957759867961817</v>
      </c>
      <c r="F79" s="64">
        <v>0.16683403795725177</v>
      </c>
      <c r="G79" s="64">
        <v>4.7383384993667878E-2</v>
      </c>
      <c r="H79" s="64">
        <v>3.0915338683869058E-3</v>
      </c>
      <c r="I79" s="64">
        <v>5.7936442571155135E-2</v>
      </c>
      <c r="J79" s="64">
        <v>7.2514717559033085E-3</v>
      </c>
      <c r="K79" s="64"/>
      <c r="L79" s="64"/>
    </row>
    <row r="80" spans="1:12" s="59" customFormat="1" ht="14.25" customHeight="1">
      <c r="A80" s="55">
        <f t="shared" si="1"/>
        <v>81</v>
      </c>
      <c r="B80" s="59" t="s">
        <v>90</v>
      </c>
      <c r="C80" s="60">
        <v>7553921.4344622931</v>
      </c>
      <c r="D80" s="60">
        <v>4290064.8355598664</v>
      </c>
      <c r="E80" s="60">
        <v>1129897.4287813664</v>
      </c>
      <c r="F80" s="60">
        <v>1260251.21532318</v>
      </c>
      <c r="G80" s="60">
        <v>357930.36754104675</v>
      </c>
      <c r="H80" s="60">
        <v>23353.203953773977</v>
      </c>
      <c r="I80" s="60">
        <v>437647.33537474246</v>
      </c>
      <c r="J80" s="60">
        <v>54777.047928315922</v>
      </c>
      <c r="K80" s="60"/>
      <c r="L80" s="60"/>
    </row>
    <row r="81" spans="1:12" s="59" customFormat="1" ht="14.25" customHeight="1">
      <c r="A81" s="55">
        <f t="shared" si="1"/>
        <v>82</v>
      </c>
      <c r="B81" s="59" t="s">
        <v>91</v>
      </c>
      <c r="C81" s="74">
        <v>0.44658089647881161</v>
      </c>
      <c r="D81" s="74">
        <v>0.43373933958360539</v>
      </c>
      <c r="E81" s="74">
        <v>0.43508365853614533</v>
      </c>
      <c r="F81" s="74">
        <v>0.49853524151057066</v>
      </c>
      <c r="G81" s="74">
        <v>0.4468529353993575</v>
      </c>
      <c r="H81" s="74">
        <v>3.4913124000896911E-2</v>
      </c>
      <c r="I81" s="74">
        <v>1.1408510695418808</v>
      </c>
      <c r="J81" s="74">
        <v>1.1974695682125727</v>
      </c>
      <c r="K81" s="65"/>
      <c r="L81" s="65"/>
    </row>
    <row r="82" spans="1:12" s="59" customFormat="1" ht="14.25" customHeight="1">
      <c r="A82" s="55">
        <f t="shared" si="1"/>
        <v>83</v>
      </c>
      <c r="B82" s="59" t="s">
        <v>92</v>
      </c>
      <c r="C82" s="66">
        <v>1.8643303662837323E-3</v>
      </c>
      <c r="D82" s="66">
        <v>2.7092261335819332E-3</v>
      </c>
      <c r="E82" s="66">
        <v>2.1014791664775924E-3</v>
      </c>
      <c r="F82" s="66">
        <v>1.350076688656092E-3</v>
      </c>
      <c r="G82" s="66">
        <v>9.7047307598522041E-4</v>
      </c>
      <c r="H82" s="66">
        <v>5.2501213310643215E-5</v>
      </c>
      <c r="I82" s="66">
        <v>2.5961118175020126E-3</v>
      </c>
      <c r="J82" s="66">
        <v>3.6596912314296342E-3</v>
      </c>
      <c r="K82" s="66"/>
      <c r="L82" s="66"/>
    </row>
    <row r="83" spans="1:12" s="59" customFormat="1" ht="14.25" customHeight="1">
      <c r="A83" s="55">
        <f t="shared" si="1"/>
        <v>84</v>
      </c>
      <c r="B83" s="59" t="s">
        <v>93</v>
      </c>
      <c r="C83" s="74">
        <v>57.637123717856653</v>
      </c>
      <c r="D83" s="74">
        <v>41.433088365686061</v>
      </c>
      <c r="E83" s="74">
        <v>62.793010380202645</v>
      </c>
      <c r="F83" s="74">
        <v>1185.5608798901035</v>
      </c>
      <c r="G83" s="74">
        <v>6507.8248643826682</v>
      </c>
      <c r="H83" s="74">
        <v>23353.203953773977</v>
      </c>
      <c r="I83" s="74">
        <v>82.528254832121902</v>
      </c>
      <c r="J83" s="74">
        <v>17.658622800875538</v>
      </c>
      <c r="K83" s="65"/>
      <c r="L83" s="65"/>
    </row>
    <row r="84" spans="1:12" s="59" customFormat="1" ht="14.25" customHeight="1">
      <c r="A84" s="55">
        <f t="shared" si="1"/>
        <v>85</v>
      </c>
      <c r="C84" s="60"/>
      <c r="D84" s="60"/>
      <c r="E84" s="60"/>
      <c r="F84" s="60"/>
      <c r="G84" s="60"/>
      <c r="H84" s="60"/>
      <c r="I84" s="60"/>
      <c r="J84" s="60"/>
      <c r="K84" s="60"/>
      <c r="L84" s="60"/>
    </row>
    <row r="85" spans="1:12" s="59" customFormat="1" ht="14.25" customHeight="1">
      <c r="A85" s="55">
        <f t="shared" si="1"/>
        <v>86</v>
      </c>
      <c r="B85" s="63" t="s">
        <v>104</v>
      </c>
      <c r="C85" s="64">
        <v>1</v>
      </c>
      <c r="D85" s="64">
        <v>0.63533958800137158</v>
      </c>
      <c r="E85" s="64">
        <v>0.16229989758066363</v>
      </c>
      <c r="F85" s="64">
        <v>0.10159806319298098</v>
      </c>
      <c r="G85" s="64">
        <v>2.0278338746558655E-2</v>
      </c>
      <c r="H85" s="64">
        <v>6.2340055774893089E-3</v>
      </c>
      <c r="I85" s="64">
        <v>6.4976015085836433E-2</v>
      </c>
      <c r="J85" s="64">
        <v>9.2740918150993595E-3</v>
      </c>
      <c r="K85" s="64"/>
      <c r="L85" s="64"/>
    </row>
    <row r="86" spans="1:12" s="59" customFormat="1" ht="14.25" customHeight="1">
      <c r="A86" s="55">
        <f t="shared" si="1"/>
        <v>87</v>
      </c>
      <c r="B86" s="59" t="s">
        <v>90</v>
      </c>
      <c r="C86" s="60">
        <v>2218993.6510919644</v>
      </c>
      <c r="D86" s="60">
        <v>1409814.5120624281</v>
      </c>
      <c r="E86" s="60">
        <v>360142.44230436865</v>
      </c>
      <c r="F86" s="60">
        <v>225445.45718846499</v>
      </c>
      <c r="G86" s="60">
        <v>44997.504933305841</v>
      </c>
      <c r="H86" s="60">
        <v>13833.218797320673</v>
      </c>
      <c r="I86" s="60">
        <v>144181.36494872675</v>
      </c>
      <c r="J86" s="60">
        <v>20579.150857349432</v>
      </c>
      <c r="K86" s="60"/>
      <c r="L86" s="60"/>
    </row>
    <row r="87" spans="1:12" s="59" customFormat="1" ht="14.25" customHeight="1">
      <c r="A87" s="55">
        <f t="shared" si="1"/>
        <v>88</v>
      </c>
      <c r="B87" s="59" t="s">
        <v>91</v>
      </c>
      <c r="C87" s="74">
        <v>0.1311848663747692</v>
      </c>
      <c r="D87" s="74">
        <v>0.1425367771434948</v>
      </c>
      <c r="E87" s="74">
        <v>0.13867815555693866</v>
      </c>
      <c r="F87" s="74">
        <v>8.9182620163623785E-2</v>
      </c>
      <c r="G87" s="74">
        <v>5.6176477294257308E-2</v>
      </c>
      <c r="H87" s="74">
        <v>2.0680711912523082E-2</v>
      </c>
      <c r="I87" s="74">
        <v>0.37584934515576668</v>
      </c>
      <c r="J87" s="74">
        <v>0.44987650527608936</v>
      </c>
      <c r="K87" s="65"/>
      <c r="L87" s="65"/>
    </row>
    <row r="88" spans="1:12" s="59" customFormat="1" ht="14.25" customHeight="1">
      <c r="A88" s="55">
        <f t="shared" si="1"/>
        <v>89</v>
      </c>
      <c r="B88" s="59" t="s">
        <v>92</v>
      </c>
      <c r="C88" s="66">
        <v>5.4765425907769404E-4</v>
      </c>
      <c r="D88" s="66">
        <v>8.9031435793770109E-4</v>
      </c>
      <c r="E88" s="66">
        <v>6.6982349033509929E-4</v>
      </c>
      <c r="F88" s="66">
        <v>2.4151427319632379E-4</v>
      </c>
      <c r="G88" s="66">
        <v>1.2200380572424492E-4</v>
      </c>
      <c r="H88" s="66">
        <v>3.1098977780030275E-5</v>
      </c>
      <c r="I88" s="66">
        <v>8.5527984555521246E-4</v>
      </c>
      <c r="J88" s="66">
        <v>1.3749068413009091E-3</v>
      </c>
      <c r="K88" s="66"/>
      <c r="L88" s="66"/>
    </row>
    <row r="89" spans="1:12" s="59" customFormat="1" ht="14.25" customHeight="1">
      <c r="A89" s="55">
        <f t="shared" si="1"/>
        <v>90</v>
      </c>
      <c r="B89" s="59" t="s">
        <v>93</v>
      </c>
      <c r="C89" s="74">
        <v>16.931128117594724</v>
      </c>
      <c r="D89" s="74">
        <v>13.615870970837227</v>
      </c>
      <c r="E89" s="74">
        <v>20.014584989683708</v>
      </c>
      <c r="F89" s="74">
        <v>212.08415539836781</v>
      </c>
      <c r="G89" s="74">
        <v>818.13645333283353</v>
      </c>
      <c r="H89" s="74">
        <v>13833.218797320673</v>
      </c>
      <c r="I89" s="74">
        <v>27.188641325424619</v>
      </c>
      <c r="J89" s="74">
        <v>6.6341556600094878</v>
      </c>
      <c r="K89" s="65"/>
      <c r="L89" s="65"/>
    </row>
    <row r="90" spans="1:12" s="59" customFormat="1" ht="14.25" customHeight="1">
      <c r="A90" s="55">
        <f t="shared" si="1"/>
        <v>91</v>
      </c>
      <c r="C90" s="60"/>
      <c r="D90" s="60"/>
      <c r="E90" s="60"/>
      <c r="F90" s="60"/>
      <c r="G90" s="60"/>
      <c r="H90" s="60"/>
      <c r="I90" s="60"/>
      <c r="J90" s="60"/>
      <c r="K90" s="60"/>
      <c r="L90" s="60"/>
    </row>
    <row r="91" spans="1:12" s="59" customFormat="1" ht="14.25" customHeight="1">
      <c r="A91" s="55">
        <f t="shared" si="1"/>
        <v>92</v>
      </c>
      <c r="B91" s="63" t="s">
        <v>105</v>
      </c>
      <c r="C91" s="64">
        <v>1</v>
      </c>
      <c r="D91" s="64">
        <v>0.6659928435746798</v>
      </c>
      <c r="E91" s="64">
        <v>0.1835325989688712</v>
      </c>
      <c r="F91" s="64">
        <v>0.10827386340661042</v>
      </c>
      <c r="G91" s="64">
        <v>1.9270010761610806E-2</v>
      </c>
      <c r="H91" s="64">
        <v>3.1063583517809308E-3</v>
      </c>
      <c r="I91" s="64">
        <v>1.4541165899463915E-2</v>
      </c>
      <c r="J91" s="64">
        <v>5.2831590369829488E-3</v>
      </c>
      <c r="K91" s="64"/>
      <c r="L91" s="64"/>
    </row>
    <row r="92" spans="1:12" s="59" customFormat="1" ht="14.25" customHeight="1">
      <c r="A92" s="55">
        <f t="shared" si="1"/>
        <v>93</v>
      </c>
      <c r="B92" s="59" t="s">
        <v>90</v>
      </c>
      <c r="C92" s="60">
        <v>3777120.894628475</v>
      </c>
      <c r="D92" s="60">
        <v>2515535.4851389565</v>
      </c>
      <c r="E92" s="60">
        <v>693224.81441079185</v>
      </c>
      <c r="F92" s="60">
        <v>408963.47181525768</v>
      </c>
      <c r="G92" s="60">
        <v>72785.160287395745</v>
      </c>
      <c r="H92" s="60">
        <v>11733.091036715425</v>
      </c>
      <c r="I92" s="60">
        <v>54923.741551124214</v>
      </c>
      <c r="J92" s="60">
        <v>19955.130388233549</v>
      </c>
      <c r="K92" s="60"/>
      <c r="L92" s="60"/>
    </row>
    <row r="93" spans="1:12" s="59" customFormat="1" ht="14.25" customHeight="1">
      <c r="A93" s="55">
        <f t="shared" si="1"/>
        <v>94</v>
      </c>
      <c r="B93" s="59" t="s">
        <v>91</v>
      </c>
      <c r="C93" s="74">
        <v>0.22329991778000338</v>
      </c>
      <c r="D93" s="74">
        <v>0.25432872039121646</v>
      </c>
      <c r="E93" s="74">
        <v>0.26693643224516883</v>
      </c>
      <c r="F93" s="74">
        <v>0.16177941406558144</v>
      </c>
      <c r="G93" s="74">
        <v>9.0867569441996879E-2</v>
      </c>
      <c r="H93" s="74">
        <v>1.754101334829726E-2</v>
      </c>
      <c r="I93" s="74">
        <v>0.14317420495246119</v>
      </c>
      <c r="J93" s="74">
        <v>0.4362349245416568</v>
      </c>
      <c r="K93" s="65"/>
      <c r="L93" s="65"/>
    </row>
    <row r="94" spans="1:12" s="59" customFormat="1" ht="14.25" customHeight="1">
      <c r="A94" s="55">
        <f t="shared" si="1"/>
        <v>95</v>
      </c>
      <c r="B94" s="59" t="s">
        <v>92</v>
      </c>
      <c r="C94" s="66">
        <v>9.3220471540182183E-4</v>
      </c>
      <c r="D94" s="66">
        <v>1.5885900883830745E-3</v>
      </c>
      <c r="E94" s="66">
        <v>1.2893183647127875E-3</v>
      </c>
      <c r="F94" s="66">
        <v>4.3811268983228303E-4</v>
      </c>
      <c r="G94" s="66">
        <v>1.9734575435845315E-4</v>
      </c>
      <c r="H94" s="66">
        <v>2.6377601828473906E-5</v>
      </c>
      <c r="I94" s="66">
        <v>3.2580610682847298E-4</v>
      </c>
      <c r="J94" s="66">
        <v>1.333215616135862E-3</v>
      </c>
      <c r="K94" s="66"/>
      <c r="L94" s="66"/>
    </row>
    <row r="95" spans="1:12" s="59" customFormat="1" ht="14.25" customHeight="1">
      <c r="A95" s="55">
        <f t="shared" si="1"/>
        <v>96</v>
      </c>
      <c r="B95" s="59" t="s">
        <v>93</v>
      </c>
      <c r="C95" s="74">
        <v>28.819784027380397</v>
      </c>
      <c r="D95" s="74">
        <v>24.294831905303706</v>
      </c>
      <c r="E95" s="74">
        <v>38.525331466643983</v>
      </c>
      <c r="F95" s="74">
        <v>384.7257495910232</v>
      </c>
      <c r="G95" s="74">
        <v>1323.3665506799227</v>
      </c>
      <c r="H95" s="74">
        <v>11733.091036715425</v>
      </c>
      <c r="I95" s="74">
        <v>10.357107590255367</v>
      </c>
      <c r="J95" s="74">
        <v>6.4329885197400225</v>
      </c>
      <c r="K95" s="65"/>
      <c r="L95" s="65"/>
    </row>
    <row r="96" spans="1:12" s="59" customFormat="1" ht="14.25" customHeight="1">
      <c r="A96" s="55">
        <f t="shared" si="1"/>
        <v>97</v>
      </c>
      <c r="C96" s="74"/>
      <c r="D96" s="74"/>
      <c r="E96" s="74"/>
      <c r="F96" s="74"/>
      <c r="G96" s="74"/>
      <c r="H96" s="74"/>
      <c r="I96" s="74"/>
      <c r="J96" s="74"/>
      <c r="K96" s="65"/>
      <c r="L96" s="65"/>
    </row>
    <row r="97" spans="1:12" s="59" customFormat="1" ht="14.25" customHeight="1">
      <c r="A97" s="55">
        <f t="shared" si="1"/>
        <v>98</v>
      </c>
      <c r="B97" s="63" t="s">
        <v>106</v>
      </c>
      <c r="C97" s="64">
        <v>1</v>
      </c>
      <c r="D97" s="64">
        <v>0.81962687536855205</v>
      </c>
      <c r="E97" s="64">
        <v>0.11300954322787002</v>
      </c>
      <c r="F97" s="64">
        <v>1.896157757891764E-2</v>
      </c>
      <c r="G97" s="64">
        <v>6.6959250992049326E-3</v>
      </c>
      <c r="H97" s="64">
        <v>3.9236573814650589E-3</v>
      </c>
      <c r="I97" s="64">
        <v>2.4051130170987214E-2</v>
      </c>
      <c r="J97" s="64">
        <v>1.3731291173003422E-2</v>
      </c>
      <c r="K97" s="64"/>
      <c r="L97" s="64"/>
    </row>
    <row r="98" spans="1:12" s="59" customFormat="1" ht="14.25" customHeight="1">
      <c r="A98" s="55">
        <f t="shared" si="1"/>
        <v>99</v>
      </c>
      <c r="B98" s="59" t="s">
        <v>90</v>
      </c>
      <c r="C98" s="60">
        <v>8858764.5005678516</v>
      </c>
      <c r="D98" s="60">
        <v>7260881.4672262799</v>
      </c>
      <c r="E98" s="60">
        <v>1001124.929772443</v>
      </c>
      <c r="F98" s="60">
        <v>167976.15033087891</v>
      </c>
      <c r="G98" s="60">
        <v>59317.623567297924</v>
      </c>
      <c r="H98" s="60">
        <v>34758.75672331368</v>
      </c>
      <c r="I98" s="60">
        <v>213063.29815727792</v>
      </c>
      <c r="J98" s="60">
        <v>121642.27479036342</v>
      </c>
      <c r="K98" s="60"/>
      <c r="L98" s="60"/>
    </row>
    <row r="99" spans="1:12" s="59" customFormat="1" ht="14.25" customHeight="1">
      <c r="A99" s="55">
        <f t="shared" si="1"/>
        <v>100</v>
      </c>
      <c r="B99" s="59" t="s">
        <v>91</v>
      </c>
      <c r="C99" s="74">
        <v>0.52372201997092549</v>
      </c>
      <c r="D99" s="74">
        <v>0.73409844678456226</v>
      </c>
      <c r="E99" s="74">
        <v>0.38549790981197007</v>
      </c>
      <c r="F99" s="74">
        <v>6.6448680751119732E-2</v>
      </c>
      <c r="G99" s="74">
        <v>7.4054220082126726E-2</v>
      </c>
      <c r="H99" s="74">
        <v>5.1964466460369646E-2</v>
      </c>
      <c r="I99" s="74">
        <v>0.55540950883367224</v>
      </c>
      <c r="J99" s="74">
        <v>2.6591962834549538</v>
      </c>
      <c r="K99" s="65"/>
      <c r="L99" s="65"/>
    </row>
    <row r="100" spans="1:12" s="59" customFormat="1" ht="14.25" customHeight="1">
      <c r="A100" s="55">
        <f t="shared" si="1"/>
        <v>101</v>
      </c>
      <c r="B100" s="59" t="s">
        <v>92</v>
      </c>
      <c r="C100" s="66">
        <v>2.1863695313029973E-3</v>
      </c>
      <c r="D100" s="66">
        <v>4.5853315923797674E-3</v>
      </c>
      <c r="E100" s="66">
        <v>1.8619771400198686E-3</v>
      </c>
      <c r="F100" s="66">
        <v>1.7994879279188401E-4</v>
      </c>
      <c r="G100" s="66">
        <v>1.6083060232906181E-4</v>
      </c>
      <c r="H100" s="66">
        <v>7.814246408140232E-5</v>
      </c>
      <c r="I100" s="66">
        <v>1.2638855569597662E-3</v>
      </c>
      <c r="J100" s="66">
        <v>8.1270017873913847E-3</v>
      </c>
      <c r="K100" s="66"/>
      <c r="L100" s="66"/>
    </row>
    <row r="101" spans="1:12" s="59" customFormat="1" ht="14.25" customHeight="1">
      <c r="A101" s="55">
        <f t="shared" si="1"/>
        <v>102</v>
      </c>
      <c r="B101" s="59" t="s">
        <v>93</v>
      </c>
      <c r="C101" s="74">
        <v>67.593197776345576</v>
      </c>
      <c r="D101" s="74">
        <v>70.124987611078396</v>
      </c>
      <c r="E101" s="74">
        <v>55.636597186420083</v>
      </c>
      <c r="F101" s="74">
        <v>158.02083756432634</v>
      </c>
      <c r="G101" s="74">
        <v>1078.502246678144</v>
      </c>
      <c r="H101" s="74">
        <v>34758.75672331368</v>
      </c>
      <c r="I101" s="74">
        <v>40.177880097544396</v>
      </c>
      <c r="J101" s="74">
        <v>39.214144032999165</v>
      </c>
      <c r="K101" s="65"/>
      <c r="L101" s="65"/>
    </row>
    <row r="102" spans="1:12" s="59" customFormat="1" ht="14.25" customHeight="1">
      <c r="A102" s="55">
        <f t="shared" si="1"/>
        <v>103</v>
      </c>
      <c r="C102" s="74"/>
      <c r="D102" s="74"/>
      <c r="E102" s="74"/>
      <c r="F102" s="74"/>
      <c r="G102" s="74"/>
      <c r="H102" s="74"/>
      <c r="I102" s="74"/>
      <c r="J102" s="74"/>
      <c r="K102" s="65"/>
      <c r="L102" s="65"/>
    </row>
    <row r="103" spans="1:12" s="59" customFormat="1" ht="14.25" customHeight="1">
      <c r="A103" s="55">
        <f t="shared" si="1"/>
        <v>104</v>
      </c>
      <c r="B103" s="63" t="s">
        <v>107</v>
      </c>
      <c r="C103" s="64">
        <v>1</v>
      </c>
      <c r="D103" s="64">
        <v>0.41416147793498492</v>
      </c>
      <c r="E103" s="64">
        <v>0.13814851173525322</v>
      </c>
      <c r="F103" s="64">
        <v>0.22517210795726175</v>
      </c>
      <c r="G103" s="64">
        <v>8.5367534465663683E-2</v>
      </c>
      <c r="H103" s="64">
        <v>9.2608789233290453E-2</v>
      </c>
      <c r="I103" s="64">
        <v>4.0794907433812873E-2</v>
      </c>
      <c r="J103" s="64">
        <v>3.7466712397331045E-3</v>
      </c>
      <c r="K103" s="64"/>
      <c r="L103" s="64"/>
    </row>
    <row r="104" spans="1:12" s="59" customFormat="1" ht="14.25" customHeight="1">
      <c r="A104" s="55">
        <f t="shared" si="1"/>
        <v>105</v>
      </c>
      <c r="B104" s="59" t="s">
        <v>90</v>
      </c>
      <c r="C104" s="60">
        <v>3575641.9815955069</v>
      </c>
      <c r="D104" s="60">
        <v>1480893.1676639733</v>
      </c>
      <c r="E104" s="60">
        <v>493969.61825551093</v>
      </c>
      <c r="F104" s="60">
        <v>805134.84229634085</v>
      </c>
      <c r="G104" s="60">
        <v>305243.74010072841</v>
      </c>
      <c r="H104" s="60">
        <v>331135.87464728334</v>
      </c>
      <c r="I104" s="60">
        <v>145867.98365564394</v>
      </c>
      <c r="J104" s="60">
        <v>13396.754976026172</v>
      </c>
      <c r="K104" s="60"/>
      <c r="L104" s="60"/>
    </row>
    <row r="105" spans="1:12" s="59" customFormat="1" ht="14.25" customHeight="1">
      <c r="A105" s="55">
        <f t="shared" si="1"/>
        <v>106</v>
      </c>
      <c r="B105" s="59" t="s">
        <v>91</v>
      </c>
      <c r="C105" s="74">
        <v>0.21138866951187202</v>
      </c>
      <c r="D105" s="74">
        <v>0.14972305761262936</v>
      </c>
      <c r="E105" s="74">
        <v>0.1902102821387136</v>
      </c>
      <c r="F105" s="74">
        <v>0.31849847726578007</v>
      </c>
      <c r="G105" s="74">
        <v>0.38107708550503777</v>
      </c>
      <c r="H105" s="74">
        <v>0.49504932494874021</v>
      </c>
      <c r="I105" s="74">
        <v>0.3802459919536918</v>
      </c>
      <c r="J105" s="74">
        <v>0.29286365372565082</v>
      </c>
      <c r="K105" s="65"/>
      <c r="L105" s="65"/>
    </row>
    <row r="106" spans="1:12" s="59" customFormat="1" ht="14.25" customHeight="1">
      <c r="A106" s="55">
        <f t="shared" si="1"/>
        <v>107</v>
      </c>
      <c r="B106" s="59" t="s">
        <v>92</v>
      </c>
      <c r="C106" s="66">
        <v>8.8247911804260871E-4</v>
      </c>
      <c r="D106" s="66">
        <v>9.3520136050684658E-4</v>
      </c>
      <c r="E106" s="66">
        <v>9.1872663411265282E-4</v>
      </c>
      <c r="F106" s="66">
        <v>8.6252151046752924E-4</v>
      </c>
      <c r="G106" s="66">
        <v>8.2762139858618149E-4</v>
      </c>
      <c r="H106" s="66">
        <v>7.4443897394446982E-4</v>
      </c>
      <c r="I106" s="66">
        <v>8.6528482080063093E-4</v>
      </c>
      <c r="J106" s="66">
        <v>8.950461656775455E-4</v>
      </c>
      <c r="K106" s="66"/>
      <c r="L106" s="66"/>
    </row>
    <row r="107" spans="1:12" s="59" customFormat="1" ht="14.25" customHeight="1">
      <c r="A107" s="55">
        <f t="shared" si="1"/>
        <v>108</v>
      </c>
      <c r="B107" s="59" t="s">
        <v>93</v>
      </c>
      <c r="C107" s="74">
        <v>27.28248116584394</v>
      </c>
      <c r="D107" s="74">
        <v>14.302342698267111</v>
      </c>
      <c r="E107" s="74">
        <v>27.451907205485767</v>
      </c>
      <c r="F107" s="74">
        <v>757.41753743776189</v>
      </c>
      <c r="G107" s="74">
        <v>5549.8861836496071</v>
      </c>
      <c r="H107" s="74">
        <v>331135.87464728334</v>
      </c>
      <c r="I107" s="74">
        <v>27.506691241871383</v>
      </c>
      <c r="J107" s="74">
        <v>4.3187475744765225</v>
      </c>
      <c r="K107" s="65"/>
      <c r="L107" s="65"/>
    </row>
    <row r="108" spans="1:12" s="59" customFormat="1" ht="14.25" customHeight="1">
      <c r="A108" s="55">
        <f t="shared" si="1"/>
        <v>109</v>
      </c>
      <c r="C108" s="74"/>
      <c r="D108" s="74"/>
      <c r="E108" s="74"/>
      <c r="F108" s="74"/>
      <c r="G108" s="74"/>
      <c r="H108" s="74"/>
      <c r="I108" s="74"/>
      <c r="J108" s="74"/>
      <c r="K108" s="65"/>
      <c r="L108" s="65"/>
    </row>
    <row r="109" spans="1:12" s="41" customFormat="1" ht="12.75">
      <c r="A109" s="55">
        <f t="shared" si="1"/>
        <v>110</v>
      </c>
      <c r="B109" s="63" t="s">
        <v>108</v>
      </c>
    </row>
    <row r="110" spans="1:12" s="41" customFormat="1" ht="12.75">
      <c r="A110" s="55">
        <f t="shared" si="1"/>
        <v>111</v>
      </c>
      <c r="B110" s="59" t="s">
        <v>109</v>
      </c>
      <c r="C110" s="60">
        <v>59960621.323419943</v>
      </c>
      <c r="D110" s="60">
        <v>26406508.59901195</v>
      </c>
      <c r="E110" s="60">
        <v>8437562.6479623895</v>
      </c>
      <c r="F110" s="60">
        <v>13252196.987791926</v>
      </c>
      <c r="G110" s="60">
        <v>4888521.2920930255</v>
      </c>
      <c r="H110" s="60">
        <v>4670529.0119700842</v>
      </c>
      <c r="I110" s="60">
        <v>2204533.869121525</v>
      </c>
      <c r="J110" s="60">
        <v>100768.91546902852</v>
      </c>
    </row>
    <row r="111" spans="1:12" s="41" customFormat="1" ht="12.75">
      <c r="A111" s="55">
        <f t="shared" si="1"/>
        <v>112</v>
      </c>
      <c r="B111" s="59" t="s">
        <v>110</v>
      </c>
      <c r="C111" s="60">
        <v>10382042.896437563</v>
      </c>
      <c r="D111" s="60">
        <v>4462283.1268854626</v>
      </c>
      <c r="E111" s="60">
        <v>1443655.3698784416</v>
      </c>
      <c r="F111" s="60">
        <v>2317278.9980944647</v>
      </c>
      <c r="G111" s="60">
        <v>867434.94161232573</v>
      </c>
      <c r="H111" s="60">
        <v>874839.39130456955</v>
      </c>
      <c r="I111" s="60">
        <v>393949.8343693093</v>
      </c>
      <c r="J111" s="60">
        <v>22601.234292986635</v>
      </c>
    </row>
    <row r="112" spans="1:12" s="41" customFormat="1" ht="12.75">
      <c r="A112" s="55">
        <f t="shared" si="1"/>
        <v>113</v>
      </c>
      <c r="B112" s="59" t="s">
        <v>111</v>
      </c>
      <c r="C112" s="60">
        <v>6170591.9644379802</v>
      </c>
      <c r="D112" s="60">
        <v>3251793.6742568761</v>
      </c>
      <c r="E112" s="60">
        <v>760141.83151358634</v>
      </c>
      <c r="F112" s="60">
        <v>1073199.1067768896</v>
      </c>
      <c r="G112" s="60">
        <v>388952.21732249751</v>
      </c>
      <c r="H112" s="60">
        <v>271211.50922891649</v>
      </c>
      <c r="I112" s="60">
        <v>382027.19835749333</v>
      </c>
      <c r="J112" s="60">
        <v>43266.42698171932</v>
      </c>
    </row>
    <row r="113" spans="1:10" s="41" customFormat="1" ht="12.75">
      <c r="A113" s="55">
        <f t="shared" si="1"/>
        <v>114</v>
      </c>
      <c r="B113" s="41" t="s">
        <v>112</v>
      </c>
      <c r="C113" s="60">
        <v>76513256.18429549</v>
      </c>
      <c r="D113" s="60">
        <v>34120585.400154293</v>
      </c>
      <c r="E113" s="60">
        <v>10641359.849354416</v>
      </c>
      <c r="F113" s="60">
        <v>16642675.092663281</v>
      </c>
      <c r="G113" s="60">
        <v>6144908.4510278488</v>
      </c>
      <c r="H113" s="60">
        <v>5816579.9125035703</v>
      </c>
      <c r="I113" s="60">
        <v>2980510.9018483274</v>
      </c>
      <c r="J113" s="60">
        <v>166636.57674373448</v>
      </c>
    </row>
    <row r="114" spans="1:10" s="41" customFormat="1" ht="12.75">
      <c r="A114" s="55">
        <f t="shared" si="1"/>
        <v>115</v>
      </c>
    </row>
    <row r="115" spans="1:10" s="41" customFormat="1" ht="12.75">
      <c r="A115" s="55">
        <f t="shared" si="1"/>
        <v>116</v>
      </c>
      <c r="B115" s="59" t="s">
        <v>113</v>
      </c>
      <c r="C115" s="60">
        <v>122477317.52213025</v>
      </c>
      <c r="D115" s="60">
        <v>48210800.362427771</v>
      </c>
      <c r="E115" s="60">
        <v>16337224.085714176</v>
      </c>
      <c r="F115" s="60">
        <v>28256528.090136167</v>
      </c>
      <c r="G115" s="60">
        <v>11091528.550943308</v>
      </c>
      <c r="H115" s="60">
        <v>13034519.013757227</v>
      </c>
      <c r="I115" s="60">
        <v>5098658.3493065303</v>
      </c>
      <c r="J115" s="60">
        <v>448059.06984505773</v>
      </c>
    </row>
    <row r="116" spans="1:10" s="41" customFormat="1" ht="12.75">
      <c r="A116" s="55">
        <f t="shared" si="1"/>
        <v>117</v>
      </c>
      <c r="B116" s="59" t="s">
        <v>114</v>
      </c>
      <c r="C116" s="60">
        <v>21207230.294540308</v>
      </c>
      <c r="D116" s="60">
        <v>8458982.3481382299</v>
      </c>
      <c r="E116" s="60">
        <v>2846125.3140149382</v>
      </c>
      <c r="F116" s="60">
        <v>4869445.5509096282</v>
      </c>
      <c r="G116" s="60">
        <v>1898582.5312137823</v>
      </c>
      <c r="H116" s="60">
        <v>2187249.9499992812</v>
      </c>
      <c r="I116" s="60">
        <v>872933.94027587678</v>
      </c>
      <c r="J116" s="60">
        <v>73910.659988575499</v>
      </c>
    </row>
    <row r="117" spans="1:10" s="41" customFormat="1" ht="12.75">
      <c r="A117" s="55">
        <f t="shared" si="1"/>
        <v>118</v>
      </c>
      <c r="B117" s="59" t="s">
        <v>107</v>
      </c>
      <c r="C117" s="60">
        <v>3575641.9815955069</v>
      </c>
      <c r="D117" s="60">
        <v>1480893.1676639733</v>
      </c>
      <c r="E117" s="60">
        <v>493969.61825551093</v>
      </c>
      <c r="F117" s="60">
        <v>805134.84229634085</v>
      </c>
      <c r="G117" s="60">
        <v>305243.74010072841</v>
      </c>
      <c r="H117" s="60">
        <v>331135.87464728334</v>
      </c>
      <c r="I117" s="60">
        <v>145867.98365564394</v>
      </c>
      <c r="J117" s="60">
        <v>13396.754976026172</v>
      </c>
    </row>
    <row r="118" spans="1:10" s="41" customFormat="1" ht="12.75">
      <c r="A118" s="55">
        <f t="shared" si="1"/>
        <v>119</v>
      </c>
      <c r="B118" s="41" t="s">
        <v>116</v>
      </c>
      <c r="C118" s="60">
        <v>147260189.79826608</v>
      </c>
      <c r="D118" s="60">
        <v>58150675.878229976</v>
      </c>
      <c r="E118" s="60">
        <v>19677319.017984625</v>
      </c>
      <c r="F118" s="60">
        <v>33931108.483342133</v>
      </c>
      <c r="G118" s="60">
        <v>13295354.822257819</v>
      </c>
      <c r="H118" s="60">
        <v>15552904.838403793</v>
      </c>
      <c r="I118" s="60">
        <v>6117460.2732380508</v>
      </c>
      <c r="J118" s="60">
        <v>535366.48480965942</v>
      </c>
    </row>
    <row r="119" spans="1:10" s="41" customFormat="1" ht="12.75">
      <c r="A119" s="55">
        <f t="shared" si="1"/>
        <v>120</v>
      </c>
    </row>
    <row r="120" spans="1:10" s="41" customFormat="1" ht="12.75">
      <c r="A120" s="55">
        <f t="shared" si="1"/>
        <v>121</v>
      </c>
      <c r="B120" s="59" t="s">
        <v>117</v>
      </c>
      <c r="C120" s="60">
        <v>2218993.6510919644</v>
      </c>
      <c r="D120" s="60">
        <v>1409814.5120624281</v>
      </c>
      <c r="E120" s="60">
        <v>360142.44230436865</v>
      </c>
      <c r="F120" s="60">
        <v>225445.45718846499</v>
      </c>
      <c r="G120" s="60">
        <v>44997.504933305841</v>
      </c>
      <c r="H120" s="60">
        <v>13833.218797320673</v>
      </c>
      <c r="I120" s="60">
        <v>144181.36494872675</v>
      </c>
      <c r="J120" s="60">
        <v>20579.150857349432</v>
      </c>
    </row>
    <row r="121" spans="1:10" s="41" customFormat="1" ht="12.75">
      <c r="A121" s="55">
        <f t="shared" si="1"/>
        <v>122</v>
      </c>
      <c r="B121" s="59" t="s">
        <v>118</v>
      </c>
      <c r="C121" s="60">
        <v>3777120.894628475</v>
      </c>
      <c r="D121" s="60">
        <v>2515535.4851389565</v>
      </c>
      <c r="E121" s="60">
        <v>693224.81441079185</v>
      </c>
      <c r="F121" s="60">
        <v>408963.47181525768</v>
      </c>
      <c r="G121" s="60">
        <v>72785.160287395745</v>
      </c>
      <c r="H121" s="60">
        <v>11733.091036715425</v>
      </c>
      <c r="I121" s="60">
        <v>54923.741551124214</v>
      </c>
      <c r="J121" s="60">
        <v>19955.130388233549</v>
      </c>
    </row>
    <row r="122" spans="1:10" s="41" customFormat="1" ht="12.75">
      <c r="A122" s="55">
        <f t="shared" si="1"/>
        <v>123</v>
      </c>
      <c r="B122" s="59" t="s">
        <v>119</v>
      </c>
      <c r="C122" s="60">
        <v>8858764.5005678516</v>
      </c>
      <c r="D122" s="60">
        <v>7260881.4672262799</v>
      </c>
      <c r="E122" s="60">
        <v>1001124.929772443</v>
      </c>
      <c r="F122" s="60">
        <v>167976.15033087891</v>
      </c>
      <c r="G122" s="60">
        <v>59317.623567297924</v>
      </c>
      <c r="H122" s="60">
        <v>34758.75672331368</v>
      </c>
      <c r="I122" s="60">
        <v>213063.29815727792</v>
      </c>
      <c r="J122" s="60">
        <v>121642.27479036342</v>
      </c>
    </row>
    <row r="123" spans="1:10" s="41" customFormat="1" ht="12.75">
      <c r="A123" s="55">
        <f t="shared" si="1"/>
        <v>124</v>
      </c>
      <c r="B123" s="41" t="s">
        <v>120</v>
      </c>
      <c r="C123" s="60">
        <v>14854879.046288291</v>
      </c>
      <c r="D123" s="60">
        <v>11186231.464427665</v>
      </c>
      <c r="E123" s="60">
        <v>2054492.1864876035</v>
      </c>
      <c r="F123" s="60">
        <v>802385.07933460164</v>
      </c>
      <c r="G123" s="60">
        <v>177100.28878799951</v>
      </c>
      <c r="H123" s="60">
        <v>60325.066557349775</v>
      </c>
      <c r="I123" s="60">
        <v>412168.40465712891</v>
      </c>
      <c r="J123" s="60">
        <v>162176.55603594641</v>
      </c>
    </row>
    <row r="124" spans="1:10" s="41" customFormat="1" ht="12.75">
      <c r="A124" s="55">
        <f t="shared" si="1"/>
        <v>125</v>
      </c>
      <c r="C124" s="60"/>
      <c r="D124" s="60"/>
      <c r="E124" s="60"/>
      <c r="F124" s="60"/>
      <c r="G124" s="60"/>
      <c r="H124" s="60"/>
      <c r="I124" s="60"/>
      <c r="J124" s="60"/>
    </row>
    <row r="125" spans="1:10" s="41" customFormat="1" ht="12.75">
      <c r="A125" s="55">
        <f t="shared" si="1"/>
        <v>126</v>
      </c>
      <c r="B125" s="59" t="s">
        <v>121</v>
      </c>
      <c r="C125" s="60">
        <v>24828862.641307771</v>
      </c>
      <c r="D125" s="60">
        <v>13985832.040480608</v>
      </c>
      <c r="E125" s="60">
        <v>3421178.5971337371</v>
      </c>
      <c r="F125" s="60">
        <v>3954433.9545717239</v>
      </c>
      <c r="G125" s="60">
        <v>1384992.5449237456</v>
      </c>
      <c r="H125" s="60">
        <v>134143.17038791304</v>
      </c>
      <c r="I125" s="60">
        <v>1367734.950588685</v>
      </c>
      <c r="J125" s="60">
        <v>580547.38322136435</v>
      </c>
    </row>
    <row r="126" spans="1:10" s="41" customFormat="1" ht="12.75">
      <c r="A126" s="55">
        <f t="shared" si="1"/>
        <v>127</v>
      </c>
      <c r="B126" s="59" t="s">
        <v>122</v>
      </c>
      <c r="C126" s="60">
        <v>7553921.4344622931</v>
      </c>
      <c r="D126" s="60">
        <v>4290064.8355598664</v>
      </c>
      <c r="E126" s="60">
        <v>1129897.4287813664</v>
      </c>
      <c r="F126" s="60">
        <v>1260251.21532318</v>
      </c>
      <c r="G126" s="60">
        <v>357930.36754104675</v>
      </c>
      <c r="H126" s="60">
        <v>23353.203953773977</v>
      </c>
      <c r="I126" s="60">
        <v>437647.33537474246</v>
      </c>
      <c r="J126" s="60">
        <v>54777.047928315922</v>
      </c>
    </row>
    <row r="127" spans="1:10" s="41" customFormat="1" ht="12.75">
      <c r="A127" s="55">
        <f t="shared" si="1"/>
        <v>128</v>
      </c>
      <c r="B127" s="41" t="s">
        <v>123</v>
      </c>
      <c r="C127" s="60">
        <v>32382784.075770065</v>
      </c>
      <c r="D127" s="60">
        <v>18275896.876040474</v>
      </c>
      <c r="E127" s="60">
        <v>4551076.025915103</v>
      </c>
      <c r="F127" s="60">
        <v>5214685.1698949039</v>
      </c>
      <c r="G127" s="60">
        <v>1742922.9124647924</v>
      </c>
      <c r="H127" s="60">
        <v>157496.37434168701</v>
      </c>
      <c r="I127" s="60">
        <v>1805382.2859634275</v>
      </c>
      <c r="J127" s="60">
        <v>635324.43114968028</v>
      </c>
    </row>
    <row r="128" spans="1:10" s="41" customFormat="1" ht="12.75">
      <c r="A128" s="55">
        <f t="shared" si="1"/>
        <v>129</v>
      </c>
      <c r="C128" s="60"/>
      <c r="D128" s="60"/>
      <c r="E128" s="60"/>
      <c r="F128" s="60"/>
      <c r="G128" s="60"/>
      <c r="H128" s="60"/>
      <c r="I128" s="60"/>
      <c r="J128" s="60"/>
    </row>
    <row r="129" spans="1:10" s="41" customFormat="1" ht="12.75">
      <c r="A129" s="55">
        <f t="shared" si="1"/>
        <v>130</v>
      </c>
    </row>
    <row r="130" spans="1:10" s="41" customFormat="1" ht="12.75">
      <c r="A130" s="55">
        <f t="shared" si="1"/>
        <v>131</v>
      </c>
      <c r="B130" s="41" t="s">
        <v>124</v>
      </c>
      <c r="C130" s="75">
        <v>271011109.10461992</v>
      </c>
      <c r="D130" s="75">
        <v>121733389.61885241</v>
      </c>
      <c r="E130" s="75">
        <v>36924247.079741746</v>
      </c>
      <c r="F130" s="75">
        <v>56590853.82523492</v>
      </c>
      <c r="G130" s="75">
        <v>21360286.47453846</v>
      </c>
      <c r="H130" s="75">
        <v>21587306.191806398</v>
      </c>
      <c r="I130" s="75">
        <v>11315521.865706936</v>
      </c>
      <c r="J130" s="75">
        <v>1499504.0487390207</v>
      </c>
    </row>
    <row r="131" spans="1:10" s="41" customFormat="1" ht="12.75">
      <c r="A131" s="55">
        <f t="shared" si="1"/>
        <v>132</v>
      </c>
      <c r="B131" s="41" t="s">
        <v>125</v>
      </c>
      <c r="C131" s="75">
        <v>271011109.10461992</v>
      </c>
      <c r="D131" s="75">
        <v>121733389.61885239</v>
      </c>
      <c r="E131" s="75">
        <v>36924247.079741746</v>
      </c>
      <c r="F131" s="75">
        <v>56590853.825234927</v>
      </c>
      <c r="G131" s="75">
        <v>21360286.474538457</v>
      </c>
      <c r="H131" s="75">
        <v>21587306.191806395</v>
      </c>
      <c r="I131" s="75">
        <v>11315521.865706934</v>
      </c>
      <c r="J131" s="75">
        <v>1499504.0487390205</v>
      </c>
    </row>
    <row r="132" spans="1:10" s="41" customFormat="1" ht="12.75">
      <c r="A132" s="55">
        <f t="shared" si="1"/>
        <v>133</v>
      </c>
      <c r="B132" s="71"/>
    </row>
    <row r="133" spans="1:10" s="41" customFormat="1" ht="12.75">
      <c r="A133" s="55">
        <f t="shared" si="1"/>
        <v>134</v>
      </c>
    </row>
    <row r="134" spans="1:10" s="41" customFormat="1" ht="12.75">
      <c r="A134" s="55">
        <f t="shared" si="1"/>
        <v>135</v>
      </c>
      <c r="B134" s="56" t="s">
        <v>84</v>
      </c>
    </row>
    <row r="135" spans="1:10" s="41" customFormat="1" ht="12.75">
      <c r="A135" s="55">
        <f t="shared" si="1"/>
        <v>136</v>
      </c>
      <c r="B135" s="59" t="s">
        <v>85</v>
      </c>
      <c r="C135" s="60">
        <v>16915012.473715823</v>
      </c>
      <c r="D135" s="60">
        <v>9890882.4818112571</v>
      </c>
      <c r="E135" s="60">
        <v>2596965.9090000005</v>
      </c>
      <c r="F135" s="60">
        <v>2527907.9799947469</v>
      </c>
      <c r="G135" s="60">
        <v>801002.61</v>
      </c>
      <c r="H135" s="60">
        <v>668894.71</v>
      </c>
      <c r="I135" s="60">
        <v>383614.78290981817</v>
      </c>
      <c r="J135" s="60">
        <v>45744</v>
      </c>
    </row>
    <row r="136" spans="1:10" s="41" customFormat="1" ht="12.75">
      <c r="A136" s="55">
        <f t="shared" si="1"/>
        <v>137</v>
      </c>
      <c r="B136" s="59" t="s">
        <v>86</v>
      </c>
      <c r="C136" s="60">
        <v>4051814834.4705243</v>
      </c>
      <c r="D136" s="60">
        <v>1583501938.9421983</v>
      </c>
      <c r="E136" s="60">
        <v>537667680.36784828</v>
      </c>
      <c r="F136" s="60">
        <v>933466391.88154042</v>
      </c>
      <c r="G136" s="60">
        <v>368820502.493258</v>
      </c>
      <c r="H136" s="60">
        <v>444812652.53044617</v>
      </c>
      <c r="I136" s="60">
        <v>168577999</v>
      </c>
      <c r="J136" s="60">
        <v>14967669.255233215</v>
      </c>
    </row>
    <row r="137" spans="1:10" s="41" customFormat="1" ht="12.75">
      <c r="A137" s="55">
        <f t="shared" si="1"/>
        <v>138</v>
      </c>
      <c r="B137" s="59" t="s">
        <v>87</v>
      </c>
      <c r="C137" s="60">
        <v>131060</v>
      </c>
      <c r="D137" s="60">
        <v>103542</v>
      </c>
      <c r="E137" s="60">
        <v>17994</v>
      </c>
      <c r="F137" s="60">
        <v>1063</v>
      </c>
      <c r="G137" s="60">
        <v>55</v>
      </c>
      <c r="H137" s="60">
        <v>1</v>
      </c>
      <c r="I137" s="60">
        <v>5303</v>
      </c>
      <c r="J137" s="60">
        <v>3102</v>
      </c>
    </row>
    <row r="138" spans="1:10" s="41" customFormat="1" ht="12.75">
      <c r="A138" s="55">
        <f t="shared" si="1"/>
        <v>139</v>
      </c>
      <c r="B138" s="61" t="s">
        <v>126</v>
      </c>
      <c r="C138" s="62">
        <v>0</v>
      </c>
      <c r="D138" s="62">
        <v>0</v>
      </c>
      <c r="E138" s="62">
        <v>0</v>
      </c>
      <c r="F138" s="62">
        <v>0</v>
      </c>
      <c r="G138" s="62">
        <v>0</v>
      </c>
      <c r="H138" s="62">
        <v>0</v>
      </c>
      <c r="I138" s="62">
        <v>0</v>
      </c>
      <c r="J138" s="62">
        <v>0</v>
      </c>
    </row>
    <row r="139" spans="1:10" s="41" customFormat="1" ht="12.75">
      <c r="A139" s="55">
        <f t="shared" si="1"/>
        <v>140</v>
      </c>
    </row>
    <row r="140" spans="1:10" s="41" customFormat="1" ht="12.75">
      <c r="A140" s="55">
        <f t="shared" si="1"/>
        <v>141</v>
      </c>
      <c r="B140" s="63" t="s">
        <v>127</v>
      </c>
    </row>
    <row r="141" spans="1:10" s="41" customFormat="1" ht="12.75">
      <c r="A141" s="55">
        <f t="shared" si="1"/>
        <v>142</v>
      </c>
      <c r="B141" s="59" t="s">
        <v>128</v>
      </c>
      <c r="C141" s="72">
        <v>4.5233934236341335</v>
      </c>
      <c r="D141" s="72">
        <v>3.44970081920395</v>
      </c>
      <c r="E141" s="72">
        <v>4.0976124532385665</v>
      </c>
      <c r="F141" s="72">
        <v>6.5835763106764134</v>
      </c>
      <c r="G141" s="72">
        <v>7.6715211340295744</v>
      </c>
      <c r="H141" s="72">
        <v>8.6958079134809889</v>
      </c>
      <c r="I141" s="72">
        <v>7.7695413071424797</v>
      </c>
      <c r="J141" s="72">
        <v>3.6428072915296972</v>
      </c>
    </row>
    <row r="142" spans="1:10" s="41" customFormat="1" ht="12.75">
      <c r="A142" s="55">
        <f t="shared" ref="A142:A144" si="2">+A141+1</f>
        <v>143</v>
      </c>
      <c r="B142" s="59" t="s">
        <v>129</v>
      </c>
      <c r="C142" s="73">
        <v>3.6344254565993633E-2</v>
      </c>
      <c r="D142" s="73">
        <v>3.672283212805881E-2</v>
      </c>
      <c r="E142" s="73">
        <v>3.6597548516441009E-2</v>
      </c>
      <c r="F142" s="73">
        <v>3.6349576994356418E-2</v>
      </c>
      <c r="G142" s="73">
        <v>3.604830732668083E-2</v>
      </c>
      <c r="H142" s="73">
        <v>3.4965068439322872E-2</v>
      </c>
      <c r="I142" s="73">
        <v>3.6288604144827055E-2</v>
      </c>
      <c r="J142" s="73">
        <v>3.576819314219392E-2</v>
      </c>
    </row>
    <row r="143" spans="1:10" s="41" customFormat="1" ht="12.75">
      <c r="A143" s="55">
        <f t="shared" si="2"/>
        <v>144</v>
      </c>
      <c r="B143" s="59" t="s">
        <v>130</v>
      </c>
      <c r="C143" s="72">
        <v>9.4453424934433912</v>
      </c>
      <c r="D143" s="72">
        <v>9.002974207268279</v>
      </c>
      <c r="E143" s="72">
        <v>9.5147094702289809</v>
      </c>
      <c r="F143" s="72">
        <v>62.902561879476451</v>
      </c>
      <c r="G143" s="72">
        <v>268.33377089090834</v>
      </c>
      <c r="H143" s="72">
        <v>5027.0888797791476</v>
      </c>
      <c r="I143" s="72">
        <v>6.4769690844353649</v>
      </c>
      <c r="J143" s="72">
        <v>4.356774017729057</v>
      </c>
    </row>
    <row r="144" spans="1:10" s="41" customFormat="1" ht="12.75">
      <c r="A144" s="55">
        <f t="shared" si="2"/>
        <v>145</v>
      </c>
      <c r="B144" s="59" t="s">
        <v>131</v>
      </c>
      <c r="C144" s="72">
        <v>1.9144404490442768</v>
      </c>
      <c r="D144" s="72">
        <v>1.8477518977349856</v>
      </c>
      <c r="E144" s="72">
        <v>1.7524589021915813</v>
      </c>
      <c r="F144" s="72">
        <v>2.0628461206510136</v>
      </c>
      <c r="G144" s="72">
        <v>2.1759266333286886</v>
      </c>
      <c r="H144" s="72">
        <v>0.23545764675233719</v>
      </c>
      <c r="I144" s="72">
        <v>4.7062375236666636</v>
      </c>
      <c r="J144" s="72">
        <v>13.88869428011718</v>
      </c>
    </row>
  </sheetData>
  <mergeCells count="6">
    <mergeCell ref="B7:J7"/>
    <mergeCell ref="B2:J2"/>
    <mergeCell ref="B3:J3"/>
    <mergeCell ref="B4:J4"/>
    <mergeCell ref="B5:J5"/>
    <mergeCell ref="B6:J6"/>
  </mergeCells>
  <pageMargins left="0.7" right="0.7" top="0.75" bottom="0.75" header="0.3" footer="0.3"/>
  <pageSetup scale="65" orientation="landscape" r:id="rId1"/>
  <rowBreaks count="2" manualBreakCount="2">
    <brk id="54" max="16383" man="1"/>
    <brk id="108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N36"/>
  <sheetViews>
    <sheetView view="pageLayout" topLeftCell="D27" zoomScaleNormal="100" workbookViewId="0">
      <selection activeCell="D27" sqref="D27"/>
    </sheetView>
  </sheetViews>
  <sheetFormatPr defaultRowHeight="15"/>
  <cols>
    <col min="1" max="1" width="9.28515625" bestFit="1" customWidth="1"/>
    <col min="2" max="2" width="10.28515625" customWidth="1"/>
    <col min="3" max="3" width="29.5703125" customWidth="1"/>
    <col min="4" max="4" width="12.28515625" bestFit="1" customWidth="1"/>
    <col min="5" max="5" width="10.42578125" bestFit="1" customWidth="1"/>
    <col min="6" max="6" width="8.140625" bestFit="1" customWidth="1"/>
    <col min="7" max="7" width="12.7109375" bestFit="1" customWidth="1"/>
    <col min="8" max="8" width="13" bestFit="1" customWidth="1"/>
    <col min="9" max="9" width="14" bestFit="1" customWidth="1"/>
    <col min="10" max="10" width="12.28515625" bestFit="1" customWidth="1"/>
    <col min="11" max="12" width="11.140625" bestFit="1" customWidth="1"/>
    <col min="13" max="13" width="13.42578125" bestFit="1" customWidth="1"/>
    <col min="14" max="14" width="17" bestFit="1" customWidth="1"/>
  </cols>
  <sheetData>
    <row r="1" spans="1:14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spans="1:14">
      <c r="A4" s="4" t="s">
        <v>3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</row>
    <row r="5" spans="1:14">
      <c r="A5" s="5" t="s">
        <v>4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1:14">
      <c r="A6" s="6" t="s">
        <v>82</v>
      </c>
      <c r="B6" s="6"/>
      <c r="C6" s="6"/>
      <c r="D6" s="6"/>
      <c r="E6" s="6"/>
      <c r="F6" s="6"/>
      <c r="G6" s="9"/>
      <c r="H6" s="10"/>
      <c r="I6" s="6"/>
      <c r="J6" s="6"/>
      <c r="K6" s="6"/>
      <c r="L6" s="6"/>
      <c r="M6" s="6"/>
      <c r="N6" s="6"/>
    </row>
    <row r="7" spans="1:14">
      <c r="A7" s="11"/>
      <c r="B7" s="11"/>
      <c r="C7" s="11"/>
      <c r="D7" s="11"/>
      <c r="E7" s="11"/>
      <c r="F7" s="1"/>
      <c r="G7" s="11"/>
      <c r="H7" s="11"/>
      <c r="I7" s="11"/>
      <c r="J7" s="11"/>
      <c r="K7" s="11"/>
      <c r="L7" s="11"/>
      <c r="M7" s="11"/>
      <c r="N7" s="11"/>
    </row>
    <row r="8" spans="1:14" ht="15.75" thickBot="1">
      <c r="A8" s="11"/>
      <c r="B8" s="12" t="s">
        <v>6</v>
      </c>
      <c r="C8" s="12" t="s">
        <v>7</v>
      </c>
      <c r="D8" s="12" t="s">
        <v>8</v>
      </c>
      <c r="E8" s="12" t="s">
        <v>9</v>
      </c>
      <c r="F8" s="12" t="s">
        <v>10</v>
      </c>
      <c r="G8" s="12" t="s">
        <v>11</v>
      </c>
      <c r="H8" s="12" t="s">
        <v>12</v>
      </c>
      <c r="I8" s="12" t="s">
        <v>13</v>
      </c>
      <c r="J8" s="12" t="s">
        <v>14</v>
      </c>
      <c r="K8" s="12" t="s">
        <v>15</v>
      </c>
      <c r="L8" s="12" t="s">
        <v>16</v>
      </c>
      <c r="M8" s="12" t="s">
        <v>17</v>
      </c>
      <c r="N8" s="12" t="s">
        <v>18</v>
      </c>
    </row>
    <row r="9" spans="1:14">
      <c r="A9" s="13"/>
      <c r="B9" s="13"/>
      <c r="C9" s="13"/>
      <c r="D9" s="13"/>
      <c r="E9" s="14" t="s">
        <v>19</v>
      </c>
      <c r="F9" s="14" t="s">
        <v>20</v>
      </c>
      <c r="G9" s="14" t="s">
        <v>21</v>
      </c>
      <c r="H9" s="14" t="s">
        <v>22</v>
      </c>
      <c r="I9" s="14" t="s">
        <v>23</v>
      </c>
      <c r="J9" s="14" t="s">
        <v>24</v>
      </c>
      <c r="K9" s="14" t="s">
        <v>25</v>
      </c>
      <c r="L9" s="14" t="s">
        <v>26</v>
      </c>
      <c r="M9" s="14" t="s">
        <v>27</v>
      </c>
      <c r="N9" s="14" t="s">
        <v>28</v>
      </c>
    </row>
    <row r="10" spans="1:14">
      <c r="A10" s="15" t="s">
        <v>29</v>
      </c>
      <c r="B10" s="15" t="s">
        <v>30</v>
      </c>
      <c r="C10" s="15" t="s">
        <v>31</v>
      </c>
      <c r="D10" s="15" t="s">
        <v>32</v>
      </c>
      <c r="E10" s="15" t="s">
        <v>33</v>
      </c>
      <c r="F10" s="15" t="s">
        <v>34</v>
      </c>
      <c r="G10" s="15" t="s">
        <v>35</v>
      </c>
      <c r="H10" s="15" t="s">
        <v>35</v>
      </c>
      <c r="I10" s="15" t="s">
        <v>35</v>
      </c>
      <c r="J10" s="15" t="s">
        <v>35</v>
      </c>
      <c r="K10" s="15" t="s">
        <v>35</v>
      </c>
      <c r="L10" s="15" t="s">
        <v>35</v>
      </c>
      <c r="M10" s="15" t="s">
        <v>36</v>
      </c>
      <c r="N10" s="15" t="s">
        <v>37</v>
      </c>
    </row>
    <row r="11" spans="1:14" ht="15.75" thickBot="1">
      <c r="A11" s="16" t="s">
        <v>38</v>
      </c>
      <c r="B11" s="16" t="s">
        <v>38</v>
      </c>
      <c r="C11" s="17"/>
      <c r="D11" s="16" t="s">
        <v>39</v>
      </c>
      <c r="E11" s="16" t="s">
        <v>40</v>
      </c>
      <c r="F11" s="16" t="s">
        <v>41</v>
      </c>
      <c r="G11" s="16" t="s">
        <v>42</v>
      </c>
      <c r="H11" s="16" t="s">
        <v>42</v>
      </c>
      <c r="I11" s="16" t="s">
        <v>42</v>
      </c>
      <c r="J11" s="16" t="s">
        <v>42</v>
      </c>
      <c r="K11" s="16" t="s">
        <v>42</v>
      </c>
      <c r="L11" s="16" t="s">
        <v>42</v>
      </c>
      <c r="M11" s="16" t="s">
        <v>43</v>
      </c>
      <c r="N11" s="16" t="s">
        <v>44</v>
      </c>
    </row>
    <row r="12" spans="1:14">
      <c r="A12" s="18">
        <v>1</v>
      </c>
      <c r="B12" s="19" t="s">
        <v>45</v>
      </c>
      <c r="C12" s="20" t="s">
        <v>46</v>
      </c>
      <c r="D12" s="21">
        <v>118412053.8</v>
      </c>
      <c r="E12" s="22">
        <v>3.5101036185416178E-2</v>
      </c>
      <c r="F12" s="23">
        <v>0.78678876979025159</v>
      </c>
      <c r="G12" s="21">
        <v>143581761.77794835</v>
      </c>
      <c r="H12" s="21">
        <v>85834870.573417455</v>
      </c>
      <c r="I12" s="21">
        <v>16283567.741727678</v>
      </c>
      <c r="J12" s="21">
        <v>32600130.384139612</v>
      </c>
      <c r="K12" s="21">
        <v>7340182.9537781673</v>
      </c>
      <c r="L12" s="21">
        <v>1523010.1248854415</v>
      </c>
      <c r="M12" s="21">
        <v>25169707.977948353</v>
      </c>
      <c r="N12" s="22">
        <v>0.21256035319225494</v>
      </c>
    </row>
    <row r="13" spans="1:14">
      <c r="A13" s="24">
        <v>2</v>
      </c>
      <c r="B13" s="19" t="s">
        <v>47</v>
      </c>
      <c r="C13" s="20" t="s">
        <v>48</v>
      </c>
      <c r="D13" s="21">
        <v>39618396.077282183</v>
      </c>
      <c r="E13" s="22">
        <v>6.9619744152249002E-2</v>
      </c>
      <c r="F13" s="23">
        <v>1.5605246684261267</v>
      </c>
      <c r="G13" s="21">
        <v>43665540.82622201</v>
      </c>
      <c r="H13" s="21">
        <v>28499715.273239274</v>
      </c>
      <c r="I13" s="21">
        <v>5405416.1281216918</v>
      </c>
      <c r="J13" s="21">
        <v>8215842.2889155336</v>
      </c>
      <c r="K13" s="21">
        <v>1036300.3010797064</v>
      </c>
      <c r="L13" s="21">
        <v>508266.83486580057</v>
      </c>
      <c r="M13" s="21">
        <v>4047144.7489398271</v>
      </c>
      <c r="N13" s="22">
        <v>0.102153169983086</v>
      </c>
    </row>
    <row r="14" spans="1:14">
      <c r="A14" s="24">
        <v>3</v>
      </c>
      <c r="B14" s="19" t="s">
        <v>49</v>
      </c>
      <c r="C14" s="20" t="s">
        <v>50</v>
      </c>
      <c r="D14" s="21">
        <v>58011657.992478229</v>
      </c>
      <c r="E14" s="22">
        <v>5.3365127107976848E-2</v>
      </c>
      <c r="F14" s="23">
        <v>1.196177870225676</v>
      </c>
      <c r="G14" s="21">
        <v>66748675.365349427</v>
      </c>
      <c r="H14" s="21">
        <v>47751287.42664142</v>
      </c>
      <c r="I14" s="21">
        <v>9057858.8453829587</v>
      </c>
      <c r="J14" s="21">
        <v>8911577.4166255649</v>
      </c>
      <c r="K14" s="21">
        <v>198255.55841911316</v>
      </c>
      <c r="L14" s="21">
        <v>829696.11828036804</v>
      </c>
      <c r="M14" s="21">
        <v>8737017.3728711978</v>
      </c>
      <c r="N14" s="22">
        <v>0.15060795838664076</v>
      </c>
    </row>
    <row r="15" spans="1:14">
      <c r="A15" s="24">
        <v>4</v>
      </c>
      <c r="B15" s="19" t="s">
        <v>51</v>
      </c>
      <c r="C15" s="20" t="s">
        <v>52</v>
      </c>
      <c r="D15" s="21">
        <v>20765255.97092241</v>
      </c>
      <c r="E15" s="22">
        <v>3.4721655018588891E-2</v>
      </c>
      <c r="F15" s="23">
        <v>0.7782849512718214</v>
      </c>
      <c r="G15" s="21">
        <v>25124380.212060265</v>
      </c>
      <c r="H15" s="21">
        <v>18383813.898176331</v>
      </c>
      <c r="I15" s="21">
        <v>3486582.8828092702</v>
      </c>
      <c r="J15" s="21">
        <v>2866719.7563328422</v>
      </c>
      <c r="K15" s="21">
        <v>72486.201066220936</v>
      </c>
      <c r="L15" s="21">
        <v>314777.47367559985</v>
      </c>
      <c r="M15" s="21">
        <v>4359124.2411378548</v>
      </c>
      <c r="N15" s="22">
        <v>0.20992393482853941</v>
      </c>
    </row>
    <row r="16" spans="1:14">
      <c r="A16" s="24">
        <v>5</v>
      </c>
      <c r="B16" s="25" t="s">
        <v>51</v>
      </c>
      <c r="C16" s="20" t="s">
        <v>53</v>
      </c>
      <c r="D16" s="21">
        <v>20784274.384601828</v>
      </c>
      <c r="E16" s="22">
        <v>3.0616434000669358E-2</v>
      </c>
      <c r="F16" s="23">
        <v>0.68626653399934279</v>
      </c>
      <c r="G16" s="21">
        <v>25177255.133344892</v>
      </c>
      <c r="H16" s="21">
        <v>20370289.361715008</v>
      </c>
      <c r="I16" s="21">
        <v>3861300.4372809753</v>
      </c>
      <c r="J16" s="21">
        <v>557717.52424339915</v>
      </c>
      <c r="K16" s="21">
        <v>45896.385461853242</v>
      </c>
      <c r="L16" s="21">
        <v>342051.42464365647</v>
      </c>
      <c r="M16" s="21">
        <v>4392980.7487430647</v>
      </c>
      <c r="N16" s="22">
        <v>0.21136079458215906</v>
      </c>
    </row>
    <row r="17" spans="1:14">
      <c r="A17" s="24">
        <v>6</v>
      </c>
      <c r="B17" s="19" t="s">
        <v>54</v>
      </c>
      <c r="C17" s="20" t="s">
        <v>55</v>
      </c>
      <c r="D17" s="21">
        <v>11640974.999999998</v>
      </c>
      <c r="E17" s="22">
        <v>5.4183124439991334E-2</v>
      </c>
      <c r="F17" s="23">
        <v>1.2145132581369533</v>
      </c>
      <c r="G17" s="21">
        <v>13443419.299837451</v>
      </c>
      <c r="H17" s="21">
        <v>8400735.9840852953</v>
      </c>
      <c r="I17" s="21">
        <v>1595160.0932014049</v>
      </c>
      <c r="J17" s="21">
        <v>3071729.6435343656</v>
      </c>
      <c r="K17" s="21">
        <v>225805.59268778353</v>
      </c>
      <c r="L17" s="21">
        <v>149987.98632860128</v>
      </c>
      <c r="M17" s="21">
        <v>1802444.2998374533</v>
      </c>
      <c r="N17" s="22">
        <v>0.15483619712588093</v>
      </c>
    </row>
    <row r="18" spans="1:14">
      <c r="A18" s="24">
        <v>7</v>
      </c>
      <c r="B18" s="19" t="s">
        <v>56</v>
      </c>
      <c r="C18" s="20" t="s">
        <v>57</v>
      </c>
      <c r="D18" s="21">
        <v>1778495.8793352358</v>
      </c>
      <c r="E18" s="22">
        <v>0.10928957086024738</v>
      </c>
      <c r="F18" s="23">
        <v>2.449722753306208</v>
      </c>
      <c r="G18" s="21">
        <v>1769416.4898575032</v>
      </c>
      <c r="H18" s="21">
        <v>631079.04565772845</v>
      </c>
      <c r="I18" s="21">
        <v>121194.46212138192</v>
      </c>
      <c r="J18" s="21">
        <v>876817.18387140508</v>
      </c>
      <c r="K18" s="21">
        <v>126689.81956644003</v>
      </c>
      <c r="L18" s="21">
        <v>13635.978640547732</v>
      </c>
      <c r="M18" s="21">
        <v>-9079.3894777325913</v>
      </c>
      <c r="N18" s="22">
        <v>-5.1050944695620968E-3</v>
      </c>
    </row>
    <row r="19" spans="1:14">
      <c r="A19" s="24"/>
      <c r="B19" s="25"/>
      <c r="C19" s="20"/>
      <c r="D19" s="21">
        <v>0</v>
      </c>
      <c r="E19" s="22">
        <v>0</v>
      </c>
      <c r="F19" s="23">
        <v>0</v>
      </c>
      <c r="G19" s="21">
        <v>0</v>
      </c>
      <c r="H19" s="21">
        <v>0</v>
      </c>
      <c r="I19" s="21">
        <v>0</v>
      </c>
      <c r="J19" s="21">
        <v>0</v>
      </c>
      <c r="K19" s="21">
        <v>0</v>
      </c>
      <c r="L19" s="21">
        <v>0</v>
      </c>
      <c r="M19" s="21">
        <v>0</v>
      </c>
      <c r="N19" s="22">
        <v>0</v>
      </c>
    </row>
    <row r="20" spans="1:14">
      <c r="A20" s="24"/>
      <c r="B20" s="25"/>
      <c r="C20" s="20"/>
      <c r="D20" s="21">
        <v>0</v>
      </c>
      <c r="E20" s="22">
        <v>0</v>
      </c>
      <c r="F20" s="23">
        <v>0</v>
      </c>
      <c r="G20" s="21">
        <v>0</v>
      </c>
      <c r="H20" s="21">
        <v>0</v>
      </c>
      <c r="I20" s="21">
        <v>0</v>
      </c>
      <c r="J20" s="21">
        <v>0</v>
      </c>
      <c r="K20" s="21">
        <v>0</v>
      </c>
      <c r="L20" s="21">
        <v>0</v>
      </c>
      <c r="M20" s="21">
        <v>0</v>
      </c>
      <c r="N20" s="22">
        <v>0</v>
      </c>
    </row>
    <row r="21" spans="1:14">
      <c r="A21" s="26"/>
      <c r="B21" s="27"/>
      <c r="C21" s="27"/>
      <c r="D21" s="28"/>
      <c r="E21" s="27"/>
      <c r="F21" s="29"/>
      <c r="G21" s="28"/>
      <c r="H21" s="28"/>
      <c r="I21" s="28"/>
      <c r="J21" s="28"/>
      <c r="K21" s="28"/>
      <c r="L21" s="28"/>
      <c r="M21" s="27"/>
      <c r="N21" s="30"/>
    </row>
    <row r="22" spans="1:14">
      <c r="A22" s="26">
        <v>8</v>
      </c>
      <c r="B22" s="27"/>
      <c r="C22" s="15" t="s">
        <v>58</v>
      </c>
      <c r="D22" s="28">
        <v>271011109.10461986</v>
      </c>
      <c r="E22" s="31">
        <v>4.4613036602916552E-2</v>
      </c>
      <c r="F22" s="29">
        <v>1</v>
      </c>
      <c r="G22" s="28">
        <v>319510449.10461992</v>
      </c>
      <c r="H22" s="28">
        <v>209871791.56293252</v>
      </c>
      <c r="I22" s="28">
        <v>39811080.590645358</v>
      </c>
      <c r="J22" s="28">
        <v>57100534.197662719</v>
      </c>
      <c r="K22" s="28">
        <v>9045616.8120592851</v>
      </c>
      <c r="L22" s="28">
        <v>3681425.9413200156</v>
      </c>
      <c r="M22" s="27">
        <v>48499340.000000022</v>
      </c>
      <c r="N22" s="30">
        <v>0.17895701825742333</v>
      </c>
    </row>
    <row r="23" spans="1:14" ht="15.75" thickBot="1">
      <c r="A23" s="32"/>
      <c r="B23" s="17"/>
      <c r="C23" s="17"/>
      <c r="D23" s="33"/>
      <c r="E23" s="34"/>
      <c r="F23" s="35"/>
      <c r="G23" s="33"/>
      <c r="H23" s="33"/>
      <c r="I23" s="33"/>
      <c r="J23" s="33"/>
      <c r="K23" s="33"/>
      <c r="L23" s="33"/>
      <c r="M23" s="36"/>
      <c r="N23" s="37"/>
    </row>
    <row r="24" spans="1:14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4">
      <c r="A25" s="40" t="s">
        <v>59</v>
      </c>
      <c r="B25" s="11"/>
      <c r="C25" s="11"/>
      <c r="D25" s="38"/>
      <c r="E25" s="11"/>
      <c r="F25" s="11"/>
      <c r="G25" s="11"/>
      <c r="H25" s="11"/>
      <c r="I25" s="1"/>
      <c r="J25" s="1"/>
      <c r="K25" s="1"/>
      <c r="L25" s="1"/>
      <c r="M25" s="1"/>
      <c r="N25" s="1"/>
    </row>
    <row r="26" spans="1:14">
      <c r="A26" s="11"/>
      <c r="B26" s="11" t="s">
        <v>60</v>
      </c>
      <c r="C26" s="11" t="s">
        <v>61</v>
      </c>
      <c r="D26" s="11"/>
      <c r="E26" s="11"/>
      <c r="F26" s="11"/>
      <c r="G26" s="11"/>
      <c r="H26" s="11"/>
      <c r="I26" s="1"/>
      <c r="J26" s="1"/>
      <c r="K26" s="1"/>
      <c r="L26" s="1"/>
      <c r="M26" s="1"/>
      <c r="N26" s="1"/>
    </row>
    <row r="27" spans="1:14">
      <c r="A27" s="11"/>
      <c r="B27" s="11" t="s">
        <v>62</v>
      </c>
      <c r="C27" s="11" t="s">
        <v>63</v>
      </c>
      <c r="D27" s="11"/>
      <c r="E27" s="11"/>
      <c r="F27" s="11"/>
      <c r="G27" s="11"/>
      <c r="H27" s="11"/>
      <c r="I27" s="1"/>
      <c r="J27" s="1"/>
      <c r="K27" s="1"/>
      <c r="L27" s="1"/>
      <c r="M27" s="1"/>
      <c r="N27" s="1"/>
    </row>
    <row r="28" spans="1:14">
      <c r="A28" s="11"/>
      <c r="B28" s="11" t="s">
        <v>64</v>
      </c>
      <c r="C28" s="11" t="s">
        <v>65</v>
      </c>
      <c r="D28" s="11"/>
      <c r="E28" s="11"/>
      <c r="F28" s="11"/>
      <c r="G28" s="11"/>
      <c r="H28" s="11"/>
      <c r="I28" s="1"/>
      <c r="J28" s="1"/>
      <c r="K28" s="1"/>
      <c r="L28" s="1"/>
      <c r="M28" s="1"/>
      <c r="N28" s="1"/>
    </row>
    <row r="29" spans="1:14">
      <c r="A29" s="11"/>
      <c r="B29" s="11" t="s">
        <v>66</v>
      </c>
      <c r="C29" s="11" t="s">
        <v>67</v>
      </c>
      <c r="D29" s="11"/>
      <c r="E29" s="11"/>
      <c r="F29" s="11"/>
      <c r="G29" s="11"/>
      <c r="H29" s="11"/>
      <c r="I29" s="1"/>
      <c r="J29" s="1"/>
      <c r="K29" s="1"/>
      <c r="L29" s="1"/>
      <c r="M29" s="1"/>
      <c r="N29" s="1"/>
    </row>
    <row r="30" spans="1:14">
      <c r="A30" s="11"/>
      <c r="B30" s="11" t="s">
        <v>68</v>
      </c>
      <c r="C30" s="11" t="s">
        <v>69</v>
      </c>
      <c r="D30" s="11"/>
      <c r="E30" s="11"/>
      <c r="F30" s="11"/>
      <c r="G30" s="11"/>
      <c r="H30" s="11"/>
      <c r="I30" s="1"/>
      <c r="J30" s="1"/>
      <c r="K30" s="1"/>
      <c r="L30" s="1"/>
      <c r="M30" s="1"/>
      <c r="N30" s="1"/>
    </row>
    <row r="31" spans="1:14">
      <c r="A31" s="11"/>
      <c r="B31" s="11" t="s">
        <v>70</v>
      </c>
      <c r="C31" s="11" t="s">
        <v>71</v>
      </c>
      <c r="D31" s="11"/>
      <c r="E31" s="11"/>
      <c r="F31" s="11"/>
      <c r="G31" s="11"/>
      <c r="H31" s="11"/>
      <c r="I31" s="1"/>
      <c r="J31" s="1"/>
      <c r="K31" s="1"/>
      <c r="L31" s="1"/>
      <c r="M31" s="1"/>
      <c r="N31" s="1"/>
    </row>
    <row r="32" spans="1:14">
      <c r="A32" s="11"/>
      <c r="B32" s="11" t="s">
        <v>72</v>
      </c>
      <c r="C32" s="11" t="s">
        <v>73</v>
      </c>
      <c r="D32" s="11"/>
      <c r="E32" s="11"/>
      <c r="F32" s="11"/>
      <c r="G32" s="11"/>
      <c r="H32" s="11"/>
      <c r="I32" s="1"/>
      <c r="J32" s="1"/>
      <c r="K32" s="1"/>
      <c r="L32" s="1"/>
      <c r="M32" s="1"/>
      <c r="N32" s="1"/>
    </row>
    <row r="33" spans="1:14">
      <c r="A33" s="11"/>
      <c r="B33" s="11" t="s">
        <v>74</v>
      </c>
      <c r="C33" s="11" t="s">
        <v>75</v>
      </c>
      <c r="D33" s="11"/>
      <c r="E33" s="11"/>
      <c r="F33" s="11"/>
      <c r="G33" s="11"/>
      <c r="H33" s="11"/>
      <c r="I33" s="1"/>
      <c r="J33" s="1"/>
      <c r="K33" s="1"/>
      <c r="L33" s="1"/>
      <c r="M33" s="1"/>
      <c r="N33" s="1"/>
    </row>
    <row r="34" spans="1:14">
      <c r="A34" s="11"/>
      <c r="B34" s="11" t="s">
        <v>76</v>
      </c>
      <c r="C34" s="11" t="s">
        <v>77</v>
      </c>
      <c r="D34" s="11"/>
      <c r="E34" s="11"/>
      <c r="F34" s="11"/>
      <c r="G34" s="11"/>
      <c r="H34" s="11"/>
      <c r="I34" s="1"/>
      <c r="J34" s="1"/>
      <c r="K34" s="1"/>
      <c r="L34" s="1"/>
      <c r="M34" s="1"/>
      <c r="N34" s="1"/>
    </row>
    <row r="35" spans="1:14">
      <c r="A35" s="11"/>
      <c r="B35" s="11" t="s">
        <v>78</v>
      </c>
      <c r="C35" s="11" t="s">
        <v>79</v>
      </c>
      <c r="D35" s="11"/>
      <c r="E35" s="11"/>
      <c r="F35" s="11"/>
      <c r="G35" s="11"/>
      <c r="H35" s="11"/>
      <c r="I35" s="1"/>
      <c r="J35" s="1"/>
      <c r="K35" s="1"/>
      <c r="L35" s="1"/>
      <c r="M35" s="1"/>
      <c r="N35" s="1"/>
    </row>
    <row r="36" spans="1:14">
      <c r="A36" s="11"/>
      <c r="B36" s="11" t="s">
        <v>80</v>
      </c>
      <c r="C36" s="11" t="s">
        <v>81</v>
      </c>
      <c r="D36" s="11"/>
      <c r="E36" s="11"/>
      <c r="F36" s="11"/>
      <c r="G36" s="11"/>
      <c r="H36" s="11"/>
      <c r="I36" s="1"/>
      <c r="J36" s="1"/>
      <c r="K36" s="1"/>
      <c r="L36" s="1"/>
      <c r="M36" s="1"/>
      <c r="N36" s="1"/>
    </row>
  </sheetData>
  <pageMargins left="0.7" right="0.7" top="0.75" bottom="0.75" header="0.3" footer="0.3"/>
  <pageSetup scale="6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T144"/>
  <sheetViews>
    <sheetView tabSelected="1" view="pageLayout" topLeftCell="A119" zoomScaleNormal="100" workbookViewId="0">
      <selection activeCell="C63" sqref="C63"/>
    </sheetView>
  </sheetViews>
  <sheetFormatPr defaultRowHeight="15"/>
  <cols>
    <col min="1" max="1" width="3.5703125" bestFit="1" customWidth="1"/>
    <col min="2" max="2" width="43.5703125" bestFit="1" customWidth="1"/>
    <col min="3" max="4" width="15.140625" bestFit="1" customWidth="1"/>
    <col min="5" max="5" width="15" bestFit="1" customWidth="1"/>
    <col min="6" max="7" width="18.85546875" bestFit="1" customWidth="1"/>
    <col min="8" max="8" width="20.28515625" bestFit="1" customWidth="1"/>
    <col min="9" max="9" width="14.28515625" bestFit="1" customWidth="1"/>
    <col min="10" max="10" width="16.42578125" bestFit="1" customWidth="1"/>
  </cols>
  <sheetData>
    <row r="1" spans="1:20" s="43" customFormat="1" ht="14.25" customHeight="1">
      <c r="A1" s="41"/>
      <c r="B1" s="42" t="s">
        <v>83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</row>
    <row r="2" spans="1:20" s="43" customFormat="1" ht="14.25" customHeight="1">
      <c r="A2" s="1"/>
      <c r="B2" s="76" t="str">
        <f>[1]Inputs!$C$3</f>
        <v>PacifiCorp</v>
      </c>
      <c r="C2" s="76"/>
      <c r="D2" s="76"/>
      <c r="E2" s="76"/>
      <c r="F2" s="76"/>
      <c r="G2" s="76"/>
      <c r="H2" s="76"/>
      <c r="I2" s="76"/>
      <c r="J2" s="76"/>
      <c r="K2" s="41"/>
      <c r="L2" s="41"/>
      <c r="M2" s="41"/>
      <c r="N2" s="41"/>
      <c r="O2" s="41"/>
      <c r="P2" s="41"/>
      <c r="Q2" s="41"/>
      <c r="R2" s="41"/>
      <c r="S2" s="41"/>
      <c r="T2" s="41"/>
    </row>
    <row r="3" spans="1:20" s="43" customFormat="1" ht="14.25" customHeight="1">
      <c r="A3" s="4"/>
      <c r="B3" s="76" t="s">
        <v>1</v>
      </c>
      <c r="C3" s="76"/>
      <c r="D3" s="76"/>
      <c r="E3" s="76"/>
      <c r="F3" s="76"/>
      <c r="G3" s="76"/>
      <c r="H3" s="76"/>
      <c r="I3" s="76"/>
      <c r="J3" s="76"/>
      <c r="K3" s="41"/>
      <c r="L3" s="41"/>
      <c r="M3" s="41"/>
      <c r="N3" s="41"/>
      <c r="O3" s="41"/>
      <c r="P3" s="41"/>
      <c r="Q3" s="41"/>
      <c r="R3" s="41"/>
      <c r="S3" s="41"/>
      <c r="T3" s="41"/>
    </row>
    <row r="4" spans="1:20" s="43" customFormat="1" ht="14.25" customHeight="1">
      <c r="A4" s="4"/>
      <c r="B4" s="76" t="str">
        <f>[1]Inputs!$C$4</f>
        <v>State of Washington</v>
      </c>
      <c r="C4" s="76"/>
      <c r="D4" s="76"/>
      <c r="E4" s="76"/>
      <c r="F4" s="76"/>
      <c r="G4" s="76"/>
      <c r="H4" s="76"/>
      <c r="I4" s="76"/>
      <c r="J4" s="76"/>
      <c r="K4" s="41"/>
      <c r="L4" s="41"/>
      <c r="M4" s="41"/>
      <c r="N4" s="41"/>
      <c r="O4" s="41"/>
      <c r="P4" s="41"/>
      <c r="Q4" s="41"/>
      <c r="R4" s="41"/>
      <c r="S4" s="41"/>
      <c r="T4" s="41"/>
    </row>
    <row r="5" spans="1:20" s="43" customFormat="1" ht="14.25" customHeight="1">
      <c r="A5" s="4"/>
      <c r="B5" s="76" t="str">
        <f>[1]Inputs!$C$5</f>
        <v>12 Months Ending December 2009</v>
      </c>
      <c r="C5" s="76"/>
      <c r="D5" s="76"/>
      <c r="E5" s="76"/>
      <c r="F5" s="76"/>
      <c r="G5" s="76"/>
      <c r="H5" s="76"/>
      <c r="I5" s="76"/>
      <c r="J5" s="76"/>
      <c r="K5" s="41"/>
      <c r="L5" s="41"/>
      <c r="M5" s="41"/>
      <c r="N5" s="41"/>
      <c r="O5" s="41"/>
      <c r="P5" s="41"/>
      <c r="Q5" s="41"/>
      <c r="R5" s="41"/>
      <c r="S5" s="41"/>
      <c r="T5" s="41"/>
    </row>
    <row r="6" spans="1:20" s="43" customFormat="1" ht="14.25" customHeight="1">
      <c r="A6" s="4"/>
      <c r="B6" s="76" t="str">
        <f>+Method&amp;" - "&amp;IF(PeakMethod=1,"(Coincident Peaks)",IF(PeakMethod=2,"(200 Top Hours)","(100 Summer, 100 Winter Hours)"))&amp;" - "&amp;TEXT(Demand,"0%")&amp;"D"&amp;" / "&amp;TEXT(Engy,"0%")&amp;"E"</f>
        <v>WCA Method - (100 Summer, 100 Winter Hours) - 33%D / 67%E</v>
      </c>
      <c r="C6" s="76"/>
      <c r="D6" s="76"/>
      <c r="E6" s="76"/>
      <c r="F6" s="76"/>
      <c r="G6" s="76"/>
      <c r="H6" s="76"/>
      <c r="I6" s="76"/>
      <c r="J6" s="76"/>
      <c r="K6" s="41"/>
      <c r="L6" s="41"/>
      <c r="M6" s="41"/>
      <c r="N6" s="41"/>
      <c r="O6" s="41"/>
      <c r="P6" s="41"/>
      <c r="Q6" s="41"/>
      <c r="R6" s="41"/>
      <c r="S6" s="41"/>
      <c r="T6" s="41"/>
    </row>
    <row r="7" spans="1:20" s="43" customFormat="1" ht="14.25" customHeight="1">
      <c r="A7" s="4"/>
      <c r="B7" s="76" t="str">
        <f>TEXT(TargetROR,"0.00%")&amp;" Target Return on Rate Base"</f>
        <v>8.34% Target Return on Rate Base</v>
      </c>
      <c r="C7" s="76"/>
      <c r="D7" s="76"/>
      <c r="E7" s="76"/>
      <c r="F7" s="76"/>
      <c r="G7" s="76"/>
      <c r="H7" s="76"/>
      <c r="I7" s="76"/>
      <c r="J7" s="76"/>
      <c r="K7" s="41"/>
      <c r="L7" s="41"/>
      <c r="M7" s="41"/>
      <c r="N7" s="41"/>
      <c r="O7" s="41"/>
      <c r="P7" s="41"/>
      <c r="Q7" s="41"/>
      <c r="R7" s="41"/>
      <c r="S7" s="41"/>
      <c r="T7" s="41"/>
    </row>
    <row r="8" spans="1:20" s="43" customFormat="1" ht="14.25" customHeight="1">
      <c r="A8" s="44"/>
      <c r="B8" s="4"/>
      <c r="C8" s="4"/>
      <c r="D8" s="4"/>
      <c r="E8" s="4"/>
      <c r="F8" s="4"/>
      <c r="G8" s="4"/>
      <c r="H8" s="4"/>
      <c r="I8" s="4"/>
      <c r="J8" s="4"/>
      <c r="K8" s="41"/>
      <c r="L8" s="41"/>
      <c r="M8" s="41"/>
      <c r="N8" s="41"/>
      <c r="O8" s="41"/>
      <c r="P8" s="41"/>
      <c r="Q8" s="41"/>
      <c r="R8" s="41"/>
      <c r="S8" s="41"/>
      <c r="T8" s="41"/>
    </row>
    <row r="9" spans="1:20" s="43" customFormat="1" ht="14.25" customHeight="1">
      <c r="A9" s="4"/>
      <c r="B9" s="45"/>
      <c r="C9" s="46" t="str">
        <f>'[1]Hot Sheet'!$H$10</f>
        <v>Washington</v>
      </c>
      <c r="D9" s="47"/>
      <c r="E9" s="48" t="str">
        <f>'[1]Hot Sheet'!$J$10</f>
        <v>Small General</v>
      </c>
      <c r="F9" s="48" t="str">
        <f>'[1]Hot Sheet'!$K$10</f>
        <v>Large General</v>
      </c>
      <c r="G9" s="48" t="str">
        <f>'[1]Hot Sheet'!$L$10</f>
        <v>Large General</v>
      </c>
      <c r="H9" s="48" t="str">
        <f>'[1]Hot Sheet'!$M$10</f>
        <v>Large General</v>
      </c>
      <c r="I9" s="46" t="str">
        <f>'[1]Hot Sheet'!$N$10</f>
        <v>Agricultural</v>
      </c>
      <c r="J9" s="48" t="str">
        <f>'[1]Hot Sheet'!$O$10</f>
        <v>Street &amp; Area</v>
      </c>
      <c r="K9" s="41"/>
      <c r="L9" s="41"/>
      <c r="M9" s="41"/>
      <c r="N9" s="41"/>
      <c r="O9" s="41"/>
      <c r="P9" s="41"/>
      <c r="Q9" s="41"/>
      <c r="R9" s="41"/>
      <c r="S9" s="41"/>
      <c r="T9" s="41"/>
    </row>
    <row r="10" spans="1:20" s="43" customFormat="1" ht="14.25" customHeight="1">
      <c r="A10" s="4"/>
      <c r="B10" s="49" t="s">
        <v>31</v>
      </c>
      <c r="C10" s="46" t="str">
        <f>'[1]Hot Sheet'!$H$11</f>
        <v>Jurisdiction</v>
      </c>
      <c r="D10" s="48" t="str">
        <f>'[1]Hot Sheet'!$I$11</f>
        <v>Residential</v>
      </c>
      <c r="E10" s="48" t="str">
        <f>'[1]Hot Sheet'!$J$11</f>
        <v>Service</v>
      </c>
      <c r="F10" s="48" t="str">
        <f>'[1]Hot Sheet'!$K$11</f>
        <v>Service &lt;1,000 kW</v>
      </c>
      <c r="G10" s="48" t="str">
        <f>'[1]Hot Sheet'!$L$11</f>
        <v>Service &gt;1,000 kW</v>
      </c>
      <c r="H10" s="48" t="str">
        <f>'[1]Hot Sheet'!$M$11</f>
        <v>Dedicated Facilities</v>
      </c>
      <c r="I10" s="48" t="str">
        <f>'[1]Hot Sheet'!$N$11</f>
        <v>Pumping</v>
      </c>
      <c r="J10" s="48" t="str">
        <f>'[1]Hot Sheet'!$O$11</f>
        <v>Lighting</v>
      </c>
      <c r="K10" s="41"/>
      <c r="L10" s="41"/>
      <c r="M10" s="41"/>
      <c r="N10" s="41"/>
      <c r="O10" s="41"/>
      <c r="P10" s="41"/>
      <c r="Q10" s="41"/>
      <c r="R10" s="41"/>
      <c r="S10" s="41"/>
      <c r="T10" s="41"/>
    </row>
    <row r="11" spans="1:20" s="43" customFormat="1" ht="14.25" customHeight="1" thickBot="1">
      <c r="A11" s="4"/>
      <c r="B11" s="50"/>
      <c r="C11" s="51" t="str">
        <f>'[1]Hot Sheet'!$H$12</f>
        <v>Normalized</v>
      </c>
      <c r="D11" s="52" t="str">
        <f>'[1]Hot Sheet'!$I$12</f>
        <v>Schedule 16</v>
      </c>
      <c r="E11" s="52" t="str">
        <f>'[1]Hot Sheet'!$J$12</f>
        <v>Schedule 24</v>
      </c>
      <c r="F11" s="52" t="str">
        <f>'[1]Hot Sheet'!$K$12</f>
        <v>Schedule 36</v>
      </c>
      <c r="G11" s="52" t="str">
        <f>'[1]Hot Sheet'!$L$12</f>
        <v>Schedule 48T</v>
      </c>
      <c r="H11" s="52" t="str">
        <f>'[1]Hot Sheet'!$M$12</f>
        <v>Schedule 48T</v>
      </c>
      <c r="I11" s="52" t="str">
        <f>'[1]Hot Sheet'!$N$12</f>
        <v>Schedule 40</v>
      </c>
      <c r="J11" s="52" t="str">
        <f>'[1]Hot Sheet'!$O$12</f>
        <v>Sch. 15,51-54,57</v>
      </c>
      <c r="K11" s="41"/>
      <c r="L11" s="41"/>
      <c r="M11" s="41"/>
      <c r="N11" s="41"/>
      <c r="O11" s="41"/>
      <c r="P11" s="41"/>
      <c r="Q11" s="41"/>
      <c r="R11" s="41"/>
      <c r="S11" s="41"/>
      <c r="T11" s="41"/>
    </row>
    <row r="12" spans="1:20" s="43" customFormat="1" ht="14.25" customHeight="1">
      <c r="A12" s="53"/>
      <c r="B12" s="1"/>
      <c r="C12" s="54"/>
      <c r="D12" s="54"/>
      <c r="E12" s="54"/>
      <c r="F12" s="54"/>
      <c r="G12" s="54"/>
      <c r="H12" s="54"/>
      <c r="I12" s="54"/>
      <c r="J12" s="54"/>
      <c r="K12" s="41"/>
      <c r="L12" s="41"/>
      <c r="M12" s="41"/>
      <c r="N12" s="41"/>
      <c r="O12" s="41"/>
      <c r="P12" s="41"/>
      <c r="Q12" s="41"/>
      <c r="R12" s="41"/>
      <c r="S12" s="41"/>
      <c r="T12" s="41"/>
    </row>
    <row r="13" spans="1:20" s="43" customFormat="1" ht="14.25" customHeight="1">
      <c r="A13" s="55">
        <v>14</v>
      </c>
      <c r="B13" s="56" t="s">
        <v>84</v>
      </c>
      <c r="C13" s="57"/>
      <c r="D13" s="58"/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59"/>
      <c r="P13" s="59"/>
      <c r="Q13" s="59"/>
      <c r="R13" s="59"/>
      <c r="S13" s="59"/>
      <c r="T13" s="59"/>
    </row>
    <row r="14" spans="1:20" s="43" customFormat="1" ht="14.25" customHeight="1">
      <c r="A14" s="55">
        <f>+A13+1</f>
        <v>15</v>
      </c>
      <c r="B14" s="59" t="s">
        <v>85</v>
      </c>
      <c r="C14" s="60">
        <v>16915012.473715823</v>
      </c>
      <c r="D14" s="60">
        <v>9890882.4818112571</v>
      </c>
      <c r="E14" s="60">
        <v>2596965.9090000005</v>
      </c>
      <c r="F14" s="60">
        <v>2527907.9799947469</v>
      </c>
      <c r="G14" s="60">
        <v>801002.61</v>
      </c>
      <c r="H14" s="60">
        <v>668894.71</v>
      </c>
      <c r="I14" s="60">
        <v>383614.78290981817</v>
      </c>
      <c r="J14" s="60">
        <v>45744</v>
      </c>
      <c r="K14" s="59"/>
      <c r="L14" s="59"/>
      <c r="M14" s="59"/>
      <c r="N14" s="59"/>
      <c r="O14" s="59"/>
      <c r="P14" s="59"/>
      <c r="Q14" s="59"/>
      <c r="R14" s="59"/>
      <c r="S14" s="59"/>
      <c r="T14" s="59"/>
    </row>
    <row r="15" spans="1:20" s="43" customFormat="1" ht="14.25" customHeight="1">
      <c r="A15" s="55">
        <f>+A14+1</f>
        <v>16</v>
      </c>
      <c r="B15" s="59" t="s">
        <v>86</v>
      </c>
      <c r="C15" s="60">
        <v>4051814834.4705243</v>
      </c>
      <c r="D15" s="60">
        <v>1583501938.9421983</v>
      </c>
      <c r="E15" s="60">
        <v>537667680.36784828</v>
      </c>
      <c r="F15" s="60">
        <v>933466391.88154042</v>
      </c>
      <c r="G15" s="60">
        <v>368820502.493258</v>
      </c>
      <c r="H15" s="60">
        <v>444812652.53044617</v>
      </c>
      <c r="I15" s="60">
        <v>168577999</v>
      </c>
      <c r="J15" s="60">
        <v>14967669.255233215</v>
      </c>
      <c r="K15" s="59"/>
      <c r="L15" s="59"/>
      <c r="M15" s="59"/>
      <c r="N15" s="59"/>
      <c r="O15" s="59"/>
      <c r="P15" s="59"/>
      <c r="Q15" s="59"/>
      <c r="R15" s="59"/>
      <c r="S15" s="59"/>
      <c r="T15" s="59"/>
    </row>
    <row r="16" spans="1:20" s="43" customFormat="1" ht="14.25" customHeight="1">
      <c r="A16" s="55">
        <f>+A15+1</f>
        <v>17</v>
      </c>
      <c r="B16" s="59" t="s">
        <v>87</v>
      </c>
      <c r="C16" s="60">
        <v>131060</v>
      </c>
      <c r="D16" s="60">
        <v>103542</v>
      </c>
      <c r="E16" s="60">
        <v>17994</v>
      </c>
      <c r="F16" s="60">
        <v>1063</v>
      </c>
      <c r="G16" s="60">
        <v>55</v>
      </c>
      <c r="H16" s="60">
        <v>1</v>
      </c>
      <c r="I16" s="60">
        <v>5303</v>
      </c>
      <c r="J16" s="60">
        <v>3102</v>
      </c>
      <c r="K16" s="59"/>
      <c r="L16" s="59"/>
      <c r="M16" s="59"/>
      <c r="N16" s="59"/>
      <c r="O16" s="59"/>
      <c r="P16" s="59"/>
      <c r="Q16" s="59"/>
      <c r="R16" s="59"/>
      <c r="S16" s="59"/>
      <c r="T16" s="59"/>
    </row>
    <row r="17" spans="1:20" s="43" customFormat="1" ht="14.25" customHeight="1">
      <c r="A17" s="55">
        <f>+A16+1</f>
        <v>18</v>
      </c>
      <c r="B17" s="61"/>
      <c r="C17" s="62"/>
      <c r="D17" s="62"/>
      <c r="E17" s="62"/>
      <c r="F17" s="62"/>
      <c r="G17" s="62"/>
      <c r="H17" s="62"/>
      <c r="I17" s="62"/>
      <c r="J17" s="62"/>
      <c r="K17" s="59"/>
      <c r="L17" s="59"/>
      <c r="M17" s="59"/>
      <c r="N17" s="59"/>
      <c r="O17" s="59"/>
      <c r="P17" s="59"/>
      <c r="Q17" s="59"/>
      <c r="R17" s="59"/>
      <c r="S17" s="59"/>
      <c r="T17" s="59"/>
    </row>
    <row r="18" spans="1:20" s="43" customFormat="1" ht="14.25" customHeight="1">
      <c r="A18" s="55"/>
      <c r="B18" s="58" t="s">
        <v>88</v>
      </c>
      <c r="C18" s="62"/>
      <c r="D18" s="62">
        <v>3.9089989352505204E-2</v>
      </c>
      <c r="E18" s="62">
        <v>4.1668012444861909E-2</v>
      </c>
      <c r="F18" s="62">
        <v>4.627811026512945E-2</v>
      </c>
      <c r="G18" s="62">
        <v>4.952330286633342E-2</v>
      </c>
      <c r="H18" s="62">
        <v>6.214396501415248E-2</v>
      </c>
      <c r="I18" s="62">
        <v>5.0577324705558528E-2</v>
      </c>
      <c r="J18" s="62">
        <v>0.10534675613694802</v>
      </c>
      <c r="K18" s="59"/>
      <c r="L18" s="59"/>
      <c r="M18" s="59"/>
      <c r="N18" s="59"/>
      <c r="O18" s="59"/>
      <c r="P18" s="59"/>
      <c r="Q18" s="59"/>
      <c r="R18" s="59"/>
      <c r="S18" s="59"/>
      <c r="T18" s="59"/>
    </row>
    <row r="19" spans="1:20" s="43" customFormat="1" ht="14.25" customHeight="1">
      <c r="A19" s="55">
        <f>+A17+1</f>
        <v>19</v>
      </c>
      <c r="B19" s="59"/>
      <c r="C19" s="60"/>
      <c r="D19" s="60"/>
      <c r="E19" s="60"/>
      <c r="F19" s="60"/>
      <c r="G19" s="60"/>
      <c r="H19" s="60"/>
      <c r="I19" s="60"/>
      <c r="J19" s="60"/>
      <c r="K19" s="59"/>
      <c r="L19" s="59"/>
      <c r="M19" s="59"/>
      <c r="N19" s="59"/>
      <c r="O19" s="59"/>
      <c r="P19" s="59"/>
      <c r="Q19" s="59"/>
      <c r="R19" s="59"/>
      <c r="S19" s="59"/>
      <c r="T19" s="59"/>
    </row>
    <row r="20" spans="1:20" s="43" customFormat="1" ht="14.25" customHeight="1">
      <c r="A20" s="55">
        <f>+A19+1</f>
        <v>20</v>
      </c>
      <c r="B20" s="63" t="s">
        <v>89</v>
      </c>
      <c r="C20" s="64">
        <v>1</v>
      </c>
      <c r="D20" s="64">
        <v>0.44938048874556263</v>
      </c>
      <c r="E20" s="64">
        <v>0.13666388986209407</v>
      </c>
      <c r="F20" s="64">
        <v>0.20890920954980524</v>
      </c>
      <c r="G20" s="64">
        <v>7.8633986094875985E-2</v>
      </c>
      <c r="H20" s="64">
        <v>7.8799473394063874E-2</v>
      </c>
      <c r="I20" s="64">
        <v>4.2075053687635623E-2</v>
      </c>
      <c r="J20" s="64">
        <v>5.5378986659623394E-3</v>
      </c>
      <c r="K20" s="59"/>
      <c r="L20" s="59"/>
      <c r="M20" s="59"/>
      <c r="N20" s="59"/>
      <c r="O20" s="59"/>
      <c r="P20" s="59"/>
      <c r="Q20" s="59"/>
      <c r="R20" s="59"/>
      <c r="S20" s="59"/>
      <c r="T20" s="59"/>
    </row>
    <row r="21" spans="1:20" s="43" customFormat="1" ht="14.25" customHeight="1">
      <c r="A21" s="55">
        <f t="shared" ref="A21:A84" si="0">+A20+1</f>
        <v>21</v>
      </c>
      <c r="B21" s="59" t="s">
        <v>90</v>
      </c>
      <c r="C21" s="60">
        <v>319510449.10461998</v>
      </c>
      <c r="D21" s="60">
        <v>143581761.77794835</v>
      </c>
      <c r="E21" s="60">
        <v>43665540.826222003</v>
      </c>
      <c r="F21" s="60">
        <v>66748675.365349434</v>
      </c>
      <c r="G21" s="60">
        <v>25124380.212060269</v>
      </c>
      <c r="H21" s="60">
        <v>25177255.1333449</v>
      </c>
      <c r="I21" s="60">
        <v>13443419.299837455</v>
      </c>
      <c r="J21" s="60">
        <v>1769416.489857503</v>
      </c>
      <c r="K21" s="59"/>
      <c r="L21" s="59"/>
      <c r="M21" s="59"/>
      <c r="N21" s="59"/>
      <c r="O21" s="59"/>
      <c r="P21" s="59"/>
      <c r="Q21" s="59"/>
      <c r="R21" s="59"/>
      <c r="S21" s="59"/>
      <c r="T21" s="59"/>
    </row>
    <row r="22" spans="1:20" s="43" customFormat="1" ht="14.25" customHeight="1">
      <c r="A22" s="55">
        <f t="shared" si="0"/>
        <v>22</v>
      </c>
      <c r="B22" s="59" t="s">
        <v>91</v>
      </c>
      <c r="C22" s="74">
        <v>18.889164261693931</v>
      </c>
      <c r="D22" s="74">
        <v>14.516577468389363</v>
      </c>
      <c r="E22" s="74">
        <v>16.814060082535338</v>
      </c>
      <c r="F22" s="74">
        <v>26.404709306502582</v>
      </c>
      <c r="G22" s="74">
        <v>31.366165226428251</v>
      </c>
      <c r="H22" s="74">
        <v>37.640087082382372</v>
      </c>
      <c r="I22" s="74">
        <v>35.044059558564491</v>
      </c>
      <c r="J22" s="74">
        <v>38.680843167573954</v>
      </c>
      <c r="K22" s="59"/>
      <c r="L22" s="59"/>
      <c r="M22" s="59"/>
      <c r="N22" s="59"/>
      <c r="O22" s="59"/>
      <c r="P22" s="59"/>
      <c r="Q22" s="59"/>
      <c r="R22" s="59"/>
      <c r="S22" s="59"/>
      <c r="T22" s="59"/>
    </row>
    <row r="23" spans="1:20" s="43" customFormat="1" ht="14.25" customHeight="1">
      <c r="A23" s="55">
        <f t="shared" si="0"/>
        <v>23</v>
      </c>
      <c r="B23" s="59" t="s">
        <v>92</v>
      </c>
      <c r="C23" s="66">
        <v>7.8856132907754756E-2</v>
      </c>
      <c r="D23" s="66">
        <v>9.0673562341112762E-2</v>
      </c>
      <c r="E23" s="66">
        <v>8.1212880038368657E-2</v>
      </c>
      <c r="F23" s="66">
        <v>7.150624376610662E-2</v>
      </c>
      <c r="G23" s="66">
        <v>6.8120888188745801E-2</v>
      </c>
      <c r="H23" s="66">
        <v>5.6601931150377038E-2</v>
      </c>
      <c r="I23" s="66">
        <v>7.9745989272523368E-2</v>
      </c>
      <c r="J23" s="66">
        <v>0.11821589986288972</v>
      </c>
      <c r="K23" s="59"/>
      <c r="L23" s="59"/>
      <c r="M23" s="59"/>
      <c r="N23" s="59"/>
      <c r="O23" s="59"/>
      <c r="P23" s="59"/>
      <c r="Q23" s="59"/>
      <c r="R23" s="59"/>
      <c r="S23" s="59"/>
      <c r="T23" s="59"/>
    </row>
    <row r="24" spans="1:20" s="43" customFormat="1" ht="14.25" customHeight="1">
      <c r="A24" s="55">
        <f t="shared" si="0"/>
        <v>24</v>
      </c>
      <c r="B24" s="59" t="s">
        <v>93</v>
      </c>
      <c r="C24" s="74">
        <v>2437.8944689807722</v>
      </c>
      <c r="D24" s="74">
        <v>1386.7006797043553</v>
      </c>
      <c r="E24" s="74">
        <v>2426.6722699912193</v>
      </c>
      <c r="F24" s="74">
        <v>62792.733175305206</v>
      </c>
      <c r="G24" s="74">
        <v>456806.91294655035</v>
      </c>
      <c r="H24" s="74">
        <v>25177255.1333449</v>
      </c>
      <c r="I24" s="74">
        <v>2535.0592683080249</v>
      </c>
      <c r="J24" s="74">
        <v>570.41150543439812</v>
      </c>
      <c r="K24" s="59"/>
      <c r="L24" s="59"/>
      <c r="M24" s="59"/>
      <c r="N24" s="59"/>
      <c r="O24" s="59"/>
      <c r="P24" s="59"/>
      <c r="Q24" s="59"/>
      <c r="R24" s="59"/>
      <c r="S24" s="59"/>
      <c r="T24" s="59"/>
    </row>
    <row r="25" spans="1:20" s="43" customFormat="1" ht="14.25" customHeight="1">
      <c r="A25" s="55">
        <f t="shared" si="0"/>
        <v>25</v>
      </c>
      <c r="B25" s="59"/>
      <c r="C25" s="74"/>
      <c r="D25" s="74"/>
      <c r="E25" s="74"/>
      <c r="F25" s="74"/>
      <c r="G25" s="74"/>
      <c r="H25" s="74"/>
      <c r="I25" s="74"/>
      <c r="J25" s="74"/>
      <c r="K25" s="59"/>
      <c r="L25" s="59"/>
      <c r="M25" s="59"/>
      <c r="N25" s="59"/>
      <c r="O25" s="59"/>
      <c r="P25" s="59"/>
      <c r="Q25" s="59"/>
      <c r="R25" s="59"/>
      <c r="S25" s="59"/>
      <c r="T25" s="59"/>
    </row>
    <row r="26" spans="1:20" s="43" customFormat="1" ht="14.25" customHeight="1">
      <c r="A26" s="55">
        <f t="shared" si="0"/>
        <v>26</v>
      </c>
      <c r="B26" s="63" t="s">
        <v>94</v>
      </c>
      <c r="C26" s="64">
        <v>1</v>
      </c>
      <c r="D26" s="64">
        <v>0.40898717228360271</v>
      </c>
      <c r="E26" s="64">
        <v>0.13579583545268059</v>
      </c>
      <c r="F26" s="64">
        <v>0.2275259913256262</v>
      </c>
      <c r="G26" s="64">
        <v>8.7595449399228711E-2</v>
      </c>
      <c r="H26" s="64">
        <v>9.7060635019198066E-2</v>
      </c>
      <c r="I26" s="64">
        <v>4.002794240009256E-2</v>
      </c>
      <c r="J26" s="64">
        <v>3.0069741195709564E-3</v>
      </c>
      <c r="K26" s="59"/>
      <c r="L26" s="59"/>
      <c r="M26" s="59"/>
      <c r="N26" s="59"/>
      <c r="O26" s="59"/>
      <c r="P26" s="59"/>
      <c r="Q26" s="59"/>
      <c r="R26" s="59"/>
      <c r="S26" s="59"/>
      <c r="T26" s="59"/>
    </row>
    <row r="27" spans="1:20" s="43" customFormat="1" ht="14.25" customHeight="1">
      <c r="A27" s="55">
        <f t="shared" si="0"/>
        <v>27</v>
      </c>
      <c r="B27" s="59" t="s">
        <v>90</v>
      </c>
      <c r="C27" s="60">
        <v>209871791.56293255</v>
      </c>
      <c r="D27" s="60">
        <v>85834870.573417455</v>
      </c>
      <c r="E27" s="60">
        <v>28499715.27323927</v>
      </c>
      <c r="F27" s="60">
        <v>47751287.42664142</v>
      </c>
      <c r="G27" s="60">
        <v>18383813.898176335</v>
      </c>
      <c r="H27" s="60">
        <v>20370289.361715008</v>
      </c>
      <c r="I27" s="60">
        <v>8400735.9840852953</v>
      </c>
      <c r="J27" s="60">
        <v>631079.04565772833</v>
      </c>
      <c r="K27" s="59"/>
      <c r="L27" s="59"/>
      <c r="M27" s="59"/>
      <c r="N27" s="59"/>
      <c r="O27" s="59"/>
      <c r="P27" s="59"/>
      <c r="Q27" s="59"/>
      <c r="R27" s="59"/>
      <c r="S27" s="59"/>
      <c r="T27" s="59"/>
    </row>
    <row r="28" spans="1:20" s="43" customFormat="1" ht="14.25" customHeight="1">
      <c r="A28" s="55">
        <f t="shared" si="0"/>
        <v>28</v>
      </c>
      <c r="B28" s="59" t="s">
        <v>91</v>
      </c>
      <c r="C28" s="74">
        <v>12.407427537464224</v>
      </c>
      <c r="D28" s="74">
        <v>8.6781812170210966</v>
      </c>
      <c r="E28" s="74">
        <v>10.97423542391186</v>
      </c>
      <c r="F28" s="74">
        <v>18.889646223095767</v>
      </c>
      <c r="G28" s="74">
        <v>22.951003740395223</v>
      </c>
      <c r="H28" s="74">
        <v>30.453655944916964</v>
      </c>
      <c r="I28" s="74">
        <v>21.898884918781082</v>
      </c>
      <c r="J28" s="74">
        <v>13.795886797344533</v>
      </c>
      <c r="K28" s="59"/>
      <c r="L28" s="59"/>
      <c r="M28" s="59"/>
      <c r="N28" s="59"/>
      <c r="O28" s="59"/>
      <c r="P28" s="59"/>
      <c r="Q28" s="59"/>
      <c r="R28" s="59"/>
      <c r="S28" s="59"/>
      <c r="T28" s="59"/>
    </row>
    <row r="29" spans="1:20" s="43" customFormat="1" ht="14.25" customHeight="1">
      <c r="A29" s="55">
        <f t="shared" si="0"/>
        <v>29</v>
      </c>
      <c r="B29" s="59" t="s">
        <v>92</v>
      </c>
      <c r="C29" s="66">
        <v>5.179698484182034E-2</v>
      </c>
      <c r="D29" s="66">
        <v>5.4205724958414872E-2</v>
      </c>
      <c r="E29" s="66">
        <v>5.3006190094485567E-2</v>
      </c>
      <c r="F29" s="66">
        <v>5.1154800903320786E-2</v>
      </c>
      <c r="G29" s="66">
        <v>4.9844880569003588E-2</v>
      </c>
      <c r="H29" s="66">
        <v>4.5795211187974735E-2</v>
      </c>
      <c r="I29" s="66">
        <v>4.9832932137753604E-2</v>
      </c>
      <c r="J29" s="66">
        <v>4.2162813387734449E-2</v>
      </c>
      <c r="K29" s="59"/>
      <c r="L29" s="59"/>
      <c r="M29" s="59"/>
      <c r="N29" s="59"/>
      <c r="O29" s="59"/>
      <c r="P29" s="59"/>
      <c r="Q29" s="59"/>
      <c r="R29" s="59"/>
      <c r="S29" s="59"/>
      <c r="T29" s="59"/>
    </row>
    <row r="30" spans="1:20" s="43" customFormat="1" ht="14.25" customHeight="1">
      <c r="A30" s="55">
        <f t="shared" si="0"/>
        <v>30</v>
      </c>
      <c r="B30" s="59" t="s">
        <v>93</v>
      </c>
      <c r="C30" s="74">
        <v>1601.3413059891084</v>
      </c>
      <c r="D30" s="74">
        <v>828.98602087478946</v>
      </c>
      <c r="E30" s="74">
        <v>1583.8454636678487</v>
      </c>
      <c r="F30" s="74">
        <v>44921.248755071887</v>
      </c>
      <c r="G30" s="74">
        <v>334251.16178502428</v>
      </c>
      <c r="H30" s="74">
        <v>20370289.361715008</v>
      </c>
      <c r="I30" s="74">
        <v>1584.1478378437291</v>
      </c>
      <c r="J30" s="74">
        <v>203.44263238482537</v>
      </c>
      <c r="K30" s="59"/>
      <c r="L30" s="59"/>
      <c r="M30" s="59"/>
      <c r="N30" s="59"/>
      <c r="O30" s="59"/>
      <c r="P30" s="59"/>
      <c r="Q30" s="59"/>
      <c r="R30" s="59"/>
      <c r="S30" s="59"/>
      <c r="T30" s="59"/>
    </row>
    <row r="31" spans="1:20" s="43" customFormat="1" ht="14.25" customHeight="1">
      <c r="A31" s="55">
        <f t="shared" si="0"/>
        <v>31</v>
      </c>
      <c r="B31" s="67"/>
      <c r="C31" s="68"/>
      <c r="D31" s="68"/>
      <c r="E31" s="68"/>
      <c r="F31" s="68"/>
      <c r="G31" s="68"/>
      <c r="H31" s="68"/>
      <c r="I31" s="68"/>
      <c r="J31" s="68"/>
      <c r="K31" s="59"/>
      <c r="L31" s="59"/>
      <c r="M31" s="59"/>
      <c r="N31" s="59"/>
      <c r="O31" s="59"/>
      <c r="P31" s="59"/>
      <c r="Q31" s="59"/>
      <c r="R31" s="59"/>
      <c r="S31" s="59"/>
      <c r="T31" s="59"/>
    </row>
    <row r="32" spans="1:20" s="43" customFormat="1" ht="14.25" customHeight="1">
      <c r="A32" s="55">
        <f t="shared" si="0"/>
        <v>32</v>
      </c>
      <c r="B32" s="63" t="s">
        <v>95</v>
      </c>
      <c r="C32" s="64">
        <v>1</v>
      </c>
      <c r="D32" s="64">
        <v>0.44082251374526626</v>
      </c>
      <c r="E32" s="64">
        <v>0.14078457311417553</v>
      </c>
      <c r="F32" s="64">
        <v>0.22092759032835937</v>
      </c>
      <c r="G32" s="64">
        <v>8.1447858956187863E-2</v>
      </c>
      <c r="H32" s="64">
        <v>7.7639201590235005E-2</v>
      </c>
      <c r="I32" s="64">
        <v>3.6717562492532968E-2</v>
      </c>
      <c r="J32" s="64">
        <v>1.6606997732427917E-3</v>
      </c>
      <c r="K32" s="59"/>
      <c r="L32" s="59"/>
      <c r="M32" s="59"/>
      <c r="N32" s="59"/>
      <c r="O32" s="59"/>
      <c r="P32" s="59"/>
      <c r="Q32" s="59"/>
      <c r="R32" s="59"/>
      <c r="S32" s="59"/>
      <c r="T32" s="59"/>
    </row>
    <row r="33" spans="1:20" s="43" customFormat="1" ht="14.25" customHeight="1">
      <c r="A33" s="55">
        <f t="shared" si="0"/>
        <v>33</v>
      </c>
      <c r="B33" s="59" t="s">
        <v>90</v>
      </c>
      <c r="C33" s="60">
        <v>68977116.821223363</v>
      </c>
      <c r="D33" s="60">
        <v>30406666.028032571</v>
      </c>
      <c r="E33" s="60">
        <v>9710913.9463225473</v>
      </c>
      <c r="F33" s="60">
        <v>15238948.207110621</v>
      </c>
      <c r="G33" s="60">
        <v>5618038.4820594937</v>
      </c>
      <c r="H33" s="60">
        <v>5355328.2779961508</v>
      </c>
      <c r="I33" s="60">
        <v>2532671.597438016</v>
      </c>
      <c r="J33" s="60">
        <v>114550.2822639472</v>
      </c>
      <c r="K33" s="59"/>
      <c r="L33" s="59"/>
      <c r="M33" s="59"/>
      <c r="N33" s="59"/>
      <c r="O33" s="59"/>
      <c r="P33" s="59"/>
      <c r="Q33" s="59"/>
      <c r="R33" s="59"/>
      <c r="S33" s="59"/>
      <c r="T33" s="59"/>
    </row>
    <row r="34" spans="1:20" s="43" customFormat="1" ht="14.25" customHeight="1">
      <c r="A34" s="55">
        <f t="shared" si="0"/>
        <v>34</v>
      </c>
      <c r="B34" s="59" t="s">
        <v>91</v>
      </c>
      <c r="C34" s="74">
        <v>4.0778637868820171</v>
      </c>
      <c r="D34" s="74">
        <v>3.0742116372273776</v>
      </c>
      <c r="E34" s="74">
        <v>3.739330544412836</v>
      </c>
      <c r="F34" s="74">
        <v>6.0282843868162832</v>
      </c>
      <c r="G34" s="74">
        <v>7.0137580226604923</v>
      </c>
      <c r="H34" s="74">
        <v>8.006235059021698</v>
      </c>
      <c r="I34" s="74">
        <v>6.6021219991238125</v>
      </c>
      <c r="J34" s="74">
        <v>2.5041597207053865</v>
      </c>
      <c r="K34" s="59"/>
      <c r="L34" s="59"/>
      <c r="M34" s="59"/>
      <c r="N34" s="59"/>
      <c r="O34" s="59"/>
      <c r="P34" s="59"/>
      <c r="Q34" s="59"/>
      <c r="R34" s="59"/>
      <c r="S34" s="59"/>
      <c r="T34" s="59"/>
    </row>
    <row r="35" spans="1:20" s="43" customFormat="1" ht="14.25" customHeight="1">
      <c r="A35" s="55">
        <f t="shared" si="0"/>
        <v>35</v>
      </c>
      <c r="B35" s="59" t="s">
        <v>92</v>
      </c>
      <c r="C35" s="66">
        <v>1.7023758399422769E-2</v>
      </c>
      <c r="D35" s="66">
        <v>1.9202165327530104E-2</v>
      </c>
      <c r="E35" s="66">
        <v>1.8061182215153369E-2</v>
      </c>
      <c r="F35" s="66">
        <v>1.6325117154345807E-2</v>
      </c>
      <c r="G35" s="66">
        <v>1.5232446255240896E-2</v>
      </c>
      <c r="H35" s="66">
        <v>1.2039514270852701E-2</v>
      </c>
      <c r="I35" s="66">
        <v>1.5023737453652038E-2</v>
      </c>
      <c r="J35" s="66">
        <v>7.6531810204114748E-3</v>
      </c>
      <c r="K35" s="59"/>
      <c r="L35" s="59"/>
      <c r="M35" s="59"/>
      <c r="N35" s="59"/>
      <c r="O35" s="59"/>
      <c r="P35" s="59"/>
      <c r="Q35" s="59"/>
      <c r="R35" s="59"/>
      <c r="S35" s="59"/>
      <c r="T35" s="59"/>
    </row>
    <row r="36" spans="1:20" s="43" customFormat="1" ht="14.25" customHeight="1">
      <c r="A36" s="55">
        <f t="shared" si="0"/>
        <v>36</v>
      </c>
      <c r="B36" s="59" t="s">
        <v>93</v>
      </c>
      <c r="C36" s="74">
        <v>526.30182222816541</v>
      </c>
      <c r="D36" s="74">
        <v>293.66504440741505</v>
      </c>
      <c r="E36" s="74">
        <v>539.67511094378949</v>
      </c>
      <c r="F36" s="74">
        <v>14335.793233406041</v>
      </c>
      <c r="G36" s="74">
        <v>102146.15421926352</v>
      </c>
      <c r="H36" s="74">
        <v>5355328.2779961508</v>
      </c>
      <c r="I36" s="74">
        <v>477.59223032962774</v>
      </c>
      <c r="J36" s="74">
        <v>36.927879517713478</v>
      </c>
      <c r="K36" s="59"/>
      <c r="L36" s="59"/>
      <c r="M36" s="59"/>
      <c r="N36" s="59"/>
      <c r="O36" s="59"/>
      <c r="P36" s="59"/>
      <c r="Q36" s="59"/>
      <c r="R36" s="59"/>
      <c r="S36" s="59"/>
      <c r="T36" s="59"/>
    </row>
    <row r="37" spans="1:20" s="43" customFormat="1" ht="14.25" customHeight="1">
      <c r="A37" s="55">
        <f t="shared" si="0"/>
        <v>37</v>
      </c>
      <c r="B37" s="59"/>
      <c r="C37" s="60"/>
      <c r="D37" s="60"/>
      <c r="E37" s="60"/>
      <c r="F37" s="60"/>
      <c r="G37" s="60"/>
      <c r="H37" s="60"/>
      <c r="I37" s="60"/>
      <c r="J37" s="60"/>
      <c r="K37" s="59"/>
      <c r="L37" s="59"/>
      <c r="M37" s="59"/>
      <c r="N37" s="59"/>
      <c r="O37" s="59"/>
      <c r="P37" s="59"/>
      <c r="Q37" s="59"/>
      <c r="R37" s="59"/>
      <c r="S37" s="59"/>
      <c r="T37" s="59"/>
    </row>
    <row r="38" spans="1:20" s="43" customFormat="1" ht="14.25" customHeight="1">
      <c r="A38" s="55">
        <f t="shared" si="0"/>
        <v>38</v>
      </c>
      <c r="B38" s="63" t="s">
        <v>96</v>
      </c>
      <c r="C38" s="64">
        <v>1</v>
      </c>
      <c r="D38" s="64">
        <v>0.39340169986549828</v>
      </c>
      <c r="E38" s="64">
        <v>0.13335352355481644</v>
      </c>
      <c r="F38" s="64">
        <v>0.23075633823019245</v>
      </c>
      <c r="G38" s="64">
        <v>9.0605095185600892E-2</v>
      </c>
      <c r="H38" s="64">
        <v>0.10656869119606237</v>
      </c>
      <c r="I38" s="64">
        <v>4.1648588900927076E-2</v>
      </c>
      <c r="J38" s="64">
        <v>3.6660630669022192E-3</v>
      </c>
      <c r="K38" s="59"/>
      <c r="L38" s="59"/>
      <c r="M38" s="59"/>
      <c r="N38" s="59"/>
      <c r="O38" s="59"/>
      <c r="P38" s="59"/>
      <c r="Q38" s="59"/>
      <c r="R38" s="59"/>
      <c r="S38" s="59"/>
      <c r="T38" s="59"/>
    </row>
    <row r="39" spans="1:20" s="43" customFormat="1" ht="14.25" customHeight="1">
      <c r="A39" s="55">
        <f t="shared" si="0"/>
        <v>39</v>
      </c>
      <c r="B39" s="59" t="s">
        <v>90</v>
      </c>
      <c r="C39" s="60">
        <v>140894674.7417092</v>
      </c>
      <c r="D39" s="60">
        <v>55428204.545384884</v>
      </c>
      <c r="E39" s="60">
        <v>18788801.326916721</v>
      </c>
      <c r="F39" s="60">
        <v>32512339.219530802</v>
      </c>
      <c r="G39" s="60">
        <v>12765775.416116839</v>
      </c>
      <c r="H39" s="60">
        <v>15014961.083718857</v>
      </c>
      <c r="I39" s="60">
        <v>5868064.3866472803</v>
      </c>
      <c r="J39" s="60">
        <v>516528.76339378109</v>
      </c>
      <c r="K39" s="59"/>
      <c r="L39" s="59"/>
      <c r="M39" s="59"/>
      <c r="N39" s="59"/>
      <c r="O39" s="59"/>
      <c r="P39" s="59"/>
      <c r="Q39" s="59"/>
      <c r="R39" s="59"/>
      <c r="S39" s="59"/>
      <c r="T39" s="59"/>
    </row>
    <row r="40" spans="1:20" s="43" customFormat="1" ht="14.25" customHeight="1">
      <c r="A40" s="55">
        <f t="shared" si="0"/>
        <v>40</v>
      </c>
      <c r="B40" s="59" t="s">
        <v>91</v>
      </c>
      <c r="C40" s="74">
        <v>8.3295637505822082</v>
      </c>
      <c r="D40" s="74">
        <v>5.603969579793719</v>
      </c>
      <c r="E40" s="74">
        <v>7.2349048794990241</v>
      </c>
      <c r="F40" s="74">
        <v>12.861361836279485</v>
      </c>
      <c r="G40" s="74">
        <v>15.937245717734728</v>
      </c>
      <c r="H40" s="74">
        <v>22.447420885895266</v>
      </c>
      <c r="I40" s="74">
        <v>15.296762919657271</v>
      </c>
      <c r="J40" s="74">
        <v>11.291727076639146</v>
      </c>
      <c r="K40" s="59"/>
      <c r="L40" s="59"/>
      <c r="M40" s="59"/>
      <c r="N40" s="59"/>
      <c r="O40" s="59"/>
      <c r="P40" s="59"/>
      <c r="Q40" s="59"/>
      <c r="R40" s="59"/>
      <c r="S40" s="59"/>
      <c r="T40" s="59"/>
    </row>
    <row r="41" spans="1:20" s="43" customFormat="1" ht="14.25" customHeight="1">
      <c r="A41" s="55">
        <f t="shared" si="0"/>
        <v>41</v>
      </c>
      <c r="B41" s="59" t="s">
        <v>92</v>
      </c>
      <c r="C41" s="66">
        <v>3.4773226442397581E-2</v>
      </c>
      <c r="D41" s="66">
        <v>3.5003559630884765E-2</v>
      </c>
      <c r="E41" s="66">
        <v>3.4945007879332191E-2</v>
      </c>
      <c r="F41" s="66">
        <v>3.4829683748974986E-2</v>
      </c>
      <c r="G41" s="66">
        <v>3.4612434313762687E-2</v>
      </c>
      <c r="H41" s="66">
        <v>3.3755696917122033E-2</v>
      </c>
      <c r="I41" s="66">
        <v>3.4809194684101576E-2</v>
      </c>
      <c r="J41" s="66">
        <v>3.4509632367322969E-2</v>
      </c>
      <c r="K41" s="59"/>
      <c r="L41" s="59"/>
      <c r="M41" s="59"/>
      <c r="N41" s="59"/>
      <c r="O41" s="59"/>
      <c r="P41" s="59"/>
      <c r="Q41" s="59"/>
      <c r="R41" s="59"/>
      <c r="S41" s="59"/>
      <c r="T41" s="59"/>
    </row>
    <row r="42" spans="1:20" s="43" customFormat="1" ht="14.25" customHeight="1">
      <c r="A42" s="55">
        <f t="shared" si="0"/>
        <v>42</v>
      </c>
      <c r="B42" s="59" t="s">
        <v>93</v>
      </c>
      <c r="C42" s="74">
        <v>1075.0394837609431</v>
      </c>
      <c r="D42" s="74">
        <v>535.32097646737441</v>
      </c>
      <c r="E42" s="74">
        <v>1044.1703527240591</v>
      </c>
      <c r="F42" s="74">
        <v>30585.455521665852</v>
      </c>
      <c r="G42" s="74">
        <v>232105.00756576072</v>
      </c>
      <c r="H42" s="74">
        <v>15014961.083718857</v>
      </c>
      <c r="I42" s="74">
        <v>1106.5556075141014</v>
      </c>
      <c r="J42" s="74">
        <v>166.51475286711189</v>
      </c>
      <c r="K42" s="59"/>
      <c r="L42" s="59"/>
      <c r="M42" s="59"/>
      <c r="N42" s="59"/>
      <c r="O42" s="59"/>
      <c r="P42" s="59"/>
      <c r="Q42" s="59"/>
      <c r="R42" s="59"/>
      <c r="S42" s="59"/>
      <c r="T42" s="59"/>
    </row>
    <row r="43" spans="1:20" s="43" customFormat="1" ht="14.25" customHeight="1">
      <c r="A43" s="55">
        <f t="shared" si="0"/>
        <v>43</v>
      </c>
      <c r="B43" s="59"/>
      <c r="C43" s="60"/>
      <c r="D43" s="60"/>
      <c r="E43" s="60"/>
      <c r="F43" s="60"/>
      <c r="G43" s="60"/>
      <c r="H43" s="60"/>
      <c r="I43" s="60"/>
      <c r="J43" s="60"/>
      <c r="K43" s="59"/>
      <c r="L43" s="59"/>
      <c r="M43" s="59"/>
      <c r="N43" s="59"/>
      <c r="O43" s="59"/>
      <c r="P43" s="59"/>
      <c r="Q43" s="59"/>
      <c r="R43" s="59"/>
      <c r="S43" s="59"/>
      <c r="T43" s="59"/>
    </row>
    <row r="44" spans="1:20" s="43" customFormat="1" ht="14.25" customHeight="1">
      <c r="A44" s="55">
        <f t="shared" si="0"/>
        <v>44</v>
      </c>
      <c r="B44" s="63" t="s">
        <v>97</v>
      </c>
      <c r="C44" s="64">
        <v>1</v>
      </c>
      <c r="D44" s="64">
        <v>0.40902099365657307</v>
      </c>
      <c r="E44" s="64">
        <v>0.13577667443148564</v>
      </c>
      <c r="F44" s="64">
        <v>0.22752104969266618</v>
      </c>
      <c r="G44" s="64">
        <v>8.757820262805259E-2</v>
      </c>
      <c r="H44" s="64">
        <v>9.699059608515849E-2</v>
      </c>
      <c r="I44" s="64">
        <v>4.0068244055054075E-2</v>
      </c>
      <c r="J44" s="64">
        <v>3.0442394510100204E-3</v>
      </c>
      <c r="K44" s="59"/>
      <c r="L44" s="59"/>
      <c r="M44" s="59"/>
      <c r="N44" s="59"/>
      <c r="O44" s="59"/>
      <c r="P44" s="59"/>
      <c r="Q44" s="59"/>
      <c r="R44" s="59"/>
      <c r="S44" s="59"/>
      <c r="T44" s="59"/>
    </row>
    <row r="45" spans="1:20" s="43" customFormat="1" ht="14.25" customHeight="1">
      <c r="A45" s="55">
        <f t="shared" si="0"/>
        <v>45</v>
      </c>
      <c r="B45" s="59" t="s">
        <v>90</v>
      </c>
      <c r="C45" s="60">
        <v>39811080.590645351</v>
      </c>
      <c r="D45" s="60">
        <v>16283567.741727671</v>
      </c>
      <c r="E45" s="60">
        <v>5405416.1281216908</v>
      </c>
      <c r="F45" s="60">
        <v>9057858.8453829587</v>
      </c>
      <c r="G45" s="60">
        <v>3486582.8828092702</v>
      </c>
      <c r="H45" s="60">
        <v>3861300.4372809762</v>
      </c>
      <c r="I45" s="60">
        <v>1595160.0932014042</v>
      </c>
      <c r="J45" s="60">
        <v>121194.46212138188</v>
      </c>
      <c r="K45" s="59"/>
      <c r="L45" s="59"/>
      <c r="M45" s="59"/>
      <c r="N45" s="59"/>
      <c r="O45" s="59"/>
      <c r="P45" s="59"/>
      <c r="Q45" s="59"/>
      <c r="R45" s="59"/>
      <c r="S45" s="59"/>
      <c r="T45" s="59"/>
    </row>
    <row r="46" spans="1:20" s="43" customFormat="1" ht="14.25" customHeight="1">
      <c r="A46" s="55">
        <f t="shared" si="0"/>
        <v>46</v>
      </c>
      <c r="B46" s="59" t="s">
        <v>91</v>
      </c>
      <c r="C46" s="74">
        <v>2.3535945156710731</v>
      </c>
      <c r="D46" s="74">
        <v>1.6463210205633503</v>
      </c>
      <c r="E46" s="74">
        <v>2.0814351506844098</v>
      </c>
      <c r="F46" s="74">
        <v>3.5831442113655503</v>
      </c>
      <c r="G46" s="74">
        <v>4.3527734357935115</v>
      </c>
      <c r="H46" s="74">
        <v>5.7726580574706237</v>
      </c>
      <c r="I46" s="74">
        <v>4.1582341564151903</v>
      </c>
      <c r="J46" s="74">
        <v>2.6494067445212899</v>
      </c>
      <c r="K46" s="59"/>
      <c r="L46" s="59"/>
      <c r="M46" s="59"/>
      <c r="N46" s="59"/>
      <c r="O46" s="59"/>
      <c r="P46" s="59"/>
      <c r="Q46" s="59"/>
      <c r="R46" s="59"/>
      <c r="S46" s="59"/>
      <c r="T46" s="59"/>
    </row>
    <row r="47" spans="1:20" s="43" customFormat="1" ht="14.25" customHeight="1">
      <c r="A47" s="55">
        <f t="shared" si="0"/>
        <v>47</v>
      </c>
      <c r="B47" s="59" t="s">
        <v>92</v>
      </c>
      <c r="C47" s="66">
        <v>9.8254935669703954E-3</v>
      </c>
      <c r="D47" s="66">
        <v>1.0283263532096035E-2</v>
      </c>
      <c r="E47" s="66">
        <v>1.0053451835571641E-2</v>
      </c>
      <c r="F47" s="66">
        <v>9.7034654103887938E-3</v>
      </c>
      <c r="G47" s="66">
        <v>9.4533326082462139E-3</v>
      </c>
      <c r="H47" s="66">
        <v>8.6807342716418816E-3</v>
      </c>
      <c r="I47" s="66">
        <v>9.4624452933588579E-3</v>
      </c>
      <c r="J47" s="66">
        <v>8.0970831232797386E-3</v>
      </c>
      <c r="K47" s="59"/>
      <c r="L47" s="59"/>
      <c r="M47" s="59"/>
      <c r="N47" s="59"/>
      <c r="O47" s="59"/>
      <c r="P47" s="59"/>
      <c r="Q47" s="59"/>
      <c r="R47" s="59"/>
      <c r="S47" s="59"/>
      <c r="T47" s="59"/>
    </row>
    <row r="48" spans="1:20" s="43" customFormat="1" ht="14.25" customHeight="1">
      <c r="A48" s="55">
        <f t="shared" si="0"/>
        <v>48</v>
      </c>
      <c r="B48" s="59" t="s">
        <v>93</v>
      </c>
      <c r="C48" s="74">
        <v>303.76225080608384</v>
      </c>
      <c r="D48" s="74">
        <v>157.26533910613733</v>
      </c>
      <c r="E48" s="74">
        <v>300.40102968332172</v>
      </c>
      <c r="F48" s="74">
        <v>8521.0337209623322</v>
      </c>
      <c r="G48" s="74">
        <v>63392.416051077642</v>
      </c>
      <c r="H48" s="74">
        <v>3861300.4372809762</v>
      </c>
      <c r="I48" s="74">
        <v>300.80333645133021</v>
      </c>
      <c r="J48" s="74">
        <v>39.069781470464818</v>
      </c>
      <c r="K48" s="59"/>
      <c r="L48" s="59"/>
      <c r="M48" s="59"/>
      <c r="N48" s="59"/>
      <c r="O48" s="59"/>
      <c r="P48" s="59"/>
      <c r="Q48" s="59"/>
      <c r="R48" s="59"/>
      <c r="S48" s="59"/>
      <c r="T48" s="59"/>
    </row>
    <row r="49" spans="1:20" s="43" customFormat="1" ht="14.25" customHeight="1">
      <c r="A49" s="55">
        <f t="shared" si="0"/>
        <v>49</v>
      </c>
      <c r="B49" s="59"/>
      <c r="C49" s="60"/>
      <c r="D49" s="60"/>
      <c r="E49" s="60"/>
      <c r="F49" s="60"/>
      <c r="G49" s="60"/>
      <c r="H49" s="60"/>
      <c r="I49" s="60"/>
      <c r="J49" s="60"/>
      <c r="K49" s="59"/>
      <c r="L49" s="59"/>
      <c r="M49" s="59"/>
      <c r="N49" s="59"/>
      <c r="O49" s="59"/>
      <c r="P49" s="59"/>
      <c r="Q49" s="59"/>
      <c r="R49" s="59"/>
      <c r="S49" s="59"/>
      <c r="T49" s="59"/>
    </row>
    <row r="50" spans="1:20" s="43" customFormat="1" ht="14.25" customHeight="1">
      <c r="A50" s="55">
        <f t="shared" si="0"/>
        <v>50</v>
      </c>
      <c r="B50" s="63" t="s">
        <v>98</v>
      </c>
      <c r="C50" s="64">
        <v>1</v>
      </c>
      <c r="D50" s="64">
        <v>0.4384590491747109</v>
      </c>
      <c r="E50" s="64">
        <v>0.14038974608270319</v>
      </c>
      <c r="F50" s="64">
        <v>0.22141952571217094</v>
      </c>
      <c r="G50" s="64">
        <v>8.1893541529247466E-2</v>
      </c>
      <c r="H50" s="64">
        <v>7.9031645692050179E-2</v>
      </c>
      <c r="I50" s="64">
        <v>3.7007146959662014E-2</v>
      </c>
      <c r="J50" s="64">
        <v>1.7993448494549025E-3</v>
      </c>
      <c r="K50" s="59"/>
      <c r="L50" s="59"/>
      <c r="M50" s="59"/>
      <c r="N50" s="59"/>
      <c r="O50" s="59"/>
      <c r="P50" s="59"/>
      <c r="Q50" s="59"/>
      <c r="R50" s="59"/>
      <c r="S50" s="59"/>
      <c r="T50" s="59"/>
    </row>
    <row r="51" spans="1:20" s="43" customFormat="1" ht="14.25" customHeight="1">
      <c r="A51" s="55">
        <f t="shared" si="0"/>
        <v>51</v>
      </c>
      <c r="B51" s="59" t="s">
        <v>90</v>
      </c>
      <c r="C51" s="60">
        <v>13083986.801074281</v>
      </c>
      <c r="D51" s="60">
        <v>5736792.4122134969</v>
      </c>
      <c r="E51" s="60">
        <v>1836857.5847522584</v>
      </c>
      <c r="F51" s="60">
        <v>2897050.1519181719</v>
      </c>
      <c r="G51" s="60">
        <v>1071494.0164619023</v>
      </c>
      <c r="H51" s="60">
        <v>1034049.0091019636</v>
      </c>
      <c r="I51" s="60">
        <v>484201.02236563404</v>
      </c>
      <c r="J51" s="60">
        <v>23542.604260848933</v>
      </c>
      <c r="K51" s="59"/>
      <c r="L51" s="59"/>
      <c r="M51" s="59"/>
      <c r="N51" s="59"/>
      <c r="O51" s="59"/>
      <c r="P51" s="59"/>
      <c r="Q51" s="59"/>
      <c r="R51" s="59"/>
      <c r="S51" s="59"/>
      <c r="T51" s="59"/>
    </row>
    <row r="52" spans="1:20" s="43" customFormat="1" ht="14.25" customHeight="1">
      <c r="A52" s="55">
        <f t="shared" si="0"/>
        <v>52</v>
      </c>
      <c r="B52" s="59" t="s">
        <v>91</v>
      </c>
      <c r="C52" s="74">
        <v>0.77351328125861218</v>
      </c>
      <c r="D52" s="74">
        <v>0.58000814616523</v>
      </c>
      <c r="E52" s="74">
        <v>0.70730908649454205</v>
      </c>
      <c r="F52" s="74">
        <v>1.1460267441871805</v>
      </c>
      <c r="G52" s="74">
        <v>1.3376910425571551</v>
      </c>
      <c r="H52" s="74">
        <v>1.5459069920017212</v>
      </c>
      <c r="I52" s="74">
        <v>1.2622063693501147</v>
      </c>
      <c r="J52" s="74">
        <v>0.51465993924556075</v>
      </c>
      <c r="K52" s="59"/>
      <c r="L52" s="59"/>
      <c r="M52" s="59"/>
      <c r="N52" s="59"/>
      <c r="O52" s="59"/>
      <c r="P52" s="59"/>
      <c r="Q52" s="59"/>
      <c r="R52" s="59"/>
      <c r="S52" s="59"/>
      <c r="T52" s="59"/>
    </row>
    <row r="53" spans="1:20" s="43" customFormat="1" ht="14.25" customHeight="1">
      <c r="A53" s="55">
        <f t="shared" si="0"/>
        <v>53</v>
      </c>
      <c r="B53" s="59" t="s">
        <v>92</v>
      </c>
      <c r="C53" s="66">
        <v>3.2291670117210692E-3</v>
      </c>
      <c r="D53" s="66">
        <v>3.6228515236588566E-3</v>
      </c>
      <c r="E53" s="66">
        <v>3.4163436855560339E-3</v>
      </c>
      <c r="F53" s="66">
        <v>3.1035398565113161E-3</v>
      </c>
      <c r="G53" s="66">
        <v>2.9051910325443176E-3</v>
      </c>
      <c r="H53" s="66">
        <v>2.3246843434409407E-3</v>
      </c>
      <c r="I53" s="66">
        <v>2.8722669935454274E-3</v>
      </c>
      <c r="J53" s="66">
        <v>1.5728971464690552E-3</v>
      </c>
      <c r="K53" s="59"/>
      <c r="L53" s="59"/>
      <c r="M53" s="59"/>
      <c r="N53" s="59"/>
      <c r="O53" s="59"/>
      <c r="P53" s="59"/>
      <c r="Q53" s="59"/>
      <c r="R53" s="59"/>
      <c r="S53" s="59"/>
      <c r="T53" s="59"/>
    </row>
    <row r="54" spans="1:20" s="43" customFormat="1" ht="14.25" customHeight="1">
      <c r="A54" s="55">
        <f t="shared" si="0"/>
        <v>54</v>
      </c>
      <c r="B54" s="59" t="s">
        <v>93</v>
      </c>
      <c r="C54" s="74">
        <v>99.832037243051133</v>
      </c>
      <c r="D54" s="74">
        <v>55.40546263558263</v>
      </c>
      <c r="E54" s="74">
        <v>102.08167082095467</v>
      </c>
      <c r="F54" s="74">
        <v>2725.3529180791834</v>
      </c>
      <c r="G54" s="74">
        <v>19481.709390216405</v>
      </c>
      <c r="H54" s="74">
        <v>1034049.0091019636</v>
      </c>
      <c r="I54" s="74">
        <v>91.30700025752104</v>
      </c>
      <c r="J54" s="74">
        <v>7.5894920247739952</v>
      </c>
      <c r="K54" s="59"/>
      <c r="L54" s="59"/>
      <c r="M54" s="59"/>
      <c r="N54" s="59"/>
      <c r="O54" s="59"/>
      <c r="P54" s="59"/>
      <c r="Q54" s="59"/>
      <c r="R54" s="59"/>
      <c r="S54" s="59"/>
      <c r="T54" s="59"/>
    </row>
    <row r="55" spans="1:20" s="43" customFormat="1" ht="14.25" customHeight="1">
      <c r="A55" s="55">
        <f t="shared" si="0"/>
        <v>55</v>
      </c>
      <c r="B55" s="59"/>
      <c r="C55" s="60"/>
      <c r="D55" s="60"/>
      <c r="E55" s="60"/>
      <c r="F55" s="60"/>
      <c r="G55" s="60"/>
      <c r="H55" s="60"/>
      <c r="I55" s="60"/>
      <c r="J55" s="60"/>
      <c r="K55" s="59"/>
      <c r="L55" s="59"/>
      <c r="M55" s="59"/>
      <c r="N55" s="59"/>
      <c r="O55" s="59"/>
      <c r="P55" s="59"/>
      <c r="Q55" s="59"/>
      <c r="R55" s="59"/>
      <c r="S55" s="59"/>
      <c r="T55" s="59"/>
    </row>
    <row r="56" spans="1:20" s="43" customFormat="1" ht="14.25" customHeight="1">
      <c r="A56" s="55">
        <f t="shared" si="0"/>
        <v>56</v>
      </c>
      <c r="B56" s="63" t="s">
        <v>99</v>
      </c>
      <c r="C56" s="64">
        <v>1</v>
      </c>
      <c r="D56" s="64">
        <v>0.39460988211256748</v>
      </c>
      <c r="E56" s="64">
        <v>0.13351839041930877</v>
      </c>
      <c r="F56" s="64">
        <v>0.23050799095368685</v>
      </c>
      <c r="G56" s="64">
        <v>9.0361072751192179E-2</v>
      </c>
      <c r="H56" s="64">
        <v>0.10578222422679597</v>
      </c>
      <c r="I56" s="64">
        <v>4.1566774134989083E-2</v>
      </c>
      <c r="J56" s="64">
        <v>3.6536654014600258E-3</v>
      </c>
      <c r="K56" s="59"/>
      <c r="L56" s="59"/>
      <c r="M56" s="59"/>
      <c r="N56" s="59"/>
      <c r="O56" s="59"/>
      <c r="P56" s="59"/>
      <c r="Q56" s="59"/>
      <c r="R56" s="59"/>
      <c r="S56" s="59"/>
      <c r="T56" s="59"/>
    </row>
    <row r="57" spans="1:20" s="43" customFormat="1" ht="14.25" customHeight="1">
      <c r="A57" s="55">
        <f t="shared" si="0"/>
        <v>57</v>
      </c>
      <c r="B57" s="59" t="s">
        <v>90</v>
      </c>
      <c r="C57" s="60">
        <v>26727093.789571069</v>
      </c>
      <c r="D57" s="60">
        <v>10546775.329514174</v>
      </c>
      <c r="E57" s="60">
        <v>3568558.5433694324</v>
      </c>
      <c r="F57" s="60">
        <v>6160808.6934647877</v>
      </c>
      <c r="G57" s="60">
        <v>2415088.8663473679</v>
      </c>
      <c r="H57" s="60">
        <v>2827251.4281790126</v>
      </c>
      <c r="I57" s="60">
        <v>1110959.0708357701</v>
      </c>
      <c r="J57" s="60">
        <v>97651.857860532939</v>
      </c>
      <c r="K57" s="59"/>
      <c r="L57" s="59"/>
      <c r="M57" s="59"/>
      <c r="N57" s="59"/>
      <c r="O57" s="59"/>
      <c r="P57" s="59"/>
      <c r="Q57" s="59"/>
      <c r="R57" s="59"/>
      <c r="S57" s="59"/>
      <c r="T57" s="59"/>
    </row>
    <row r="58" spans="1:20" s="43" customFormat="1" ht="14.25" customHeight="1">
      <c r="A58" s="55">
        <f t="shared" si="0"/>
        <v>58</v>
      </c>
      <c r="B58" s="59" t="s">
        <v>91</v>
      </c>
      <c r="C58" s="74">
        <v>1.5800812344124608</v>
      </c>
      <c r="D58" s="74">
        <v>1.0663128743981201</v>
      </c>
      <c r="E58" s="74">
        <v>1.3741260641898676</v>
      </c>
      <c r="F58" s="74">
        <v>2.4371174671783704</v>
      </c>
      <c r="G58" s="74">
        <v>3.0150823932363564</v>
      </c>
      <c r="H58" s="74">
        <v>4.2267510654689024</v>
      </c>
      <c r="I58" s="74">
        <v>2.8960277870650755</v>
      </c>
      <c r="J58" s="74">
        <v>2.134746805275729</v>
      </c>
      <c r="K58" s="59"/>
      <c r="L58" s="59"/>
      <c r="M58" s="59"/>
      <c r="N58" s="59"/>
      <c r="O58" s="59"/>
      <c r="P58" s="59"/>
      <c r="Q58" s="59"/>
      <c r="R58" s="59"/>
      <c r="S58" s="59"/>
      <c r="T58" s="59"/>
    </row>
    <row r="59" spans="1:20" s="43" customFormat="1" ht="14.25" customHeight="1">
      <c r="A59" s="55">
        <f t="shared" si="0"/>
        <v>59</v>
      </c>
      <c r="B59" s="59" t="s">
        <v>92</v>
      </c>
      <c r="C59" s="66">
        <v>6.5963265552493253E-3</v>
      </c>
      <c r="D59" s="66">
        <v>6.660412008437179E-3</v>
      </c>
      <c r="E59" s="66">
        <v>6.6371081500156076E-3</v>
      </c>
      <c r="F59" s="66">
        <v>6.599925553877479E-3</v>
      </c>
      <c r="G59" s="66">
        <v>6.5481415757018971E-3</v>
      </c>
      <c r="H59" s="66">
        <v>6.3560499282009414E-3</v>
      </c>
      <c r="I59" s="66">
        <v>6.5901782998134296E-3</v>
      </c>
      <c r="J59" s="66">
        <v>6.5241859768106827E-3</v>
      </c>
      <c r="K59" s="59"/>
      <c r="L59" s="59"/>
      <c r="M59" s="59"/>
      <c r="N59" s="59"/>
      <c r="O59" s="59"/>
      <c r="P59" s="59"/>
      <c r="Q59" s="59"/>
      <c r="R59" s="59"/>
      <c r="S59" s="59"/>
      <c r="T59" s="59"/>
    </row>
    <row r="60" spans="1:20" s="43" customFormat="1" ht="14.25" customHeight="1">
      <c r="A60" s="55">
        <f t="shared" si="0"/>
        <v>60</v>
      </c>
      <c r="B60" s="59" t="s">
        <v>93</v>
      </c>
      <c r="C60" s="74">
        <v>203.93021356303274</v>
      </c>
      <c r="D60" s="74">
        <v>101.8598764705547</v>
      </c>
      <c r="E60" s="74">
        <v>198.31935886236704</v>
      </c>
      <c r="F60" s="74">
        <v>5795.6808028831492</v>
      </c>
      <c r="G60" s="74">
        <v>43910.706660861237</v>
      </c>
      <c r="H60" s="74">
        <v>2827251.4281790126</v>
      </c>
      <c r="I60" s="74">
        <v>209.49633619380919</v>
      </c>
      <c r="J60" s="74">
        <v>31.480289445690826</v>
      </c>
      <c r="K60" s="59"/>
      <c r="L60" s="59"/>
      <c r="M60" s="59"/>
      <c r="N60" s="59"/>
      <c r="O60" s="59"/>
      <c r="P60" s="59"/>
      <c r="Q60" s="59"/>
      <c r="R60" s="59"/>
      <c r="S60" s="59"/>
      <c r="T60" s="59"/>
    </row>
    <row r="61" spans="1:20" s="43" customFormat="1" ht="14.25" customHeight="1">
      <c r="A61" s="55">
        <f t="shared" si="0"/>
        <v>61</v>
      </c>
      <c r="B61" s="59"/>
      <c r="C61" s="60"/>
      <c r="D61" s="60"/>
      <c r="E61" s="60"/>
      <c r="F61" s="60"/>
      <c r="G61" s="60"/>
      <c r="H61" s="60"/>
      <c r="I61" s="60"/>
      <c r="J61" s="60"/>
      <c r="K61" s="59"/>
      <c r="L61" s="59"/>
      <c r="M61" s="59"/>
      <c r="N61" s="59"/>
      <c r="O61" s="59"/>
      <c r="P61" s="59"/>
      <c r="Q61" s="59"/>
      <c r="R61" s="59"/>
      <c r="S61" s="59"/>
      <c r="T61" s="59"/>
    </row>
    <row r="62" spans="1:20" s="43" customFormat="1" ht="14.25" customHeight="1">
      <c r="A62" s="55">
        <f t="shared" si="0"/>
        <v>62</v>
      </c>
      <c r="B62" s="63" t="s">
        <v>100</v>
      </c>
      <c r="C62" s="64">
        <v>1</v>
      </c>
      <c r="D62" s="64">
        <v>0.57092513830586944</v>
      </c>
      <c r="E62" s="64">
        <v>0.14388380781999463</v>
      </c>
      <c r="F62" s="64">
        <v>0.15606819694149798</v>
      </c>
      <c r="G62" s="64">
        <v>5.0204779983480184E-2</v>
      </c>
      <c r="H62" s="64">
        <v>9.7672908332655881E-3</v>
      </c>
      <c r="I62" s="64">
        <v>5.3795112194591363E-2</v>
      </c>
      <c r="J62" s="64">
        <v>1.5355673921300998E-2</v>
      </c>
      <c r="K62" s="59"/>
      <c r="L62" s="59"/>
      <c r="M62" s="59"/>
      <c r="N62" s="59"/>
      <c r="O62" s="59"/>
      <c r="P62" s="59"/>
      <c r="Q62" s="59"/>
      <c r="R62" s="59"/>
      <c r="S62" s="59"/>
      <c r="T62" s="59"/>
    </row>
    <row r="63" spans="1:20" s="43" customFormat="1" ht="14.25" customHeight="1">
      <c r="A63" s="55">
        <f t="shared" si="0"/>
        <v>63</v>
      </c>
      <c r="B63" s="59" t="s">
        <v>90</v>
      </c>
      <c r="C63" s="60">
        <v>57100534.197662711</v>
      </c>
      <c r="D63" s="60">
        <v>32600130.384139609</v>
      </c>
      <c r="E63" s="60">
        <v>8215842.2889155336</v>
      </c>
      <c r="F63" s="60">
        <v>8911577.4166255649</v>
      </c>
      <c r="G63" s="60">
        <v>2866719.7563328426</v>
      </c>
      <c r="H63" s="60">
        <v>557717.52424339927</v>
      </c>
      <c r="I63" s="60">
        <v>3071729.6435343665</v>
      </c>
      <c r="J63" s="60">
        <v>876817.18387140508</v>
      </c>
      <c r="K63" s="59"/>
      <c r="L63" s="59"/>
      <c r="M63" s="59"/>
      <c r="N63" s="59"/>
      <c r="O63" s="59"/>
      <c r="P63" s="59"/>
      <c r="Q63" s="59"/>
      <c r="R63" s="59"/>
      <c r="S63" s="59"/>
      <c r="T63" s="59"/>
    </row>
    <row r="64" spans="1:20" s="43" customFormat="1" ht="14.25" customHeight="1">
      <c r="A64" s="55">
        <f t="shared" si="0"/>
        <v>64</v>
      </c>
      <c r="B64" s="59" t="s">
        <v>91</v>
      </c>
      <c r="C64" s="74">
        <v>3.3757311315253848</v>
      </c>
      <c r="D64" s="74">
        <v>3.2959779316041113</v>
      </c>
      <c r="E64" s="74">
        <v>3.1636311668331309</v>
      </c>
      <c r="F64" s="74">
        <v>3.5252776157793861</v>
      </c>
      <c r="G64" s="74">
        <v>3.5789143762376039</v>
      </c>
      <c r="H64" s="74">
        <v>0.83378970696808064</v>
      </c>
      <c r="I64" s="74">
        <v>8.0073286546323796</v>
      </c>
      <c r="J64" s="74">
        <v>19.167916751298641</v>
      </c>
      <c r="K64" s="59"/>
      <c r="L64" s="59"/>
      <c r="M64" s="59"/>
      <c r="N64" s="59"/>
      <c r="O64" s="59"/>
      <c r="P64" s="59"/>
      <c r="Q64" s="59"/>
      <c r="R64" s="59"/>
      <c r="S64" s="59"/>
      <c r="T64" s="59"/>
    </row>
    <row r="65" spans="1:20" s="43" customFormat="1" ht="14.25" customHeight="1">
      <c r="A65" s="55">
        <f t="shared" si="0"/>
        <v>65</v>
      </c>
      <c r="B65" s="59" t="s">
        <v>92</v>
      </c>
      <c r="C65" s="66">
        <v>1.4092582344060743E-2</v>
      </c>
      <c r="D65" s="66">
        <v>2.0587363729985046E-2</v>
      </c>
      <c r="E65" s="66">
        <v>1.5280521014941088E-2</v>
      </c>
      <c r="F65" s="66">
        <v>9.5467576488350633E-3</v>
      </c>
      <c r="G65" s="66">
        <v>7.7726691899001627E-3</v>
      </c>
      <c r="H65" s="66">
        <v>1.2538256748558317E-3</v>
      </c>
      <c r="I65" s="66">
        <v>1.822141478577146E-2</v>
      </c>
      <c r="J65" s="66">
        <v>5.8580742861139817E-2</v>
      </c>
      <c r="K65" s="59"/>
      <c r="L65" s="59"/>
      <c r="M65" s="59"/>
      <c r="N65" s="59"/>
      <c r="O65" s="59"/>
      <c r="P65" s="59"/>
      <c r="Q65" s="59"/>
      <c r="R65" s="59"/>
      <c r="S65" s="59"/>
      <c r="T65" s="59"/>
    </row>
    <row r="66" spans="1:20" s="43" customFormat="1" ht="14.25" customHeight="1">
      <c r="A66" s="55">
        <f t="shared" si="0"/>
        <v>66</v>
      </c>
      <c r="B66" s="59" t="s">
        <v>93</v>
      </c>
      <c r="C66" s="74">
        <v>435.6823912533398</v>
      </c>
      <c r="D66" s="74">
        <v>314.84934021111826</v>
      </c>
      <c r="E66" s="74">
        <v>456.58787867708867</v>
      </c>
      <c r="F66" s="74">
        <v>8383.4218406637483</v>
      </c>
      <c r="G66" s="74">
        <v>52122.177387869866</v>
      </c>
      <c r="H66" s="74">
        <v>557717.52424339927</v>
      </c>
      <c r="I66" s="74">
        <v>579.24375703080648</v>
      </c>
      <c r="J66" s="74">
        <v>282.66189035183919</v>
      </c>
      <c r="K66" s="59"/>
      <c r="L66" s="59"/>
      <c r="M66" s="59"/>
      <c r="N66" s="59"/>
      <c r="O66" s="59"/>
      <c r="P66" s="59"/>
      <c r="Q66" s="59"/>
      <c r="R66" s="59"/>
      <c r="S66" s="59"/>
      <c r="T66" s="59"/>
    </row>
    <row r="67" spans="1:20" s="43" customFormat="1" ht="14.25" customHeight="1">
      <c r="A67" s="55">
        <f t="shared" si="0"/>
        <v>67</v>
      </c>
      <c r="B67" s="59"/>
      <c r="C67" s="74"/>
      <c r="D67" s="74"/>
      <c r="E67" s="74"/>
      <c r="F67" s="74"/>
      <c r="G67" s="74"/>
      <c r="H67" s="74"/>
      <c r="I67" s="74"/>
      <c r="J67" s="74"/>
      <c r="K67" s="59"/>
      <c r="L67" s="59"/>
      <c r="M67" s="59"/>
      <c r="N67" s="59"/>
      <c r="O67" s="59"/>
      <c r="P67" s="59"/>
      <c r="Q67" s="59"/>
      <c r="R67" s="59"/>
      <c r="S67" s="59"/>
      <c r="T67" s="59"/>
    </row>
    <row r="68" spans="1:20" s="43" customFormat="1" ht="14.25" customHeight="1">
      <c r="A68" s="55">
        <f t="shared" si="0"/>
        <v>68</v>
      </c>
      <c r="B68" s="63" t="s">
        <v>101</v>
      </c>
      <c r="C68" s="64">
        <v>1</v>
      </c>
      <c r="D68" s="64">
        <v>0.52152709811053244</v>
      </c>
      <c r="E68" s="64">
        <v>0.12187059189881229</v>
      </c>
      <c r="F68" s="64">
        <v>0.17636152063662672</v>
      </c>
      <c r="G68" s="64">
        <v>6.4276605721939051E-2</v>
      </c>
      <c r="H68" s="64">
        <v>4.6355995953163739E-2</v>
      </c>
      <c r="I68" s="64">
        <v>6.3397148354986804E-2</v>
      </c>
      <c r="J68" s="64">
        <v>6.2110393239386934E-3</v>
      </c>
      <c r="K68" s="59"/>
      <c r="L68" s="59"/>
      <c r="M68" s="59"/>
      <c r="N68" s="59"/>
      <c r="O68" s="59"/>
      <c r="P68" s="59"/>
      <c r="Q68" s="59"/>
      <c r="R68" s="59"/>
      <c r="S68" s="59"/>
      <c r="T68" s="59"/>
    </row>
    <row r="69" spans="1:20" s="43" customFormat="1" ht="14.25" customHeight="1">
      <c r="A69" s="55">
        <f t="shared" si="0"/>
        <v>69</v>
      </c>
      <c r="B69" s="59" t="s">
        <v>90</v>
      </c>
      <c r="C69" s="60">
        <v>8137051.7684857501</v>
      </c>
      <c r="D69" s="60">
        <v>4243692.995993549</v>
      </c>
      <c r="E69" s="60">
        <v>991667.31533663569</v>
      </c>
      <c r="F69" s="60">
        <v>1435062.8233890994</v>
      </c>
      <c r="G69" s="60">
        <v>523022.06826196541</v>
      </c>
      <c r="H69" s="60">
        <v>377201.13885060931</v>
      </c>
      <c r="I69" s="60">
        <v>515865.87813889887</v>
      </c>
      <c r="J69" s="60">
        <v>50539.548514989881</v>
      </c>
      <c r="K69" s="59"/>
      <c r="L69" s="59"/>
      <c r="M69" s="59"/>
      <c r="N69" s="59"/>
      <c r="O69" s="59"/>
      <c r="P69" s="59"/>
      <c r="Q69" s="59"/>
      <c r="R69" s="59"/>
      <c r="S69" s="59"/>
      <c r="T69" s="59"/>
    </row>
    <row r="70" spans="1:20" s="43" customFormat="1" ht="14.25" customHeight="1">
      <c r="A70" s="55">
        <f t="shared" si="0"/>
        <v>70</v>
      </c>
      <c r="B70" s="59" t="s">
        <v>91</v>
      </c>
      <c r="C70" s="74">
        <v>0.48105502618634693</v>
      </c>
      <c r="D70" s="74">
        <v>0.42905099760283749</v>
      </c>
      <c r="E70" s="74">
        <v>0.38185611597746832</v>
      </c>
      <c r="F70" s="74">
        <v>0.56768792010857994</v>
      </c>
      <c r="G70" s="74">
        <v>0.65295925597791171</v>
      </c>
      <c r="H70" s="74">
        <v>0.56391706080409776</v>
      </c>
      <c r="I70" s="74">
        <v>1.344749736248227</v>
      </c>
      <c r="J70" s="74">
        <v>1.1048344813525246</v>
      </c>
      <c r="K70" s="59"/>
      <c r="L70" s="59"/>
      <c r="M70" s="59"/>
      <c r="N70" s="59"/>
      <c r="O70" s="59"/>
      <c r="P70" s="59"/>
      <c r="Q70" s="59"/>
      <c r="R70" s="59"/>
      <c r="S70" s="59"/>
      <c r="T70" s="59"/>
    </row>
    <row r="71" spans="1:20" s="43" customFormat="1" ht="14.25" customHeight="1">
      <c r="A71" s="55">
        <f t="shared" si="0"/>
        <v>71</v>
      </c>
      <c r="B71" s="59" t="s">
        <v>92</v>
      </c>
      <c r="C71" s="66">
        <v>2.0082486739671232E-3</v>
      </c>
      <c r="D71" s="66">
        <v>2.6799417743867092E-3</v>
      </c>
      <c r="E71" s="66">
        <v>1.8443870657395309E-3</v>
      </c>
      <c r="F71" s="66">
        <v>1.5373481422255779E-3</v>
      </c>
      <c r="G71" s="66">
        <v>1.4180938009852805E-3</v>
      </c>
      <c r="H71" s="66">
        <v>8.4800002136807692E-4</v>
      </c>
      <c r="I71" s="66">
        <v>3.0601020370333073E-3</v>
      </c>
      <c r="J71" s="66">
        <v>3.376581059694348E-3</v>
      </c>
      <c r="K71" s="59"/>
      <c r="L71" s="59"/>
      <c r="M71" s="59"/>
      <c r="N71" s="59"/>
      <c r="O71" s="59"/>
      <c r="P71" s="59"/>
      <c r="Q71" s="59"/>
      <c r="R71" s="59"/>
      <c r="S71" s="59"/>
      <c r="T71" s="59"/>
    </row>
    <row r="72" spans="1:20" s="43" customFormat="1" ht="14.25" customHeight="1">
      <c r="A72" s="55">
        <f t="shared" si="0"/>
        <v>72</v>
      </c>
      <c r="B72" s="59" t="s">
        <v>93</v>
      </c>
      <c r="C72" s="74">
        <v>62.08646244838814</v>
      </c>
      <c r="D72" s="74">
        <v>40.985233006833447</v>
      </c>
      <c r="E72" s="74">
        <v>55.110998962800693</v>
      </c>
      <c r="F72" s="74">
        <v>1350.0120633952017</v>
      </c>
      <c r="G72" s="74">
        <v>9509.492150217553</v>
      </c>
      <c r="H72" s="74">
        <v>377201.13885060931</v>
      </c>
      <c r="I72" s="74">
        <v>97.278121466886461</v>
      </c>
      <c r="J72" s="74">
        <v>16.292568831395837</v>
      </c>
      <c r="K72" s="59"/>
      <c r="L72" s="59"/>
      <c r="M72" s="59"/>
      <c r="N72" s="59"/>
      <c r="O72" s="59"/>
      <c r="P72" s="59"/>
      <c r="Q72" s="59"/>
      <c r="R72" s="59"/>
      <c r="S72" s="59"/>
      <c r="T72" s="59"/>
    </row>
    <row r="73" spans="1:20" s="43" customFormat="1" ht="14.25" customHeight="1">
      <c r="A73" s="55">
        <f t="shared" si="0"/>
        <v>73</v>
      </c>
      <c r="B73" s="59"/>
      <c r="C73" s="60"/>
      <c r="D73" s="60"/>
      <c r="E73" s="60"/>
      <c r="F73" s="60"/>
      <c r="G73" s="60"/>
      <c r="H73" s="60"/>
      <c r="I73" s="60"/>
      <c r="J73" s="60"/>
      <c r="K73" s="59"/>
      <c r="L73" s="59"/>
      <c r="M73" s="59"/>
      <c r="N73" s="59"/>
      <c r="O73" s="59"/>
      <c r="P73" s="59"/>
      <c r="Q73" s="59"/>
      <c r="R73" s="59"/>
      <c r="S73" s="59"/>
      <c r="T73" s="59"/>
    </row>
    <row r="74" spans="1:20" s="43" customFormat="1" ht="14.25" customHeight="1">
      <c r="A74" s="55">
        <f t="shared" si="0"/>
        <v>74</v>
      </c>
      <c r="B74" s="63" t="s">
        <v>102</v>
      </c>
      <c r="C74" s="64">
        <v>1</v>
      </c>
      <c r="D74" s="64">
        <v>0.56082889631884203</v>
      </c>
      <c r="E74" s="64">
        <v>0.13674788179988898</v>
      </c>
      <c r="F74" s="64">
        <v>0.16076565760181147</v>
      </c>
      <c r="G74" s="64">
        <v>5.6972522362285997E-2</v>
      </c>
      <c r="H74" s="64">
        <v>4.4299194391249916E-3</v>
      </c>
      <c r="I74" s="64">
        <v>5.6350464300551253E-2</v>
      </c>
      <c r="J74" s="64">
        <v>2.3904658177495552E-2</v>
      </c>
      <c r="K74" s="59"/>
      <c r="L74" s="59"/>
      <c r="M74" s="59"/>
      <c r="N74" s="59"/>
      <c r="O74" s="59"/>
      <c r="P74" s="59"/>
      <c r="Q74" s="59"/>
      <c r="R74" s="59"/>
      <c r="S74" s="59"/>
      <c r="T74" s="59"/>
    </row>
    <row r="75" spans="1:20" s="43" customFormat="1" ht="14.25" customHeight="1">
      <c r="A75" s="55">
        <f t="shared" si="0"/>
        <v>75</v>
      </c>
      <c r="B75" s="59" t="s">
        <v>90</v>
      </c>
      <c r="C75" s="60">
        <v>30322772.002110548</v>
      </c>
      <c r="D75" s="60">
        <v>17005886.755271543</v>
      </c>
      <c r="E75" s="60">
        <v>4146574.8415895961</v>
      </c>
      <c r="F75" s="60">
        <v>4874860.3812290998</v>
      </c>
      <c r="G75" s="60">
        <v>1727564.8059767429</v>
      </c>
      <c r="H75" s="60">
        <v>134327.43714030457</v>
      </c>
      <c r="I75" s="60">
        <v>1708702.2811986855</v>
      </c>
      <c r="J75" s="60">
        <v>724855.49970458506</v>
      </c>
      <c r="K75" s="59"/>
      <c r="L75" s="59"/>
      <c r="M75" s="59"/>
      <c r="N75" s="59"/>
      <c r="O75" s="59"/>
      <c r="P75" s="59"/>
      <c r="Q75" s="59"/>
      <c r="R75" s="59"/>
      <c r="S75" s="59"/>
      <c r="T75" s="59"/>
    </row>
    <row r="76" spans="1:20" s="43" customFormat="1" ht="14.25" customHeight="1">
      <c r="A76" s="55">
        <f t="shared" si="0"/>
        <v>76</v>
      </c>
      <c r="B76" s="59" t="s">
        <v>91</v>
      </c>
      <c r="C76" s="74">
        <v>1.7926544274932694</v>
      </c>
      <c r="D76" s="74">
        <v>1.7193497937665678</v>
      </c>
      <c r="E76" s="74">
        <v>1.5966997592148968</v>
      </c>
      <c r="F76" s="74">
        <v>1.9284168647781357</v>
      </c>
      <c r="G76" s="74">
        <v>2.1567530297769477</v>
      </c>
      <c r="H76" s="74">
        <v>0.20082000220977167</v>
      </c>
      <c r="I76" s="74">
        <v>4.4542138554664996</v>
      </c>
      <c r="J76" s="74">
        <v>15.845914211800128</v>
      </c>
      <c r="K76" s="59"/>
      <c r="L76" s="59"/>
      <c r="M76" s="59"/>
      <c r="N76" s="59"/>
      <c r="O76" s="59"/>
      <c r="P76" s="59"/>
      <c r="Q76" s="59"/>
      <c r="R76" s="59"/>
      <c r="S76" s="59"/>
      <c r="T76" s="59"/>
    </row>
    <row r="77" spans="1:20" s="43" customFormat="1" ht="14.25" customHeight="1">
      <c r="A77" s="55">
        <f t="shared" si="0"/>
        <v>77</v>
      </c>
      <c r="B77" s="59" t="s">
        <v>92</v>
      </c>
      <c r="C77" s="66">
        <v>7.4837506749177527E-3</v>
      </c>
      <c r="D77" s="66">
        <v>1.0739416439636136E-2</v>
      </c>
      <c r="E77" s="66">
        <v>7.712151935099938E-3</v>
      </c>
      <c r="F77" s="66">
        <v>5.2223201859502334E-3</v>
      </c>
      <c r="G77" s="66">
        <v>4.6840259538129189E-3</v>
      </c>
      <c r="H77" s="66">
        <v>3.0198654731636759E-4</v>
      </c>
      <c r="I77" s="66">
        <v>1.013597439366145E-2</v>
      </c>
      <c r="J77" s="66">
        <v>4.8428081042153605E-2</v>
      </c>
      <c r="K77" s="59"/>
      <c r="L77" s="59"/>
      <c r="M77" s="59"/>
      <c r="N77" s="59"/>
      <c r="O77" s="59"/>
      <c r="P77" s="59"/>
      <c r="Q77" s="59"/>
      <c r="R77" s="59"/>
      <c r="S77" s="59"/>
      <c r="T77" s="59"/>
    </row>
    <row r="78" spans="1:20" s="43" customFormat="1" ht="14.25" customHeight="1">
      <c r="A78" s="55">
        <f t="shared" si="0"/>
        <v>78</v>
      </c>
      <c r="B78" s="59" t="s">
        <v>93</v>
      </c>
      <c r="C78" s="74">
        <v>231.36557303609453</v>
      </c>
      <c r="D78" s="74">
        <v>164.2414358933722</v>
      </c>
      <c r="E78" s="74">
        <v>230.44208300486807</v>
      </c>
      <c r="F78" s="74">
        <v>4585.9457960762929</v>
      </c>
      <c r="G78" s="74">
        <v>31410.269199577142</v>
      </c>
      <c r="H78" s="74">
        <v>134327.43714030457</v>
      </c>
      <c r="I78" s="74">
        <v>322.21427139330297</v>
      </c>
      <c r="J78" s="74">
        <v>233.67359758368312</v>
      </c>
      <c r="K78" s="59"/>
      <c r="L78" s="59"/>
      <c r="M78" s="59"/>
      <c r="N78" s="59"/>
      <c r="O78" s="59"/>
      <c r="P78" s="59"/>
      <c r="Q78" s="59"/>
      <c r="R78" s="59"/>
      <c r="S78" s="59"/>
      <c r="T78" s="59"/>
    </row>
    <row r="79" spans="1:20" s="43" customFormat="1" ht="14.25" customHeight="1">
      <c r="A79" s="55">
        <f t="shared" si="0"/>
        <v>79</v>
      </c>
      <c r="B79" s="59"/>
      <c r="C79" s="60"/>
      <c r="D79" s="60"/>
      <c r="E79" s="60"/>
      <c r="F79" s="60"/>
      <c r="G79" s="60"/>
      <c r="H79" s="60"/>
      <c r="I79" s="60"/>
      <c r="J79" s="60"/>
      <c r="K79" s="59"/>
      <c r="L79" s="59"/>
      <c r="M79" s="59"/>
      <c r="N79" s="59"/>
      <c r="O79" s="59"/>
      <c r="P79" s="59"/>
      <c r="Q79" s="59"/>
      <c r="R79" s="59"/>
      <c r="S79" s="59"/>
      <c r="T79" s="59"/>
    </row>
    <row r="80" spans="1:20" s="43" customFormat="1" ht="14.25" customHeight="1">
      <c r="A80" s="55">
        <f t="shared" si="0"/>
        <v>80</v>
      </c>
      <c r="B80" s="63" t="s">
        <v>103</v>
      </c>
      <c r="C80" s="64">
        <v>1</v>
      </c>
      <c r="D80" s="64">
        <v>0.56406003687878092</v>
      </c>
      <c r="E80" s="64">
        <v>0.151134538592018</v>
      </c>
      <c r="F80" s="64">
        <v>0.16998387722870575</v>
      </c>
      <c r="G80" s="64">
        <v>4.6968065715709606E-2</v>
      </c>
      <c r="H80" s="64">
        <v>1.942213341480028E-3</v>
      </c>
      <c r="I80" s="64">
        <v>5.9991318389340603E-2</v>
      </c>
      <c r="J80" s="64">
        <v>5.9199498539649585E-3</v>
      </c>
      <c r="K80" s="59"/>
      <c r="L80" s="59"/>
      <c r="M80" s="59"/>
      <c r="N80" s="59"/>
      <c r="O80" s="59"/>
      <c r="P80" s="59"/>
      <c r="Q80" s="59"/>
      <c r="R80" s="59"/>
      <c r="S80" s="59"/>
      <c r="T80" s="59"/>
    </row>
    <row r="81" spans="1:20" s="43" customFormat="1" ht="14.25" customHeight="1">
      <c r="A81" s="55">
        <f t="shared" si="0"/>
        <v>81</v>
      </c>
      <c r="B81" s="59" t="s">
        <v>90</v>
      </c>
      <c r="C81" s="60">
        <v>10511551.40192941</v>
      </c>
      <c r="D81" s="60">
        <v>5929146.071425505</v>
      </c>
      <c r="E81" s="60">
        <v>1588658.4710168813</v>
      </c>
      <c r="F81" s="60">
        <v>1786794.2629887988</v>
      </c>
      <c r="G81" s="60">
        <v>493707.23701987998</v>
      </c>
      <c r="H81" s="60">
        <v>20415.675372480393</v>
      </c>
      <c r="I81" s="60">
        <v>630601.82691906684</v>
      </c>
      <c r="J81" s="60">
        <v>62227.857186797162</v>
      </c>
      <c r="K81" s="59"/>
      <c r="L81" s="59"/>
      <c r="M81" s="59"/>
      <c r="N81" s="59"/>
      <c r="O81" s="59"/>
      <c r="P81" s="59"/>
      <c r="Q81" s="59"/>
      <c r="R81" s="59"/>
      <c r="S81" s="59"/>
      <c r="T81" s="59"/>
    </row>
    <row r="82" spans="1:20" s="43" customFormat="1" ht="14.25" customHeight="1">
      <c r="A82" s="55">
        <f t="shared" si="0"/>
        <v>82</v>
      </c>
      <c r="B82" s="59" t="s">
        <v>91</v>
      </c>
      <c r="C82" s="74">
        <v>0.62143326339624472</v>
      </c>
      <c r="D82" s="74">
        <v>0.59945571917661045</v>
      </c>
      <c r="E82" s="74">
        <v>0.61173635953835737</v>
      </c>
      <c r="F82" s="74">
        <v>0.7068272568183086</v>
      </c>
      <c r="G82" s="74">
        <v>0.61636158341591418</v>
      </c>
      <c r="H82" s="74">
        <v>3.0521508194436751E-2</v>
      </c>
      <c r="I82" s="74">
        <v>1.6438413090751809</v>
      </c>
      <c r="J82" s="74">
        <v>1.3603501483647509</v>
      </c>
      <c r="K82" s="59"/>
      <c r="L82" s="59"/>
      <c r="M82" s="59"/>
      <c r="N82" s="59"/>
      <c r="O82" s="59"/>
      <c r="P82" s="59"/>
      <c r="Q82" s="59"/>
      <c r="R82" s="59"/>
      <c r="S82" s="59"/>
      <c r="T82" s="59"/>
    </row>
    <row r="83" spans="1:20" s="43" customFormat="1" ht="14.25" customHeight="1">
      <c r="A83" s="55">
        <f t="shared" si="0"/>
        <v>83</v>
      </c>
      <c r="B83" s="59" t="s">
        <v>92</v>
      </c>
      <c r="C83" s="66">
        <v>2.5942822738352061E-3</v>
      </c>
      <c r="D83" s="66">
        <v>3.7443251098172058E-3</v>
      </c>
      <c r="E83" s="66">
        <v>2.954721901695843E-3</v>
      </c>
      <c r="F83" s="66">
        <v>1.9141495382466304E-3</v>
      </c>
      <c r="G83" s="66">
        <v>1.3386111500916489E-3</v>
      </c>
      <c r="H83" s="66">
        <v>4.5897245180279573E-5</v>
      </c>
      <c r="I83" s="66">
        <v>3.7407124930879435E-3</v>
      </c>
      <c r="J83" s="66">
        <v>4.1574847844155927E-3</v>
      </c>
      <c r="K83" s="59"/>
      <c r="L83" s="59"/>
      <c r="M83" s="59"/>
      <c r="N83" s="59"/>
      <c r="O83" s="59"/>
      <c r="P83" s="59"/>
      <c r="Q83" s="59"/>
      <c r="R83" s="59"/>
      <c r="S83" s="59"/>
      <c r="T83" s="59"/>
    </row>
    <row r="84" spans="1:20" s="43" customFormat="1" ht="14.25" customHeight="1">
      <c r="A84" s="55">
        <f t="shared" si="0"/>
        <v>84</v>
      </c>
      <c r="B84" s="59" t="s">
        <v>93</v>
      </c>
      <c r="C84" s="74">
        <v>80.204115686932781</v>
      </c>
      <c r="D84" s="74">
        <v>57.263198232847586</v>
      </c>
      <c r="E84" s="74">
        <v>88.288233356501124</v>
      </c>
      <c r="F84" s="74">
        <v>1680.8977074212594</v>
      </c>
      <c r="G84" s="74">
        <v>8976.4952185432721</v>
      </c>
      <c r="H84" s="74">
        <v>20415.675372480393</v>
      </c>
      <c r="I84" s="74">
        <v>118.91416687140615</v>
      </c>
      <c r="J84" s="74">
        <v>20.060560021533579</v>
      </c>
      <c r="K84" s="59"/>
      <c r="L84" s="59"/>
      <c r="M84" s="59"/>
      <c r="N84" s="59"/>
      <c r="O84" s="59"/>
      <c r="P84" s="59"/>
      <c r="Q84" s="59"/>
      <c r="R84" s="59"/>
      <c r="S84" s="59"/>
      <c r="T84" s="59"/>
    </row>
    <row r="85" spans="1:20" s="43" customFormat="1" ht="14.25" customHeight="1">
      <c r="A85" s="55">
        <f t="shared" ref="A85:A144" si="1">+A84+1</f>
        <v>85</v>
      </c>
      <c r="B85" s="59"/>
      <c r="C85" s="60"/>
      <c r="D85" s="60"/>
      <c r="E85" s="60"/>
      <c r="F85" s="60"/>
      <c r="G85" s="60"/>
      <c r="H85" s="60"/>
      <c r="I85" s="60"/>
      <c r="J85" s="60"/>
      <c r="K85" s="59"/>
      <c r="L85" s="59"/>
      <c r="M85" s="59"/>
      <c r="N85" s="59"/>
      <c r="O85" s="59"/>
      <c r="P85" s="59"/>
      <c r="Q85" s="59"/>
      <c r="R85" s="59"/>
      <c r="S85" s="59"/>
      <c r="T85" s="59"/>
    </row>
    <row r="86" spans="1:20" s="43" customFormat="1" ht="14.25" customHeight="1">
      <c r="A86" s="55">
        <f t="shared" si="1"/>
        <v>86</v>
      </c>
      <c r="B86" s="63" t="s">
        <v>104</v>
      </c>
      <c r="C86" s="64">
        <v>1</v>
      </c>
      <c r="D86" s="64">
        <v>0.6387942331680736</v>
      </c>
      <c r="E86" s="64">
        <v>0.16334835264271619</v>
      </c>
      <c r="F86" s="64">
        <v>9.9192961755734929E-2</v>
      </c>
      <c r="G86" s="64">
        <v>1.8872276065798613E-2</v>
      </c>
      <c r="H86" s="64">
        <v>6.0601819765518363E-3</v>
      </c>
      <c r="I86" s="64">
        <v>6.5792017892497098E-2</v>
      </c>
      <c r="J86" s="64">
        <v>7.9399764986278643E-3</v>
      </c>
      <c r="K86" s="59"/>
      <c r="L86" s="59"/>
      <c r="M86" s="59"/>
      <c r="N86" s="59"/>
      <c r="O86" s="59"/>
      <c r="P86" s="59"/>
      <c r="Q86" s="59"/>
      <c r="R86" s="59"/>
      <c r="S86" s="59"/>
      <c r="T86" s="59"/>
    </row>
    <row r="87" spans="1:20" s="43" customFormat="1" ht="14.25" customHeight="1">
      <c r="A87" s="55">
        <f t="shared" si="1"/>
        <v>87</v>
      </c>
      <c r="B87" s="59" t="s">
        <v>90</v>
      </c>
      <c r="C87" s="60">
        <v>2562973.2169402461</v>
      </c>
      <c r="D87" s="60">
        <v>1637212.5107456553</v>
      </c>
      <c r="E87" s="60">
        <v>418657.45285459206</v>
      </c>
      <c r="F87" s="60">
        <v>254228.90428892674</v>
      </c>
      <c r="G87" s="60">
        <v>48369.138099344287</v>
      </c>
      <c r="H87" s="60">
        <v>15532.084095686359</v>
      </c>
      <c r="I87" s="60">
        <v>168623.1797469235</v>
      </c>
      <c r="J87" s="60">
        <v>20349.947109118209</v>
      </c>
      <c r="K87" s="59"/>
      <c r="L87" s="59"/>
      <c r="M87" s="59"/>
      <c r="N87" s="59"/>
      <c r="O87" s="59"/>
      <c r="P87" s="59"/>
      <c r="Q87" s="59"/>
      <c r="R87" s="59"/>
      <c r="S87" s="59"/>
      <c r="T87" s="59"/>
    </row>
    <row r="88" spans="1:20" s="43" customFormat="1" ht="14.25" customHeight="1">
      <c r="A88" s="55">
        <f t="shared" si="1"/>
        <v>88</v>
      </c>
      <c r="B88" s="59" t="s">
        <v>91</v>
      </c>
      <c r="C88" s="74">
        <v>0.15152062234200778</v>
      </c>
      <c r="D88" s="74">
        <v>0.16552744547884291</v>
      </c>
      <c r="E88" s="74">
        <v>0.16121022282337244</v>
      </c>
      <c r="F88" s="74">
        <v>0.1005688918666474</v>
      </c>
      <c r="G88" s="74">
        <v>6.0385743436396903E-2</v>
      </c>
      <c r="H88" s="74">
        <v>2.322052165083853E-2</v>
      </c>
      <c r="I88" s="74">
        <v>0.43956382094525326</v>
      </c>
      <c r="J88" s="74">
        <v>0.44486593015735854</v>
      </c>
      <c r="K88" s="59"/>
      <c r="L88" s="59"/>
      <c r="M88" s="59"/>
      <c r="N88" s="59"/>
      <c r="O88" s="59"/>
      <c r="P88" s="59"/>
      <c r="Q88" s="59"/>
      <c r="R88" s="59"/>
      <c r="S88" s="59"/>
      <c r="T88" s="59"/>
    </row>
    <row r="89" spans="1:20" s="43" customFormat="1" ht="14.25" customHeight="1">
      <c r="A89" s="55">
        <f t="shared" si="1"/>
        <v>89</v>
      </c>
      <c r="B89" s="59" t="s">
        <v>92</v>
      </c>
      <c r="C89" s="66">
        <v>6.325494430633738E-4</v>
      </c>
      <c r="D89" s="66">
        <v>1.0339188544595888E-3</v>
      </c>
      <c r="E89" s="66">
        <v>7.7865467488796294E-4</v>
      </c>
      <c r="F89" s="66">
        <v>2.7234928488050928E-4</v>
      </c>
      <c r="G89" s="66">
        <v>1.3114546987590115E-4</v>
      </c>
      <c r="H89" s="66">
        <v>3.4918260547058592E-5</v>
      </c>
      <c r="I89" s="66">
        <v>1.0002680109337607E-3</v>
      </c>
      <c r="J89" s="66">
        <v>1.3595935854878115E-3</v>
      </c>
      <c r="K89" s="59"/>
      <c r="L89" s="59"/>
      <c r="M89" s="59"/>
      <c r="N89" s="59"/>
      <c r="O89" s="59"/>
      <c r="P89" s="59"/>
      <c r="Q89" s="59"/>
      <c r="R89" s="59"/>
      <c r="S89" s="59"/>
      <c r="T89" s="59"/>
    </row>
    <row r="90" spans="1:20" s="43" customFormat="1" ht="14.25" customHeight="1">
      <c r="A90" s="55">
        <f t="shared" si="1"/>
        <v>90</v>
      </c>
      <c r="B90" s="59" t="s">
        <v>93</v>
      </c>
      <c r="C90" s="74">
        <v>19.555724225089623</v>
      </c>
      <c r="D90" s="74">
        <v>15.812061875815179</v>
      </c>
      <c r="E90" s="74">
        <v>23.26650288177126</v>
      </c>
      <c r="F90" s="74">
        <v>239.1617161702039</v>
      </c>
      <c r="G90" s="74">
        <v>879.4388745335325</v>
      </c>
      <c r="H90" s="74">
        <v>15532.084095686359</v>
      </c>
      <c r="I90" s="74">
        <v>31.797695596251838</v>
      </c>
      <c r="J90" s="74">
        <v>6.5602666373688621</v>
      </c>
      <c r="K90" s="59"/>
      <c r="L90" s="59"/>
      <c r="M90" s="59"/>
      <c r="N90" s="59"/>
      <c r="O90" s="59"/>
      <c r="P90" s="59"/>
      <c r="Q90" s="59"/>
      <c r="R90" s="59"/>
      <c r="S90" s="59"/>
      <c r="T90" s="59"/>
    </row>
    <row r="91" spans="1:20" s="43" customFormat="1" ht="14.25" customHeight="1">
      <c r="A91" s="55">
        <f t="shared" si="1"/>
        <v>91</v>
      </c>
      <c r="B91" s="59"/>
      <c r="C91" s="60"/>
      <c r="D91" s="60"/>
      <c r="E91" s="60"/>
      <c r="F91" s="60"/>
      <c r="G91" s="60"/>
      <c r="H91" s="60"/>
      <c r="I91" s="60"/>
      <c r="J91" s="60"/>
      <c r="K91" s="59"/>
      <c r="L91" s="59"/>
      <c r="M91" s="59"/>
      <c r="N91" s="59"/>
      <c r="O91" s="59"/>
      <c r="P91" s="59"/>
      <c r="Q91" s="59"/>
      <c r="R91" s="59"/>
      <c r="S91" s="59"/>
      <c r="T91" s="59"/>
    </row>
    <row r="92" spans="1:20" s="43" customFormat="1" ht="14.25" customHeight="1">
      <c r="A92" s="55">
        <f t="shared" si="1"/>
        <v>92</v>
      </c>
      <c r="B92" s="63" t="s">
        <v>105</v>
      </c>
      <c r="C92" s="64">
        <v>1</v>
      </c>
      <c r="D92" s="64">
        <v>0.67985370612866658</v>
      </c>
      <c r="E92" s="64">
        <v>0.1922832339771571</v>
      </c>
      <c r="F92" s="64">
        <v>0.10072086416951002</v>
      </c>
      <c r="G92" s="64">
        <v>1.3304713411804312E-2</v>
      </c>
      <c r="H92" s="64">
        <v>1.8398934453890295E-3</v>
      </c>
      <c r="I92" s="64">
        <v>8.6120871962629703E-3</v>
      </c>
      <c r="J92" s="64">
        <v>3.3855016712098568E-3</v>
      </c>
      <c r="K92" s="59"/>
      <c r="L92" s="59"/>
      <c r="M92" s="59"/>
      <c r="N92" s="59"/>
      <c r="O92" s="59"/>
      <c r="P92" s="59"/>
      <c r="Q92" s="59"/>
      <c r="R92" s="59"/>
      <c r="S92" s="59"/>
      <c r="T92" s="59"/>
    </row>
    <row r="93" spans="1:20" s="43" customFormat="1" ht="14.25" customHeight="1">
      <c r="A93" s="55">
        <f t="shared" si="1"/>
        <v>93</v>
      </c>
      <c r="B93" s="59" t="s">
        <v>90</v>
      </c>
      <c r="C93" s="60">
        <v>5566185.8081967579</v>
      </c>
      <c r="D93" s="60">
        <v>3784192.0507033532</v>
      </c>
      <c r="E93" s="60">
        <v>1070284.2081178285</v>
      </c>
      <c r="F93" s="60">
        <v>560631.04472964001</v>
      </c>
      <c r="G93" s="60">
        <v>74056.506974910226</v>
      </c>
      <c r="H93" s="60">
        <v>10241.188784318652</v>
      </c>
      <c r="I93" s="60">
        <v>47936.477530791948</v>
      </c>
      <c r="J93" s="60">
        <v>18844.33135591471</v>
      </c>
      <c r="K93" s="59"/>
      <c r="L93" s="59"/>
      <c r="M93" s="59"/>
      <c r="N93" s="59"/>
      <c r="O93" s="59"/>
      <c r="P93" s="59"/>
      <c r="Q93" s="59"/>
      <c r="R93" s="59"/>
      <c r="S93" s="59"/>
      <c r="T93" s="59"/>
    </row>
    <row r="94" spans="1:20" s="43" customFormat="1" ht="14.25" customHeight="1">
      <c r="A94" s="55">
        <f t="shared" si="1"/>
        <v>94</v>
      </c>
      <c r="B94" s="59" t="s">
        <v>91</v>
      </c>
      <c r="C94" s="74">
        <v>0.32906779210751597</v>
      </c>
      <c r="D94" s="74">
        <v>0.38259397557925257</v>
      </c>
      <c r="E94" s="74">
        <v>0.41212870927903594</v>
      </c>
      <c r="F94" s="74">
        <v>0.22177668220771432</v>
      </c>
      <c r="G94" s="74">
        <v>9.2454763630433395E-2</v>
      </c>
      <c r="H94" s="74">
        <v>1.5310614108935998E-2</v>
      </c>
      <c r="I94" s="74">
        <v>0.12495993289721857</v>
      </c>
      <c r="J94" s="74">
        <v>0.41195197962387875</v>
      </c>
      <c r="K94" s="59"/>
      <c r="L94" s="59"/>
      <c r="M94" s="59"/>
      <c r="N94" s="59"/>
      <c r="O94" s="59"/>
      <c r="P94" s="59"/>
      <c r="Q94" s="59"/>
      <c r="R94" s="59"/>
      <c r="S94" s="59"/>
      <c r="T94" s="59"/>
    </row>
    <row r="95" spans="1:20" s="43" customFormat="1" ht="14.25" customHeight="1">
      <c r="A95" s="55">
        <f t="shared" si="1"/>
        <v>95</v>
      </c>
      <c r="B95" s="59" t="s">
        <v>92</v>
      </c>
      <c r="C95" s="66">
        <v>1.3737512782772874E-3</v>
      </c>
      <c r="D95" s="66">
        <v>2.3897615516854038E-3</v>
      </c>
      <c r="E95" s="66">
        <v>1.9906054375178135E-3</v>
      </c>
      <c r="F95" s="66">
        <v>6.0059049753211221E-4</v>
      </c>
      <c r="G95" s="66">
        <v>2.0079281513441343E-4</v>
      </c>
      <c r="H95" s="66">
        <v>2.3023600444049133E-5</v>
      </c>
      <c r="I95" s="66">
        <v>2.8435785105500007E-4</v>
      </c>
      <c r="J95" s="66">
        <v>1.2590023893884533E-3</v>
      </c>
      <c r="K95" s="59"/>
      <c r="L95" s="59"/>
      <c r="M95" s="59"/>
      <c r="N95" s="59"/>
      <c r="O95" s="59"/>
      <c r="P95" s="59"/>
      <c r="Q95" s="59"/>
      <c r="R95" s="59"/>
      <c r="S95" s="59"/>
      <c r="T95" s="59"/>
    </row>
    <row r="96" spans="1:20" s="43" customFormat="1" ht="14.25" customHeight="1">
      <c r="A96" s="55">
        <f t="shared" si="1"/>
        <v>96</v>
      </c>
      <c r="B96" s="59" t="s">
        <v>93</v>
      </c>
      <c r="C96" s="74">
        <v>42.470515856834716</v>
      </c>
      <c r="D96" s="74">
        <v>36.54741120224984</v>
      </c>
      <c r="E96" s="74">
        <v>59.480060471147517</v>
      </c>
      <c r="F96" s="74">
        <v>527.40455760079021</v>
      </c>
      <c r="G96" s="74">
        <v>1346.4819449983677</v>
      </c>
      <c r="H96" s="74">
        <v>10241.188784318652</v>
      </c>
      <c r="I96" s="74">
        <v>9.0395017029590701</v>
      </c>
      <c r="J96" s="74">
        <v>6.0748972778577404</v>
      </c>
      <c r="K96" s="59"/>
      <c r="L96" s="59"/>
      <c r="M96" s="59"/>
      <c r="N96" s="59"/>
      <c r="O96" s="59"/>
      <c r="P96" s="59"/>
      <c r="Q96" s="59"/>
      <c r="R96" s="59"/>
      <c r="S96" s="59"/>
      <c r="T96" s="59"/>
    </row>
    <row r="97" spans="1:20" s="43" customFormat="1" ht="14.25" customHeight="1">
      <c r="A97" s="55">
        <f t="shared" si="1"/>
        <v>97</v>
      </c>
      <c r="B97" s="59"/>
      <c r="C97" s="74"/>
      <c r="D97" s="74"/>
      <c r="E97" s="74"/>
      <c r="F97" s="74"/>
      <c r="G97" s="74"/>
      <c r="H97" s="74"/>
      <c r="I97" s="74"/>
      <c r="J97" s="74"/>
      <c r="K97" s="59"/>
      <c r="L97" s="59"/>
      <c r="M97" s="59"/>
      <c r="N97" s="59"/>
      <c r="O97" s="59"/>
      <c r="P97" s="59"/>
      <c r="Q97" s="59"/>
      <c r="R97" s="59"/>
      <c r="S97" s="59"/>
      <c r="T97" s="59"/>
    </row>
    <row r="98" spans="1:20" s="43" customFormat="1" ht="14.25" customHeight="1">
      <c r="A98" s="55">
        <f t="shared" si="1"/>
        <v>98</v>
      </c>
      <c r="B98" s="63" t="s">
        <v>106</v>
      </c>
      <c r="C98" s="64">
        <v>1</v>
      </c>
      <c r="D98" s="64">
        <v>0.81146295562647619</v>
      </c>
      <c r="E98" s="64">
        <v>0.11456380726830581</v>
      </c>
      <c r="F98" s="64">
        <v>2.191730675069125E-2</v>
      </c>
      <c r="G98" s="64">
        <v>8.0134061139517897E-3</v>
      </c>
      <c r="H98" s="64">
        <v>5.0738812416490911E-3</v>
      </c>
      <c r="I98" s="64">
        <v>2.496298454592371E-2</v>
      </c>
      <c r="J98" s="64">
        <v>1.4005658453002548E-2</v>
      </c>
      <c r="K98" s="59"/>
      <c r="L98" s="59"/>
      <c r="M98" s="59"/>
      <c r="N98" s="59"/>
      <c r="O98" s="59"/>
      <c r="P98" s="59"/>
      <c r="Q98" s="59"/>
      <c r="R98" s="59"/>
      <c r="S98" s="59"/>
      <c r="T98" s="59"/>
    </row>
    <row r="99" spans="1:20" s="43" customFormat="1" ht="14.25" customHeight="1">
      <c r="A99" s="55">
        <f t="shared" si="1"/>
        <v>99</v>
      </c>
      <c r="B99" s="59" t="s">
        <v>90</v>
      </c>
      <c r="C99" s="60">
        <v>9045616.8120592814</v>
      </c>
      <c r="D99" s="60">
        <v>7340182.9537781673</v>
      </c>
      <c r="E99" s="60">
        <v>1036300.3010797064</v>
      </c>
      <c r="F99" s="60">
        <v>198255.55841911316</v>
      </c>
      <c r="G99" s="60">
        <v>72486.201066220936</v>
      </c>
      <c r="H99" s="60">
        <v>45896.385461853242</v>
      </c>
      <c r="I99" s="60">
        <v>225805.59268778353</v>
      </c>
      <c r="J99" s="60">
        <v>126689.81956644003</v>
      </c>
      <c r="K99" s="59"/>
      <c r="L99" s="59"/>
      <c r="M99" s="59"/>
      <c r="N99" s="59"/>
      <c r="O99" s="59"/>
      <c r="P99" s="59"/>
      <c r="Q99" s="59"/>
      <c r="R99" s="59"/>
      <c r="S99" s="59"/>
      <c r="T99" s="59"/>
    </row>
    <row r="100" spans="1:20" s="43" customFormat="1" ht="14.25" customHeight="1">
      <c r="A100" s="55">
        <f t="shared" si="1"/>
        <v>100</v>
      </c>
      <c r="B100" s="59" t="s">
        <v>91</v>
      </c>
      <c r="C100" s="74">
        <v>0.53476855699132542</v>
      </c>
      <c r="D100" s="74">
        <v>0.74211608188413181</v>
      </c>
      <c r="E100" s="74">
        <v>0.3990427049844289</v>
      </c>
      <c r="F100" s="74">
        <v>7.8426730714907258E-2</v>
      </c>
      <c r="G100" s="74">
        <v>9.0494338172282529E-2</v>
      </c>
      <c r="H100" s="74">
        <v>6.8615261528758756E-2</v>
      </c>
      <c r="I100" s="74">
        <v>0.58862588916670322</v>
      </c>
      <c r="J100" s="74">
        <v>2.7695396022743974</v>
      </c>
      <c r="K100" s="59"/>
      <c r="L100" s="59"/>
      <c r="M100" s="59"/>
      <c r="N100" s="59"/>
      <c r="O100" s="59"/>
      <c r="P100" s="59"/>
      <c r="Q100" s="59"/>
      <c r="R100" s="59"/>
      <c r="S100" s="59"/>
      <c r="T100" s="59"/>
    </row>
    <row r="101" spans="1:20" s="43" customFormat="1" ht="14.25" customHeight="1">
      <c r="A101" s="55">
        <f t="shared" si="1"/>
        <v>101</v>
      </c>
      <c r="B101" s="59" t="s">
        <v>92</v>
      </c>
      <c r="C101" s="66">
        <v>2.2324852397262443E-3</v>
      </c>
      <c r="D101" s="66">
        <v>4.6354114088938301E-3</v>
      </c>
      <c r="E101" s="66">
        <v>1.9273992819704468E-3</v>
      </c>
      <c r="F101" s="66">
        <v>2.1238639135095114E-4</v>
      </c>
      <c r="G101" s="66">
        <v>1.9653517246521831E-4</v>
      </c>
      <c r="H101" s="66">
        <v>1.0318138479370653E-4</v>
      </c>
      <c r="I101" s="66">
        <v>1.3394724936068528E-3</v>
      </c>
      <c r="J101" s="66">
        <v>8.4642316319319313E-3</v>
      </c>
      <c r="K101" s="59"/>
      <c r="L101" s="59"/>
      <c r="M101" s="59"/>
      <c r="N101" s="59"/>
      <c r="O101" s="59"/>
      <c r="P101" s="59"/>
      <c r="Q101" s="59"/>
      <c r="R101" s="59"/>
      <c r="S101" s="59"/>
      <c r="T101" s="59"/>
    </row>
    <row r="102" spans="1:20" s="43" customFormat="1" ht="14.25" customHeight="1">
      <c r="A102" s="55">
        <f t="shared" si="1"/>
        <v>102</v>
      </c>
      <c r="B102" s="59" t="s">
        <v>93</v>
      </c>
      <c r="C102" s="74">
        <v>69.018898306571657</v>
      </c>
      <c r="D102" s="74">
        <v>70.890874753995163</v>
      </c>
      <c r="E102" s="74">
        <v>57.591436094237324</v>
      </c>
      <c r="F102" s="74">
        <v>186.50569935946675</v>
      </c>
      <c r="G102" s="74">
        <v>1317.9309284767444</v>
      </c>
      <c r="H102" s="74">
        <v>45896.385461853242</v>
      </c>
      <c r="I102" s="74">
        <v>42.580726510990672</v>
      </c>
      <c r="J102" s="74">
        <v>40.841334483056102</v>
      </c>
      <c r="K102" s="59"/>
      <c r="L102" s="59"/>
      <c r="M102" s="59"/>
      <c r="N102" s="59"/>
      <c r="O102" s="59"/>
      <c r="P102" s="59"/>
      <c r="Q102" s="59"/>
      <c r="R102" s="59"/>
      <c r="S102" s="59"/>
      <c r="T102" s="59"/>
    </row>
    <row r="103" spans="1:20" s="43" customFormat="1" ht="14.25" customHeight="1">
      <c r="A103" s="55">
        <f t="shared" si="1"/>
        <v>103</v>
      </c>
      <c r="B103" s="59"/>
      <c r="C103" s="74"/>
      <c r="D103" s="74"/>
      <c r="E103" s="74"/>
      <c r="F103" s="74"/>
      <c r="G103" s="74"/>
      <c r="H103" s="74"/>
      <c r="I103" s="74"/>
      <c r="J103" s="74"/>
      <c r="K103" s="59"/>
      <c r="L103" s="59"/>
      <c r="M103" s="59"/>
      <c r="N103" s="59"/>
      <c r="O103" s="59"/>
      <c r="P103" s="59"/>
      <c r="Q103" s="59"/>
      <c r="R103" s="59"/>
      <c r="S103" s="59"/>
      <c r="T103" s="59"/>
    </row>
    <row r="104" spans="1:20" s="43" customFormat="1" ht="14.25" customHeight="1">
      <c r="A104" s="55">
        <f t="shared" si="1"/>
        <v>104</v>
      </c>
      <c r="B104" s="63" t="s">
        <v>107</v>
      </c>
      <c r="C104" s="64">
        <v>1</v>
      </c>
      <c r="D104" s="64">
        <v>0.41370114438302386</v>
      </c>
      <c r="E104" s="64">
        <v>0.13806249072161311</v>
      </c>
      <c r="F104" s="64">
        <v>0.22537357304079605</v>
      </c>
      <c r="G104" s="64">
        <v>8.5504225453122362E-2</v>
      </c>
      <c r="H104" s="64">
        <v>9.2912754485836579E-2</v>
      </c>
      <c r="I104" s="64">
        <v>4.0741818175709772E-2</v>
      </c>
      <c r="J104" s="64">
        <v>3.703993739898079E-3</v>
      </c>
      <c r="K104" s="59"/>
      <c r="L104" s="59"/>
      <c r="M104" s="59"/>
      <c r="N104" s="59"/>
      <c r="O104" s="59"/>
      <c r="P104" s="59"/>
      <c r="Q104" s="59"/>
      <c r="R104" s="59"/>
      <c r="S104" s="59"/>
      <c r="T104" s="59"/>
    </row>
    <row r="105" spans="1:20" s="43" customFormat="1" ht="14.25" customHeight="1">
      <c r="A105" s="55">
        <f t="shared" si="1"/>
        <v>105</v>
      </c>
      <c r="B105" s="59" t="s">
        <v>90</v>
      </c>
      <c r="C105" s="60">
        <v>3681425.941320016</v>
      </c>
      <c r="D105" s="60">
        <v>1523010.1248854415</v>
      </c>
      <c r="E105" s="60">
        <v>508266.83486580057</v>
      </c>
      <c r="F105" s="60">
        <v>829696.11828036804</v>
      </c>
      <c r="G105" s="60">
        <v>314777.47367559985</v>
      </c>
      <c r="H105" s="60">
        <v>342051.42464365647</v>
      </c>
      <c r="I105" s="60">
        <v>149987.98632860128</v>
      </c>
      <c r="J105" s="60">
        <v>13635.978640547732</v>
      </c>
      <c r="K105" s="59"/>
      <c r="L105" s="59"/>
      <c r="M105" s="59"/>
      <c r="N105" s="59"/>
      <c r="O105" s="59"/>
      <c r="P105" s="59"/>
      <c r="Q105" s="59"/>
      <c r="R105" s="59"/>
      <c r="S105" s="59"/>
      <c r="T105" s="59"/>
    </row>
    <row r="106" spans="1:20" s="43" customFormat="1" ht="14.25" customHeight="1">
      <c r="A106" s="55">
        <f t="shared" si="1"/>
        <v>106</v>
      </c>
      <c r="B106" s="59" t="s">
        <v>91</v>
      </c>
      <c r="C106" s="74">
        <v>0.21764252004191958</v>
      </c>
      <c r="D106" s="74">
        <v>0.15398121731667183</v>
      </c>
      <c r="E106" s="74">
        <v>0.19571563612150616</v>
      </c>
      <c r="F106" s="74">
        <v>0.32821452554696717</v>
      </c>
      <c r="G106" s="74">
        <v>0.39297933582962963</v>
      </c>
      <c r="H106" s="74">
        <v>0.51136811149793138</v>
      </c>
      <c r="I106" s="74">
        <v>0.39098593956912531</v>
      </c>
      <c r="J106" s="74">
        <v>0.29809327213509385</v>
      </c>
      <c r="K106" s="59"/>
      <c r="L106" s="59"/>
      <c r="M106" s="59"/>
      <c r="N106" s="59"/>
      <c r="O106" s="59"/>
      <c r="P106" s="59"/>
      <c r="Q106" s="59"/>
      <c r="R106" s="59"/>
      <c r="S106" s="59"/>
      <c r="T106" s="59"/>
    </row>
    <row r="107" spans="1:20" s="43" customFormat="1" ht="14.25" customHeight="1">
      <c r="A107" s="55">
        <f t="shared" si="1"/>
        <v>107</v>
      </c>
      <c r="B107" s="59" t="s">
        <v>92</v>
      </c>
      <c r="C107" s="66">
        <v>9.0858691517700879E-4</v>
      </c>
      <c r="D107" s="66">
        <v>9.6179871172297638E-4</v>
      </c>
      <c r="E107" s="66">
        <v>9.4531781139990982E-4</v>
      </c>
      <c r="F107" s="66">
        <v>8.888334122110085E-4</v>
      </c>
      <c r="G107" s="66">
        <v>8.5347064913061314E-4</v>
      </c>
      <c r="H107" s="66">
        <v>7.6897863111086758E-4</v>
      </c>
      <c r="I107" s="66">
        <v>8.8972456203256561E-4</v>
      </c>
      <c r="J107" s="66">
        <v>9.1102885880379287E-4</v>
      </c>
      <c r="K107" s="59"/>
      <c r="L107" s="59"/>
      <c r="M107" s="59"/>
      <c r="N107" s="59"/>
      <c r="O107" s="59"/>
      <c r="P107" s="59"/>
      <c r="Q107" s="59"/>
      <c r="R107" s="59"/>
      <c r="S107" s="59"/>
      <c r="T107" s="59"/>
    </row>
    <row r="108" spans="1:20" s="43" customFormat="1" ht="14.25" customHeight="1">
      <c r="A108" s="55">
        <f t="shared" si="1"/>
        <v>108</v>
      </c>
      <c r="B108" s="59" t="s">
        <v>93</v>
      </c>
      <c r="C108" s="74">
        <v>28.089622625667754</v>
      </c>
      <c r="D108" s="74">
        <v>14.709104758314901</v>
      </c>
      <c r="E108" s="74">
        <v>28.246461868722939</v>
      </c>
      <c r="F108" s="74">
        <v>780.52315924775917</v>
      </c>
      <c r="G108" s="74">
        <v>5723.2267941018154</v>
      </c>
      <c r="H108" s="74">
        <v>342051.42464365647</v>
      </c>
      <c r="I108" s="74">
        <v>28.283610471167506</v>
      </c>
      <c r="J108" s="74">
        <v>4.3958667442126798</v>
      </c>
      <c r="K108" s="59"/>
      <c r="L108" s="59"/>
      <c r="M108" s="59"/>
      <c r="N108" s="59"/>
      <c r="O108" s="59"/>
      <c r="P108" s="59"/>
      <c r="Q108" s="59"/>
      <c r="R108" s="59"/>
      <c r="S108" s="59"/>
      <c r="T108" s="59"/>
    </row>
    <row r="109" spans="1:20" s="43" customFormat="1" ht="14.25" customHeight="1">
      <c r="A109" s="55">
        <f t="shared" si="1"/>
        <v>109</v>
      </c>
      <c r="B109" s="59"/>
      <c r="C109" s="74"/>
      <c r="D109" s="74"/>
      <c r="E109" s="74"/>
      <c r="F109" s="74"/>
      <c r="G109" s="74"/>
      <c r="H109" s="74"/>
      <c r="I109" s="74"/>
      <c r="J109" s="74"/>
      <c r="K109" s="59"/>
      <c r="L109" s="59"/>
      <c r="M109" s="59"/>
      <c r="N109" s="59"/>
      <c r="O109" s="59"/>
      <c r="P109" s="59"/>
      <c r="Q109" s="59"/>
      <c r="R109" s="59"/>
      <c r="S109" s="59"/>
      <c r="T109" s="59"/>
    </row>
    <row r="110" spans="1:20" s="43" customFormat="1" ht="14.25" customHeight="1">
      <c r="A110" s="55">
        <f t="shared" si="1"/>
        <v>110</v>
      </c>
      <c r="B110" s="63" t="s">
        <v>108</v>
      </c>
      <c r="C110" s="41"/>
      <c r="D110" s="41"/>
      <c r="E110" s="41"/>
      <c r="F110" s="41"/>
      <c r="G110" s="41"/>
      <c r="H110" s="41"/>
      <c r="I110" s="41"/>
      <c r="J110" s="41"/>
      <c r="K110" s="41"/>
      <c r="L110" s="41"/>
      <c r="M110" s="41"/>
      <c r="N110" s="41"/>
      <c r="O110" s="41"/>
      <c r="P110" s="41"/>
      <c r="Q110" s="41"/>
      <c r="R110" s="41"/>
      <c r="S110" s="41"/>
      <c r="T110" s="41"/>
    </row>
    <row r="111" spans="1:20" s="43" customFormat="1" ht="14.25" customHeight="1">
      <c r="A111" s="55">
        <f t="shared" si="1"/>
        <v>111</v>
      </c>
      <c r="B111" s="59" t="s">
        <v>109</v>
      </c>
      <c r="C111" s="60">
        <v>68977116.821223363</v>
      </c>
      <c r="D111" s="60">
        <v>30406666.028032571</v>
      </c>
      <c r="E111" s="60">
        <v>9710913.9463225473</v>
      </c>
      <c r="F111" s="60">
        <v>15238948.207110621</v>
      </c>
      <c r="G111" s="60">
        <v>5618038.4820594937</v>
      </c>
      <c r="H111" s="60">
        <v>5355328.2779961508</v>
      </c>
      <c r="I111" s="60">
        <v>2532671.597438016</v>
      </c>
      <c r="J111" s="60">
        <v>114550.2822639472</v>
      </c>
      <c r="K111" s="59"/>
      <c r="L111" s="41"/>
      <c r="M111" s="41"/>
      <c r="N111" s="41"/>
      <c r="O111" s="41"/>
      <c r="P111" s="41"/>
      <c r="Q111" s="41"/>
      <c r="R111" s="41"/>
      <c r="S111" s="41"/>
      <c r="T111" s="41"/>
    </row>
    <row r="112" spans="1:20" s="43" customFormat="1" ht="14.25" customHeight="1">
      <c r="A112" s="55">
        <f t="shared" si="1"/>
        <v>112</v>
      </c>
      <c r="B112" s="59" t="s">
        <v>110</v>
      </c>
      <c r="C112" s="60">
        <v>13083986.801074281</v>
      </c>
      <c r="D112" s="60">
        <v>5736792.4122134969</v>
      </c>
      <c r="E112" s="60">
        <v>1836857.5847522584</v>
      </c>
      <c r="F112" s="60">
        <v>2897050.1519181719</v>
      </c>
      <c r="G112" s="60">
        <v>1071494.0164619023</v>
      </c>
      <c r="H112" s="60">
        <v>1034049.0091019636</v>
      </c>
      <c r="I112" s="60">
        <v>484201.02236563404</v>
      </c>
      <c r="J112" s="60">
        <v>23542.604260848933</v>
      </c>
      <c r="K112" s="59"/>
      <c r="L112" s="41"/>
      <c r="M112" s="41"/>
      <c r="N112" s="41"/>
      <c r="O112" s="41"/>
      <c r="P112" s="41"/>
      <c r="Q112" s="41"/>
      <c r="R112" s="41"/>
      <c r="S112" s="41"/>
      <c r="T112" s="41"/>
    </row>
    <row r="113" spans="1:20" s="43" customFormat="1" ht="14.25" customHeight="1">
      <c r="A113" s="55">
        <f t="shared" si="1"/>
        <v>113</v>
      </c>
      <c r="B113" s="59" t="s">
        <v>111</v>
      </c>
      <c r="C113" s="60">
        <v>8137051.7684857501</v>
      </c>
      <c r="D113" s="60">
        <v>4243692.995993549</v>
      </c>
      <c r="E113" s="60">
        <v>991667.31533663569</v>
      </c>
      <c r="F113" s="60">
        <v>1435062.8233890994</v>
      </c>
      <c r="G113" s="60">
        <v>523022.06826196541</v>
      </c>
      <c r="H113" s="60">
        <v>377201.13885060931</v>
      </c>
      <c r="I113" s="60">
        <v>515865.87813889887</v>
      </c>
      <c r="J113" s="60">
        <v>50539.548514989881</v>
      </c>
      <c r="K113" s="59"/>
      <c r="L113" s="41"/>
      <c r="M113" s="41"/>
      <c r="N113" s="41"/>
      <c r="O113" s="41"/>
      <c r="P113" s="41"/>
      <c r="Q113" s="41"/>
      <c r="R113" s="41"/>
      <c r="S113" s="41"/>
      <c r="T113" s="41"/>
    </row>
    <row r="114" spans="1:20" s="43" customFormat="1" ht="14.25" customHeight="1">
      <c r="A114" s="55">
        <f t="shared" si="1"/>
        <v>114</v>
      </c>
      <c r="B114" s="41" t="s">
        <v>112</v>
      </c>
      <c r="C114" s="60">
        <v>90198155.390783399</v>
      </c>
      <c r="D114" s="60">
        <v>40387151.436239615</v>
      </c>
      <c r="E114" s="60">
        <v>12539438.846411441</v>
      </c>
      <c r="F114" s="60">
        <v>19571061.182417892</v>
      </c>
      <c r="G114" s="60">
        <v>7212554.5667833611</v>
      </c>
      <c r="H114" s="60">
        <v>6766578.4259487242</v>
      </c>
      <c r="I114" s="60">
        <v>3532738.4979425487</v>
      </c>
      <c r="J114" s="60">
        <v>188632.43503978601</v>
      </c>
      <c r="K114" s="59"/>
      <c r="L114" s="41"/>
      <c r="M114" s="41"/>
      <c r="N114" s="41"/>
      <c r="O114" s="41"/>
      <c r="P114" s="41"/>
      <c r="Q114" s="41"/>
      <c r="R114" s="41"/>
      <c r="S114" s="41"/>
      <c r="T114" s="41"/>
    </row>
    <row r="115" spans="1:20" s="43" customFormat="1" ht="14.25" customHeight="1">
      <c r="A115" s="55">
        <f t="shared" si="1"/>
        <v>115</v>
      </c>
      <c r="B115" s="41"/>
      <c r="C115" s="41"/>
      <c r="D115" s="41"/>
      <c r="E115" s="41"/>
      <c r="F115" s="41"/>
      <c r="G115" s="41"/>
      <c r="H115" s="41"/>
      <c r="I115" s="41"/>
      <c r="J115" s="41"/>
      <c r="K115" s="41"/>
      <c r="L115" s="41"/>
      <c r="M115" s="41"/>
      <c r="N115" s="41"/>
      <c r="O115" s="41"/>
      <c r="P115" s="41"/>
      <c r="Q115" s="41"/>
      <c r="R115" s="41"/>
      <c r="S115" s="41"/>
      <c r="T115" s="41"/>
    </row>
    <row r="116" spans="1:20" s="43" customFormat="1" ht="14.25" customHeight="1">
      <c r="A116" s="55">
        <f t="shared" si="1"/>
        <v>116</v>
      </c>
      <c r="B116" s="59" t="s">
        <v>113</v>
      </c>
      <c r="C116" s="60">
        <v>140894674.7417092</v>
      </c>
      <c r="D116" s="60">
        <v>55428204.545384884</v>
      </c>
      <c r="E116" s="60">
        <v>18788801.326916721</v>
      </c>
      <c r="F116" s="60">
        <v>32512339.219530802</v>
      </c>
      <c r="G116" s="60">
        <v>12765775.416116839</v>
      </c>
      <c r="H116" s="60">
        <v>15014961.083718857</v>
      </c>
      <c r="I116" s="60">
        <v>5868064.3866472803</v>
      </c>
      <c r="J116" s="60">
        <v>516528.76339378109</v>
      </c>
      <c r="K116" s="59"/>
      <c r="L116" s="41"/>
      <c r="M116" s="41"/>
      <c r="N116" s="41"/>
      <c r="O116" s="41"/>
      <c r="P116" s="41"/>
      <c r="Q116" s="41"/>
      <c r="R116" s="41"/>
      <c r="S116" s="41"/>
      <c r="T116" s="41"/>
    </row>
    <row r="117" spans="1:20" s="43" customFormat="1" ht="14.25" customHeight="1">
      <c r="A117" s="55">
        <f t="shared" si="1"/>
        <v>117</v>
      </c>
      <c r="B117" s="59" t="s">
        <v>114</v>
      </c>
      <c r="C117" s="60">
        <v>26727093.789571069</v>
      </c>
      <c r="D117" s="60">
        <v>10546775.329514174</v>
      </c>
      <c r="E117" s="60">
        <v>3568558.5433694324</v>
      </c>
      <c r="F117" s="60">
        <v>6160808.6934647877</v>
      </c>
      <c r="G117" s="60">
        <v>2415088.8663473679</v>
      </c>
      <c r="H117" s="60">
        <v>2827251.4281790126</v>
      </c>
      <c r="I117" s="60">
        <v>1110959.0708357701</v>
      </c>
      <c r="J117" s="60">
        <v>97651.857860532939</v>
      </c>
      <c r="K117" s="59"/>
      <c r="L117" s="41"/>
      <c r="M117" s="41"/>
      <c r="N117" s="41"/>
      <c r="O117" s="41"/>
      <c r="P117" s="41"/>
      <c r="Q117" s="41"/>
      <c r="R117" s="41"/>
      <c r="S117" s="41"/>
      <c r="T117" s="41"/>
    </row>
    <row r="118" spans="1:20" s="43" customFormat="1" ht="14.25" customHeight="1">
      <c r="A118" s="55">
        <f t="shared" si="1"/>
        <v>118</v>
      </c>
      <c r="B118" s="59" t="s">
        <v>115</v>
      </c>
      <c r="C118" s="60">
        <v>3681425.941320016</v>
      </c>
      <c r="D118" s="60">
        <v>1523010.1248854415</v>
      </c>
      <c r="E118" s="60">
        <v>508266.83486580057</v>
      </c>
      <c r="F118" s="60">
        <v>829696.11828036804</v>
      </c>
      <c r="G118" s="60">
        <v>314777.47367559985</v>
      </c>
      <c r="H118" s="60">
        <v>342051.42464365647</v>
      </c>
      <c r="I118" s="60">
        <v>149987.98632860128</v>
      </c>
      <c r="J118" s="60">
        <v>13635.978640547732</v>
      </c>
      <c r="K118" s="59"/>
      <c r="L118" s="41"/>
      <c r="M118" s="41"/>
      <c r="N118" s="41"/>
      <c r="O118" s="41"/>
      <c r="P118" s="41"/>
      <c r="Q118" s="41"/>
      <c r="R118" s="41"/>
      <c r="S118" s="41"/>
      <c r="T118" s="41"/>
    </row>
    <row r="119" spans="1:20" s="43" customFormat="1" ht="14.25" customHeight="1">
      <c r="A119" s="55">
        <f t="shared" si="1"/>
        <v>119</v>
      </c>
      <c r="B119" s="41" t="s">
        <v>116</v>
      </c>
      <c r="C119" s="60">
        <v>171303194.47260028</v>
      </c>
      <c r="D119" s="60">
        <v>67497989.999784499</v>
      </c>
      <c r="E119" s="60">
        <v>22865626.705151953</v>
      </c>
      <c r="F119" s="60">
        <v>39502844.031275958</v>
      </c>
      <c r="G119" s="60">
        <v>15495641.756139806</v>
      </c>
      <c r="H119" s="60">
        <v>18184263.936541528</v>
      </c>
      <c r="I119" s="60">
        <v>7129011.4438116513</v>
      </c>
      <c r="J119" s="60">
        <v>627816.59989486169</v>
      </c>
      <c r="K119" s="59"/>
      <c r="L119" s="41"/>
      <c r="M119" s="41"/>
      <c r="N119" s="41"/>
      <c r="O119" s="41"/>
      <c r="P119" s="41"/>
      <c r="Q119" s="41"/>
      <c r="R119" s="41"/>
      <c r="S119" s="41"/>
      <c r="T119" s="41"/>
    </row>
    <row r="120" spans="1:20" s="43" customFormat="1" ht="14.25" customHeight="1">
      <c r="A120" s="55">
        <f t="shared" si="1"/>
        <v>120</v>
      </c>
      <c r="B120" s="41"/>
      <c r="C120" s="41"/>
      <c r="D120" s="41"/>
      <c r="E120" s="41"/>
      <c r="F120" s="41"/>
      <c r="G120" s="41"/>
      <c r="H120" s="41"/>
      <c r="I120" s="41"/>
      <c r="J120" s="41"/>
      <c r="K120" s="41"/>
      <c r="L120" s="41"/>
      <c r="M120" s="41"/>
      <c r="N120" s="41"/>
      <c r="O120" s="41"/>
      <c r="P120" s="41"/>
      <c r="Q120" s="41"/>
      <c r="R120" s="41"/>
      <c r="S120" s="41"/>
      <c r="T120" s="41"/>
    </row>
    <row r="121" spans="1:20" s="43" customFormat="1" ht="14.25" customHeight="1">
      <c r="A121" s="55">
        <f t="shared" si="1"/>
        <v>121</v>
      </c>
      <c r="B121" s="59" t="s">
        <v>117</v>
      </c>
      <c r="C121" s="60">
        <v>2562973.2169402461</v>
      </c>
      <c r="D121" s="60">
        <v>1637212.5107456553</v>
      </c>
      <c r="E121" s="60">
        <v>418657.45285459206</v>
      </c>
      <c r="F121" s="60">
        <v>254228.90428892674</v>
      </c>
      <c r="G121" s="60">
        <v>48369.138099344287</v>
      </c>
      <c r="H121" s="60">
        <v>15532.084095686359</v>
      </c>
      <c r="I121" s="60">
        <v>168623.1797469235</v>
      </c>
      <c r="J121" s="60">
        <v>20349.947109118209</v>
      </c>
      <c r="K121" s="59"/>
      <c r="L121" s="41"/>
      <c r="M121" s="41"/>
      <c r="N121" s="41"/>
      <c r="O121" s="41"/>
      <c r="P121" s="41"/>
      <c r="Q121" s="41"/>
      <c r="R121" s="41"/>
      <c r="S121" s="41"/>
      <c r="T121" s="41"/>
    </row>
    <row r="122" spans="1:20" s="43" customFormat="1" ht="14.25" customHeight="1">
      <c r="A122" s="55">
        <f t="shared" si="1"/>
        <v>122</v>
      </c>
      <c r="B122" s="59" t="s">
        <v>118</v>
      </c>
      <c r="C122" s="60">
        <v>5566185.8081967579</v>
      </c>
      <c r="D122" s="60">
        <v>3784192.0507033532</v>
      </c>
      <c r="E122" s="60">
        <v>1070284.2081178285</v>
      </c>
      <c r="F122" s="60">
        <v>560631.04472964001</v>
      </c>
      <c r="G122" s="60">
        <v>74056.506974910226</v>
      </c>
      <c r="H122" s="60">
        <v>10241.188784318652</v>
      </c>
      <c r="I122" s="60">
        <v>47936.477530791948</v>
      </c>
      <c r="J122" s="60">
        <v>18844.33135591471</v>
      </c>
      <c r="K122" s="59"/>
      <c r="L122" s="41"/>
      <c r="M122" s="41"/>
      <c r="N122" s="41"/>
      <c r="O122" s="41"/>
      <c r="P122" s="41"/>
      <c r="Q122" s="41"/>
      <c r="R122" s="41"/>
      <c r="S122" s="41"/>
      <c r="T122" s="41"/>
    </row>
    <row r="123" spans="1:20" s="43" customFormat="1" ht="14.25" customHeight="1">
      <c r="A123" s="55">
        <f t="shared" si="1"/>
        <v>123</v>
      </c>
      <c r="B123" s="59" t="s">
        <v>119</v>
      </c>
      <c r="C123" s="60">
        <v>9045616.8120592814</v>
      </c>
      <c r="D123" s="60">
        <v>7340182.9537781673</v>
      </c>
      <c r="E123" s="60">
        <v>1036300.3010797064</v>
      </c>
      <c r="F123" s="60">
        <v>198255.55841911316</v>
      </c>
      <c r="G123" s="60">
        <v>72486.201066220936</v>
      </c>
      <c r="H123" s="60">
        <v>45896.385461853242</v>
      </c>
      <c r="I123" s="60">
        <v>225805.59268778353</v>
      </c>
      <c r="J123" s="60">
        <v>126689.81956644003</v>
      </c>
      <c r="K123" s="59"/>
      <c r="L123" s="41"/>
      <c r="M123" s="41"/>
      <c r="N123" s="41"/>
      <c r="O123" s="41"/>
      <c r="P123" s="41"/>
      <c r="Q123" s="41"/>
      <c r="R123" s="41"/>
      <c r="S123" s="41"/>
      <c r="T123" s="41"/>
    </row>
    <row r="124" spans="1:20" s="43" customFormat="1" ht="14.25" customHeight="1">
      <c r="A124" s="55">
        <f t="shared" si="1"/>
        <v>124</v>
      </c>
      <c r="B124" s="41" t="s">
        <v>120</v>
      </c>
      <c r="C124" s="60">
        <v>17174775.837196283</v>
      </c>
      <c r="D124" s="60">
        <v>12761587.515227176</v>
      </c>
      <c r="E124" s="60">
        <v>2525241.9620521269</v>
      </c>
      <c r="F124" s="60">
        <v>1013115.5074376799</v>
      </c>
      <c r="G124" s="60">
        <v>194911.84614047545</v>
      </c>
      <c r="H124" s="60">
        <v>71669.658341858245</v>
      </c>
      <c r="I124" s="60">
        <v>442365.24996549898</v>
      </c>
      <c r="J124" s="60">
        <v>165884.09803147294</v>
      </c>
      <c r="K124" s="59"/>
      <c r="L124" s="41"/>
      <c r="M124" s="41"/>
      <c r="N124" s="41"/>
      <c r="O124" s="41"/>
      <c r="P124" s="41"/>
      <c r="Q124" s="41"/>
      <c r="R124" s="41"/>
      <c r="S124" s="41"/>
      <c r="T124" s="41"/>
    </row>
    <row r="125" spans="1:20" s="43" customFormat="1" ht="14.25" customHeight="1">
      <c r="A125" s="55">
        <f t="shared" si="1"/>
        <v>125</v>
      </c>
      <c r="B125" s="41"/>
      <c r="C125" s="60"/>
      <c r="D125" s="60"/>
      <c r="E125" s="60"/>
      <c r="F125" s="60"/>
      <c r="G125" s="60"/>
      <c r="H125" s="60"/>
      <c r="I125" s="60"/>
      <c r="J125" s="60"/>
      <c r="K125" s="41"/>
      <c r="L125" s="41"/>
      <c r="M125" s="41"/>
      <c r="N125" s="41"/>
      <c r="O125" s="41"/>
      <c r="P125" s="41"/>
      <c r="Q125" s="41"/>
      <c r="R125" s="41"/>
      <c r="S125" s="41"/>
      <c r="T125" s="41"/>
    </row>
    <row r="126" spans="1:20" s="43" customFormat="1" ht="14.25" customHeight="1">
      <c r="A126" s="55">
        <f t="shared" si="1"/>
        <v>126</v>
      </c>
      <c r="B126" s="59" t="s">
        <v>121</v>
      </c>
      <c r="C126" s="60">
        <v>30322772.002110548</v>
      </c>
      <c r="D126" s="60">
        <v>17005886.755271543</v>
      </c>
      <c r="E126" s="60">
        <v>4146574.8415895961</v>
      </c>
      <c r="F126" s="60">
        <v>4874860.3812290998</v>
      </c>
      <c r="G126" s="60">
        <v>1727564.8059767429</v>
      </c>
      <c r="H126" s="60">
        <v>134327.43714030457</v>
      </c>
      <c r="I126" s="60">
        <v>1708702.2811986855</v>
      </c>
      <c r="J126" s="60">
        <v>724855.49970458506</v>
      </c>
      <c r="K126" s="59"/>
      <c r="L126" s="41"/>
      <c r="M126" s="41"/>
      <c r="N126" s="41"/>
      <c r="O126" s="41"/>
      <c r="P126" s="41"/>
      <c r="Q126" s="41"/>
      <c r="R126" s="41"/>
      <c r="S126" s="41"/>
      <c r="T126" s="41"/>
    </row>
    <row r="127" spans="1:20" s="43" customFormat="1" ht="14.25" customHeight="1">
      <c r="A127" s="55">
        <f t="shared" si="1"/>
        <v>127</v>
      </c>
      <c r="B127" s="59" t="s">
        <v>122</v>
      </c>
      <c r="C127" s="60">
        <v>10511551.40192941</v>
      </c>
      <c r="D127" s="60">
        <v>5929146.071425505</v>
      </c>
      <c r="E127" s="60">
        <v>1588658.4710168813</v>
      </c>
      <c r="F127" s="60">
        <v>1786794.2629887988</v>
      </c>
      <c r="G127" s="60">
        <v>493707.23701987998</v>
      </c>
      <c r="H127" s="60">
        <v>20415.675372480393</v>
      </c>
      <c r="I127" s="60">
        <v>630601.82691906684</v>
      </c>
      <c r="J127" s="60">
        <v>62227.857186797162</v>
      </c>
      <c r="K127" s="59"/>
      <c r="L127" s="41"/>
      <c r="M127" s="41"/>
      <c r="N127" s="41"/>
      <c r="O127" s="41"/>
      <c r="P127" s="41"/>
      <c r="Q127" s="41"/>
      <c r="R127" s="41"/>
      <c r="S127" s="41"/>
      <c r="T127" s="41"/>
    </row>
    <row r="128" spans="1:20" s="43" customFormat="1" ht="14.25" customHeight="1">
      <c r="A128" s="55">
        <f t="shared" si="1"/>
        <v>128</v>
      </c>
      <c r="B128" s="41" t="s">
        <v>123</v>
      </c>
      <c r="C128" s="69">
        <v>40834323.404039957</v>
      </c>
      <c r="D128" s="69">
        <v>22935032.826697048</v>
      </c>
      <c r="E128" s="69">
        <v>5735233.3126064772</v>
      </c>
      <c r="F128" s="69">
        <v>6661654.6442178991</v>
      </c>
      <c r="G128" s="69">
        <v>2221272.0429966226</v>
      </c>
      <c r="H128" s="69">
        <v>154743.11251278495</v>
      </c>
      <c r="I128" s="69">
        <v>2339304.1081177522</v>
      </c>
      <c r="J128" s="69">
        <v>787083.35689138225</v>
      </c>
      <c r="K128" s="59"/>
      <c r="L128" s="41"/>
      <c r="M128" s="41"/>
      <c r="N128" s="41"/>
      <c r="O128" s="41"/>
      <c r="P128" s="41"/>
      <c r="Q128" s="41"/>
      <c r="R128" s="41"/>
      <c r="S128" s="41"/>
      <c r="T128" s="41"/>
    </row>
    <row r="129" spans="1:20" s="43" customFormat="1" ht="14.25" customHeight="1">
      <c r="A129" s="55">
        <f t="shared" si="1"/>
        <v>129</v>
      </c>
      <c r="B129" s="41"/>
      <c r="C129" s="70"/>
      <c r="D129" s="70"/>
      <c r="E129" s="70"/>
      <c r="F129" s="70"/>
      <c r="G129" s="70"/>
      <c r="H129" s="70"/>
      <c r="I129" s="70"/>
      <c r="J129" s="70"/>
      <c r="K129" s="41"/>
      <c r="L129" s="41"/>
      <c r="M129" s="41"/>
      <c r="N129" s="41"/>
      <c r="O129" s="41"/>
      <c r="P129" s="41"/>
      <c r="Q129" s="41"/>
      <c r="R129" s="41"/>
      <c r="S129" s="41"/>
      <c r="T129" s="41"/>
    </row>
    <row r="130" spans="1:20" s="43" customFormat="1" ht="14.25" customHeight="1">
      <c r="A130" s="55">
        <f t="shared" si="1"/>
        <v>130</v>
      </c>
      <c r="B130" s="41" t="s">
        <v>124</v>
      </c>
      <c r="C130" s="60">
        <v>319510449.10461992</v>
      </c>
      <c r="D130" s="60">
        <v>143581761.77794835</v>
      </c>
      <c r="E130" s="60">
        <v>43665540.826222003</v>
      </c>
      <c r="F130" s="60">
        <v>66748675.365349434</v>
      </c>
      <c r="G130" s="60">
        <v>25124380.212060265</v>
      </c>
      <c r="H130" s="60">
        <v>25177255.133344896</v>
      </c>
      <c r="I130" s="60">
        <v>13443419.29983745</v>
      </c>
      <c r="J130" s="60">
        <v>1769416.489857503</v>
      </c>
      <c r="K130" s="59"/>
      <c r="L130" s="41"/>
      <c r="M130" s="41"/>
      <c r="N130" s="41"/>
      <c r="O130" s="41"/>
      <c r="P130" s="41"/>
      <c r="Q130" s="41"/>
      <c r="R130" s="41"/>
      <c r="S130" s="41"/>
      <c r="T130" s="41"/>
    </row>
    <row r="131" spans="1:20" s="43" customFormat="1" ht="13.5" customHeight="1">
      <c r="A131" s="55">
        <f t="shared" si="1"/>
        <v>131</v>
      </c>
      <c r="B131" s="41" t="s">
        <v>125</v>
      </c>
      <c r="C131" s="60">
        <v>319510449.10461998</v>
      </c>
      <c r="D131" s="60">
        <v>143581761.77794835</v>
      </c>
      <c r="E131" s="60">
        <v>43665540.826222003</v>
      </c>
      <c r="F131" s="60">
        <v>66748675.365349434</v>
      </c>
      <c r="G131" s="60">
        <v>25124380.212060269</v>
      </c>
      <c r="H131" s="60">
        <v>25177255.1333449</v>
      </c>
      <c r="I131" s="60">
        <v>13443419.299837455</v>
      </c>
      <c r="J131" s="60">
        <v>1769416.489857503</v>
      </c>
      <c r="K131" s="59"/>
      <c r="L131" s="41"/>
      <c r="M131" s="41"/>
      <c r="N131" s="41"/>
      <c r="O131" s="41"/>
      <c r="P131" s="41"/>
      <c r="Q131" s="41"/>
      <c r="R131" s="41"/>
      <c r="S131" s="41"/>
      <c r="T131" s="41"/>
    </row>
    <row r="132" spans="1:20" s="43" customFormat="1" ht="13.5" customHeight="1">
      <c r="A132" s="55">
        <f t="shared" si="1"/>
        <v>132</v>
      </c>
      <c r="B132" s="71"/>
      <c r="C132" s="60"/>
      <c r="D132" s="60"/>
      <c r="E132" s="60"/>
      <c r="F132" s="60"/>
      <c r="G132" s="60"/>
      <c r="H132" s="60"/>
      <c r="I132" s="60"/>
      <c r="J132" s="60"/>
      <c r="K132" s="41"/>
      <c r="L132" s="41"/>
      <c r="M132" s="41"/>
      <c r="N132" s="41"/>
      <c r="O132" s="41"/>
      <c r="P132" s="41"/>
      <c r="Q132" s="41"/>
      <c r="R132" s="41"/>
      <c r="S132" s="41"/>
      <c r="T132" s="41"/>
    </row>
    <row r="133" spans="1:20" s="43" customFormat="1" ht="13.5" customHeight="1">
      <c r="A133" s="55">
        <f t="shared" si="1"/>
        <v>133</v>
      </c>
      <c r="B133" s="41"/>
      <c r="C133" s="41"/>
      <c r="D133" s="41"/>
      <c r="E133" s="41"/>
      <c r="F133" s="41"/>
      <c r="G133" s="41"/>
      <c r="H133" s="41"/>
      <c r="I133" s="41"/>
      <c r="J133" s="41"/>
      <c r="K133" s="41"/>
      <c r="L133" s="41"/>
      <c r="M133" s="41"/>
      <c r="N133" s="41"/>
      <c r="O133" s="41"/>
      <c r="P133" s="41"/>
      <c r="Q133" s="41"/>
      <c r="R133" s="41"/>
      <c r="S133" s="41"/>
      <c r="T133" s="41"/>
    </row>
    <row r="134" spans="1:20" s="43" customFormat="1" ht="13.5" customHeight="1">
      <c r="A134" s="55">
        <f t="shared" si="1"/>
        <v>134</v>
      </c>
      <c r="B134" s="56" t="s">
        <v>84</v>
      </c>
      <c r="C134" s="41"/>
      <c r="D134" s="41"/>
      <c r="E134" s="41"/>
      <c r="F134" s="41"/>
      <c r="G134" s="41"/>
      <c r="H134" s="41"/>
      <c r="I134" s="41"/>
      <c r="J134" s="41"/>
      <c r="K134" s="41"/>
      <c r="L134" s="41"/>
      <c r="M134" s="41"/>
      <c r="N134" s="41"/>
      <c r="O134" s="41"/>
      <c r="P134" s="41"/>
      <c r="Q134" s="41"/>
      <c r="R134" s="41"/>
      <c r="S134" s="41"/>
      <c r="T134" s="41"/>
    </row>
    <row r="135" spans="1:20" s="43" customFormat="1" ht="13.5" customHeight="1">
      <c r="A135" s="55">
        <f t="shared" si="1"/>
        <v>135</v>
      </c>
      <c r="B135" s="59" t="s">
        <v>85</v>
      </c>
      <c r="C135" s="60">
        <v>16915012.473715823</v>
      </c>
      <c r="D135" s="60">
        <v>9890882.4818112571</v>
      </c>
      <c r="E135" s="60">
        <v>2596965.9090000005</v>
      </c>
      <c r="F135" s="60">
        <v>2527907.9799947469</v>
      </c>
      <c r="G135" s="60">
        <v>801002.61</v>
      </c>
      <c r="H135" s="60">
        <v>668894.71</v>
      </c>
      <c r="I135" s="60">
        <v>383614.78290981817</v>
      </c>
      <c r="J135" s="60">
        <v>45744</v>
      </c>
      <c r="K135" s="41"/>
      <c r="L135" s="41"/>
      <c r="M135" s="41"/>
      <c r="N135" s="41"/>
      <c r="O135" s="41"/>
      <c r="P135" s="41"/>
      <c r="Q135" s="41"/>
      <c r="R135" s="41"/>
      <c r="S135" s="41"/>
      <c r="T135" s="41"/>
    </row>
    <row r="136" spans="1:20" s="43" customFormat="1" ht="13.5" customHeight="1">
      <c r="A136" s="55">
        <f t="shared" si="1"/>
        <v>136</v>
      </c>
      <c r="B136" s="59" t="s">
        <v>86</v>
      </c>
      <c r="C136" s="60">
        <v>4051814834.4705243</v>
      </c>
      <c r="D136" s="60">
        <v>1583501938.9421983</v>
      </c>
      <c r="E136" s="60">
        <v>537667680.36784828</v>
      </c>
      <c r="F136" s="60">
        <v>933466391.88154042</v>
      </c>
      <c r="G136" s="60">
        <v>368820502.493258</v>
      </c>
      <c r="H136" s="60">
        <v>444812652.53044617</v>
      </c>
      <c r="I136" s="60">
        <v>168577999</v>
      </c>
      <c r="J136" s="60">
        <v>14967669.255233215</v>
      </c>
      <c r="K136" s="41"/>
      <c r="L136" s="41"/>
      <c r="M136" s="41"/>
      <c r="N136" s="41"/>
      <c r="O136" s="41"/>
      <c r="P136" s="41"/>
      <c r="Q136" s="41"/>
      <c r="R136" s="41"/>
      <c r="S136" s="41"/>
      <c r="T136" s="41"/>
    </row>
    <row r="137" spans="1:20" s="43" customFormat="1" ht="13.5" customHeight="1">
      <c r="A137" s="55">
        <f t="shared" si="1"/>
        <v>137</v>
      </c>
      <c r="B137" s="59" t="s">
        <v>87</v>
      </c>
      <c r="C137" s="60">
        <v>131060</v>
      </c>
      <c r="D137" s="60">
        <v>103542</v>
      </c>
      <c r="E137" s="60">
        <v>17994</v>
      </c>
      <c r="F137" s="60">
        <v>1063</v>
      </c>
      <c r="G137" s="60">
        <v>55</v>
      </c>
      <c r="H137" s="60">
        <v>1</v>
      </c>
      <c r="I137" s="60">
        <v>5303</v>
      </c>
      <c r="J137" s="60">
        <v>3102</v>
      </c>
      <c r="K137" s="41"/>
      <c r="L137" s="41"/>
      <c r="M137" s="41"/>
      <c r="N137" s="41"/>
      <c r="O137" s="41"/>
      <c r="P137" s="41"/>
      <c r="Q137" s="41"/>
      <c r="R137" s="41"/>
      <c r="S137" s="41"/>
      <c r="T137" s="41"/>
    </row>
    <row r="138" spans="1:20" s="43" customFormat="1" ht="13.5" customHeight="1">
      <c r="A138" s="55">
        <f t="shared" si="1"/>
        <v>138</v>
      </c>
      <c r="B138" s="61" t="s">
        <v>126</v>
      </c>
      <c r="C138" s="62">
        <v>0</v>
      </c>
      <c r="D138" s="62">
        <v>0</v>
      </c>
      <c r="E138" s="62">
        <v>0</v>
      </c>
      <c r="F138" s="62">
        <v>0</v>
      </c>
      <c r="G138" s="62">
        <v>0</v>
      </c>
      <c r="H138" s="62">
        <v>0</v>
      </c>
      <c r="I138" s="62">
        <v>0</v>
      </c>
      <c r="J138" s="62">
        <v>0</v>
      </c>
      <c r="K138" s="41"/>
      <c r="L138" s="41"/>
      <c r="M138" s="41"/>
      <c r="N138" s="41"/>
      <c r="O138" s="41"/>
      <c r="P138" s="41"/>
      <c r="Q138" s="41"/>
      <c r="R138" s="41"/>
      <c r="S138" s="41"/>
      <c r="T138" s="41"/>
    </row>
    <row r="139" spans="1:20" s="43" customFormat="1" ht="13.5" customHeight="1">
      <c r="A139" s="55">
        <f t="shared" si="1"/>
        <v>139</v>
      </c>
      <c r="B139" s="41"/>
      <c r="C139" s="41"/>
      <c r="D139" s="41"/>
      <c r="E139" s="41"/>
      <c r="F139" s="41"/>
      <c r="G139" s="41"/>
      <c r="H139" s="41"/>
      <c r="I139" s="41"/>
      <c r="J139" s="41"/>
      <c r="K139" s="41"/>
      <c r="L139" s="41"/>
      <c r="M139" s="41"/>
      <c r="N139" s="41"/>
      <c r="O139" s="41"/>
      <c r="P139" s="41"/>
      <c r="Q139" s="41"/>
      <c r="R139" s="41"/>
      <c r="S139" s="41"/>
      <c r="T139" s="41"/>
    </row>
    <row r="140" spans="1:20" s="43" customFormat="1" ht="13.5" customHeight="1">
      <c r="A140" s="55">
        <f t="shared" si="1"/>
        <v>140</v>
      </c>
      <c r="B140" s="63" t="s">
        <v>127</v>
      </c>
      <c r="C140" s="41"/>
      <c r="D140" s="41"/>
      <c r="E140" s="41"/>
      <c r="F140" s="41"/>
      <c r="G140" s="41"/>
      <c r="H140" s="41"/>
      <c r="I140" s="41"/>
      <c r="J140" s="41"/>
      <c r="K140" s="41"/>
      <c r="L140" s="41"/>
      <c r="M140" s="41"/>
      <c r="N140" s="41"/>
      <c r="O140" s="41"/>
      <c r="P140" s="41"/>
      <c r="Q140" s="41"/>
      <c r="R140" s="41"/>
      <c r="S140" s="41"/>
      <c r="T140" s="41"/>
    </row>
    <row r="141" spans="1:20" s="43" customFormat="1" ht="13.5" customHeight="1">
      <c r="A141" s="55">
        <f t="shared" si="1"/>
        <v>141</v>
      </c>
      <c r="B141" s="59" t="s">
        <v>128</v>
      </c>
      <c r="C141" s="72">
        <v>5.3324320943269763</v>
      </c>
      <c r="D141" s="72">
        <v>4.0832707809954449</v>
      </c>
      <c r="E141" s="72">
        <v>4.8284957468848457</v>
      </c>
      <c r="F141" s="72">
        <v>7.7419990511120433</v>
      </c>
      <c r="G141" s="72">
        <v>9.0044083211955588</v>
      </c>
      <c r="H141" s="72">
        <v>10.116059111827518</v>
      </c>
      <c r="I141" s="72">
        <v>9.2090781047221544</v>
      </c>
      <c r="J141" s="72">
        <v>4.1236541413034713</v>
      </c>
      <c r="K141" s="41"/>
      <c r="L141" s="41"/>
      <c r="M141" s="41"/>
      <c r="N141" s="41"/>
      <c r="O141" s="41"/>
      <c r="P141" s="41"/>
      <c r="Q141" s="41"/>
      <c r="R141" s="41"/>
      <c r="S141" s="41"/>
      <c r="T141" s="41"/>
    </row>
    <row r="142" spans="1:20" s="43" customFormat="1" ht="13.5" customHeight="1">
      <c r="A142" s="55">
        <f t="shared" si="1"/>
        <v>142</v>
      </c>
      <c r="B142" s="59" t="s">
        <v>129</v>
      </c>
      <c r="C142" s="73">
        <v>4.2278139912823913E-2</v>
      </c>
      <c r="D142" s="73">
        <v>4.2625770351044923E-2</v>
      </c>
      <c r="E142" s="73">
        <v>4.2527433840747711E-2</v>
      </c>
      <c r="F142" s="73">
        <v>4.2318442715063471E-2</v>
      </c>
      <c r="G142" s="73">
        <v>4.2014046538595189E-2</v>
      </c>
      <c r="H142" s="73">
        <v>4.088072547643385E-2</v>
      </c>
      <c r="I142" s="73">
        <v>4.228909754594757E-2</v>
      </c>
      <c r="J142" s="73">
        <v>4.1944847202937445E-2</v>
      </c>
      <c r="K142" s="41"/>
      <c r="L142" s="41"/>
      <c r="M142" s="41"/>
      <c r="N142" s="41"/>
      <c r="O142" s="41"/>
      <c r="P142" s="41"/>
      <c r="Q142" s="41"/>
      <c r="R142" s="41"/>
      <c r="S142" s="41"/>
      <c r="T142" s="41"/>
    </row>
    <row r="143" spans="1:20" s="43" customFormat="1" ht="13.5" customHeight="1">
      <c r="A143" s="55">
        <f t="shared" si="1"/>
        <v>143</v>
      </c>
      <c r="B143" s="59" t="s">
        <v>130</v>
      </c>
      <c r="C143" s="72">
        <v>10.920428199041332</v>
      </c>
      <c r="D143" s="72">
        <v>10.270862319338349</v>
      </c>
      <c r="E143" s="72">
        <v>11.694833287263009</v>
      </c>
      <c r="F143" s="72">
        <v>79.422664427538407</v>
      </c>
      <c r="G143" s="72">
        <v>295.32097900072034</v>
      </c>
      <c r="H143" s="72">
        <v>5972.4715284881868</v>
      </c>
      <c r="I143" s="72">
        <v>6.9514936508501322</v>
      </c>
      <c r="J143" s="72">
        <v>4.4563748665235581</v>
      </c>
      <c r="K143" s="41"/>
      <c r="L143" s="41"/>
      <c r="M143" s="41"/>
      <c r="N143" s="41"/>
      <c r="O143" s="41"/>
      <c r="P143" s="41"/>
      <c r="Q143" s="41"/>
      <c r="R143" s="41"/>
      <c r="S143" s="41"/>
      <c r="T143" s="41"/>
    </row>
    <row r="144" spans="1:20" s="43" customFormat="1" ht="13.5" customHeight="1">
      <c r="A144" s="55">
        <f t="shared" si="1"/>
        <v>144</v>
      </c>
      <c r="B144" s="59" t="s">
        <v>131</v>
      </c>
      <c r="C144" s="72">
        <v>2.4140876908895139</v>
      </c>
      <c r="D144" s="72">
        <v>2.3188055129431784</v>
      </c>
      <c r="E144" s="72">
        <v>2.2084361187532542</v>
      </c>
      <c r="F144" s="72">
        <v>2.6352441215964446</v>
      </c>
      <c r="G144" s="72">
        <v>2.7731146131928619</v>
      </c>
      <c r="H144" s="72">
        <v>0.23134151040420839</v>
      </c>
      <c r="I144" s="72">
        <v>6.0980551645416803</v>
      </c>
      <c r="J144" s="72">
        <v>17.20626436016488</v>
      </c>
      <c r="K144" s="41"/>
      <c r="L144" s="41"/>
      <c r="M144" s="41"/>
      <c r="N144" s="41"/>
      <c r="O144" s="41"/>
      <c r="P144" s="41"/>
      <c r="Q144" s="41"/>
      <c r="R144" s="41"/>
      <c r="S144" s="41"/>
      <c r="T144" s="41"/>
    </row>
  </sheetData>
  <mergeCells count="6">
    <mergeCell ref="B7:J7"/>
    <mergeCell ref="B2:J2"/>
    <mergeCell ref="B3:J3"/>
    <mergeCell ref="B4:J4"/>
    <mergeCell ref="B5:J5"/>
    <mergeCell ref="B6:J6"/>
  </mergeCells>
  <pageMargins left="0.7" right="0.7" top="0.75" bottom="0.75" header="0.3" footer="0.3"/>
  <pageSetup scale="65" orientation="landscape" r:id="rId1"/>
  <rowBreaks count="1" manualBreakCount="1">
    <brk id="109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6E45178E737B2439E5D7C497507581C" ma:contentTypeVersion="131" ma:contentTypeDescription="" ma:contentTypeScope="" ma:versionID="c7ae4816fe8ea69c70f4b1a0bddb2ce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2010-05-04T07:00:00+00:00</OpenedDate>
    <Date1 xmlns="dc463f71-b30c-4ab2-9473-d307f9d35888">2010-11-05T07:00:00+00:00</Date1>
    <IsDocumentOrder xmlns="dc463f71-b30c-4ab2-9473-d307f9d35888" xsi:nil="true"/>
    <IsHighlyConfidential xmlns="dc463f71-b30c-4ab2-9473-d307f9d35888">false</IsHighlyConfidential>
    <CaseCompanyNames xmlns="dc463f71-b30c-4ab2-9473-d307f9d35888">Pacific Power &amp; Light Company</CaseCompanyNames>
    <DocketNumber xmlns="dc463f71-b30c-4ab2-9473-d307f9d35888">100749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E54231F7-0E3C-44D2-BDA6-8024B6235CF8}"/>
</file>

<file path=customXml/itemProps2.xml><?xml version="1.0" encoding="utf-8"?>
<ds:datastoreItem xmlns:ds="http://schemas.openxmlformats.org/officeDocument/2006/customXml" ds:itemID="{A8AA6F1E-A382-4BA7-B7F0-3C91BA6888AA}"/>
</file>

<file path=customXml/itemProps3.xml><?xml version="1.0" encoding="utf-8"?>
<ds:datastoreItem xmlns:ds="http://schemas.openxmlformats.org/officeDocument/2006/customXml" ds:itemID="{4E561E45-03C0-45FC-B37F-C6C5DF238F83}"/>
</file>

<file path=customXml/itemProps4.xml><?xml version="1.0" encoding="utf-8"?>
<ds:datastoreItem xmlns:ds="http://schemas.openxmlformats.org/officeDocument/2006/customXml" ds:itemID="{C67CBCD1-17C7-4D3C-804C-F63DD0B3CBB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Summary - Earned</vt:lpstr>
      <vt:lpstr>Unit Costs - Earned</vt:lpstr>
      <vt:lpstr>Summary - Target</vt:lpstr>
      <vt:lpstr>Unit Costs - Target</vt:lpstr>
    </vt:vector>
  </TitlesOfParts>
  <Company>PacifiCorp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Terrica Reyes</dc:creator>
  <cp:lastModifiedBy>p21850</cp:lastModifiedBy>
  <dcterms:created xsi:type="dcterms:W3CDTF">2010-11-02T14:47:54Z</dcterms:created>
  <dcterms:modified xsi:type="dcterms:W3CDTF">2010-11-02T21:40:01Z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0x0101006E56B4D1795A2E4DB2F0B01679ED314A0096E45178E737B2439E5D7C497507581C</vt:lpwstr>
  </property>
  <property fmtid="{D5CDD505-2E9C-101B-9397-08002B2CF9AE}" pid="3" name="_docset_NoMedatataSyncRequired">
    <vt:lpwstr>False</vt:lpwstr>
  </property>
</Properties>
</file>