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7665" yWindow="405" windowWidth="7710" windowHeight="7380" tabRatio="897" activeTab="3"/>
  </bookViews>
  <sheets>
    <sheet name="176 Tons" sheetId="1" r:id="rId1"/>
    <sheet name="MSW Tons" sheetId="4" r:id="rId2"/>
    <sheet name="Recycle Tons" sheetId="5" r:id="rId3"/>
    <sheet name="YW Tons" sheetId="2" r:id="rId4"/>
  </sheets>
  <externalReferences>
    <externalReference r:id="rId5"/>
  </externalReferences>
  <definedNames>
    <definedName name="Tukwila_Report" localSheetId="1">[1]ST97TONS!#REF!</definedName>
    <definedName name="Tukwila_Report" localSheetId="2">[1]ST97TONS!#REF!</definedName>
    <definedName name="Tukwila_Report1">[1]ST97TONS!#REF!</definedName>
  </definedNames>
  <calcPr calcId="145621" calcMode="manual"/>
</workbook>
</file>

<file path=xl/calcChain.xml><?xml version="1.0" encoding="utf-8"?>
<calcChain xmlns="http://schemas.openxmlformats.org/spreadsheetml/2006/main">
  <c r="G9" i="4" l="1"/>
  <c r="D218" i="1"/>
  <c r="D219" i="1"/>
  <c r="D220" i="1"/>
  <c r="D226" i="1" s="1"/>
  <c r="D221" i="1"/>
  <c r="D222" i="1"/>
  <c r="D223" i="1"/>
  <c r="D224" i="1"/>
  <c r="D225" i="1"/>
  <c r="D229" i="1"/>
  <c r="D237" i="1"/>
  <c r="D240" i="1"/>
  <c r="D247" i="1"/>
  <c r="D250" i="1"/>
  <c r="D258" i="1"/>
  <c r="D261" i="1"/>
  <c r="D269" i="1"/>
  <c r="D209" i="1"/>
  <c r="D211" i="1"/>
  <c r="D212" i="1"/>
  <c r="D214" i="1"/>
  <c r="D215" i="1"/>
  <c r="D216" i="1"/>
  <c r="D184" i="1"/>
  <c r="D186" i="1"/>
  <c r="D187" i="1"/>
  <c r="D189" i="1"/>
  <c r="D190" i="1"/>
  <c r="D191" i="1"/>
  <c r="D112" i="1"/>
  <c r="D136" i="1"/>
  <c r="D138" i="1"/>
  <c r="D139" i="1"/>
  <c r="D141" i="1"/>
  <c r="D142" i="1"/>
  <c r="D143" i="1"/>
  <c r="D114" i="1"/>
  <c r="D115" i="1"/>
  <c r="D117" i="1"/>
  <c r="D118" i="1"/>
  <c r="D119" i="1"/>
  <c r="D66" i="1"/>
  <c r="D67" i="1"/>
  <c r="L34" i="1"/>
  <c r="L35" i="1"/>
  <c r="D88" i="1"/>
  <c r="D90" i="1"/>
  <c r="D91" i="1"/>
  <c r="D93" i="1"/>
  <c r="D94" i="1"/>
  <c r="D95" i="1"/>
  <c r="D160" i="1"/>
  <c r="D162" i="1"/>
  <c r="D163" i="1"/>
  <c r="D165" i="1"/>
  <c r="D166" i="1"/>
  <c r="D167" i="1"/>
  <c r="H64" i="1"/>
  <c r="D64" i="1"/>
  <c r="E64" i="1"/>
  <c r="D69" i="1"/>
  <c r="D70" i="1"/>
  <c r="D71" i="1"/>
  <c r="O209" i="1" l="1"/>
  <c r="O34" i="1" l="1"/>
  <c r="O35" i="1"/>
  <c r="N35" i="1"/>
  <c r="AQ14" i="4" l="1"/>
  <c r="AQ13" i="4"/>
  <c r="AQ12" i="4"/>
  <c r="AQ11" i="4"/>
  <c r="AQ10" i="4"/>
  <c r="AQ9" i="4"/>
  <c r="AQ8" i="4"/>
  <c r="AQ7" i="4"/>
  <c r="S8" i="2" l="1"/>
  <c r="S9" i="2"/>
  <c r="S10" i="2"/>
  <c r="S11" i="2"/>
  <c r="S12" i="2"/>
  <c r="S13" i="2"/>
  <c r="D14" i="4" l="1"/>
  <c r="E14" i="4"/>
  <c r="F14" i="4"/>
  <c r="D17" i="4"/>
  <c r="E17" i="4"/>
  <c r="F17" i="4"/>
  <c r="D18" i="4"/>
  <c r="E18" i="4"/>
  <c r="F18" i="4"/>
  <c r="D19" i="4"/>
  <c r="E19" i="4"/>
  <c r="F19" i="4"/>
  <c r="D20" i="4"/>
  <c r="E20" i="4"/>
  <c r="F20" i="4"/>
  <c r="K64" i="1" l="1"/>
  <c r="K209" i="1"/>
  <c r="K184" i="1"/>
  <c r="K160" i="1"/>
  <c r="K112" i="1"/>
  <c r="K136" i="1"/>
  <c r="AI8" i="2" l="1"/>
  <c r="AI9" i="2"/>
  <c r="AI10" i="2"/>
  <c r="AI11" i="2"/>
  <c r="AI12" i="2"/>
  <c r="AI13" i="2"/>
  <c r="K20" i="2" l="1"/>
  <c r="G20" i="2"/>
  <c r="E112" i="1" l="1"/>
  <c r="Q261" i="1" l="1"/>
  <c r="O261" i="1"/>
  <c r="N261" i="1"/>
  <c r="M261" i="1"/>
  <c r="L261" i="1"/>
  <c r="K261" i="1"/>
  <c r="I261" i="1"/>
  <c r="H261" i="1"/>
  <c r="G261" i="1"/>
  <c r="F261" i="1"/>
  <c r="E261" i="1"/>
  <c r="Q250" i="1"/>
  <c r="O250" i="1"/>
  <c r="N250" i="1"/>
  <c r="M250" i="1"/>
  <c r="L250" i="1"/>
  <c r="K250" i="1"/>
  <c r="J250" i="1"/>
  <c r="I250" i="1"/>
  <c r="H250" i="1"/>
  <c r="G250" i="1"/>
  <c r="F250" i="1"/>
  <c r="E250" i="1"/>
  <c r="Q240" i="1"/>
  <c r="O240" i="1"/>
  <c r="N240" i="1"/>
  <c r="M240" i="1"/>
  <c r="L240" i="1"/>
  <c r="K240" i="1"/>
  <c r="J240" i="1"/>
  <c r="I240" i="1"/>
  <c r="H240" i="1"/>
  <c r="G240" i="1"/>
  <c r="F240" i="1"/>
  <c r="E240" i="1"/>
  <c r="Q229" i="1"/>
  <c r="O229" i="1"/>
  <c r="N229" i="1"/>
  <c r="M229" i="1"/>
  <c r="L229" i="1"/>
  <c r="K229" i="1"/>
  <c r="J229" i="1"/>
  <c r="I229" i="1"/>
  <c r="H229" i="1"/>
  <c r="G229" i="1"/>
  <c r="F229" i="1"/>
  <c r="E229" i="1"/>
  <c r="Q218" i="1"/>
  <c r="O218" i="1"/>
  <c r="N218" i="1"/>
  <c r="M218" i="1"/>
  <c r="L218" i="1"/>
  <c r="K218" i="1"/>
  <c r="J218" i="1"/>
  <c r="I218" i="1"/>
  <c r="H218" i="1"/>
  <c r="G218" i="1"/>
  <c r="F218" i="1"/>
  <c r="E218" i="1"/>
  <c r="Q194" i="1"/>
  <c r="O194" i="1"/>
  <c r="N194" i="1"/>
  <c r="M194" i="1"/>
  <c r="L194" i="1"/>
  <c r="K194" i="1"/>
  <c r="J194" i="1"/>
  <c r="I194" i="1"/>
  <c r="H194" i="1"/>
  <c r="G194" i="1"/>
  <c r="F194" i="1"/>
  <c r="E194" i="1"/>
  <c r="Q169" i="1"/>
  <c r="O169" i="1"/>
  <c r="N169" i="1"/>
  <c r="M169" i="1"/>
  <c r="L169" i="1"/>
  <c r="K169" i="1"/>
  <c r="J169" i="1"/>
  <c r="I169" i="1"/>
  <c r="H169" i="1"/>
  <c r="G169" i="1"/>
  <c r="F169" i="1"/>
  <c r="E169" i="1"/>
  <c r="Q145" i="1"/>
  <c r="O145" i="1"/>
  <c r="N145" i="1"/>
  <c r="M145" i="1"/>
  <c r="L145" i="1"/>
  <c r="K145" i="1"/>
  <c r="J145" i="1"/>
  <c r="I145" i="1"/>
  <c r="H145" i="1"/>
  <c r="G145" i="1"/>
  <c r="F145" i="1"/>
  <c r="E145" i="1"/>
  <c r="Q121" i="1"/>
  <c r="O121" i="1"/>
  <c r="N121" i="1"/>
  <c r="M121" i="1"/>
  <c r="L121" i="1"/>
  <c r="K121" i="1"/>
  <c r="J121" i="1"/>
  <c r="I121" i="1"/>
  <c r="H121" i="1"/>
  <c r="G121" i="1"/>
  <c r="F121" i="1"/>
  <c r="E121" i="1"/>
  <c r="Q97" i="1"/>
  <c r="O97" i="1"/>
  <c r="N97" i="1"/>
  <c r="M97" i="1"/>
  <c r="L97" i="1"/>
  <c r="K97" i="1"/>
  <c r="J97" i="1"/>
  <c r="I97" i="1"/>
  <c r="H97" i="1"/>
  <c r="G97" i="1"/>
  <c r="F97" i="1"/>
  <c r="E97" i="1"/>
  <c r="Q73" i="1"/>
  <c r="O73" i="1"/>
  <c r="N73" i="1"/>
  <c r="M73" i="1"/>
  <c r="L73" i="1"/>
  <c r="K73" i="1"/>
  <c r="J73" i="1"/>
  <c r="I73" i="1"/>
  <c r="H73" i="1"/>
  <c r="G73" i="1"/>
  <c r="F73" i="1"/>
  <c r="E73" i="1"/>
  <c r="Q49" i="1"/>
  <c r="O49" i="1"/>
  <c r="N49" i="1"/>
  <c r="M49" i="1"/>
  <c r="L49" i="1"/>
  <c r="K49" i="1"/>
  <c r="J49" i="1"/>
  <c r="I49" i="1"/>
  <c r="H49" i="1"/>
  <c r="G49" i="1"/>
  <c r="F49" i="1"/>
  <c r="E49" i="1"/>
  <c r="D49" i="1"/>
  <c r="Q25" i="1"/>
  <c r="O25" i="1"/>
  <c r="N25" i="1"/>
  <c r="M25" i="1"/>
  <c r="L25" i="1"/>
  <c r="K25" i="1"/>
  <c r="J25" i="1"/>
  <c r="I25" i="1"/>
  <c r="H25" i="1"/>
  <c r="G25" i="1"/>
  <c r="F25" i="1"/>
  <c r="E25" i="1"/>
  <c r="D25" i="1"/>
  <c r="K225" i="1" l="1"/>
  <c r="K224" i="1"/>
  <c r="K223" i="1"/>
  <c r="K222" i="1"/>
  <c r="K221" i="1"/>
  <c r="E221" i="1"/>
  <c r="K219" i="1"/>
  <c r="F160" i="1" l="1"/>
  <c r="F223" i="1" s="1"/>
  <c r="E209" i="1"/>
  <c r="E224" i="1" s="1"/>
  <c r="M136" i="1" l="1"/>
  <c r="M222" i="1" s="1"/>
  <c r="O136" i="1"/>
  <c r="H136" i="1"/>
  <c r="H222" i="1" s="1"/>
  <c r="J136" i="1"/>
  <c r="J222" i="1" s="1"/>
  <c r="F136" i="1"/>
  <c r="F222" i="1" s="1"/>
  <c r="F112" i="1"/>
  <c r="F221" i="1" s="1"/>
  <c r="E136" i="1"/>
  <c r="E222" i="1" s="1"/>
  <c r="L136" i="1"/>
  <c r="L222" i="1" s="1"/>
  <c r="N136" i="1"/>
  <c r="N222" i="1" s="1"/>
  <c r="E27" i="1"/>
  <c r="G27" i="1"/>
  <c r="I27" i="1"/>
  <c r="K27" i="1"/>
  <c r="M27" i="1"/>
  <c r="O27" i="1"/>
  <c r="F28" i="1"/>
  <c r="H28" i="1"/>
  <c r="J28" i="1"/>
  <c r="L28" i="1"/>
  <c r="N28" i="1"/>
  <c r="E29" i="1"/>
  <c r="G29" i="1"/>
  <c r="I29" i="1"/>
  <c r="K29" i="1"/>
  <c r="M29" i="1"/>
  <c r="O29" i="1"/>
  <c r="F30" i="1"/>
  <c r="H30" i="1"/>
  <c r="J30" i="1"/>
  <c r="L30" i="1"/>
  <c r="N30" i="1"/>
  <c r="E31" i="1"/>
  <c r="G31" i="1"/>
  <c r="I31" i="1"/>
  <c r="K31" i="1"/>
  <c r="M31" i="1"/>
  <c r="O31" i="1"/>
  <c r="F32" i="1"/>
  <c r="H32" i="1"/>
  <c r="J32" i="1"/>
  <c r="L32" i="1"/>
  <c r="N32" i="1"/>
  <c r="E33" i="1"/>
  <c r="G33" i="1"/>
  <c r="I33" i="1"/>
  <c r="K33" i="1"/>
  <c r="M33" i="1"/>
  <c r="O33" i="1"/>
  <c r="F38" i="1"/>
  <c r="H38" i="1"/>
  <c r="J38" i="1"/>
  <c r="L38" i="1"/>
  <c r="N38" i="1"/>
  <c r="E39" i="1"/>
  <c r="G39" i="1"/>
  <c r="I39" i="1"/>
  <c r="K39" i="1"/>
  <c r="M39" i="1"/>
  <c r="O39" i="1"/>
  <c r="E184" i="1"/>
  <c r="E225" i="1" s="1"/>
  <c r="G136" i="1"/>
  <c r="G222" i="1" s="1"/>
  <c r="I136" i="1"/>
  <c r="I222" i="1" s="1"/>
  <c r="D27" i="1"/>
  <c r="F27" i="1"/>
  <c r="H27" i="1"/>
  <c r="J27" i="1"/>
  <c r="L27" i="1"/>
  <c r="N27" i="1"/>
  <c r="E28" i="1"/>
  <c r="G28" i="1"/>
  <c r="I28" i="1"/>
  <c r="K28" i="1"/>
  <c r="M28" i="1"/>
  <c r="O28" i="1"/>
  <c r="F29" i="1"/>
  <c r="H29" i="1"/>
  <c r="J29" i="1"/>
  <c r="L29" i="1"/>
  <c r="N29" i="1"/>
  <c r="E30" i="1"/>
  <c r="G30" i="1"/>
  <c r="I30" i="1"/>
  <c r="K30" i="1"/>
  <c r="M30" i="1"/>
  <c r="O30" i="1"/>
  <c r="F31" i="1"/>
  <c r="H31" i="1"/>
  <c r="J31" i="1"/>
  <c r="L31" i="1"/>
  <c r="N31" i="1"/>
  <c r="E32" i="1"/>
  <c r="G32" i="1"/>
  <c r="I32" i="1"/>
  <c r="K32" i="1"/>
  <c r="M32" i="1"/>
  <c r="O32" i="1"/>
  <c r="F33" i="1"/>
  <c r="H33" i="1"/>
  <c r="J33" i="1"/>
  <c r="L33" i="1"/>
  <c r="N33" i="1"/>
  <c r="E38" i="1"/>
  <c r="G38" i="1"/>
  <c r="I38" i="1"/>
  <c r="K38" i="1"/>
  <c r="M38" i="1"/>
  <c r="O38" i="1"/>
  <c r="F39" i="1"/>
  <c r="H39" i="1"/>
  <c r="J39" i="1"/>
  <c r="L39" i="1"/>
  <c r="N39" i="1"/>
  <c r="E160" i="1"/>
  <c r="E223" i="1" s="1"/>
  <c r="E88" i="1"/>
  <c r="E220" i="1" s="1"/>
  <c r="F34" i="1"/>
  <c r="H34" i="1"/>
  <c r="J34" i="1"/>
  <c r="N34" i="1"/>
  <c r="E35" i="1"/>
  <c r="G35" i="1"/>
  <c r="I35" i="1"/>
  <c r="K35" i="1"/>
  <c r="M35" i="1"/>
  <c r="E34" i="1"/>
  <c r="G34" i="1"/>
  <c r="I34" i="1"/>
  <c r="K34" i="1"/>
  <c r="M34" i="1"/>
  <c r="F35" i="1"/>
  <c r="H35" i="1"/>
  <c r="J35" i="1"/>
  <c r="D39" i="1" l="1"/>
  <c r="D38" i="1"/>
  <c r="D35" i="1"/>
  <c r="D34" i="1"/>
  <c r="D33" i="1"/>
  <c r="D32" i="1"/>
  <c r="D31" i="1"/>
  <c r="D30" i="1"/>
  <c r="D29" i="1"/>
  <c r="D28" i="1"/>
  <c r="O186" i="1" l="1"/>
  <c r="M186" i="1"/>
  <c r="K186" i="1"/>
  <c r="I186" i="1"/>
  <c r="N186" i="1"/>
  <c r="L186" i="1"/>
  <c r="J186" i="1"/>
  <c r="O211" i="1"/>
  <c r="M211" i="1"/>
  <c r="K211" i="1"/>
  <c r="G211" i="1"/>
  <c r="N211" i="1"/>
  <c r="L211" i="1"/>
  <c r="J211" i="1"/>
  <c r="H211" i="1"/>
  <c r="N138" i="1"/>
  <c r="J138" i="1"/>
  <c r="F138" i="1"/>
  <c r="O138" i="1"/>
  <c r="M138" i="1"/>
  <c r="K138" i="1"/>
  <c r="I138" i="1"/>
  <c r="E138" i="1"/>
  <c r="O90" i="1"/>
  <c r="M90" i="1"/>
  <c r="K90" i="1"/>
  <c r="I90" i="1"/>
  <c r="N90" i="1"/>
  <c r="L90" i="1"/>
  <c r="J90" i="1"/>
  <c r="N66" i="1"/>
  <c r="J66" i="1"/>
  <c r="F66" i="1"/>
  <c r="O66" i="1"/>
  <c r="M66" i="1"/>
  <c r="K66" i="1"/>
  <c r="I66" i="1"/>
  <c r="E66" i="1"/>
  <c r="H186" i="1"/>
  <c r="F186" i="1"/>
  <c r="G186" i="1"/>
  <c r="E186" i="1"/>
  <c r="F211" i="1"/>
  <c r="I211" i="1"/>
  <c r="E211" i="1"/>
  <c r="G138" i="1"/>
  <c r="L138" i="1"/>
  <c r="H138" i="1"/>
  <c r="H90" i="1"/>
  <c r="F90" i="1"/>
  <c r="G90" i="1"/>
  <c r="E90" i="1"/>
  <c r="G66" i="1"/>
  <c r="L66" i="1"/>
  <c r="H66" i="1"/>
  <c r="O187" i="1"/>
  <c r="M187" i="1"/>
  <c r="K187" i="1"/>
  <c r="I187" i="1"/>
  <c r="G187" i="1"/>
  <c r="E187" i="1"/>
  <c r="N187" i="1"/>
  <c r="L187" i="1"/>
  <c r="J187" i="1"/>
  <c r="H187" i="1"/>
  <c r="F187" i="1"/>
  <c r="N212" i="1"/>
  <c r="L212" i="1"/>
  <c r="J212" i="1"/>
  <c r="H212" i="1"/>
  <c r="F212" i="1"/>
  <c r="O212" i="1"/>
  <c r="M212" i="1"/>
  <c r="K212" i="1"/>
  <c r="I212" i="1"/>
  <c r="G212" i="1"/>
  <c r="E212" i="1"/>
  <c r="N139" i="1"/>
  <c r="L139" i="1"/>
  <c r="J139" i="1"/>
  <c r="H139" i="1"/>
  <c r="F139" i="1"/>
  <c r="O139" i="1"/>
  <c r="M139" i="1"/>
  <c r="K139" i="1"/>
  <c r="I139" i="1"/>
  <c r="G139" i="1"/>
  <c r="E139" i="1"/>
  <c r="O91" i="1"/>
  <c r="M91" i="1"/>
  <c r="K91" i="1"/>
  <c r="I91" i="1"/>
  <c r="G91" i="1"/>
  <c r="E91" i="1"/>
  <c r="N91" i="1"/>
  <c r="L91" i="1"/>
  <c r="J91" i="1"/>
  <c r="H91" i="1"/>
  <c r="F91" i="1"/>
  <c r="N67" i="1"/>
  <c r="L67" i="1"/>
  <c r="J67" i="1"/>
  <c r="H67" i="1"/>
  <c r="F67" i="1"/>
  <c r="O67" i="1"/>
  <c r="M67" i="1"/>
  <c r="K67" i="1"/>
  <c r="I67" i="1"/>
  <c r="G67" i="1"/>
  <c r="E67" i="1"/>
  <c r="AU7" i="4" l="1"/>
  <c r="AU8" i="4"/>
  <c r="AU9" i="4"/>
  <c r="AU10" i="4"/>
  <c r="AU11" i="4"/>
  <c r="AU12" i="4"/>
  <c r="X14" i="4" l="1"/>
  <c r="Y14" i="4"/>
  <c r="Z14" i="4"/>
  <c r="Q236" i="1" l="1"/>
  <c r="O8" i="2"/>
  <c r="F51" i="2" s="1"/>
  <c r="N14" i="4"/>
  <c r="M14" i="4"/>
  <c r="L14" i="4"/>
  <c r="K8" i="2"/>
  <c r="G8" i="2"/>
  <c r="D51" i="2" s="1"/>
  <c r="G9" i="2"/>
  <c r="G10" i="2"/>
  <c r="G11" i="2"/>
  <c r="G12" i="2"/>
  <c r="G13" i="2"/>
  <c r="O14" i="4" l="1"/>
  <c r="O27" i="5"/>
  <c r="O38" i="5" s="1"/>
  <c r="O49" i="5" s="1"/>
  <c r="N27" i="5"/>
  <c r="N38" i="5" s="1"/>
  <c r="N49" i="5" s="1"/>
  <c r="M27" i="5"/>
  <c r="M38" i="5" s="1"/>
  <c r="M49" i="5" s="1"/>
  <c r="L27" i="5"/>
  <c r="L38" i="5" s="1"/>
  <c r="L49" i="5" s="1"/>
  <c r="K27" i="5"/>
  <c r="K38" i="5" s="1"/>
  <c r="K49" i="5" s="1"/>
  <c r="J27" i="5"/>
  <c r="J38" i="5" s="1"/>
  <c r="J49" i="5" s="1"/>
  <c r="I27" i="5"/>
  <c r="I38" i="5" s="1"/>
  <c r="I49" i="5" s="1"/>
  <c r="H27" i="5"/>
  <c r="H38" i="5" s="1"/>
  <c r="H49" i="5" s="1"/>
  <c r="G27" i="5"/>
  <c r="G38" i="5" s="1"/>
  <c r="G49" i="5" s="1"/>
  <c r="F27" i="5"/>
  <c r="F38" i="5" s="1"/>
  <c r="F49" i="5" s="1"/>
  <c r="E27" i="5"/>
  <c r="E38" i="5" s="1"/>
  <c r="E49" i="5" s="1"/>
  <c r="D27" i="5"/>
  <c r="D38" i="5" s="1"/>
  <c r="D49" i="5" s="1"/>
  <c r="O49" i="2"/>
  <c r="N49" i="2"/>
  <c r="M49" i="2"/>
  <c r="L49" i="2"/>
  <c r="K49" i="2"/>
  <c r="J49" i="2"/>
  <c r="I49" i="2"/>
  <c r="H49" i="2"/>
  <c r="G49" i="2"/>
  <c r="F49" i="2"/>
  <c r="E49" i="2"/>
  <c r="D49" i="2"/>
  <c r="O27" i="4"/>
  <c r="O38" i="4" s="1"/>
  <c r="O49" i="4" s="1"/>
  <c r="N27" i="4"/>
  <c r="N38" i="4" s="1"/>
  <c r="N49" i="4" s="1"/>
  <c r="M27" i="4"/>
  <c r="M38" i="4" s="1"/>
  <c r="M49" i="4" s="1"/>
  <c r="L27" i="4"/>
  <c r="L38" i="4" s="1"/>
  <c r="L49" i="4" s="1"/>
  <c r="K27" i="4"/>
  <c r="K38" i="4" s="1"/>
  <c r="K49" i="4" s="1"/>
  <c r="J27" i="4"/>
  <c r="J38" i="4" s="1"/>
  <c r="J49" i="4" s="1"/>
  <c r="I27" i="4"/>
  <c r="I38" i="4" s="1"/>
  <c r="I49" i="4" s="1"/>
  <c r="H27" i="4"/>
  <c r="H38" i="4" s="1"/>
  <c r="H49" i="4" s="1"/>
  <c r="G27" i="4"/>
  <c r="G38" i="4" s="1"/>
  <c r="G49" i="4" s="1"/>
  <c r="F27" i="4"/>
  <c r="F38" i="4" s="1"/>
  <c r="F49" i="4" s="1"/>
  <c r="E27" i="4"/>
  <c r="E38" i="4" s="1"/>
  <c r="E49" i="4" s="1"/>
  <c r="D27" i="4"/>
  <c r="D38" i="4" s="1"/>
  <c r="D49" i="4" s="1"/>
  <c r="G209" i="1"/>
  <c r="G224" i="1" s="1"/>
  <c r="F209" i="1"/>
  <c r="F224" i="1" s="1"/>
  <c r="O184" i="1"/>
  <c r="N184" i="1"/>
  <c r="N225" i="1" s="1"/>
  <c r="M184" i="1"/>
  <c r="M225" i="1" s="1"/>
  <c r="L184" i="1"/>
  <c r="L225" i="1" s="1"/>
  <c r="J184" i="1"/>
  <c r="J225" i="1" s="1"/>
  <c r="I184" i="1"/>
  <c r="I225" i="1" s="1"/>
  <c r="H184" i="1"/>
  <c r="H225" i="1" s="1"/>
  <c r="G184" i="1"/>
  <c r="G225" i="1" s="1"/>
  <c r="F184" i="1"/>
  <c r="F225" i="1" s="1"/>
  <c r="AX14" i="5"/>
  <c r="AW14" i="5"/>
  <c r="AV14" i="5"/>
  <c r="AX14" i="2"/>
  <c r="AW14" i="2"/>
  <c r="AV14" i="2"/>
  <c r="AU13" i="4"/>
  <c r="AU8" i="2"/>
  <c r="Q225" i="1" l="1"/>
  <c r="F88" i="1"/>
  <c r="F220" i="1" s="1"/>
  <c r="G88" i="1"/>
  <c r="G220" i="1" s="1"/>
  <c r="G112" i="1"/>
  <c r="G221" i="1" s="1"/>
  <c r="AY14" i="2"/>
  <c r="G160" i="1"/>
  <c r="G223" i="1" s="1"/>
  <c r="K88" i="1" l="1"/>
  <c r="K220" i="1" s="1"/>
  <c r="K226" i="1" s="1"/>
  <c r="K18" i="1" s="1"/>
  <c r="E219" i="1"/>
  <c r="J64" i="1"/>
  <c r="J219" i="1" s="1"/>
  <c r="F64" i="1"/>
  <c r="F219" i="1" s="1"/>
  <c r="F226" i="1" s="1"/>
  <c r="G64" i="1"/>
  <c r="G219" i="1" s="1"/>
  <c r="G226" i="1" s="1"/>
  <c r="F36" i="1"/>
  <c r="J209" i="1"/>
  <c r="J224" i="1" s="1"/>
  <c r="M209" i="1"/>
  <c r="M224" i="1" s="1"/>
  <c r="I209" i="1"/>
  <c r="I224" i="1" s="1"/>
  <c r="J160" i="1"/>
  <c r="J223" i="1" s="1"/>
  <c r="M160" i="1"/>
  <c r="M223" i="1" s="1"/>
  <c r="I160" i="1"/>
  <c r="I223" i="1" s="1"/>
  <c r="J112" i="1"/>
  <c r="J221" i="1" s="1"/>
  <c r="M112" i="1"/>
  <c r="M221" i="1" s="1"/>
  <c r="I112" i="1"/>
  <c r="I221" i="1" s="1"/>
  <c r="I88" i="1"/>
  <c r="I220" i="1" s="1"/>
  <c r="J88" i="1"/>
  <c r="J220" i="1" s="1"/>
  <c r="M88" i="1"/>
  <c r="M220" i="1" s="1"/>
  <c r="I64" i="1"/>
  <c r="I219" i="1" s="1"/>
  <c r="AM7" i="4"/>
  <c r="AM8" i="4"/>
  <c r="AM9" i="4"/>
  <c r="AM10" i="4"/>
  <c r="AM11" i="4"/>
  <c r="AM12" i="4"/>
  <c r="AM13" i="4"/>
  <c r="AF14" i="4"/>
  <c r="AG14" i="4"/>
  <c r="AH14" i="4"/>
  <c r="AI7" i="4"/>
  <c r="AI8" i="4"/>
  <c r="AI9" i="4"/>
  <c r="AI10" i="4"/>
  <c r="AI11" i="4"/>
  <c r="AI12" i="4"/>
  <c r="AI13" i="4"/>
  <c r="E226" i="1" l="1"/>
  <c r="E18" i="1" s="1"/>
  <c r="J36" i="1"/>
  <c r="N36" i="1"/>
  <c r="I36" i="1"/>
  <c r="M36" i="1"/>
  <c r="H36" i="1"/>
  <c r="L36" i="1"/>
  <c r="G36" i="1"/>
  <c r="K36" i="1"/>
  <c r="O36" i="1"/>
  <c r="E36" i="1"/>
  <c r="N37" i="1"/>
  <c r="L37" i="1"/>
  <c r="J37" i="1"/>
  <c r="H37" i="1"/>
  <c r="F37" i="1"/>
  <c r="F40" i="1" s="1"/>
  <c r="O37" i="1"/>
  <c r="M37" i="1"/>
  <c r="K37" i="1"/>
  <c r="I37" i="1"/>
  <c r="G37" i="1"/>
  <c r="E37" i="1"/>
  <c r="D37" i="1"/>
  <c r="D36" i="1"/>
  <c r="J226" i="1"/>
  <c r="J18" i="1" s="1"/>
  <c r="AI14" i="4"/>
  <c r="H160" i="1"/>
  <c r="H223" i="1" s="1"/>
  <c r="H219" i="1"/>
  <c r="H209" i="1"/>
  <c r="H224" i="1" s="1"/>
  <c r="H88" i="1"/>
  <c r="H220" i="1" s="1"/>
  <c r="H112" i="1"/>
  <c r="H221" i="1" s="1"/>
  <c r="I226" i="1"/>
  <c r="N209" i="1"/>
  <c r="N224" i="1" s="1"/>
  <c r="L209" i="1"/>
  <c r="L224" i="1" s="1"/>
  <c r="N160" i="1"/>
  <c r="N223" i="1" s="1"/>
  <c r="L160" i="1"/>
  <c r="L223" i="1" s="1"/>
  <c r="O160" i="1"/>
  <c r="N112" i="1"/>
  <c r="N221" i="1" s="1"/>
  <c r="L112" i="1"/>
  <c r="L221" i="1" s="1"/>
  <c r="O112" i="1"/>
  <c r="L88" i="1"/>
  <c r="L220" i="1" s="1"/>
  <c r="O88" i="1"/>
  <c r="N88" i="1"/>
  <c r="N220" i="1" s="1"/>
  <c r="L64" i="1"/>
  <c r="L219" i="1" s="1"/>
  <c r="M64" i="1"/>
  <c r="M219" i="1" s="1"/>
  <c r="AD14" i="5"/>
  <c r="AC14" i="5"/>
  <c r="AB14" i="5"/>
  <c r="AD14" i="4"/>
  <c r="AC14" i="4"/>
  <c r="AB14" i="4"/>
  <c r="AD14" i="2"/>
  <c r="AC14" i="2"/>
  <c r="AB14" i="2"/>
  <c r="AE8" i="2"/>
  <c r="D40" i="1" l="1"/>
  <c r="G40" i="1"/>
  <c r="H40" i="1"/>
  <c r="O40" i="1"/>
  <c r="N40" i="1"/>
  <c r="M40" i="1"/>
  <c r="L40" i="1"/>
  <c r="K40" i="1"/>
  <c r="J40" i="1"/>
  <c r="I40" i="1"/>
  <c r="E40" i="1"/>
  <c r="D18" i="1"/>
  <c r="L226" i="1"/>
  <c r="L18" i="1" s="1"/>
  <c r="H226" i="1"/>
  <c r="I18" i="1"/>
  <c r="M226" i="1"/>
  <c r="O64" i="1"/>
  <c r="N64" i="1"/>
  <c r="N219" i="1" s="1"/>
  <c r="Q183" i="1"/>
  <c r="Q182" i="1"/>
  <c r="Q181" i="1"/>
  <c r="Q179" i="1"/>
  <c r="Q178" i="1"/>
  <c r="Q177" i="1"/>
  <c r="Q173" i="1"/>
  <c r="Q171" i="1"/>
  <c r="C169" i="1"/>
  <c r="B169" i="1"/>
  <c r="M18" i="1" l="1"/>
  <c r="O226" i="1"/>
  <c r="Q175" i="1"/>
  <c r="Q172" i="1"/>
  <c r="Q176" i="1"/>
  <c r="Q180" i="1"/>
  <c r="Q174" i="1"/>
  <c r="Q184" i="1"/>
  <c r="N226" i="1" l="1"/>
  <c r="N18" i="1" s="1"/>
  <c r="O18" i="1"/>
  <c r="O44" i="4"/>
  <c r="O191" i="1" s="1"/>
  <c r="N44" i="4"/>
  <c r="N191" i="1" s="1"/>
  <c r="M44" i="4"/>
  <c r="M191" i="1" s="1"/>
  <c r="L44" i="4"/>
  <c r="L191" i="1" s="1"/>
  <c r="K44" i="4"/>
  <c r="K191" i="1" s="1"/>
  <c r="J44" i="4"/>
  <c r="J191" i="1" s="1"/>
  <c r="I44" i="4"/>
  <c r="I191" i="1" s="1"/>
  <c r="H44" i="4"/>
  <c r="H191" i="1" s="1"/>
  <c r="G44" i="4"/>
  <c r="G191" i="1" s="1"/>
  <c r="F44" i="4"/>
  <c r="F191" i="1" s="1"/>
  <c r="E44" i="4"/>
  <c r="E191" i="1" s="1"/>
  <c r="D44" i="4"/>
  <c r="O33" i="4"/>
  <c r="N33" i="4"/>
  <c r="M33" i="4"/>
  <c r="L33" i="4"/>
  <c r="K33" i="4"/>
  <c r="J33" i="4"/>
  <c r="I33" i="4"/>
  <c r="H33" i="4"/>
  <c r="G33" i="4"/>
  <c r="F33" i="4"/>
  <c r="E33" i="4"/>
  <c r="D33" i="4"/>
  <c r="O22" i="4"/>
  <c r="N22" i="4"/>
  <c r="M22" i="4"/>
  <c r="L22" i="4"/>
  <c r="K22" i="4"/>
  <c r="J22" i="4"/>
  <c r="I22" i="4"/>
  <c r="H22" i="4"/>
  <c r="G22" i="4"/>
  <c r="F22" i="4"/>
  <c r="E22" i="4"/>
  <c r="D22" i="4"/>
  <c r="BB12" i="4"/>
  <c r="BA12" i="4"/>
  <c r="AZ12" i="4"/>
  <c r="AY12" i="4"/>
  <c r="O55" i="4" s="1"/>
  <c r="N55" i="4"/>
  <c r="M55" i="4"/>
  <c r="L55" i="4"/>
  <c r="K55" i="4"/>
  <c r="AE12" i="4"/>
  <c r="J55" i="4" s="1"/>
  <c r="AA12" i="4"/>
  <c r="I55" i="4" s="1"/>
  <c r="W12" i="4"/>
  <c r="H55" i="4" s="1"/>
  <c r="S12" i="4"/>
  <c r="G55" i="4" s="1"/>
  <c r="O12" i="4"/>
  <c r="F55" i="4" s="1"/>
  <c r="K12" i="4"/>
  <c r="E55" i="4" s="1"/>
  <c r="G12" i="4"/>
  <c r="D55" i="4" s="1"/>
  <c r="Q191" i="1" l="1"/>
  <c r="P44" i="4"/>
  <c r="P55" i="4"/>
  <c r="P33" i="4"/>
  <c r="P22" i="4"/>
  <c r="BC12" i="4"/>
  <c r="BB8" i="2" l="1"/>
  <c r="BA8" i="2"/>
  <c r="AZ8" i="2"/>
  <c r="O269" i="1" l="1"/>
  <c r="M269" i="1"/>
  <c r="K269" i="1"/>
  <c r="I269" i="1"/>
  <c r="N269" i="1"/>
  <c r="L269" i="1"/>
  <c r="J269" i="1"/>
  <c r="H269" i="1"/>
  <c r="F269" i="1"/>
  <c r="O162" i="1"/>
  <c r="M162" i="1"/>
  <c r="I162" i="1"/>
  <c r="G162" i="1"/>
  <c r="N162" i="1"/>
  <c r="L162" i="1"/>
  <c r="J162" i="1"/>
  <c r="O114" i="1"/>
  <c r="M114" i="1"/>
  <c r="K114" i="1"/>
  <c r="K42" i="1" s="1"/>
  <c r="I114" i="1"/>
  <c r="N114" i="1"/>
  <c r="L114" i="1"/>
  <c r="J114" i="1"/>
  <c r="H114" i="1"/>
  <c r="F114" i="1"/>
  <c r="O163" i="1"/>
  <c r="M163" i="1"/>
  <c r="I163" i="1"/>
  <c r="N163" i="1"/>
  <c r="L163" i="1"/>
  <c r="J163" i="1"/>
  <c r="F163" i="1"/>
  <c r="O115" i="1"/>
  <c r="M115" i="1"/>
  <c r="K115" i="1"/>
  <c r="I115" i="1"/>
  <c r="N115" i="1"/>
  <c r="L115" i="1"/>
  <c r="J115" i="1"/>
  <c r="G269" i="1"/>
  <c r="E269" i="1"/>
  <c r="H162" i="1"/>
  <c r="E162" i="1"/>
  <c r="G114" i="1"/>
  <c r="E163" i="1"/>
  <c r="H115" i="1"/>
  <c r="F115" i="1"/>
  <c r="G115" i="1"/>
  <c r="F162" i="1"/>
  <c r="H163" i="1"/>
  <c r="G163" i="1"/>
  <c r="Q187" i="1"/>
  <c r="BC8" i="2"/>
  <c r="E51" i="2"/>
  <c r="O44" i="2"/>
  <c r="O190" i="1" s="1"/>
  <c r="N44" i="2"/>
  <c r="N190" i="1" s="1"/>
  <c r="M44" i="2"/>
  <c r="M190" i="1" s="1"/>
  <c r="L44" i="2"/>
  <c r="L190" i="1" s="1"/>
  <c r="K44" i="2"/>
  <c r="K190" i="1" s="1"/>
  <c r="J44" i="2"/>
  <c r="J190" i="1" s="1"/>
  <c r="I44" i="2"/>
  <c r="I190" i="1" s="1"/>
  <c r="H44" i="2"/>
  <c r="H190" i="1" s="1"/>
  <c r="G44" i="2"/>
  <c r="G190" i="1" s="1"/>
  <c r="F44" i="2"/>
  <c r="F190" i="1" s="1"/>
  <c r="E44" i="2"/>
  <c r="E190" i="1" s="1"/>
  <c r="D44" i="2"/>
  <c r="O45" i="2"/>
  <c r="O215" i="1" s="1"/>
  <c r="N45" i="2"/>
  <c r="N215" i="1" s="1"/>
  <c r="M45" i="2"/>
  <c r="M215" i="1" s="1"/>
  <c r="L45" i="2"/>
  <c r="L215" i="1" s="1"/>
  <c r="K45" i="2"/>
  <c r="K215" i="1" s="1"/>
  <c r="J45" i="2"/>
  <c r="J215" i="1" s="1"/>
  <c r="I45" i="2"/>
  <c r="I215" i="1" s="1"/>
  <c r="H45" i="2"/>
  <c r="H215" i="1" s="1"/>
  <c r="G45" i="2"/>
  <c r="G215" i="1" s="1"/>
  <c r="F45" i="2"/>
  <c r="F215" i="1" s="1"/>
  <c r="E45" i="2"/>
  <c r="E215" i="1" s="1"/>
  <c r="D45" i="2"/>
  <c r="O43" i="2"/>
  <c r="O166" i="1" s="1"/>
  <c r="N43" i="2"/>
  <c r="N166" i="1" s="1"/>
  <c r="M43" i="2"/>
  <c r="M166" i="1" s="1"/>
  <c r="L43" i="2"/>
  <c r="L166" i="1" s="1"/>
  <c r="K43" i="2"/>
  <c r="K166" i="1" s="1"/>
  <c r="J43" i="2"/>
  <c r="J166" i="1" s="1"/>
  <c r="I43" i="2"/>
  <c r="I166" i="1" s="1"/>
  <c r="H43" i="2"/>
  <c r="H166" i="1" s="1"/>
  <c r="G43" i="2"/>
  <c r="G166" i="1" s="1"/>
  <c r="F43" i="2"/>
  <c r="F166" i="1" s="1"/>
  <c r="E43" i="2"/>
  <c r="E166" i="1" s="1"/>
  <c r="D43" i="2"/>
  <c r="O42" i="2"/>
  <c r="N42" i="2"/>
  <c r="N142" i="1" s="1"/>
  <c r="M42" i="2"/>
  <c r="M142" i="1" s="1"/>
  <c r="L42" i="2"/>
  <c r="L142" i="1" s="1"/>
  <c r="K42" i="2"/>
  <c r="K142" i="1" s="1"/>
  <c r="J42" i="2"/>
  <c r="J142" i="1" s="1"/>
  <c r="I42" i="2"/>
  <c r="I142" i="1" s="1"/>
  <c r="H42" i="2"/>
  <c r="H142" i="1" s="1"/>
  <c r="G42" i="2"/>
  <c r="G142" i="1" s="1"/>
  <c r="F42" i="2"/>
  <c r="F142" i="1" s="1"/>
  <c r="E42" i="2"/>
  <c r="E142" i="1" s="1"/>
  <c r="D42" i="2"/>
  <c r="O41" i="2"/>
  <c r="O118" i="1" s="1"/>
  <c r="N41" i="2"/>
  <c r="N118" i="1" s="1"/>
  <c r="M41" i="2"/>
  <c r="M118" i="1" s="1"/>
  <c r="L41" i="2"/>
  <c r="L118" i="1" s="1"/>
  <c r="K41" i="2"/>
  <c r="K118" i="1" s="1"/>
  <c r="J41" i="2"/>
  <c r="J118" i="1" s="1"/>
  <c r="I41" i="2"/>
  <c r="I118" i="1" s="1"/>
  <c r="H41" i="2"/>
  <c r="H118" i="1" s="1"/>
  <c r="G41" i="2"/>
  <c r="G118" i="1" s="1"/>
  <c r="F41" i="2"/>
  <c r="F118" i="1" s="1"/>
  <c r="E41" i="2"/>
  <c r="E118" i="1" s="1"/>
  <c r="D41" i="2"/>
  <c r="O40" i="2"/>
  <c r="O94" i="1" s="1"/>
  <c r="N40" i="2"/>
  <c r="N94" i="1" s="1"/>
  <c r="M40" i="2"/>
  <c r="M94" i="1" s="1"/>
  <c r="L40" i="2"/>
  <c r="L94" i="1" s="1"/>
  <c r="K40" i="2"/>
  <c r="K94" i="1" s="1"/>
  <c r="J40" i="2"/>
  <c r="J94" i="1" s="1"/>
  <c r="I40" i="2"/>
  <c r="I94" i="1" s="1"/>
  <c r="H40" i="2"/>
  <c r="H94" i="1" s="1"/>
  <c r="G40" i="2"/>
  <c r="G94" i="1" s="1"/>
  <c r="F40" i="2"/>
  <c r="F94" i="1" s="1"/>
  <c r="E40" i="2"/>
  <c r="E94" i="1" s="1"/>
  <c r="D40" i="2"/>
  <c r="O33" i="2"/>
  <c r="N33" i="2"/>
  <c r="M33" i="2"/>
  <c r="L33" i="2"/>
  <c r="K33" i="2"/>
  <c r="J33" i="2"/>
  <c r="I33" i="2"/>
  <c r="H33" i="2"/>
  <c r="G33" i="2"/>
  <c r="F33" i="2"/>
  <c r="E33" i="2"/>
  <c r="D33" i="2"/>
  <c r="O34" i="2"/>
  <c r="N34" i="2"/>
  <c r="M34" i="2"/>
  <c r="L34" i="2"/>
  <c r="K34" i="2"/>
  <c r="J34" i="2"/>
  <c r="I34" i="2"/>
  <c r="H34" i="2"/>
  <c r="G34" i="2"/>
  <c r="F34" i="2"/>
  <c r="E34" i="2"/>
  <c r="D34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K53" i="2" s="1"/>
  <c r="J31" i="2"/>
  <c r="I31" i="2"/>
  <c r="H31" i="2"/>
  <c r="G31" i="2"/>
  <c r="G53" i="2" s="1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2" i="2"/>
  <c r="O55" i="2" s="1"/>
  <c r="O23" i="2"/>
  <c r="O21" i="2"/>
  <c r="O54" i="2" s="1"/>
  <c r="O20" i="2"/>
  <c r="O19" i="2"/>
  <c r="O52" i="2" s="1"/>
  <c r="O18" i="2"/>
  <c r="N22" i="2"/>
  <c r="N55" i="2" s="1"/>
  <c r="N23" i="2"/>
  <c r="N21" i="2"/>
  <c r="N20" i="2"/>
  <c r="N53" i="2" s="1"/>
  <c r="N19" i="2"/>
  <c r="N18" i="2"/>
  <c r="N51" i="2" s="1"/>
  <c r="M22" i="2"/>
  <c r="M55" i="2" s="1"/>
  <c r="M23" i="2"/>
  <c r="M21" i="2"/>
  <c r="M54" i="2" s="1"/>
  <c r="M20" i="2"/>
  <c r="M19" i="2"/>
  <c r="M52" i="2" s="1"/>
  <c r="M18" i="2"/>
  <c r="L22" i="2"/>
  <c r="L55" i="2" s="1"/>
  <c r="L23" i="2"/>
  <c r="L21" i="2"/>
  <c r="L20" i="2"/>
  <c r="L53" i="2" s="1"/>
  <c r="L19" i="2"/>
  <c r="L18" i="2"/>
  <c r="L51" i="2" s="1"/>
  <c r="K22" i="2"/>
  <c r="K55" i="2" s="1"/>
  <c r="K23" i="2"/>
  <c r="K21" i="2"/>
  <c r="K54" i="2" s="1"/>
  <c r="K19" i="2"/>
  <c r="K18" i="2"/>
  <c r="J22" i="2"/>
  <c r="J23" i="2"/>
  <c r="J21" i="2"/>
  <c r="J20" i="2"/>
  <c r="J53" i="2" s="1"/>
  <c r="J19" i="2"/>
  <c r="J18" i="2"/>
  <c r="J51" i="2" s="1"/>
  <c r="I22" i="2"/>
  <c r="I55" i="2" s="1"/>
  <c r="I23" i="2"/>
  <c r="I21" i="2"/>
  <c r="I54" i="2" s="1"/>
  <c r="I20" i="2"/>
  <c r="I19" i="2"/>
  <c r="I52" i="2" s="1"/>
  <c r="I18" i="2"/>
  <c r="H22" i="2"/>
  <c r="H23" i="2"/>
  <c r="H21" i="2"/>
  <c r="H20" i="2"/>
  <c r="H53" i="2" s="1"/>
  <c r="H19" i="2"/>
  <c r="H18" i="2"/>
  <c r="H51" i="2" s="1"/>
  <c r="G22" i="2"/>
  <c r="G23" i="2"/>
  <c r="G21" i="2"/>
  <c r="G54" i="2" s="1"/>
  <c r="G19" i="2"/>
  <c r="G52" i="2" s="1"/>
  <c r="G18" i="2"/>
  <c r="F22" i="2"/>
  <c r="F23" i="2"/>
  <c r="F21" i="2"/>
  <c r="F20" i="2"/>
  <c r="F19" i="2"/>
  <c r="F18" i="2"/>
  <c r="E22" i="2"/>
  <c r="E23" i="2"/>
  <c r="E21" i="2"/>
  <c r="E20" i="2"/>
  <c r="E19" i="2"/>
  <c r="E18" i="2"/>
  <c r="D22" i="2"/>
  <c r="D23" i="2"/>
  <c r="D21" i="2"/>
  <c r="D20" i="2"/>
  <c r="D19" i="2"/>
  <c r="D18" i="2"/>
  <c r="G8" i="5"/>
  <c r="D51" i="5" s="1"/>
  <c r="K8" i="5"/>
  <c r="O8" i="5"/>
  <c r="F51" i="5" s="1"/>
  <c r="S8" i="5"/>
  <c r="G51" i="5" s="1"/>
  <c r="W8" i="5"/>
  <c r="H51" i="5" s="1"/>
  <c r="AA8" i="5"/>
  <c r="I51" i="5" s="1"/>
  <c r="AE8" i="5"/>
  <c r="J51" i="5" s="1"/>
  <c r="AI8" i="5"/>
  <c r="K51" i="5" s="1"/>
  <c r="AM8" i="5"/>
  <c r="L51" i="5" s="1"/>
  <c r="AQ8" i="5"/>
  <c r="M51" i="5" s="1"/>
  <c r="AU8" i="5"/>
  <c r="N51" i="5" s="1"/>
  <c r="AY8" i="5"/>
  <c r="O51" i="5" s="1"/>
  <c r="AZ8" i="5"/>
  <c r="BA8" i="5"/>
  <c r="BB8" i="5"/>
  <c r="D18" i="5"/>
  <c r="E18" i="5"/>
  <c r="F18" i="5"/>
  <c r="G18" i="5"/>
  <c r="H18" i="5"/>
  <c r="I18" i="5"/>
  <c r="J18" i="5"/>
  <c r="K18" i="5"/>
  <c r="L18" i="5"/>
  <c r="M18" i="5"/>
  <c r="N18" i="5"/>
  <c r="O18" i="5"/>
  <c r="D29" i="5"/>
  <c r="E29" i="5"/>
  <c r="F29" i="5"/>
  <c r="G29" i="5"/>
  <c r="H29" i="5"/>
  <c r="I29" i="5"/>
  <c r="J29" i="5"/>
  <c r="K29" i="5"/>
  <c r="L29" i="5"/>
  <c r="M29" i="5"/>
  <c r="N29" i="5"/>
  <c r="O29" i="5"/>
  <c r="D40" i="5"/>
  <c r="E40" i="5"/>
  <c r="E93" i="1" s="1"/>
  <c r="F40" i="5"/>
  <c r="F93" i="1" s="1"/>
  <c r="G40" i="5"/>
  <c r="G93" i="1" s="1"/>
  <c r="H40" i="5"/>
  <c r="H93" i="1" s="1"/>
  <c r="I40" i="5"/>
  <c r="I93" i="1" s="1"/>
  <c r="J40" i="5"/>
  <c r="J93" i="1" s="1"/>
  <c r="K40" i="5"/>
  <c r="K93" i="1" s="1"/>
  <c r="L40" i="5"/>
  <c r="L93" i="1" s="1"/>
  <c r="M40" i="5"/>
  <c r="M93" i="1" s="1"/>
  <c r="N40" i="5"/>
  <c r="N93" i="1" s="1"/>
  <c r="O40" i="5"/>
  <c r="O93" i="1" s="1"/>
  <c r="E51" i="5"/>
  <c r="K9" i="4"/>
  <c r="O9" i="4"/>
  <c r="S9" i="4"/>
  <c r="W9" i="4"/>
  <c r="AA9" i="4"/>
  <c r="AE9" i="4"/>
  <c r="AY9" i="4"/>
  <c r="AZ9" i="4"/>
  <c r="BA9" i="4"/>
  <c r="BB9" i="4"/>
  <c r="K52" i="2" l="1"/>
  <c r="G55" i="2"/>
  <c r="K258" i="1"/>
  <c r="K19" i="1" s="1"/>
  <c r="N247" i="1"/>
  <c r="J247" i="1"/>
  <c r="F247" i="1"/>
  <c r="O247" i="1"/>
  <c r="M247" i="1"/>
  <c r="K247" i="1"/>
  <c r="I247" i="1"/>
  <c r="E247" i="1"/>
  <c r="K51" i="2"/>
  <c r="K56" i="2"/>
  <c r="I51" i="2"/>
  <c r="I53" i="2"/>
  <c r="I56" i="2"/>
  <c r="G51" i="2"/>
  <c r="G56" i="2"/>
  <c r="O51" i="2"/>
  <c r="O53" i="2"/>
  <c r="M51" i="2"/>
  <c r="M53" i="2"/>
  <c r="M56" i="2"/>
  <c r="J55" i="2"/>
  <c r="H55" i="2"/>
  <c r="Q190" i="1"/>
  <c r="L247" i="1"/>
  <c r="H247" i="1"/>
  <c r="G247" i="1"/>
  <c r="D42" i="1"/>
  <c r="D19" i="1"/>
  <c r="E114" i="1"/>
  <c r="E42" i="1" s="1"/>
  <c r="E258" i="1"/>
  <c r="E19" i="1" s="1"/>
  <c r="E115" i="1"/>
  <c r="E237" i="1"/>
  <c r="H52" i="2"/>
  <c r="H54" i="2"/>
  <c r="J52" i="2"/>
  <c r="J54" i="2"/>
  <c r="J56" i="2"/>
  <c r="L52" i="2"/>
  <c r="L54" i="2"/>
  <c r="L56" i="2"/>
  <c r="N52" i="2"/>
  <c r="N54" i="2"/>
  <c r="N56" i="2"/>
  <c r="O56" i="2"/>
  <c r="H56" i="2"/>
  <c r="H42" i="1"/>
  <c r="H258" i="1"/>
  <c r="H19" i="1" s="1"/>
  <c r="L42" i="1"/>
  <c r="L258" i="1"/>
  <c r="L19" i="1" s="1"/>
  <c r="G42" i="1"/>
  <c r="G258" i="1"/>
  <c r="G19" i="1" s="1"/>
  <c r="O42" i="1"/>
  <c r="O258" i="1"/>
  <c r="O19" i="1" s="1"/>
  <c r="F42" i="1"/>
  <c r="F258" i="1"/>
  <c r="F19" i="1" s="1"/>
  <c r="J42" i="1"/>
  <c r="J258" i="1"/>
  <c r="J19" i="1" s="1"/>
  <c r="N42" i="1"/>
  <c r="N258" i="1"/>
  <c r="N19" i="1" s="1"/>
  <c r="I42" i="1"/>
  <c r="I258" i="1"/>
  <c r="I19" i="1" s="1"/>
  <c r="M42" i="1"/>
  <c r="M258" i="1"/>
  <c r="M19" i="1" s="1"/>
  <c r="P18" i="2"/>
  <c r="P30" i="2"/>
  <c r="P29" i="5"/>
  <c r="P18" i="5"/>
  <c r="BC8" i="5"/>
  <c r="P40" i="5"/>
  <c r="P51" i="5"/>
  <c r="P42" i="2"/>
  <c r="BC9" i="4"/>
  <c r="Q186" i="1" l="1"/>
  <c r="Q246" i="1" l="1"/>
  <c r="Q235" i="1"/>
  <c r="Q266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C145" i="1"/>
  <c r="B145" i="1"/>
  <c r="BB13" i="4"/>
  <c r="BA13" i="4"/>
  <c r="AZ13" i="4"/>
  <c r="BB11" i="4"/>
  <c r="BA11" i="4"/>
  <c r="AZ11" i="4"/>
  <c r="BB10" i="4"/>
  <c r="BA10" i="4"/>
  <c r="AZ10" i="4"/>
  <c r="BB8" i="4"/>
  <c r="BA8" i="4"/>
  <c r="AZ8" i="4"/>
  <c r="BB7" i="4"/>
  <c r="BA7" i="4"/>
  <c r="AZ7" i="4"/>
  <c r="BB12" i="2"/>
  <c r="BA12" i="2"/>
  <c r="AZ12" i="2"/>
  <c r="BB13" i="2"/>
  <c r="BA13" i="2"/>
  <c r="AZ13" i="2"/>
  <c r="BB11" i="2"/>
  <c r="BA11" i="2"/>
  <c r="AZ11" i="2"/>
  <c r="BB10" i="2"/>
  <c r="BA10" i="2"/>
  <c r="AZ10" i="2"/>
  <c r="BB9" i="2"/>
  <c r="BA9" i="2"/>
  <c r="AZ9" i="2"/>
  <c r="BB7" i="2"/>
  <c r="BA7" i="2"/>
  <c r="AZ7" i="2"/>
  <c r="BB12" i="5"/>
  <c r="BA12" i="5"/>
  <c r="AZ12" i="5"/>
  <c r="BB13" i="5"/>
  <c r="BA13" i="5"/>
  <c r="AZ13" i="5"/>
  <c r="BB11" i="5"/>
  <c r="BA11" i="5"/>
  <c r="AZ11" i="5"/>
  <c r="BB10" i="5"/>
  <c r="BA10" i="5"/>
  <c r="AZ10" i="5"/>
  <c r="BB9" i="5"/>
  <c r="BA9" i="5"/>
  <c r="AZ9" i="5"/>
  <c r="BB7" i="5"/>
  <c r="BA7" i="5"/>
  <c r="AZ7" i="5"/>
  <c r="Q162" i="1" l="1"/>
  <c r="Q163" i="1"/>
  <c r="BC12" i="2"/>
  <c r="BC10" i="2"/>
  <c r="BC13" i="2"/>
  <c r="Q160" i="1"/>
  <c r="BA14" i="2"/>
  <c r="BC11" i="2"/>
  <c r="AZ14" i="2"/>
  <c r="Q223" i="1"/>
  <c r="AZ14" i="4"/>
  <c r="BB14" i="4"/>
  <c r="BA14" i="4"/>
  <c r="BC10" i="4"/>
  <c r="BC13" i="4"/>
  <c r="BC8" i="4"/>
  <c r="BC11" i="4"/>
  <c r="BB14" i="2"/>
  <c r="BC9" i="2"/>
  <c r="BC10" i="5"/>
  <c r="BC12" i="5"/>
  <c r="BC9" i="5"/>
  <c r="BC11" i="5"/>
  <c r="BC13" i="5"/>
  <c r="BA14" i="5"/>
  <c r="Q166" i="1"/>
  <c r="BC7" i="4"/>
  <c r="BC7" i="2"/>
  <c r="BB14" i="5"/>
  <c r="BC7" i="5"/>
  <c r="AZ14" i="5"/>
  <c r="BC14" i="4" l="1"/>
  <c r="BC14" i="2"/>
  <c r="BC14" i="5"/>
  <c r="Q208" i="1" l="1"/>
  <c r="Q203" i="1" l="1"/>
  <c r="Q130" i="1"/>
  <c r="Q129" i="1"/>
  <c r="Q105" i="1"/>
  <c r="Q104" i="1"/>
  <c r="Q83" i="1"/>
  <c r="Q82" i="1"/>
  <c r="Q60" i="1"/>
  <c r="Q59" i="1"/>
  <c r="D31" i="4" l="1"/>
  <c r="D42" i="4" l="1"/>
  <c r="S7" i="4" l="1"/>
  <c r="S8" i="4"/>
  <c r="S10" i="4"/>
  <c r="S11" i="4"/>
  <c r="S13" i="4"/>
  <c r="G56" i="4" s="1"/>
  <c r="C218" i="1" l="1"/>
  <c r="B218" i="1"/>
  <c r="Q51" i="1"/>
  <c r="Q56" i="1"/>
  <c r="Q57" i="1"/>
  <c r="Q58" i="1"/>
  <c r="Q55" i="1" l="1"/>
  <c r="Q53" i="1"/>
  <c r="Q52" i="1"/>
  <c r="Q61" i="1"/>
  <c r="Q63" i="1"/>
  <c r="Q62" i="1"/>
  <c r="Q54" i="1"/>
  <c r="G7" i="4" l="1"/>
  <c r="K7" i="4"/>
  <c r="O7" i="4"/>
  <c r="G8" i="4"/>
  <c r="K8" i="4"/>
  <c r="O8" i="4"/>
  <c r="G10" i="4"/>
  <c r="D53" i="4" s="1"/>
  <c r="K10" i="4"/>
  <c r="O10" i="4"/>
  <c r="G11" i="4"/>
  <c r="K11" i="4"/>
  <c r="O11" i="4"/>
  <c r="G13" i="4"/>
  <c r="D56" i="4" s="1"/>
  <c r="K13" i="4"/>
  <c r="E56" i="4" s="1"/>
  <c r="O13" i="4"/>
  <c r="F56" i="4" s="1"/>
  <c r="O12" i="2"/>
  <c r="F55" i="2" s="1"/>
  <c r="K12" i="2"/>
  <c r="E55" i="2" s="1"/>
  <c r="D55" i="2"/>
  <c r="O13" i="2"/>
  <c r="F56" i="2" s="1"/>
  <c r="K13" i="2"/>
  <c r="E56" i="2" s="1"/>
  <c r="D56" i="2"/>
  <c r="O11" i="2"/>
  <c r="F54" i="2" s="1"/>
  <c r="K11" i="2"/>
  <c r="E54" i="2" s="1"/>
  <c r="D54" i="2"/>
  <c r="O10" i="2"/>
  <c r="F53" i="2" s="1"/>
  <c r="K10" i="2"/>
  <c r="E53" i="2" s="1"/>
  <c r="D53" i="2"/>
  <c r="O9" i="2"/>
  <c r="F52" i="2" s="1"/>
  <c r="K9" i="2"/>
  <c r="E52" i="2" s="1"/>
  <c r="D52" i="2"/>
  <c r="O7" i="2"/>
  <c r="K7" i="2"/>
  <c r="G7" i="2"/>
  <c r="Q211" i="1" l="1"/>
  <c r="Q209" i="1"/>
  <c r="Q212" i="1"/>
  <c r="Q257" i="1"/>
  <c r="Q37" i="1" l="1"/>
  <c r="Q28" i="1"/>
  <c r="F14" i="5" l="1"/>
  <c r="E14" i="5"/>
  <c r="D14" i="5"/>
  <c r="O44" i="5"/>
  <c r="O189" i="1" s="1"/>
  <c r="N44" i="5"/>
  <c r="N189" i="1" s="1"/>
  <c r="M44" i="5"/>
  <c r="M189" i="1" s="1"/>
  <c r="L44" i="5"/>
  <c r="L189" i="1" s="1"/>
  <c r="K44" i="5"/>
  <c r="K189" i="1" s="1"/>
  <c r="J44" i="5"/>
  <c r="J189" i="1" s="1"/>
  <c r="I44" i="5"/>
  <c r="I189" i="1" s="1"/>
  <c r="H44" i="5"/>
  <c r="H189" i="1" s="1"/>
  <c r="G44" i="5"/>
  <c r="G189" i="1" s="1"/>
  <c r="F44" i="5"/>
  <c r="F189" i="1" s="1"/>
  <c r="E44" i="5"/>
  <c r="E189" i="1" s="1"/>
  <c r="D44" i="5"/>
  <c r="O45" i="5"/>
  <c r="O214" i="1" s="1"/>
  <c r="N45" i="5"/>
  <c r="N214" i="1" s="1"/>
  <c r="M45" i="5"/>
  <c r="M214" i="1" s="1"/>
  <c r="L45" i="5"/>
  <c r="L214" i="1" s="1"/>
  <c r="K45" i="5"/>
  <c r="K214" i="1" s="1"/>
  <c r="J45" i="5"/>
  <c r="J214" i="1" s="1"/>
  <c r="I45" i="5"/>
  <c r="I214" i="1" s="1"/>
  <c r="H45" i="5"/>
  <c r="H214" i="1" s="1"/>
  <c r="G45" i="5"/>
  <c r="G214" i="1" s="1"/>
  <c r="F45" i="5"/>
  <c r="F214" i="1" s="1"/>
  <c r="E45" i="5"/>
  <c r="E214" i="1" s="1"/>
  <c r="D45" i="5"/>
  <c r="O43" i="5"/>
  <c r="O165" i="1" s="1"/>
  <c r="N43" i="5"/>
  <c r="N165" i="1" s="1"/>
  <c r="M43" i="5"/>
  <c r="M165" i="1" s="1"/>
  <c r="L43" i="5"/>
  <c r="L165" i="1" s="1"/>
  <c r="K43" i="5"/>
  <c r="K165" i="1" s="1"/>
  <c r="J43" i="5"/>
  <c r="J165" i="1" s="1"/>
  <c r="I43" i="5"/>
  <c r="I165" i="1" s="1"/>
  <c r="H43" i="5"/>
  <c r="H165" i="1" s="1"/>
  <c r="G43" i="5"/>
  <c r="G165" i="1" s="1"/>
  <c r="F43" i="5"/>
  <c r="F165" i="1" s="1"/>
  <c r="E43" i="5"/>
  <c r="E165" i="1" s="1"/>
  <c r="D43" i="5"/>
  <c r="O42" i="5"/>
  <c r="O141" i="1" s="1"/>
  <c r="N42" i="5"/>
  <c r="N141" i="1" s="1"/>
  <c r="M42" i="5"/>
  <c r="M141" i="1" s="1"/>
  <c r="L42" i="5"/>
  <c r="L141" i="1" s="1"/>
  <c r="K42" i="5"/>
  <c r="K141" i="1" s="1"/>
  <c r="J42" i="5"/>
  <c r="J141" i="1" s="1"/>
  <c r="I42" i="5"/>
  <c r="I141" i="1" s="1"/>
  <c r="H42" i="5"/>
  <c r="H141" i="1" s="1"/>
  <c r="G42" i="5"/>
  <c r="G141" i="1" s="1"/>
  <c r="F42" i="5"/>
  <c r="F141" i="1" s="1"/>
  <c r="E42" i="5"/>
  <c r="E141" i="1" s="1"/>
  <c r="D42" i="5"/>
  <c r="O41" i="5"/>
  <c r="O117" i="1" s="1"/>
  <c r="N41" i="5"/>
  <c r="N117" i="1" s="1"/>
  <c r="M41" i="5"/>
  <c r="M117" i="1" s="1"/>
  <c r="L41" i="5"/>
  <c r="L117" i="1" s="1"/>
  <c r="K41" i="5"/>
  <c r="K117" i="1" s="1"/>
  <c r="J41" i="5"/>
  <c r="J117" i="1" s="1"/>
  <c r="I41" i="5"/>
  <c r="I117" i="1" s="1"/>
  <c r="H41" i="5"/>
  <c r="H117" i="1" s="1"/>
  <c r="G41" i="5"/>
  <c r="G117" i="1" s="1"/>
  <c r="F41" i="5"/>
  <c r="F117" i="1" s="1"/>
  <c r="E41" i="5"/>
  <c r="E117" i="1" s="1"/>
  <c r="D41" i="5"/>
  <c r="O39" i="5"/>
  <c r="O69" i="1" s="1"/>
  <c r="O46" i="1" s="1"/>
  <c r="N39" i="5"/>
  <c r="N69" i="1" s="1"/>
  <c r="M39" i="5"/>
  <c r="M69" i="1" s="1"/>
  <c r="M46" i="1" s="1"/>
  <c r="L39" i="5"/>
  <c r="L69" i="1" s="1"/>
  <c r="L46" i="1" s="1"/>
  <c r="K39" i="5"/>
  <c r="K69" i="1" s="1"/>
  <c r="K46" i="1" s="1"/>
  <c r="J39" i="5"/>
  <c r="J69" i="1" s="1"/>
  <c r="J46" i="1" s="1"/>
  <c r="I39" i="5"/>
  <c r="I69" i="1" s="1"/>
  <c r="I46" i="1" s="1"/>
  <c r="H39" i="5"/>
  <c r="H69" i="1" s="1"/>
  <c r="H46" i="1" s="1"/>
  <c r="G39" i="5"/>
  <c r="G69" i="1" s="1"/>
  <c r="G46" i="1" s="1"/>
  <c r="F39" i="5"/>
  <c r="F69" i="1" s="1"/>
  <c r="F46" i="1" s="1"/>
  <c r="E39" i="5"/>
  <c r="E69" i="1" s="1"/>
  <c r="E46" i="1" s="1"/>
  <c r="D39" i="5"/>
  <c r="D46" i="1" s="1"/>
  <c r="O33" i="5"/>
  <c r="N33" i="5"/>
  <c r="M33" i="5"/>
  <c r="L33" i="5"/>
  <c r="K33" i="5"/>
  <c r="J33" i="5"/>
  <c r="I33" i="5"/>
  <c r="H33" i="5"/>
  <c r="G33" i="5"/>
  <c r="F33" i="5"/>
  <c r="E33" i="5"/>
  <c r="D33" i="5"/>
  <c r="O34" i="5"/>
  <c r="N34" i="5"/>
  <c r="M34" i="5"/>
  <c r="L34" i="5"/>
  <c r="K34" i="5"/>
  <c r="J34" i="5"/>
  <c r="I34" i="5"/>
  <c r="H34" i="5"/>
  <c r="G34" i="5"/>
  <c r="F34" i="5"/>
  <c r="E34" i="5"/>
  <c r="D34" i="5"/>
  <c r="O32" i="5"/>
  <c r="N32" i="5"/>
  <c r="M32" i="5"/>
  <c r="L32" i="5"/>
  <c r="K32" i="5"/>
  <c r="J32" i="5"/>
  <c r="I32" i="5"/>
  <c r="H32" i="5"/>
  <c r="G32" i="5"/>
  <c r="F32" i="5"/>
  <c r="E32" i="5"/>
  <c r="D32" i="5"/>
  <c r="O31" i="5"/>
  <c r="N31" i="5"/>
  <c r="M31" i="5"/>
  <c r="L31" i="5"/>
  <c r="K31" i="5"/>
  <c r="J31" i="5"/>
  <c r="I31" i="5"/>
  <c r="H31" i="5"/>
  <c r="G31" i="5"/>
  <c r="F31" i="5"/>
  <c r="E31" i="5"/>
  <c r="D31" i="5"/>
  <c r="O30" i="5"/>
  <c r="N30" i="5"/>
  <c r="M30" i="5"/>
  <c r="L30" i="5"/>
  <c r="K30" i="5"/>
  <c r="J30" i="5"/>
  <c r="I30" i="5"/>
  <c r="H30" i="5"/>
  <c r="G30" i="5"/>
  <c r="F30" i="5"/>
  <c r="E30" i="5"/>
  <c r="D30" i="5"/>
  <c r="O28" i="5"/>
  <c r="N28" i="5"/>
  <c r="M28" i="5"/>
  <c r="L28" i="5"/>
  <c r="K28" i="5"/>
  <c r="J28" i="5"/>
  <c r="I28" i="5"/>
  <c r="H28" i="5"/>
  <c r="G28" i="5"/>
  <c r="F28" i="5"/>
  <c r="E28" i="5"/>
  <c r="D28" i="5"/>
  <c r="N46" i="1" l="1"/>
  <c r="Q165" i="1"/>
  <c r="Q189" i="1"/>
  <c r="P28" i="5"/>
  <c r="P30" i="5"/>
  <c r="P31" i="5"/>
  <c r="P32" i="5"/>
  <c r="P34" i="5"/>
  <c r="P33" i="5"/>
  <c r="P39" i="5"/>
  <c r="P41" i="5"/>
  <c r="P42" i="5"/>
  <c r="P43" i="5"/>
  <c r="P45" i="5"/>
  <c r="P44" i="5"/>
  <c r="AT14" i="5" l="1"/>
  <c r="AS14" i="5"/>
  <c r="AR14" i="5"/>
  <c r="AP14" i="5"/>
  <c r="AO14" i="5"/>
  <c r="AN14" i="5"/>
  <c r="AL14" i="5"/>
  <c r="AK14" i="5"/>
  <c r="AJ14" i="5"/>
  <c r="AH14" i="5"/>
  <c r="AG14" i="5"/>
  <c r="AF14" i="5"/>
  <c r="Z14" i="5"/>
  <c r="Y14" i="5"/>
  <c r="X14" i="5"/>
  <c r="V14" i="5"/>
  <c r="U14" i="5"/>
  <c r="T14" i="5"/>
  <c r="R14" i="5"/>
  <c r="Q14" i="5"/>
  <c r="P14" i="5"/>
  <c r="N14" i="5"/>
  <c r="M14" i="5"/>
  <c r="L14" i="5"/>
  <c r="J14" i="5"/>
  <c r="I14" i="5"/>
  <c r="H14" i="5"/>
  <c r="Q23" i="1"/>
  <c r="A1" i="4"/>
  <c r="A1" i="2"/>
  <c r="A1" i="5"/>
  <c r="Q38" i="1"/>
  <c r="Q35" i="1"/>
  <c r="Q34" i="1"/>
  <c r="Q33" i="1"/>
  <c r="Q31" i="1"/>
  <c r="Q29" i="1"/>
  <c r="Q268" i="1"/>
  <c r="Q267" i="1"/>
  <c r="Q265" i="1"/>
  <c r="Q264" i="1"/>
  <c r="Q263" i="1"/>
  <c r="Q262" i="1"/>
  <c r="C261" i="1"/>
  <c r="B261" i="1"/>
  <c r="Q256" i="1"/>
  <c r="Q255" i="1"/>
  <c r="Q254" i="1"/>
  <c r="Q253" i="1"/>
  <c r="Q252" i="1"/>
  <c r="Q251" i="1"/>
  <c r="C250" i="1"/>
  <c r="B250" i="1"/>
  <c r="O46" i="5"/>
  <c r="O10" i="1" s="1"/>
  <c r="N46" i="5"/>
  <c r="N10" i="1" s="1"/>
  <c r="M46" i="5"/>
  <c r="M10" i="1" s="1"/>
  <c r="L46" i="5"/>
  <c r="L10" i="1" s="1"/>
  <c r="K46" i="5"/>
  <c r="K10" i="1" s="1"/>
  <c r="J46" i="5"/>
  <c r="J10" i="1" s="1"/>
  <c r="I46" i="5"/>
  <c r="I10" i="1" s="1"/>
  <c r="H46" i="5"/>
  <c r="H10" i="1" s="1"/>
  <c r="G46" i="5"/>
  <c r="G10" i="1" s="1"/>
  <c r="F46" i="5"/>
  <c r="F10" i="1" s="1"/>
  <c r="E46" i="5"/>
  <c r="E10" i="1" s="1"/>
  <c r="D46" i="5"/>
  <c r="D10" i="1" s="1"/>
  <c r="O35" i="5"/>
  <c r="O9" i="1" s="1"/>
  <c r="N35" i="5"/>
  <c r="N9" i="1" s="1"/>
  <c r="M35" i="5"/>
  <c r="M9" i="1" s="1"/>
  <c r="L35" i="5"/>
  <c r="L9" i="1" s="1"/>
  <c r="K35" i="5"/>
  <c r="K9" i="1" s="1"/>
  <c r="J35" i="5"/>
  <c r="J9" i="1" s="1"/>
  <c r="I35" i="5"/>
  <c r="I9" i="1" s="1"/>
  <c r="H35" i="5"/>
  <c r="H9" i="1" s="1"/>
  <c r="G35" i="5"/>
  <c r="G9" i="1" s="1"/>
  <c r="F35" i="5"/>
  <c r="F9" i="1" s="1"/>
  <c r="E35" i="5"/>
  <c r="E9" i="1" s="1"/>
  <c r="D35" i="5"/>
  <c r="D9" i="1" s="1"/>
  <c r="O22" i="5"/>
  <c r="N22" i="5"/>
  <c r="M22" i="5"/>
  <c r="L22" i="5"/>
  <c r="K22" i="5"/>
  <c r="J22" i="5"/>
  <c r="I22" i="5"/>
  <c r="H22" i="5"/>
  <c r="G22" i="5"/>
  <c r="F22" i="5"/>
  <c r="E22" i="5"/>
  <c r="D22" i="5"/>
  <c r="O23" i="5"/>
  <c r="N23" i="5"/>
  <c r="M23" i="5"/>
  <c r="L23" i="5"/>
  <c r="K23" i="5"/>
  <c r="J23" i="5"/>
  <c r="I23" i="5"/>
  <c r="H23" i="5"/>
  <c r="G23" i="5"/>
  <c r="F23" i="5"/>
  <c r="E23" i="5"/>
  <c r="D23" i="5"/>
  <c r="O21" i="5"/>
  <c r="N21" i="5"/>
  <c r="M21" i="5"/>
  <c r="L21" i="5"/>
  <c r="K21" i="5"/>
  <c r="J21" i="5"/>
  <c r="I21" i="5"/>
  <c r="H21" i="5"/>
  <c r="G21" i="5"/>
  <c r="F21" i="5"/>
  <c r="E21" i="5"/>
  <c r="D21" i="5"/>
  <c r="O20" i="5"/>
  <c r="N20" i="5"/>
  <c r="M20" i="5"/>
  <c r="L20" i="5"/>
  <c r="K20" i="5"/>
  <c r="J20" i="5"/>
  <c r="I20" i="5"/>
  <c r="H20" i="5"/>
  <c r="G20" i="5"/>
  <c r="F20" i="5"/>
  <c r="E20" i="5"/>
  <c r="D20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AY12" i="5"/>
  <c r="O55" i="5" s="1"/>
  <c r="AU12" i="5"/>
  <c r="N55" i="5" s="1"/>
  <c r="AQ12" i="5"/>
  <c r="M55" i="5" s="1"/>
  <c r="AM12" i="5"/>
  <c r="L55" i="5" s="1"/>
  <c r="AI12" i="5"/>
  <c r="K55" i="5" s="1"/>
  <c r="AE12" i="5"/>
  <c r="J55" i="5" s="1"/>
  <c r="AA12" i="5"/>
  <c r="I55" i="5" s="1"/>
  <c r="W12" i="5"/>
  <c r="H55" i="5" s="1"/>
  <c r="S12" i="5"/>
  <c r="G55" i="5" s="1"/>
  <c r="O12" i="5"/>
  <c r="F55" i="5" s="1"/>
  <c r="K12" i="5"/>
  <c r="G12" i="5"/>
  <c r="D55" i="5" s="1"/>
  <c r="AY13" i="5"/>
  <c r="O56" i="5" s="1"/>
  <c r="AU13" i="5"/>
  <c r="N56" i="5" s="1"/>
  <c r="AQ13" i="5"/>
  <c r="M56" i="5" s="1"/>
  <c r="AM13" i="5"/>
  <c r="L56" i="5" s="1"/>
  <c r="AI13" i="5"/>
  <c r="K56" i="5" s="1"/>
  <c r="AE13" i="5"/>
  <c r="J56" i="5" s="1"/>
  <c r="AA13" i="5"/>
  <c r="I56" i="5" s="1"/>
  <c r="W13" i="5"/>
  <c r="H56" i="5" s="1"/>
  <c r="S13" i="5"/>
  <c r="G56" i="5" s="1"/>
  <c r="O13" i="5"/>
  <c r="F56" i="5" s="1"/>
  <c r="K13" i="5"/>
  <c r="E56" i="5" s="1"/>
  <c r="G13" i="5"/>
  <c r="D56" i="5" s="1"/>
  <c r="AY11" i="5"/>
  <c r="O54" i="5" s="1"/>
  <c r="AU11" i="5"/>
  <c r="N54" i="5" s="1"/>
  <c r="AQ11" i="5"/>
  <c r="M54" i="5" s="1"/>
  <c r="AM11" i="5"/>
  <c r="L54" i="5" s="1"/>
  <c r="AI11" i="5"/>
  <c r="K54" i="5" s="1"/>
  <c r="AE11" i="5"/>
  <c r="J54" i="5" s="1"/>
  <c r="AA11" i="5"/>
  <c r="I54" i="5" s="1"/>
  <c r="W11" i="5"/>
  <c r="H54" i="5" s="1"/>
  <c r="S11" i="5"/>
  <c r="G54" i="5" s="1"/>
  <c r="O11" i="5"/>
  <c r="F54" i="5" s="1"/>
  <c r="K11" i="5"/>
  <c r="G11" i="5"/>
  <c r="D54" i="5" s="1"/>
  <c r="AY10" i="5"/>
  <c r="O53" i="5" s="1"/>
  <c r="AU10" i="5"/>
  <c r="N53" i="5" s="1"/>
  <c r="AQ10" i="5"/>
  <c r="M53" i="5" s="1"/>
  <c r="AM10" i="5"/>
  <c r="L53" i="5" s="1"/>
  <c r="AI10" i="5"/>
  <c r="K53" i="5" s="1"/>
  <c r="AE10" i="5"/>
  <c r="J53" i="5" s="1"/>
  <c r="AA10" i="5"/>
  <c r="I53" i="5" s="1"/>
  <c r="W10" i="5"/>
  <c r="H53" i="5" s="1"/>
  <c r="S10" i="5"/>
  <c r="G53" i="5" s="1"/>
  <c r="O10" i="5"/>
  <c r="F53" i="5" s="1"/>
  <c r="K10" i="5"/>
  <c r="G10" i="5"/>
  <c r="D53" i="5" s="1"/>
  <c r="AY9" i="5"/>
  <c r="O52" i="5" s="1"/>
  <c r="AU9" i="5"/>
  <c r="N52" i="5" s="1"/>
  <c r="AQ9" i="5"/>
  <c r="M52" i="5" s="1"/>
  <c r="AM9" i="5"/>
  <c r="L52" i="5" s="1"/>
  <c r="AI9" i="5"/>
  <c r="K52" i="5" s="1"/>
  <c r="AE9" i="5"/>
  <c r="J52" i="5" s="1"/>
  <c r="AA9" i="5"/>
  <c r="I52" i="5" s="1"/>
  <c r="W9" i="5"/>
  <c r="H52" i="5" s="1"/>
  <c r="S9" i="5"/>
  <c r="G52" i="5" s="1"/>
  <c r="O9" i="5"/>
  <c r="F52" i="5" s="1"/>
  <c r="K9" i="5"/>
  <c r="G9" i="5"/>
  <c r="D52" i="5" s="1"/>
  <c r="AY7" i="5"/>
  <c r="O50" i="5" s="1"/>
  <c r="AU7" i="5"/>
  <c r="N50" i="5" s="1"/>
  <c r="AQ7" i="5"/>
  <c r="M50" i="5" s="1"/>
  <c r="AM7" i="5"/>
  <c r="L50" i="5" s="1"/>
  <c r="AI7" i="5"/>
  <c r="K50" i="5" s="1"/>
  <c r="AE7" i="5"/>
  <c r="J50" i="5" s="1"/>
  <c r="AA7" i="5"/>
  <c r="I50" i="5" s="1"/>
  <c r="W7" i="5"/>
  <c r="H50" i="5" s="1"/>
  <c r="S7" i="5"/>
  <c r="G50" i="5" s="1"/>
  <c r="O7" i="5"/>
  <c r="F50" i="5" s="1"/>
  <c r="K7" i="5"/>
  <c r="G7" i="5"/>
  <c r="D50" i="5" s="1"/>
  <c r="O45" i="4"/>
  <c r="O216" i="1" s="1"/>
  <c r="N45" i="4"/>
  <c r="N216" i="1" s="1"/>
  <c r="M45" i="4"/>
  <c r="M216" i="1" s="1"/>
  <c r="L45" i="4"/>
  <c r="L216" i="1" s="1"/>
  <c r="K45" i="4"/>
  <c r="K216" i="1" s="1"/>
  <c r="J45" i="4"/>
  <c r="J216" i="1" s="1"/>
  <c r="I45" i="4"/>
  <c r="I216" i="1" s="1"/>
  <c r="H45" i="4"/>
  <c r="H216" i="1" s="1"/>
  <c r="G45" i="4"/>
  <c r="G216" i="1" s="1"/>
  <c r="F45" i="4"/>
  <c r="F216" i="1" s="1"/>
  <c r="E45" i="4"/>
  <c r="E216" i="1" s="1"/>
  <c r="D45" i="4"/>
  <c r="O43" i="4"/>
  <c r="O167" i="1" s="1"/>
  <c r="N43" i="4"/>
  <c r="N167" i="1" s="1"/>
  <c r="M43" i="4"/>
  <c r="M167" i="1" s="1"/>
  <c r="L43" i="4"/>
  <c r="L167" i="1" s="1"/>
  <c r="K43" i="4"/>
  <c r="K167" i="1" s="1"/>
  <c r="J43" i="4"/>
  <c r="J167" i="1" s="1"/>
  <c r="I43" i="4"/>
  <c r="I167" i="1" s="1"/>
  <c r="H43" i="4"/>
  <c r="H167" i="1" s="1"/>
  <c r="G43" i="4"/>
  <c r="G167" i="1" s="1"/>
  <c r="F43" i="4"/>
  <c r="F167" i="1" s="1"/>
  <c r="E43" i="4"/>
  <c r="E167" i="1" s="1"/>
  <c r="D43" i="4"/>
  <c r="O42" i="4"/>
  <c r="O143" i="1" s="1"/>
  <c r="N42" i="4"/>
  <c r="N143" i="1" s="1"/>
  <c r="M42" i="4"/>
  <c r="M143" i="1" s="1"/>
  <c r="L42" i="4"/>
  <c r="L143" i="1" s="1"/>
  <c r="K42" i="4"/>
  <c r="K143" i="1" s="1"/>
  <c r="J42" i="4"/>
  <c r="J143" i="1" s="1"/>
  <c r="I42" i="4"/>
  <c r="I143" i="1" s="1"/>
  <c r="H42" i="4"/>
  <c r="H143" i="1" s="1"/>
  <c r="G42" i="4"/>
  <c r="G143" i="1" s="1"/>
  <c r="F42" i="4"/>
  <c r="F143" i="1" s="1"/>
  <c r="E42" i="4"/>
  <c r="E143" i="1" s="1"/>
  <c r="O41" i="4"/>
  <c r="O119" i="1" s="1"/>
  <c r="N41" i="4"/>
  <c r="N119" i="1" s="1"/>
  <c r="M41" i="4"/>
  <c r="M119" i="1" s="1"/>
  <c r="L41" i="4"/>
  <c r="L119" i="1" s="1"/>
  <c r="K41" i="4"/>
  <c r="K119" i="1" s="1"/>
  <c r="J41" i="4"/>
  <c r="J119" i="1" s="1"/>
  <c r="I41" i="4"/>
  <c r="I119" i="1" s="1"/>
  <c r="H41" i="4"/>
  <c r="H119" i="1" s="1"/>
  <c r="G41" i="4"/>
  <c r="G119" i="1" s="1"/>
  <c r="F41" i="4"/>
  <c r="F119" i="1" s="1"/>
  <c r="E41" i="4"/>
  <c r="E119" i="1" s="1"/>
  <c r="D41" i="4"/>
  <c r="O40" i="4"/>
  <c r="O95" i="1" s="1"/>
  <c r="N40" i="4"/>
  <c r="N95" i="1" s="1"/>
  <c r="M40" i="4"/>
  <c r="M95" i="1" s="1"/>
  <c r="L40" i="4"/>
  <c r="L95" i="1" s="1"/>
  <c r="K40" i="4"/>
  <c r="K95" i="1" s="1"/>
  <c r="J40" i="4"/>
  <c r="J95" i="1" s="1"/>
  <c r="I40" i="4"/>
  <c r="I95" i="1" s="1"/>
  <c r="H40" i="4"/>
  <c r="H95" i="1" s="1"/>
  <c r="G40" i="4"/>
  <c r="G95" i="1" s="1"/>
  <c r="F40" i="4"/>
  <c r="F95" i="1" s="1"/>
  <c r="E40" i="4"/>
  <c r="E95" i="1" s="1"/>
  <c r="D40" i="4"/>
  <c r="O39" i="4"/>
  <c r="O71" i="1" s="1"/>
  <c r="N39" i="4"/>
  <c r="N71" i="1" s="1"/>
  <c r="M39" i="4"/>
  <c r="M71" i="1" s="1"/>
  <c r="M45" i="1" s="1"/>
  <c r="L39" i="4"/>
  <c r="L71" i="1" s="1"/>
  <c r="K39" i="4"/>
  <c r="K71" i="1" s="1"/>
  <c r="K45" i="1" s="1"/>
  <c r="J39" i="4"/>
  <c r="J71" i="1" s="1"/>
  <c r="I39" i="4"/>
  <c r="I71" i="1" s="1"/>
  <c r="I45" i="1" s="1"/>
  <c r="H39" i="4"/>
  <c r="H71" i="1" s="1"/>
  <c r="G39" i="4"/>
  <c r="G71" i="1" s="1"/>
  <c r="F39" i="4"/>
  <c r="F71" i="1" s="1"/>
  <c r="E39" i="4"/>
  <c r="E71" i="1" s="1"/>
  <c r="E45" i="1" s="1"/>
  <c r="D39" i="4"/>
  <c r="O34" i="4"/>
  <c r="N34" i="4"/>
  <c r="M34" i="4"/>
  <c r="L34" i="4"/>
  <c r="K34" i="4"/>
  <c r="J34" i="4"/>
  <c r="I34" i="4"/>
  <c r="H34" i="4"/>
  <c r="G34" i="4"/>
  <c r="F34" i="4"/>
  <c r="E34" i="4"/>
  <c r="D34" i="4"/>
  <c r="O32" i="4"/>
  <c r="N32" i="4"/>
  <c r="M32" i="4"/>
  <c r="L32" i="4"/>
  <c r="K32" i="4"/>
  <c r="J32" i="4"/>
  <c r="I32" i="4"/>
  <c r="H32" i="4"/>
  <c r="G32" i="4"/>
  <c r="F32" i="4"/>
  <c r="E32" i="4"/>
  <c r="D32" i="4"/>
  <c r="O31" i="4"/>
  <c r="N31" i="4"/>
  <c r="M31" i="4"/>
  <c r="L31" i="4"/>
  <c r="K31" i="4"/>
  <c r="J31" i="4"/>
  <c r="I31" i="4"/>
  <c r="H31" i="4"/>
  <c r="G31" i="4"/>
  <c r="F31" i="4"/>
  <c r="E31" i="4"/>
  <c r="O30" i="4"/>
  <c r="N30" i="4"/>
  <c r="M30" i="4"/>
  <c r="L30" i="4"/>
  <c r="K30" i="4"/>
  <c r="J30" i="4"/>
  <c r="I30" i="4"/>
  <c r="H30" i="4"/>
  <c r="G30" i="4"/>
  <c r="F30" i="4"/>
  <c r="E30" i="4"/>
  <c r="D30" i="4"/>
  <c r="O29" i="4"/>
  <c r="N29" i="4"/>
  <c r="M29" i="4"/>
  <c r="L29" i="4"/>
  <c r="K29" i="4"/>
  <c r="J29" i="4"/>
  <c r="I29" i="4"/>
  <c r="H29" i="4"/>
  <c r="G29" i="4"/>
  <c r="F29" i="4"/>
  <c r="E29" i="4"/>
  <c r="D29" i="4"/>
  <c r="O28" i="4"/>
  <c r="N28" i="4"/>
  <c r="M28" i="4"/>
  <c r="L28" i="4"/>
  <c r="K28" i="4"/>
  <c r="J28" i="4"/>
  <c r="I28" i="4"/>
  <c r="H28" i="4"/>
  <c r="G28" i="4"/>
  <c r="F28" i="4"/>
  <c r="E28" i="4"/>
  <c r="D28" i="4"/>
  <c r="O23" i="4"/>
  <c r="N23" i="4"/>
  <c r="M23" i="4"/>
  <c r="L23" i="4"/>
  <c r="K23" i="4"/>
  <c r="J23" i="4"/>
  <c r="I23" i="4"/>
  <c r="H23" i="4"/>
  <c r="G23" i="4"/>
  <c r="F23" i="4"/>
  <c r="E23" i="4"/>
  <c r="D23" i="4"/>
  <c r="O21" i="4"/>
  <c r="N21" i="4"/>
  <c r="M21" i="4"/>
  <c r="L21" i="4"/>
  <c r="K21" i="4"/>
  <c r="J21" i="4"/>
  <c r="I21" i="4"/>
  <c r="H21" i="4"/>
  <c r="G21" i="4"/>
  <c r="F21" i="4"/>
  <c r="E21" i="4"/>
  <c r="D21" i="4"/>
  <c r="O20" i="4"/>
  <c r="N20" i="4"/>
  <c r="M20" i="4"/>
  <c r="L20" i="4"/>
  <c r="K20" i="4"/>
  <c r="J20" i="4"/>
  <c r="I20" i="4"/>
  <c r="H20" i="4"/>
  <c r="G20" i="4"/>
  <c r="O19" i="4"/>
  <c r="N19" i="4"/>
  <c r="M19" i="4"/>
  <c r="L19" i="4"/>
  <c r="K19" i="4"/>
  <c r="J19" i="4"/>
  <c r="I19" i="4"/>
  <c r="H19" i="4"/>
  <c r="G19" i="4"/>
  <c r="O18" i="4"/>
  <c r="N18" i="4"/>
  <c r="M18" i="4"/>
  <c r="L18" i="4"/>
  <c r="K18" i="4"/>
  <c r="J18" i="4"/>
  <c r="I18" i="4"/>
  <c r="H18" i="4"/>
  <c r="G18" i="4"/>
  <c r="O17" i="4"/>
  <c r="O24" i="4" s="1"/>
  <c r="O3" i="1" s="1"/>
  <c r="N17" i="4"/>
  <c r="M17" i="4"/>
  <c r="M24" i="4" s="1"/>
  <c r="M3" i="1" s="1"/>
  <c r="L17" i="4"/>
  <c r="K17" i="4"/>
  <c r="K24" i="4" s="1"/>
  <c r="K3" i="1" s="1"/>
  <c r="J17" i="4"/>
  <c r="I17" i="4"/>
  <c r="I24" i="4" s="1"/>
  <c r="I3" i="1" s="1"/>
  <c r="H17" i="4"/>
  <c r="G17" i="4"/>
  <c r="G24" i="4" s="1"/>
  <c r="G3" i="1" s="1"/>
  <c r="N24" i="4"/>
  <c r="N3" i="1" s="1"/>
  <c r="L24" i="4"/>
  <c r="L3" i="1" s="1"/>
  <c r="J24" i="4"/>
  <c r="J3" i="1" s="1"/>
  <c r="H24" i="4"/>
  <c r="H3" i="1" s="1"/>
  <c r="F24" i="4"/>
  <c r="F3" i="1" s="1"/>
  <c r="E24" i="4"/>
  <c r="E3" i="1" s="1"/>
  <c r="D24" i="4"/>
  <c r="D3" i="1" s="1"/>
  <c r="AX14" i="4"/>
  <c r="AW14" i="4"/>
  <c r="AV14" i="4"/>
  <c r="AT14" i="4"/>
  <c r="AS14" i="4"/>
  <c r="AR14" i="4"/>
  <c r="AP14" i="4"/>
  <c r="AO14" i="4"/>
  <c r="AN14" i="4"/>
  <c r="AL14" i="4"/>
  <c r="AK14" i="4"/>
  <c r="AJ14" i="4"/>
  <c r="V14" i="4"/>
  <c r="U14" i="4"/>
  <c r="T14" i="4"/>
  <c r="R14" i="4"/>
  <c r="Q14" i="4"/>
  <c r="P14" i="4"/>
  <c r="J14" i="4"/>
  <c r="I14" i="4"/>
  <c r="H14" i="4"/>
  <c r="AY13" i="4"/>
  <c r="O56" i="4" s="1"/>
  <c r="N56" i="4"/>
  <c r="M56" i="4"/>
  <c r="L56" i="4"/>
  <c r="K56" i="4"/>
  <c r="AE13" i="4"/>
  <c r="J56" i="4" s="1"/>
  <c r="AA13" i="4"/>
  <c r="I56" i="4" s="1"/>
  <c r="W13" i="4"/>
  <c r="H56" i="4" s="1"/>
  <c r="AY11" i="4"/>
  <c r="O54" i="4" s="1"/>
  <c r="N54" i="4"/>
  <c r="M54" i="4"/>
  <c r="L54" i="4"/>
  <c r="K54" i="4"/>
  <c r="AE11" i="4"/>
  <c r="J54" i="4" s="1"/>
  <c r="AA11" i="4"/>
  <c r="I54" i="4" s="1"/>
  <c r="W11" i="4"/>
  <c r="H54" i="4" s="1"/>
  <c r="G54" i="4"/>
  <c r="F54" i="4"/>
  <c r="D54" i="4"/>
  <c r="AY10" i="4"/>
  <c r="O53" i="4" s="1"/>
  <c r="N53" i="4"/>
  <c r="M53" i="4"/>
  <c r="L53" i="4"/>
  <c r="K53" i="4"/>
  <c r="AE10" i="4"/>
  <c r="J53" i="4" s="1"/>
  <c r="AA10" i="4"/>
  <c r="I53" i="4" s="1"/>
  <c r="W10" i="4"/>
  <c r="H53" i="4" s="1"/>
  <c r="G53" i="4"/>
  <c r="F53" i="4"/>
  <c r="O52" i="4"/>
  <c r="N52" i="4"/>
  <c r="M52" i="4"/>
  <c r="L52" i="4"/>
  <c r="K52" i="4"/>
  <c r="J52" i="4"/>
  <c r="I52" i="4"/>
  <c r="H52" i="4"/>
  <c r="G52" i="4"/>
  <c r="F52" i="4"/>
  <c r="D52" i="4"/>
  <c r="AY8" i="4"/>
  <c r="O51" i="4" s="1"/>
  <c r="N51" i="4"/>
  <c r="M51" i="4"/>
  <c r="L51" i="4"/>
  <c r="K51" i="4"/>
  <c r="AE8" i="4"/>
  <c r="J51" i="4" s="1"/>
  <c r="AA8" i="4"/>
  <c r="I51" i="4" s="1"/>
  <c r="W8" i="4"/>
  <c r="H51" i="4" s="1"/>
  <c r="G51" i="4"/>
  <c r="F51" i="4"/>
  <c r="D51" i="4"/>
  <c r="AY7" i="4"/>
  <c r="O50" i="4" s="1"/>
  <c r="N50" i="4"/>
  <c r="M50" i="4"/>
  <c r="L50" i="4"/>
  <c r="K50" i="4"/>
  <c r="AE7" i="4"/>
  <c r="J50" i="4" s="1"/>
  <c r="AA7" i="4"/>
  <c r="I50" i="4" s="1"/>
  <c r="W7" i="4"/>
  <c r="H50" i="4" s="1"/>
  <c r="G50" i="4"/>
  <c r="F50" i="4"/>
  <c r="D50" i="4"/>
  <c r="O39" i="2"/>
  <c r="O47" i="1" s="1"/>
  <c r="N39" i="2"/>
  <c r="N70" i="1" s="1"/>
  <c r="N47" i="1" s="1"/>
  <c r="M39" i="2"/>
  <c r="M70" i="1" s="1"/>
  <c r="M47" i="1" s="1"/>
  <c r="L39" i="2"/>
  <c r="L70" i="1" s="1"/>
  <c r="L47" i="1" s="1"/>
  <c r="K39" i="2"/>
  <c r="K70" i="1" s="1"/>
  <c r="K47" i="1" s="1"/>
  <c r="J39" i="2"/>
  <c r="J70" i="1" s="1"/>
  <c r="J47" i="1" s="1"/>
  <c r="I39" i="2"/>
  <c r="I70" i="1" s="1"/>
  <c r="I47" i="1" s="1"/>
  <c r="H39" i="2"/>
  <c r="H70" i="1" s="1"/>
  <c r="H47" i="1" s="1"/>
  <c r="G39" i="2"/>
  <c r="G70" i="1" s="1"/>
  <c r="G47" i="1" s="1"/>
  <c r="F39" i="2"/>
  <c r="F70" i="1" s="1"/>
  <c r="F47" i="1" s="1"/>
  <c r="E39" i="2"/>
  <c r="E70" i="1" s="1"/>
  <c r="E47" i="1" s="1"/>
  <c r="D39" i="2"/>
  <c r="D47" i="1" s="1"/>
  <c r="O46" i="2"/>
  <c r="O15" i="1" s="1"/>
  <c r="N46" i="2"/>
  <c r="N15" i="1" s="1"/>
  <c r="M46" i="2"/>
  <c r="M15" i="1" s="1"/>
  <c r="L46" i="2"/>
  <c r="L15" i="1" s="1"/>
  <c r="K46" i="2"/>
  <c r="K15" i="1" s="1"/>
  <c r="J46" i="2"/>
  <c r="J15" i="1" s="1"/>
  <c r="I46" i="2"/>
  <c r="I15" i="1" s="1"/>
  <c r="G46" i="2"/>
  <c r="G15" i="1" s="1"/>
  <c r="E46" i="2"/>
  <c r="E15" i="1" s="1"/>
  <c r="O28" i="2"/>
  <c r="O35" i="2" s="1"/>
  <c r="O14" i="1" s="1"/>
  <c r="N28" i="2"/>
  <c r="M28" i="2"/>
  <c r="M35" i="2" s="1"/>
  <c r="M14" i="1" s="1"/>
  <c r="L28" i="2"/>
  <c r="K28" i="2"/>
  <c r="K35" i="2" s="1"/>
  <c r="K14" i="1" s="1"/>
  <c r="J28" i="2"/>
  <c r="I28" i="2"/>
  <c r="I35" i="2" s="1"/>
  <c r="I14" i="1" s="1"/>
  <c r="H28" i="2"/>
  <c r="G28" i="2"/>
  <c r="G35" i="2" s="1"/>
  <c r="G14" i="1" s="1"/>
  <c r="F28" i="2"/>
  <c r="E28" i="2"/>
  <c r="E35" i="2" s="1"/>
  <c r="E14" i="1" s="1"/>
  <c r="D28" i="2"/>
  <c r="O17" i="2"/>
  <c r="O50" i="2" s="1"/>
  <c r="N17" i="2"/>
  <c r="M17" i="2"/>
  <c r="M50" i="2" s="1"/>
  <c r="L17" i="2"/>
  <c r="K17" i="2"/>
  <c r="K50" i="2" s="1"/>
  <c r="J17" i="2"/>
  <c r="I17" i="2"/>
  <c r="H17" i="2"/>
  <c r="G17" i="2"/>
  <c r="G50" i="2" s="1"/>
  <c r="F17" i="2"/>
  <c r="F24" i="2" s="1"/>
  <c r="F13" i="1" s="1"/>
  <c r="E17" i="2"/>
  <c r="E24" i="2" s="1"/>
  <c r="E13" i="1" s="1"/>
  <c r="D17" i="2"/>
  <c r="O24" i="2"/>
  <c r="N24" i="2"/>
  <c r="N13" i="1" s="1"/>
  <c r="M24" i="2"/>
  <c r="H24" i="2"/>
  <c r="H13" i="1" s="1"/>
  <c r="Q245" i="1"/>
  <c r="Q244" i="1"/>
  <c r="Q243" i="1"/>
  <c r="Q242" i="1"/>
  <c r="Q241" i="1"/>
  <c r="C240" i="1"/>
  <c r="B240" i="1"/>
  <c r="Q234" i="1"/>
  <c r="C229" i="1"/>
  <c r="B229" i="1"/>
  <c r="AY12" i="2"/>
  <c r="AY13" i="2"/>
  <c r="AY11" i="2"/>
  <c r="AY10" i="2"/>
  <c r="AY9" i="2"/>
  <c r="AY7" i="2"/>
  <c r="AT14" i="2"/>
  <c r="AS14" i="2"/>
  <c r="AR14" i="2"/>
  <c r="AU12" i="2"/>
  <c r="AU13" i="2"/>
  <c r="AU11" i="2"/>
  <c r="AU10" i="2"/>
  <c r="AU9" i="2"/>
  <c r="AU7" i="2"/>
  <c r="AP14" i="2"/>
  <c r="AO14" i="2"/>
  <c r="AN14" i="2"/>
  <c r="AQ12" i="2"/>
  <c r="AQ13" i="2"/>
  <c r="AQ11" i="2"/>
  <c r="AQ10" i="2"/>
  <c r="AQ9" i="2"/>
  <c r="AQ7" i="2"/>
  <c r="AL14" i="2"/>
  <c r="AK14" i="2"/>
  <c r="AJ14" i="2"/>
  <c r="AM12" i="2"/>
  <c r="AM13" i="2"/>
  <c r="AM11" i="2"/>
  <c r="AM10" i="2"/>
  <c r="AM9" i="2"/>
  <c r="AM7" i="2"/>
  <c r="AH14" i="2"/>
  <c r="AG14" i="2"/>
  <c r="AF14" i="2"/>
  <c r="AI7" i="2"/>
  <c r="AE12" i="2"/>
  <c r="AE13" i="2"/>
  <c r="AE11" i="2"/>
  <c r="AE10" i="2"/>
  <c r="AE9" i="2"/>
  <c r="AE7" i="2"/>
  <c r="Z14" i="2"/>
  <c r="Y14" i="2"/>
  <c r="X14" i="2"/>
  <c r="AA12" i="2"/>
  <c r="AA13" i="2"/>
  <c r="AA11" i="2"/>
  <c r="AA10" i="2"/>
  <c r="AA9" i="2"/>
  <c r="AA7" i="2"/>
  <c r="V14" i="2"/>
  <c r="U14" i="2"/>
  <c r="T14" i="2"/>
  <c r="W12" i="2"/>
  <c r="W13" i="2"/>
  <c r="W11" i="2"/>
  <c r="W10" i="2"/>
  <c r="W9" i="2"/>
  <c r="W7" i="2"/>
  <c r="R14" i="2"/>
  <c r="Q14" i="2"/>
  <c r="P14" i="2"/>
  <c r="S7" i="2"/>
  <c r="N14" i="2"/>
  <c r="M14" i="2"/>
  <c r="L14" i="2"/>
  <c r="F50" i="2"/>
  <c r="J14" i="2"/>
  <c r="I14" i="2"/>
  <c r="H14" i="2"/>
  <c r="F14" i="2"/>
  <c r="E14" i="2"/>
  <c r="D14" i="2"/>
  <c r="D50" i="2"/>
  <c r="Q207" i="1"/>
  <c r="Q206" i="1"/>
  <c r="Q205" i="1"/>
  <c r="Q204" i="1"/>
  <c r="Q202" i="1"/>
  <c r="Q201" i="1"/>
  <c r="Q200" i="1"/>
  <c r="Q199" i="1"/>
  <c r="Q198" i="1"/>
  <c r="Q197" i="1"/>
  <c r="Q196" i="1"/>
  <c r="Q135" i="1"/>
  <c r="Q134" i="1"/>
  <c r="Q133" i="1"/>
  <c r="Q132" i="1"/>
  <c r="Q131" i="1"/>
  <c r="Q128" i="1"/>
  <c r="Q127" i="1"/>
  <c r="Q126" i="1"/>
  <c r="Q125" i="1"/>
  <c r="Q124" i="1"/>
  <c r="Q123" i="1"/>
  <c r="Q111" i="1"/>
  <c r="Q110" i="1"/>
  <c r="Q109" i="1"/>
  <c r="Q108" i="1"/>
  <c r="Q107" i="1"/>
  <c r="Q106" i="1"/>
  <c r="Q103" i="1"/>
  <c r="Q102" i="1"/>
  <c r="Q101" i="1"/>
  <c r="Q100" i="1"/>
  <c r="Q99" i="1"/>
  <c r="Q96" i="1"/>
  <c r="Q90" i="1"/>
  <c r="Q87" i="1"/>
  <c r="Q86" i="1"/>
  <c r="Q85" i="1"/>
  <c r="Q84" i="1"/>
  <c r="Q81" i="1"/>
  <c r="Q80" i="1"/>
  <c r="Q79" i="1"/>
  <c r="Q78" i="1"/>
  <c r="Q77" i="1"/>
  <c r="Q76" i="1"/>
  <c r="Q75" i="1"/>
  <c r="C194" i="1"/>
  <c r="B194" i="1"/>
  <c r="C121" i="1"/>
  <c r="B121" i="1"/>
  <c r="C97" i="1"/>
  <c r="B97" i="1"/>
  <c r="C73" i="1"/>
  <c r="B73" i="1"/>
  <c r="I50" i="2" l="1"/>
  <c r="N50" i="2"/>
  <c r="L50" i="2"/>
  <c r="J50" i="2"/>
  <c r="J57" i="2" s="1"/>
  <c r="H50" i="2"/>
  <c r="H57" i="2" s="1"/>
  <c r="F46" i="2"/>
  <c r="F15" i="1" s="1"/>
  <c r="E16" i="1"/>
  <c r="D46" i="2"/>
  <c r="D15" i="1" s="1"/>
  <c r="N45" i="1"/>
  <c r="D45" i="1"/>
  <c r="O13" i="1"/>
  <c r="O16" i="1" s="1"/>
  <c r="O45" i="1"/>
  <c r="M13" i="1"/>
  <c r="M16" i="1" s="1"/>
  <c r="J45" i="1"/>
  <c r="L45" i="1"/>
  <c r="H46" i="2"/>
  <c r="H15" i="1" s="1"/>
  <c r="Q15" i="1" s="1"/>
  <c r="H45" i="1"/>
  <c r="F45" i="1"/>
  <c r="Q167" i="1"/>
  <c r="G45" i="1"/>
  <c r="Q216" i="1"/>
  <c r="J24" i="2"/>
  <c r="J13" i="1" s="1"/>
  <c r="K24" i="2"/>
  <c r="K13" i="1" s="1"/>
  <c r="K16" i="1" s="1"/>
  <c r="L24" i="2"/>
  <c r="L13" i="1" s="1"/>
  <c r="G24" i="2"/>
  <c r="I24" i="2"/>
  <c r="O46" i="4"/>
  <c r="O5" i="1" s="1"/>
  <c r="N46" i="4"/>
  <c r="N5" i="1" s="1"/>
  <c r="G46" i="4"/>
  <c r="G5" i="1" s="1"/>
  <c r="F46" i="4"/>
  <c r="F5" i="1" s="1"/>
  <c r="J46" i="4"/>
  <c r="J5" i="1" s="1"/>
  <c r="P56" i="4"/>
  <c r="P54" i="2"/>
  <c r="F35" i="4"/>
  <c r="F4" i="1" s="1"/>
  <c r="J35" i="4"/>
  <c r="J4" i="1" s="1"/>
  <c r="N35" i="4"/>
  <c r="N4" i="1" s="1"/>
  <c r="K46" i="4"/>
  <c r="K5" i="1" s="1"/>
  <c r="E35" i="4"/>
  <c r="E4" i="1" s="1"/>
  <c r="I35" i="4"/>
  <c r="I4" i="1" s="1"/>
  <c r="M35" i="4"/>
  <c r="M4" i="1" s="1"/>
  <c r="E46" i="4"/>
  <c r="E5" i="1" s="1"/>
  <c r="I46" i="4"/>
  <c r="I5" i="1" s="1"/>
  <c r="M46" i="4"/>
  <c r="M5" i="1" s="1"/>
  <c r="G35" i="4"/>
  <c r="G4" i="1" s="1"/>
  <c r="K35" i="4"/>
  <c r="K4" i="1" s="1"/>
  <c r="K6" i="1" s="1"/>
  <c r="O35" i="4"/>
  <c r="D46" i="4"/>
  <c r="D5" i="1" s="1"/>
  <c r="H46" i="4"/>
  <c r="H5" i="1" s="1"/>
  <c r="L46" i="4"/>
  <c r="L5" i="1" s="1"/>
  <c r="Q247" i="1"/>
  <c r="Q269" i="1"/>
  <c r="Q258" i="1"/>
  <c r="D35" i="4"/>
  <c r="D4" i="1" s="1"/>
  <c r="D6" i="1" s="1"/>
  <c r="H35" i="4"/>
  <c r="L35" i="4"/>
  <c r="E50" i="2"/>
  <c r="Q118" i="1"/>
  <c r="Q94" i="1"/>
  <c r="P55" i="2"/>
  <c r="E50" i="5"/>
  <c r="P50" i="5" s="1"/>
  <c r="E52" i="5"/>
  <c r="P52" i="5" s="1"/>
  <c r="E53" i="5"/>
  <c r="P53" i="5" s="1"/>
  <c r="Q117" i="1"/>
  <c r="E54" i="5"/>
  <c r="P54" i="5" s="1"/>
  <c r="E55" i="5"/>
  <c r="P55" i="5" s="1"/>
  <c r="Q215" i="1"/>
  <c r="E50" i="4"/>
  <c r="P50" i="4" s="1"/>
  <c r="E51" i="4"/>
  <c r="P51" i="4" s="1"/>
  <c r="Q95" i="1"/>
  <c r="E52" i="4"/>
  <c r="P52" i="4" s="1"/>
  <c r="Q119" i="1"/>
  <c r="E53" i="4"/>
  <c r="P53" i="4" s="1"/>
  <c r="E54" i="4"/>
  <c r="P54" i="4" s="1"/>
  <c r="G57" i="4"/>
  <c r="I57" i="4"/>
  <c r="K57" i="4"/>
  <c r="M57" i="4"/>
  <c r="O57" i="4"/>
  <c r="G57" i="5"/>
  <c r="I57" i="5"/>
  <c r="K57" i="5"/>
  <c r="M57" i="5"/>
  <c r="O57" i="5"/>
  <c r="F57" i="4"/>
  <c r="H57" i="4"/>
  <c r="J57" i="4"/>
  <c r="L57" i="4"/>
  <c r="N57" i="4"/>
  <c r="F57" i="5"/>
  <c r="H57" i="5"/>
  <c r="J57" i="5"/>
  <c r="L57" i="5"/>
  <c r="N57" i="5"/>
  <c r="P28" i="2"/>
  <c r="P29" i="2"/>
  <c r="P31" i="2"/>
  <c r="P32" i="2"/>
  <c r="P34" i="2"/>
  <c r="P33" i="2"/>
  <c r="P39" i="2"/>
  <c r="P40" i="2"/>
  <c r="P41" i="2"/>
  <c r="P43" i="2"/>
  <c r="P45" i="2"/>
  <c r="P44" i="2"/>
  <c r="G14" i="4"/>
  <c r="W14" i="4"/>
  <c r="AE14" i="4"/>
  <c r="AM14" i="4"/>
  <c r="AU14" i="4"/>
  <c r="P17" i="4"/>
  <c r="P18" i="4"/>
  <c r="P19" i="4"/>
  <c r="P20" i="4"/>
  <c r="P21" i="4"/>
  <c r="P23" i="4"/>
  <c r="P28" i="4"/>
  <c r="P29" i="4"/>
  <c r="P30" i="4"/>
  <c r="P31" i="4"/>
  <c r="P32" i="4"/>
  <c r="P34" i="4"/>
  <c r="P39" i="4"/>
  <c r="P40" i="4"/>
  <c r="P41" i="4"/>
  <c r="P42" i="4"/>
  <c r="P43" i="4"/>
  <c r="P45" i="4"/>
  <c r="P56" i="5"/>
  <c r="Q114" i="1"/>
  <c r="Q3" i="1"/>
  <c r="P17" i="5"/>
  <c r="P19" i="5"/>
  <c r="P20" i="5"/>
  <c r="P21" i="5"/>
  <c r="P23" i="5"/>
  <c r="P22" i="5"/>
  <c r="K14" i="4"/>
  <c r="S14" i="4"/>
  <c r="AA14" i="4"/>
  <c r="AY14" i="4"/>
  <c r="P52" i="2"/>
  <c r="P53" i="2"/>
  <c r="P56" i="2"/>
  <c r="W14" i="2"/>
  <c r="L57" i="2"/>
  <c r="AM14" i="2"/>
  <c r="N57" i="2"/>
  <c r="O24" i="5"/>
  <c r="M24" i="5"/>
  <c r="K24" i="5"/>
  <c r="K8" i="1" s="1"/>
  <c r="K11" i="1" s="1"/>
  <c r="I24" i="5"/>
  <c r="G24" i="5"/>
  <c r="E24" i="5"/>
  <c r="E8" i="1" s="1"/>
  <c r="E11" i="1" s="1"/>
  <c r="N24" i="5"/>
  <c r="L24" i="5"/>
  <c r="J24" i="5"/>
  <c r="H24" i="5"/>
  <c r="F24" i="5"/>
  <c r="Q138" i="1"/>
  <c r="Q66" i="1"/>
  <c r="D24" i="5"/>
  <c r="D8" i="1" s="1"/>
  <c r="D11" i="1" s="1"/>
  <c r="O14" i="5"/>
  <c r="G14" i="5"/>
  <c r="S14" i="5"/>
  <c r="K14" i="5"/>
  <c r="W14" i="5"/>
  <c r="AA14" i="5"/>
  <c r="AE14" i="5"/>
  <c r="AI14" i="5"/>
  <c r="AM14" i="5"/>
  <c r="AQ14" i="5"/>
  <c r="AU14" i="5"/>
  <c r="AY14" i="5"/>
  <c r="Q32" i="1"/>
  <c r="Q36" i="1"/>
  <c r="Q39" i="1"/>
  <c r="P51" i="2"/>
  <c r="Q27" i="1"/>
  <c r="Q30" i="1"/>
  <c r="Q10" i="1"/>
  <c r="Q142" i="1"/>
  <c r="Q214" i="1"/>
  <c r="Q143" i="1"/>
  <c r="Q141" i="1"/>
  <c r="Q93" i="1"/>
  <c r="Q42" i="1"/>
  <c r="Q9" i="1"/>
  <c r="Q112" i="1"/>
  <c r="Q220" i="1"/>
  <c r="Q222" i="1"/>
  <c r="Q64" i="1"/>
  <c r="Q136" i="1"/>
  <c r="Q221" i="1"/>
  <c r="Q88" i="1"/>
  <c r="Q19" i="1"/>
  <c r="D57" i="5"/>
  <c r="P46" i="5"/>
  <c r="D57" i="4"/>
  <c r="P50" i="2"/>
  <c r="S14" i="2"/>
  <c r="AA14" i="2"/>
  <c r="AI14" i="2"/>
  <c r="P17" i="2"/>
  <c r="P19" i="2"/>
  <c r="P20" i="2"/>
  <c r="P21" i="2"/>
  <c r="P23" i="2"/>
  <c r="P22" i="2"/>
  <c r="D24" i="2"/>
  <c r="D13" i="1" s="1"/>
  <c r="F35" i="2"/>
  <c r="H35" i="2"/>
  <c r="J35" i="2"/>
  <c r="J14" i="1" s="1"/>
  <c r="L35" i="2"/>
  <c r="L14" i="1" s="1"/>
  <c r="N35" i="2"/>
  <c r="D35" i="2"/>
  <c r="D14" i="1" s="1"/>
  <c r="O57" i="2"/>
  <c r="M57" i="2"/>
  <c r="K57" i="2"/>
  <c r="I57" i="2"/>
  <c r="G57" i="2"/>
  <c r="F57" i="2"/>
  <c r="D57" i="2"/>
  <c r="AQ14" i="2"/>
  <c r="AE14" i="2"/>
  <c r="AU14" i="2"/>
  <c r="O14" i="2"/>
  <c r="G14" i="2"/>
  <c r="K14" i="2"/>
  <c r="E6" i="1" l="1"/>
  <c r="O8" i="1"/>
  <c r="O11" i="1" s="1"/>
  <c r="O4" i="1"/>
  <c r="O6" i="1" s="1"/>
  <c r="N14" i="1"/>
  <c r="N16" i="1" s="1"/>
  <c r="N8" i="1"/>
  <c r="N11" i="1" s="1"/>
  <c r="M8" i="1"/>
  <c r="M11" i="1" s="1"/>
  <c r="L8" i="1"/>
  <c r="L11" i="1" s="1"/>
  <c r="L4" i="1"/>
  <c r="L6" i="1" s="1"/>
  <c r="J8" i="1"/>
  <c r="J11" i="1" s="1"/>
  <c r="I13" i="1"/>
  <c r="I16" i="1" s="1"/>
  <c r="I8" i="1"/>
  <c r="I11" i="1" s="1"/>
  <c r="H14" i="1"/>
  <c r="H16" i="1" s="1"/>
  <c r="H4" i="1"/>
  <c r="H6" i="1" s="1"/>
  <c r="H8" i="1"/>
  <c r="H11" i="1" s="1"/>
  <c r="G13" i="1"/>
  <c r="G16" i="1" s="1"/>
  <c r="G8" i="1"/>
  <c r="G11" i="1" s="1"/>
  <c r="F14" i="1"/>
  <c r="F16" i="1" s="1"/>
  <c r="F8" i="1"/>
  <c r="F11" i="1" s="1"/>
  <c r="D16" i="1"/>
  <c r="Q40" i="1"/>
  <c r="J16" i="1"/>
  <c r="L16" i="1"/>
  <c r="F6" i="1"/>
  <c r="M6" i="1"/>
  <c r="G6" i="1"/>
  <c r="N6" i="1"/>
  <c r="J6" i="1"/>
  <c r="I6" i="1"/>
  <c r="P46" i="4"/>
  <c r="Q5" i="1"/>
  <c r="P24" i="5"/>
  <c r="P46" i="2"/>
  <c r="P35" i="2"/>
  <c r="E57" i="2"/>
  <c r="G18" i="1"/>
  <c r="H18" i="1"/>
  <c r="F18" i="1"/>
  <c r="E57" i="4"/>
  <c r="Q219" i="1"/>
  <c r="P57" i="2"/>
  <c r="P57" i="5"/>
  <c r="E57" i="5"/>
  <c r="Q224" i="1"/>
  <c r="Q47" i="1"/>
  <c r="Q46" i="1"/>
  <c r="P24" i="4"/>
  <c r="P57" i="4"/>
  <c r="P35" i="4"/>
  <c r="Q70" i="1"/>
  <c r="Q71" i="1"/>
  <c r="Q69" i="1"/>
  <c r="P35" i="5"/>
  <c r="P24" i="2"/>
  <c r="Q8" i="1" l="1"/>
  <c r="Q11" i="1" s="1"/>
  <c r="Q13" i="1"/>
  <c r="Q4" i="1"/>
  <c r="Q6" i="1" s="1"/>
  <c r="Q14" i="1"/>
  <c r="Q226" i="1"/>
  <c r="Q45" i="1"/>
  <c r="Q16" i="1" l="1"/>
  <c r="Q18" i="1"/>
  <c r="D20" i="1"/>
  <c r="E20" i="1"/>
  <c r="E21" i="1" s="1"/>
  <c r="N237" i="1"/>
  <c r="N20" i="1" s="1"/>
  <c r="N21" i="1" s="1"/>
  <c r="E43" i="1"/>
  <c r="Q233" i="1"/>
  <c r="Q231" i="1"/>
  <c r="L237" i="1"/>
  <c r="L20" i="1" s="1"/>
  <c r="L21" i="1" s="1"/>
  <c r="Q230" i="1"/>
  <c r="D43" i="1"/>
  <c r="K237" i="1"/>
  <c r="K20" i="1" s="1"/>
  <c r="K43" i="1"/>
  <c r="J237" i="1"/>
  <c r="J20" i="1" s="1"/>
  <c r="J21" i="1" s="1"/>
  <c r="Q232" i="1"/>
  <c r="G43" i="1"/>
  <c r="G237" i="1"/>
  <c r="G20" i="1" s="1"/>
  <c r="G21" i="1" s="1"/>
  <c r="M237" i="1"/>
  <c r="M20" i="1" s="1"/>
  <c r="M21" i="1" s="1"/>
  <c r="H237" i="1"/>
  <c r="H20" i="1" s="1"/>
  <c r="H21" i="1" s="1"/>
  <c r="L43" i="1"/>
  <c r="O237" i="1"/>
  <c r="O20" i="1" s="1"/>
  <c r="O21" i="1" s="1"/>
  <c r="I237" i="1"/>
  <c r="I20" i="1" s="1"/>
  <c r="I21" i="1" s="1"/>
  <c r="F237" i="1"/>
  <c r="F20" i="1" s="1"/>
  <c r="F21" i="1" s="1"/>
  <c r="I43" i="1" l="1"/>
  <c r="H43" i="1"/>
  <c r="M43" i="1"/>
  <c r="Q91" i="1"/>
  <c r="Q139" i="1"/>
  <c r="O43" i="1"/>
  <c r="N43" i="1"/>
  <c r="Q20" i="1"/>
  <c r="Q115" i="1"/>
  <c r="J43" i="1"/>
  <c r="Q237" i="1"/>
  <c r="F43" i="1"/>
  <c r="Q67" i="1"/>
  <c r="D21" i="1"/>
  <c r="Q21" i="1" s="1"/>
  <c r="Q43" i="1" l="1"/>
</calcChain>
</file>

<file path=xl/comments1.xml><?xml version="1.0" encoding="utf-8"?>
<comments xmlns="http://schemas.openxmlformats.org/spreadsheetml/2006/main">
  <authors>
    <author>McLaughlin, Tammy</author>
  </authors>
  <commentList>
    <comment ref="K70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USED 61.99</t>
        </r>
      </text>
    </comment>
    <comment ref="O70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were put on a diff route</t>
        </r>
      </text>
    </comment>
    <comment ref="O142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were put on a diff route. </t>
        </r>
      </text>
    </comment>
  </commentList>
</comments>
</file>

<file path=xl/sharedStrings.xml><?xml version="1.0" encoding="utf-8"?>
<sst xmlns="http://schemas.openxmlformats.org/spreadsheetml/2006/main" count="606" uniqueCount="104">
  <si>
    <t>Total MSW Customers</t>
  </si>
  <si>
    <t>Total Recycle Customers</t>
  </si>
  <si>
    <t>Total Yardwaste Customers</t>
  </si>
  <si>
    <t>Total Recycle Tonnage</t>
  </si>
  <si>
    <t>Total Yardwaste Tonnage</t>
  </si>
  <si>
    <t>District</t>
  </si>
  <si>
    <t>Code</t>
  </si>
  <si>
    <t>Annual</t>
  </si>
  <si>
    <t>32 Gallon Toter</t>
  </si>
  <si>
    <t>60 Gallon Toter</t>
  </si>
  <si>
    <t>90 Gallon Toter</t>
  </si>
  <si>
    <t>19 Gallon Can</t>
  </si>
  <si>
    <t>1 Can Once-a-Month</t>
  </si>
  <si>
    <t>1 Can</t>
  </si>
  <si>
    <t>2 Can</t>
  </si>
  <si>
    <t>3 Can</t>
  </si>
  <si>
    <t>4 Can</t>
  </si>
  <si>
    <t>5 Can</t>
  </si>
  <si>
    <t>6 Can</t>
  </si>
  <si>
    <t>MF</t>
  </si>
  <si>
    <t>Yardwaste Tons</t>
  </si>
  <si>
    <t>Comm</t>
  </si>
  <si>
    <t>Res</t>
  </si>
  <si>
    <t>TTL</t>
  </si>
  <si>
    <t>Yardwaste Only Customers (included above):</t>
  </si>
  <si>
    <t>Total Yardwaste Only Customers</t>
  </si>
  <si>
    <t>MSW Tons</t>
  </si>
  <si>
    <t>Summary Commercial Yardwaste Tons</t>
  </si>
  <si>
    <t>DATA ENTRY</t>
  </si>
  <si>
    <t>Total Commercial Yardwaste Tons</t>
  </si>
  <si>
    <t>Summary Residential Yardwaste Tons</t>
  </si>
  <si>
    <t>Total Residential Yardwaste Tons</t>
  </si>
  <si>
    <t>Total Yardwaste Summary Information</t>
  </si>
  <si>
    <t>Total Yardwaste Summary</t>
  </si>
  <si>
    <t>Summary MSW Commercial Tons</t>
  </si>
  <si>
    <t>Total MSW Commercial Tons</t>
  </si>
  <si>
    <t>Summary MSW Residential Tons</t>
  </si>
  <si>
    <t>Total MSW Residential Tons</t>
  </si>
  <si>
    <t>Total MSW Summary Information</t>
  </si>
  <si>
    <t>Total MSW Summary</t>
  </si>
  <si>
    <t>Recycle Tons</t>
  </si>
  <si>
    <t>Recycle Customers</t>
  </si>
  <si>
    <t>Recycle Only Customers (included above):</t>
  </si>
  <si>
    <t>Total Recycle Only Customers</t>
  </si>
  <si>
    <t>Summary Recycle Commercial Tons</t>
  </si>
  <si>
    <t>Total Recycle Commercial Tons</t>
  </si>
  <si>
    <t>Summary Recycle Residential Tons</t>
  </si>
  <si>
    <t>Total Recycle Residential Tons</t>
  </si>
  <si>
    <t>Total Recycle Summary Information</t>
  </si>
  <si>
    <t>Total Recycle Summary</t>
  </si>
  <si>
    <t>Total Residential MSW Tons</t>
  </si>
  <si>
    <t>Total Commercial MSW Tons</t>
  </si>
  <si>
    <t>Total Residential Recycle Tons</t>
  </si>
  <si>
    <t>Total Recycle Tons</t>
  </si>
  <si>
    <t>Total Yardwaste Tons</t>
  </si>
  <si>
    <t>pick-up days</t>
  </si>
  <si>
    <t>Total MF MSW Tons</t>
  </si>
  <si>
    <t>Total MF Recycle Tons</t>
  </si>
  <si>
    <t>Total Commercial Recycle Tons</t>
  </si>
  <si>
    <t>Total MF Yardwaste Tons</t>
  </si>
  <si>
    <t>Total MSW Tons</t>
  </si>
  <si>
    <t>Residential MSW Customers</t>
  </si>
  <si>
    <t>Total Residential MSW Customers</t>
  </si>
  <si>
    <t>Total Residential MSW Tonnage</t>
  </si>
  <si>
    <t>Summary Recycle Multifamily Tons</t>
  </si>
  <si>
    <t>Total Recycle Multifamily Tons</t>
  </si>
  <si>
    <t>Summary Multifamily Yardwaste Tons</t>
  </si>
  <si>
    <t>Total Multifamily Yardwaste Tons</t>
  </si>
  <si>
    <t>Summary MSW Multifamily Tons</t>
  </si>
  <si>
    <t>Total MSW Multifamily Tons</t>
  </si>
  <si>
    <t>County</t>
  </si>
  <si>
    <t>ALL LOCATIONS RESIDENTIAL TOTALS</t>
  </si>
  <si>
    <t>Auburn</t>
  </si>
  <si>
    <t>Renton</t>
  </si>
  <si>
    <t>Kent</t>
  </si>
  <si>
    <t>Total YW Tons</t>
  </si>
  <si>
    <t>Total Resi MSW Customers</t>
  </si>
  <si>
    <t>Total Resi Recycle Customers</t>
  </si>
  <si>
    <t>Total  Resi Yardwaste Customers</t>
  </si>
  <si>
    <t>Total Resi Customers</t>
  </si>
  <si>
    <t>10 Gallon Can</t>
  </si>
  <si>
    <t>45 Gallon Toter</t>
  </si>
  <si>
    <t>Total Resi Yardwaste Customers</t>
  </si>
  <si>
    <t>Total Resi Recycle Tonnage</t>
  </si>
  <si>
    <t>Total Resi Yardwaste Tonnage</t>
  </si>
  <si>
    <t>Total Resi MSW Tonnage</t>
  </si>
  <si>
    <t>County Resi Counts/Tons (WUTC)</t>
  </si>
  <si>
    <t>Renton Resi Counts/Tons (WUTC)</t>
  </si>
  <si>
    <t>Residential Yardwaste Customers</t>
  </si>
  <si>
    <t>176 Tons</t>
  </si>
  <si>
    <t>Black Diamond</t>
  </si>
  <si>
    <t>2 &amp; 31</t>
  </si>
  <si>
    <t>Covington</t>
  </si>
  <si>
    <t>Maple Valley</t>
  </si>
  <si>
    <t>Black Diamond Resi Counts/Tons (WUTC)</t>
  </si>
  <si>
    <t xml:space="preserve">Kent &amp; Panther Resi Counts/Tons </t>
  </si>
  <si>
    <t>19 &amp; 35 42 &amp; 92 95 &amp; 99</t>
  </si>
  <si>
    <t>Kent/Panther Lake</t>
  </si>
  <si>
    <t>19, 35, 42, 92, 95, 99</t>
  </si>
  <si>
    <t>35 &amp; 42 &amp; 92 &amp; 95 &amp;  99</t>
  </si>
  <si>
    <t xml:space="preserve">Maple Valley Resi Counts/Tons </t>
  </si>
  <si>
    <t>Total</t>
  </si>
  <si>
    <t>Covington Resi Counts/Tons</t>
  </si>
  <si>
    <t>Auburn Resi Counts/Tons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</si>
</sst>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  <font>
      <sz val="10"/>
      <name val="Helv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 val="singleAccounting"/>
      <sz val="10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2" fillId="0" borderId="0"/>
  </cellStyleXfs>
  <cellXfs count="50">
    <xf numFmtId="0" fontId="0" fillId="0" borderId="0" xfId="0"/>
    <xf numFmtId="0" fontId="2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165" fontId="2" fillId="0" borderId="1" xfId="4" applyNumberFormat="1" applyFont="1" applyFill="1" applyBorder="1"/>
    <xf numFmtId="0" fontId="8" fillId="0" borderId="0" xfId="0" applyFont="1"/>
    <xf numFmtId="43" fontId="2" fillId="0" borderId="0" xfId="4" applyFont="1" applyFill="1"/>
    <xf numFmtId="165" fontId="2" fillId="0" borderId="0" xfId="4" applyNumberFormat="1" applyFont="1" applyFill="1"/>
    <xf numFmtId="165" fontId="2" fillId="0" borderId="2" xfId="4" applyNumberFormat="1" applyFont="1" applyFill="1" applyBorder="1"/>
    <xf numFmtId="165" fontId="2" fillId="0" borderId="0" xfId="4" applyNumberFormat="1" applyFont="1" applyFill="1" applyBorder="1"/>
    <xf numFmtId="164" fontId="2" fillId="0" borderId="0" xfId="4" applyNumberFormat="1" applyFont="1" applyFill="1" applyAlignment="1">
      <alignment horizontal="center"/>
    </xf>
    <xf numFmtId="165" fontId="5" fillId="0" borderId="2" xfId="4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5" fillId="0" borderId="0" xfId="0" applyFont="1" applyFill="1"/>
    <xf numFmtId="165" fontId="5" fillId="0" borderId="0" xfId="4" applyNumberFormat="1" applyFont="1" applyFill="1"/>
    <xf numFmtId="0" fontId="2" fillId="0" borderId="0" xfId="0" applyFont="1" applyFill="1" applyAlignment="1">
      <alignment horizontal="center" wrapText="1"/>
    </xf>
    <xf numFmtId="165" fontId="5" fillId="0" borderId="0" xfId="4" applyNumberFormat="1" applyFont="1" applyFill="1" applyBorder="1"/>
    <xf numFmtId="0" fontId="2" fillId="0" borderId="0" xfId="0" applyFont="1" applyFill="1"/>
    <xf numFmtId="43" fontId="2" fillId="0" borderId="0" xfId="4" applyFont="1" applyFill="1" applyAlignment="1">
      <alignment horizontal="center"/>
    </xf>
    <xf numFmtId="43" fontId="2" fillId="0" borderId="2" xfId="4" applyFont="1" applyFill="1" applyBorder="1"/>
    <xf numFmtId="43" fontId="2" fillId="0" borderId="0" xfId="0" applyNumberFormat="1" applyFont="1" applyFill="1"/>
    <xf numFmtId="165" fontId="5" fillId="0" borderId="3" xfId="4" applyNumberFormat="1" applyFont="1" applyFill="1" applyBorder="1"/>
    <xf numFmtId="0" fontId="1" fillId="0" borderId="0" xfId="0" applyFont="1" applyFill="1" applyBorder="1" applyAlignment="1">
      <alignment horizontal="right"/>
    </xf>
    <xf numFmtId="2" fontId="2" fillId="0" borderId="0" xfId="0" applyNumberFormat="1" applyFont="1" applyFill="1" applyBorder="1"/>
    <xf numFmtId="164" fontId="1" fillId="0" borderId="0" xfId="4" applyNumberFormat="1" applyFont="1" applyFill="1" applyAlignment="1">
      <alignment horizontal="center"/>
    </xf>
    <xf numFmtId="43" fontId="9" fillId="0" borderId="0" xfId="4" applyFont="1" applyAlignment="1">
      <alignment horizontal="center"/>
    </xf>
    <xf numFmtId="43" fontId="8" fillId="0" borderId="0" xfId="4" applyFont="1"/>
    <xf numFmtId="43" fontId="8" fillId="0" borderId="1" xfId="4" applyFont="1" applyFill="1" applyBorder="1"/>
    <xf numFmtId="43" fontId="8" fillId="0" borderId="0" xfId="4" applyFont="1" applyFill="1"/>
    <xf numFmtId="43" fontId="7" fillId="0" borderId="0" xfId="4" applyFont="1"/>
    <xf numFmtId="0" fontId="7" fillId="0" borderId="0" xfId="0" applyFont="1" applyFill="1" applyBorder="1"/>
    <xf numFmtId="43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 applyFill="1" applyAlignment="1">
      <alignment horizontal="center" wrapText="1"/>
    </xf>
    <xf numFmtId="0" fontId="8" fillId="0" borderId="0" xfId="0" applyFont="1" applyFill="1"/>
    <xf numFmtId="0" fontId="7" fillId="0" borderId="0" xfId="0" applyFont="1"/>
    <xf numFmtId="0" fontId="8" fillId="0" borderId="0" xfId="0" applyFont="1" applyAlignment="1">
      <alignment horizontal="center" wrapText="1"/>
    </xf>
    <xf numFmtId="43" fontId="7" fillId="0" borderId="0" xfId="4" applyFont="1" applyBorder="1"/>
    <xf numFmtId="43" fontId="8" fillId="0" borderId="0" xfId="4" applyFont="1" applyBorder="1"/>
    <xf numFmtId="43" fontId="8" fillId="0" borderId="0" xfId="4" applyFont="1" applyFill="1" applyBorder="1"/>
    <xf numFmtId="43" fontId="11" fillId="0" borderId="0" xfId="0" applyNumberFormat="1" applyFont="1"/>
    <xf numFmtId="164" fontId="2" fillId="0" borderId="0" xfId="4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2" fillId="2" borderId="1" xfId="4" applyNumberFormat="1" applyFont="1" applyFill="1" applyBorder="1"/>
    <xf numFmtId="43" fontId="8" fillId="2" borderId="0" xfId="4" applyFont="1" applyFill="1"/>
  </cellXfs>
  <cellStyles count="7">
    <cellStyle name="Comma" xfId="4" builtinId="3"/>
    <cellStyle name="Comma 2" xfId="3"/>
    <cellStyle name="Normal" xfId="0" builtinId="0"/>
    <cellStyle name="Normal 2" xfId="1"/>
    <cellStyle name="Normal 3" xfId="5"/>
    <cellStyle name="Normal 4" xfId="6"/>
    <cellStyle name="Percent 2" xfId="2"/>
  </cellStyles>
  <dxfs count="38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PUBLIC\EXCEL\97SEATAC\SKM97T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7TONS"/>
      <sheetName val="KM97TONS"/>
      <sheetName val="ST97TONS"/>
      <sheetName val="MV97TONS"/>
      <sheetName val="KT97TONS"/>
      <sheetName val="KC_STATS"/>
      <sheetName val="BURIEN"/>
      <sheetName val="DESMOINES"/>
      <sheetName val="KENT"/>
      <sheetName val="NORMANDY"/>
      <sheetName val="TUKWILA"/>
      <sheetName val="PRICES"/>
      <sheetName val="ComRec"/>
      <sheetName val="C&amp;MFCUST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S270"/>
  <sheetViews>
    <sheetView tabSelected="1" zoomScale="85" zoomScaleNormal="85" workbookViewId="0">
      <pane xSplit="3" ySplit="2" topLeftCell="D3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2.75" outlineLevelRow="1" x14ac:dyDescent="0.2"/>
  <cols>
    <col min="1" max="1" width="42.5703125" style="18" bestFit="1" customWidth="1"/>
    <col min="2" max="2" width="14.28515625" style="18" customWidth="1"/>
    <col min="3" max="3" width="5.7109375" style="18" customWidth="1"/>
    <col min="4" max="4" width="12.28515625" style="6" customWidth="1"/>
    <col min="5" max="15" width="11.5703125" style="6" customWidth="1"/>
    <col min="16" max="16" width="1.7109375" style="6" customWidth="1"/>
    <col min="17" max="17" width="12.85546875" style="6" customWidth="1"/>
    <col min="18" max="18" width="10.28515625" style="18" customWidth="1"/>
    <col min="19" max="19" width="9.140625" style="18" customWidth="1"/>
    <col min="20" max="16384" width="9.140625" style="18"/>
  </cols>
  <sheetData>
    <row r="1" spans="1:17" x14ac:dyDescent="0.2">
      <c r="A1" s="14" t="s">
        <v>89</v>
      </c>
    </row>
    <row r="2" spans="1:17" ht="15" outlineLevel="1" x14ac:dyDescent="0.35">
      <c r="D2" s="46">
        <v>41640</v>
      </c>
      <c r="E2" s="46">
        <v>41671</v>
      </c>
      <c r="F2" s="46">
        <v>41699</v>
      </c>
      <c r="G2" s="46">
        <v>41730</v>
      </c>
      <c r="H2" s="46">
        <v>41760</v>
      </c>
      <c r="I2" s="46">
        <v>41791</v>
      </c>
      <c r="J2" s="46">
        <v>41821</v>
      </c>
      <c r="K2" s="46">
        <v>41852</v>
      </c>
      <c r="L2" s="10">
        <v>41883</v>
      </c>
      <c r="M2" s="46">
        <v>41913</v>
      </c>
      <c r="N2" s="46">
        <v>41944</v>
      </c>
      <c r="O2" s="46">
        <v>41974</v>
      </c>
      <c r="Q2" s="26" t="s">
        <v>101</v>
      </c>
    </row>
    <row r="3" spans="1:17" outlineLevel="1" x14ac:dyDescent="0.2">
      <c r="A3" s="1" t="s">
        <v>51</v>
      </c>
      <c r="D3" s="6">
        <f>'MSW Tons'!D24</f>
        <v>2167.4075009777912</v>
      </c>
      <c r="E3" s="6">
        <f>'MSW Tons'!E24</f>
        <v>1999.6572844041798</v>
      </c>
      <c r="F3" s="6">
        <f>'MSW Tons'!F24</f>
        <v>2269.8994257787544</v>
      </c>
      <c r="G3" s="6">
        <f>'MSW Tons'!G24</f>
        <v>2307.5457452437654</v>
      </c>
      <c r="H3" s="6">
        <f>'MSW Tons'!H24</f>
        <v>2361.3367883339529</v>
      </c>
      <c r="I3" s="6">
        <f>'MSW Tons'!I24</f>
        <v>2246.0809144775608</v>
      </c>
      <c r="J3" s="6">
        <f>'MSW Tons'!J24</f>
        <v>2352.9636868922225</v>
      </c>
      <c r="K3" s="6">
        <f>'MSW Tons'!K24</f>
        <v>2183.2979933399597</v>
      </c>
      <c r="L3" s="6">
        <f>'MSW Tons'!L24</f>
        <v>2245.6028378456735</v>
      </c>
      <c r="M3" s="6">
        <f>'MSW Tons'!M24</f>
        <v>2469.8081349209001</v>
      </c>
      <c r="N3" s="6">
        <f>'MSW Tons'!N24</f>
        <v>2134.4139931876639</v>
      </c>
      <c r="O3" s="6">
        <f>'MSW Tons'!O24</f>
        <v>2475.6030909027281</v>
      </c>
      <c r="Q3" s="6">
        <f t="shared" ref="Q3" si="0">SUM(D3:O3)</f>
        <v>27213.617396305148</v>
      </c>
    </row>
    <row r="4" spans="1:17" outlineLevel="1" x14ac:dyDescent="0.2">
      <c r="A4" s="1" t="s">
        <v>56</v>
      </c>
      <c r="D4" s="6">
        <f>'MSW Tons'!D35</f>
        <v>872.89559184697748</v>
      </c>
      <c r="E4" s="6">
        <f>'MSW Tons'!E35</f>
        <v>772.39825306990474</v>
      </c>
      <c r="F4" s="6">
        <f>'MSW Tons'!F35</f>
        <v>908.7072803033476</v>
      </c>
      <c r="G4" s="6">
        <f>'MSW Tons'!G35</f>
        <v>855.26272436629608</v>
      </c>
      <c r="H4" s="6">
        <f>'MSW Tons'!H35</f>
        <v>874.62722442706126</v>
      </c>
      <c r="I4" s="6">
        <f>'MSW Tons'!I35</f>
        <v>869.01660366255214</v>
      </c>
      <c r="J4" s="6">
        <f>'MSW Tons'!J35</f>
        <v>844.12079819910628</v>
      </c>
      <c r="K4" s="6">
        <f>'MSW Tons'!K35</f>
        <v>812.68892514079585</v>
      </c>
      <c r="L4" s="6">
        <f>'MSW Tons'!L35</f>
        <v>858.59769039818093</v>
      </c>
      <c r="M4" s="6">
        <f>'MSW Tons'!M35</f>
        <v>905.03687477281574</v>
      </c>
      <c r="N4" s="6">
        <f>'MSW Tons'!N35</f>
        <v>813.85599292662528</v>
      </c>
      <c r="O4" s="6">
        <f>'MSW Tons'!O35</f>
        <v>877.11042146224167</v>
      </c>
      <c r="Q4" s="6">
        <f>SUM(D4:O4)</f>
        <v>10264.318380575904</v>
      </c>
    </row>
    <row r="5" spans="1:17" outlineLevel="1" x14ac:dyDescent="0.2">
      <c r="A5" s="1" t="s">
        <v>50</v>
      </c>
      <c r="D5" s="6">
        <f>'MSW Tons'!D46</f>
        <v>3143.0560254022625</v>
      </c>
      <c r="E5" s="6">
        <f>'MSW Tons'!E46</f>
        <v>2573.3669377146707</v>
      </c>
      <c r="F5" s="6">
        <f>'MSW Tons'!F46</f>
        <v>2819.7598086778244</v>
      </c>
      <c r="G5" s="6">
        <f>'MSW Tons'!G46</f>
        <v>3056.7891536944612</v>
      </c>
      <c r="H5" s="6">
        <f>'MSW Tons'!H46</f>
        <v>3101.4365823033741</v>
      </c>
      <c r="I5" s="6">
        <f>'MSW Tons'!I46</f>
        <v>3055.2503011192252</v>
      </c>
      <c r="J5" s="6">
        <f>'MSW Tons'!J46</f>
        <v>3428.2765362719956</v>
      </c>
      <c r="K5" s="6">
        <f>'MSW Tons'!K46</f>
        <v>3073.3464479945092</v>
      </c>
      <c r="L5" s="6">
        <f>'MSW Tons'!L46</f>
        <v>3182.9386826565847</v>
      </c>
      <c r="M5" s="6">
        <f>'MSW Tons'!M46</f>
        <v>3163.9239056745791</v>
      </c>
      <c r="N5" s="6">
        <f>'MSW Tons'!N46</f>
        <v>2779.5468035480239</v>
      </c>
      <c r="O5" s="6">
        <f>'MSW Tons'!O46</f>
        <v>3495.7613546190041</v>
      </c>
      <c r="Q5" s="6">
        <f>SUM(D5:O5)</f>
        <v>36873.452539676517</v>
      </c>
    </row>
    <row r="6" spans="1:17" ht="13.5" outlineLevel="1" thickBot="1" x14ac:dyDescent="0.25">
      <c r="A6" s="23" t="s">
        <v>60</v>
      </c>
      <c r="D6" s="20">
        <f t="shared" ref="D6:O6" si="1">SUM(D3:D5)</f>
        <v>6183.3591182270311</v>
      </c>
      <c r="E6" s="20">
        <f t="shared" si="1"/>
        <v>5345.422475188755</v>
      </c>
      <c r="F6" s="20">
        <f t="shared" si="1"/>
        <v>5998.3665147599258</v>
      </c>
      <c r="G6" s="20">
        <f t="shared" si="1"/>
        <v>6219.5976233045221</v>
      </c>
      <c r="H6" s="20">
        <f t="shared" si="1"/>
        <v>6337.4005950643877</v>
      </c>
      <c r="I6" s="20">
        <f t="shared" si="1"/>
        <v>6170.3478192593375</v>
      </c>
      <c r="J6" s="20">
        <f t="shared" si="1"/>
        <v>6625.3610213633247</v>
      </c>
      <c r="K6" s="20">
        <f t="shared" si="1"/>
        <v>6069.3333664752645</v>
      </c>
      <c r="L6" s="20">
        <f t="shared" si="1"/>
        <v>6287.1392109004391</v>
      </c>
      <c r="M6" s="20">
        <f t="shared" si="1"/>
        <v>6538.768915368295</v>
      </c>
      <c r="N6" s="20">
        <f t="shared" si="1"/>
        <v>5727.8167896623127</v>
      </c>
      <c r="O6" s="20">
        <f t="shared" si="1"/>
        <v>6848.4748669839737</v>
      </c>
      <c r="Q6" s="20">
        <f t="shared" ref="Q6" si="2">SUM(Q3:Q5)</f>
        <v>74351.388316557568</v>
      </c>
    </row>
    <row r="7" spans="1:17" ht="13.5" outlineLevel="1" thickTop="1" x14ac:dyDescent="0.2"/>
    <row r="8" spans="1:17" outlineLevel="1" x14ac:dyDescent="0.2">
      <c r="A8" s="1" t="s">
        <v>58</v>
      </c>
      <c r="D8" s="6">
        <f>'Recycle Tons'!D24</f>
        <v>438.71346891260004</v>
      </c>
      <c r="E8" s="6">
        <f>'Recycle Tons'!E24</f>
        <v>411.76439644255828</v>
      </c>
      <c r="F8" s="6">
        <f>'Recycle Tons'!F24</f>
        <v>467.31718390518023</v>
      </c>
      <c r="G8" s="6">
        <f>'Recycle Tons'!G24</f>
        <v>438.0573421058084</v>
      </c>
      <c r="H8" s="6">
        <f>'Recycle Tons'!H24</f>
        <v>417.34750453978268</v>
      </c>
      <c r="I8" s="6">
        <f>'Recycle Tons'!I24</f>
        <v>466.44830802599046</v>
      </c>
      <c r="J8" s="6">
        <f>'Recycle Tons'!J24</f>
        <v>417.01369512477993</v>
      </c>
      <c r="K8" s="6">
        <f>'Recycle Tons'!K24</f>
        <v>396.11640687291356</v>
      </c>
      <c r="L8" s="6">
        <f>'Recycle Tons'!L24</f>
        <v>449.08510292200106</v>
      </c>
      <c r="M8" s="6">
        <f>'Recycle Tons'!M24</f>
        <v>491.68377088383932</v>
      </c>
      <c r="N8" s="6">
        <f>'Recycle Tons'!N24</f>
        <v>443.19854465544796</v>
      </c>
      <c r="O8" s="6">
        <f>'Recycle Tons'!O24</f>
        <v>363.67199045109135</v>
      </c>
      <c r="Q8" s="6">
        <f>SUM(D8:O8)</f>
        <v>5200.417714841994</v>
      </c>
    </row>
    <row r="9" spans="1:17" outlineLevel="1" x14ac:dyDescent="0.2">
      <c r="A9" s="1" t="s">
        <v>57</v>
      </c>
      <c r="D9" s="6">
        <f>'Recycle Tons'!D35</f>
        <v>161.05841141153255</v>
      </c>
      <c r="E9" s="6">
        <f>'Recycle Tons'!E35</f>
        <v>133.69754155477824</v>
      </c>
      <c r="F9" s="6">
        <f>'Recycle Tons'!F35</f>
        <v>154.96485659250544</v>
      </c>
      <c r="G9" s="6">
        <f>'Recycle Tons'!G35</f>
        <v>147.47157293442842</v>
      </c>
      <c r="H9" s="6">
        <f>'Recycle Tons'!H35</f>
        <v>141.09632624748758</v>
      </c>
      <c r="I9" s="6">
        <f>'Recycle Tons'!I35</f>
        <v>145.36195535512752</v>
      </c>
      <c r="J9" s="6">
        <f>'Recycle Tons'!J35</f>
        <v>138.86896376846045</v>
      </c>
      <c r="K9" s="6">
        <f>'Recycle Tons'!K35</f>
        <v>126.16125545429193</v>
      </c>
      <c r="L9" s="6">
        <f>'Recycle Tons'!L35</f>
        <v>147.16575454918902</v>
      </c>
      <c r="M9" s="6">
        <f>'Recycle Tons'!M35</f>
        <v>161.59068878215089</v>
      </c>
      <c r="N9" s="6">
        <f>'Recycle Tons'!N35</f>
        <v>142.29006379242452</v>
      </c>
      <c r="O9" s="6">
        <f>'Recycle Tons'!O35</f>
        <v>128.75633770292256</v>
      </c>
      <c r="Q9" s="6">
        <f t="shared" ref="Q9" si="3">SUM(D9:O9)</f>
        <v>1728.483728145299</v>
      </c>
    </row>
    <row r="10" spans="1:17" outlineLevel="1" x14ac:dyDescent="0.2">
      <c r="A10" s="1" t="s">
        <v>52</v>
      </c>
      <c r="D10" s="6">
        <f>'Recycle Tons'!D46</f>
        <v>1647.4693481457289</v>
      </c>
      <c r="E10" s="6">
        <f>'Recycle Tons'!E46</f>
        <v>1223.2005669732146</v>
      </c>
      <c r="F10" s="6">
        <f>'Recycle Tons'!F46</f>
        <v>1309.8901401232254</v>
      </c>
      <c r="G10" s="6">
        <f>'Recycle Tons'!G46</f>
        <v>1438.3032833779741</v>
      </c>
      <c r="H10" s="6">
        <f>'Recycle Tons'!H46</f>
        <v>1451.0270265730492</v>
      </c>
      <c r="I10" s="6">
        <f>'Recycle Tons'!I46</f>
        <v>1434.1242213136984</v>
      </c>
      <c r="J10" s="6">
        <f>'Recycle Tons'!J46</f>
        <v>1471.0916766001342</v>
      </c>
      <c r="K10" s="6">
        <f>'Recycle Tons'!K46</f>
        <v>1362.1035735605738</v>
      </c>
      <c r="L10" s="6">
        <f>'Recycle Tons'!L46</f>
        <v>1473.8781104387165</v>
      </c>
      <c r="M10" s="6">
        <f>'Recycle Tons'!M46</f>
        <v>1519.2186242815751</v>
      </c>
      <c r="N10" s="6">
        <f>'Recycle Tons'!N46</f>
        <v>1290.5615931580096</v>
      </c>
      <c r="O10" s="6">
        <f>'Recycle Tons'!O46</f>
        <v>1536.2258378735967</v>
      </c>
      <c r="Q10" s="6">
        <f>SUM(D10:O10)</f>
        <v>17157.094002419497</v>
      </c>
    </row>
    <row r="11" spans="1:17" ht="13.5" outlineLevel="1" thickBot="1" x14ac:dyDescent="0.25">
      <c r="A11" s="23" t="s">
        <v>53</v>
      </c>
      <c r="D11" s="20">
        <f t="shared" ref="D11:O11" si="4">SUM(D8:D10)</f>
        <v>2247.2412284698612</v>
      </c>
      <c r="E11" s="20">
        <f t="shared" si="4"/>
        <v>1768.662504970551</v>
      </c>
      <c r="F11" s="20">
        <f t="shared" si="4"/>
        <v>1932.1721806209111</v>
      </c>
      <c r="G11" s="20">
        <f t="shared" si="4"/>
        <v>2023.832198418211</v>
      </c>
      <c r="H11" s="20">
        <f t="shared" si="4"/>
        <v>2009.4708573603193</v>
      </c>
      <c r="I11" s="20">
        <f t="shared" si="4"/>
        <v>2045.9344846948163</v>
      </c>
      <c r="J11" s="20">
        <f t="shared" si="4"/>
        <v>2026.9743354933746</v>
      </c>
      <c r="K11" s="20">
        <f t="shared" si="4"/>
        <v>1884.3812358877792</v>
      </c>
      <c r="L11" s="20">
        <f t="shared" si="4"/>
        <v>2070.1289679099064</v>
      </c>
      <c r="M11" s="20">
        <f t="shared" si="4"/>
        <v>2172.4930839475655</v>
      </c>
      <c r="N11" s="20">
        <f t="shared" si="4"/>
        <v>1876.0502016058822</v>
      </c>
      <c r="O11" s="20">
        <f t="shared" si="4"/>
        <v>2028.6541660276107</v>
      </c>
      <c r="Q11" s="20">
        <f t="shared" ref="Q11" si="5">SUM(Q8:Q10)</f>
        <v>24085.995445406792</v>
      </c>
    </row>
    <row r="12" spans="1:17" ht="13.5" outlineLevel="1" thickTop="1" x14ac:dyDescent="0.2">
      <c r="A12" s="23"/>
    </row>
    <row r="13" spans="1:17" outlineLevel="1" x14ac:dyDescent="0.2">
      <c r="A13" s="1" t="s">
        <v>29</v>
      </c>
      <c r="D13" s="6">
        <f>'YW Tons'!D24</f>
        <v>11.903785168397265</v>
      </c>
      <c r="E13" s="6">
        <f>'YW Tons'!E24</f>
        <v>8.5045471728128952</v>
      </c>
      <c r="F13" s="6">
        <f>'YW Tons'!F24</f>
        <v>18.058658797460719</v>
      </c>
      <c r="G13" s="6">
        <f>'YW Tons'!G24</f>
        <v>31.570858575707977</v>
      </c>
      <c r="H13" s="6">
        <f>'YW Tons'!H24</f>
        <v>34.781937680113636</v>
      </c>
      <c r="I13" s="6">
        <f>'YW Tons'!I24</f>
        <v>29.370370309844912</v>
      </c>
      <c r="J13" s="6">
        <f>'YW Tons'!J24</f>
        <v>22.846329611091903</v>
      </c>
      <c r="K13" s="6">
        <f>'YW Tons'!K24</f>
        <v>17.671958510892132</v>
      </c>
      <c r="L13" s="6">
        <f>'YW Tons'!L24</f>
        <v>21.140979128982721</v>
      </c>
      <c r="M13" s="6">
        <f>'YW Tons'!M24</f>
        <v>22.495362909826461</v>
      </c>
      <c r="N13" s="6">
        <f>'YW Tons'!N24</f>
        <v>23.414098440940545</v>
      </c>
      <c r="O13" s="6">
        <f>'YW Tons'!O24</f>
        <v>14.411128917700491</v>
      </c>
      <c r="Q13" s="6">
        <f>SUM(D13:O13)</f>
        <v>256.1700152237716</v>
      </c>
    </row>
    <row r="14" spans="1:17" outlineLevel="1" x14ac:dyDescent="0.2">
      <c r="A14" s="1" t="s">
        <v>59</v>
      </c>
      <c r="D14" s="6">
        <f>'YW Tons'!D35</f>
        <v>0.69797608755449614</v>
      </c>
      <c r="E14" s="6">
        <f>'YW Tons'!E35</f>
        <v>0.4816266446321863</v>
      </c>
      <c r="F14" s="6">
        <f>'YW Tons'!F35</f>
        <v>1.0056261261025101</v>
      </c>
      <c r="G14" s="6">
        <f>'YW Tons'!G35</f>
        <v>1.7571698131300375</v>
      </c>
      <c r="H14" s="6">
        <f>'YW Tons'!H35</f>
        <v>1.7574498301440713</v>
      </c>
      <c r="I14" s="6">
        <f>'YW Tons'!I35</f>
        <v>1.4153899229462106</v>
      </c>
      <c r="J14" s="6">
        <f>'YW Tons'!J35</f>
        <v>1.5022845013098849</v>
      </c>
      <c r="K14" s="6">
        <f>'YW Tons'!K35</f>
        <v>1.1850300013793724</v>
      </c>
      <c r="L14" s="6">
        <f>'YW Tons'!L35</f>
        <v>0.97597319615828693</v>
      </c>
      <c r="M14" s="6">
        <f>'YW Tons'!M35</f>
        <v>1.3636982135864752</v>
      </c>
      <c r="N14" s="6">
        <f>'YW Tons'!N35</f>
        <v>1.389376207505407</v>
      </c>
      <c r="O14" s="6">
        <f>'YW Tons'!O35</f>
        <v>1.0775148765818274</v>
      </c>
      <c r="Q14" s="6">
        <f>SUM(D14:O14)</f>
        <v>14.609115421030769</v>
      </c>
    </row>
    <row r="15" spans="1:17" outlineLevel="1" x14ac:dyDescent="0.2">
      <c r="A15" s="1" t="s">
        <v>31</v>
      </c>
      <c r="D15" s="6">
        <f>'YW Tons'!D46</f>
        <v>829.90789204715463</v>
      </c>
      <c r="E15" s="6">
        <f>'YW Tons'!E46</f>
        <v>561.71884602324826</v>
      </c>
      <c r="F15" s="6">
        <f>'YW Tons'!F46</f>
        <v>1137.4970196955987</v>
      </c>
      <c r="G15" s="6">
        <f>'YW Tons'!G46</f>
        <v>2282.5221498884248</v>
      </c>
      <c r="H15" s="6">
        <f>'YW Tons'!H46</f>
        <v>2760.7691600650337</v>
      </c>
      <c r="I15" s="6">
        <f>'YW Tons'!I46</f>
        <v>2186.711935813054</v>
      </c>
      <c r="J15" s="6">
        <f>'YW Tons'!J46</f>
        <v>1697.8760290309028</v>
      </c>
      <c r="K15" s="6">
        <f>'YW Tons'!K46</f>
        <v>1394.4884091246902</v>
      </c>
      <c r="L15" s="6">
        <f>'YW Tons'!L46</f>
        <v>1535.0248688645181</v>
      </c>
      <c r="M15" s="6">
        <f>'YW Tons'!M46</f>
        <v>1797.948939560727</v>
      </c>
      <c r="N15" s="6">
        <f>'YW Tons'!N46</f>
        <v>1934.5995340833588</v>
      </c>
      <c r="O15" s="6">
        <f>'YW Tons'!O46</f>
        <v>1107.1391254063274</v>
      </c>
      <c r="Q15" s="6">
        <f>SUM(D15:O15)</f>
        <v>19226.203909603038</v>
      </c>
    </row>
    <row r="16" spans="1:17" ht="13.5" outlineLevel="1" thickBot="1" x14ac:dyDescent="0.25">
      <c r="A16" s="23" t="s">
        <v>54</v>
      </c>
      <c r="D16" s="20">
        <f t="shared" ref="D16:O16" si="6">SUM(D13:D15)</f>
        <v>842.50965330310635</v>
      </c>
      <c r="E16" s="20">
        <f t="shared" si="6"/>
        <v>570.70501984069335</v>
      </c>
      <c r="F16" s="20">
        <f t="shared" si="6"/>
        <v>1156.561304619162</v>
      </c>
      <c r="G16" s="20">
        <f t="shared" si="6"/>
        <v>2315.8501782772628</v>
      </c>
      <c r="H16" s="20">
        <f t="shared" si="6"/>
        <v>2797.3085475752914</v>
      </c>
      <c r="I16" s="20">
        <f t="shared" si="6"/>
        <v>2217.4976960458453</v>
      </c>
      <c r="J16" s="20">
        <f t="shared" si="6"/>
        <v>1722.2246431433045</v>
      </c>
      <c r="K16" s="20">
        <f t="shared" si="6"/>
        <v>1413.3453976369617</v>
      </c>
      <c r="L16" s="20">
        <f t="shared" si="6"/>
        <v>1557.1418211896591</v>
      </c>
      <c r="M16" s="20">
        <f t="shared" si="6"/>
        <v>1821.8080006841399</v>
      </c>
      <c r="N16" s="20">
        <f t="shared" si="6"/>
        <v>1959.4030087318047</v>
      </c>
      <c r="O16" s="20">
        <f t="shared" si="6"/>
        <v>1122.6277692006097</v>
      </c>
      <c r="Q16" s="20">
        <f t="shared" ref="Q16" si="7">SUM(Q13:Q15)</f>
        <v>19496.98304024784</v>
      </c>
    </row>
    <row r="17" spans="1:17" ht="13.5" outlineLevel="1" thickTop="1" x14ac:dyDescent="0.2">
      <c r="A17" s="23"/>
    </row>
    <row r="18" spans="1:17" outlineLevel="1" x14ac:dyDescent="0.2">
      <c r="A18" s="1" t="s">
        <v>76</v>
      </c>
      <c r="D18" s="7">
        <f>D226</f>
        <v>53107</v>
      </c>
      <c r="E18" s="7">
        <f>E226</f>
        <v>53372</v>
      </c>
      <c r="F18" s="7">
        <f t="shared" ref="F18:O18" si="8">F226</f>
        <v>53471</v>
      </c>
      <c r="G18" s="7">
        <f t="shared" si="8"/>
        <v>53584</v>
      </c>
      <c r="H18" s="7">
        <f t="shared" si="8"/>
        <v>53740</v>
      </c>
      <c r="I18" s="7">
        <f t="shared" si="8"/>
        <v>54282</v>
      </c>
      <c r="J18" s="7">
        <f t="shared" si="8"/>
        <v>54000</v>
      </c>
      <c r="K18" s="7">
        <f>K226</f>
        <v>53982</v>
      </c>
      <c r="L18" s="7">
        <f t="shared" si="8"/>
        <v>53999</v>
      </c>
      <c r="M18" s="7">
        <f t="shared" si="8"/>
        <v>53967</v>
      </c>
      <c r="N18" s="7">
        <f t="shared" si="8"/>
        <v>54268</v>
      </c>
      <c r="O18" s="7">
        <f t="shared" si="8"/>
        <v>54608</v>
      </c>
      <c r="Q18" s="7">
        <f>SUM(D18:O18)</f>
        <v>646380</v>
      </c>
    </row>
    <row r="19" spans="1:17" outlineLevel="1" x14ac:dyDescent="0.2">
      <c r="A19" s="1" t="s">
        <v>77</v>
      </c>
      <c r="D19" s="7">
        <f>D258</f>
        <v>53406</v>
      </c>
      <c r="E19" s="7">
        <f>E258</f>
        <v>53406</v>
      </c>
      <c r="F19" s="7">
        <f t="shared" ref="F19:O19" si="9">F258</f>
        <v>53501</v>
      </c>
      <c r="G19" s="7">
        <f t="shared" si="9"/>
        <v>53615</v>
      </c>
      <c r="H19" s="7">
        <f t="shared" si="9"/>
        <v>53783</v>
      </c>
      <c r="I19" s="7">
        <f t="shared" si="9"/>
        <v>53655</v>
      </c>
      <c r="J19" s="7">
        <f t="shared" si="9"/>
        <v>53771</v>
      </c>
      <c r="K19" s="7">
        <f>K258</f>
        <v>54010</v>
      </c>
      <c r="L19" s="7">
        <f t="shared" si="9"/>
        <v>54029</v>
      </c>
      <c r="M19" s="7">
        <f t="shared" si="9"/>
        <v>53999</v>
      </c>
      <c r="N19" s="7">
        <f t="shared" si="9"/>
        <v>54301</v>
      </c>
      <c r="O19" s="7">
        <f t="shared" si="9"/>
        <v>54629</v>
      </c>
      <c r="Q19" s="7">
        <f t="shared" ref="Q19:Q23" si="10">SUM(D19:O19)</f>
        <v>646105</v>
      </c>
    </row>
    <row r="20" spans="1:17" outlineLevel="1" x14ac:dyDescent="0.2">
      <c r="A20" s="1" t="s">
        <v>78</v>
      </c>
      <c r="D20" s="7">
        <f>D237</f>
        <v>34389</v>
      </c>
      <c r="E20" s="7">
        <f>E237</f>
        <v>34389</v>
      </c>
      <c r="F20" s="7">
        <f t="shared" ref="F20:O20" si="11">F237</f>
        <v>34514</v>
      </c>
      <c r="G20" s="7">
        <f t="shared" si="11"/>
        <v>34782</v>
      </c>
      <c r="H20" s="7">
        <f t="shared" si="11"/>
        <v>35080</v>
      </c>
      <c r="I20" s="7">
        <f t="shared" si="11"/>
        <v>35112</v>
      </c>
      <c r="J20" s="7">
        <f t="shared" si="11"/>
        <v>35252</v>
      </c>
      <c r="K20" s="7">
        <f>K237</f>
        <v>35439</v>
      </c>
      <c r="L20" s="7">
        <f t="shared" si="11"/>
        <v>35330</v>
      </c>
      <c r="M20" s="7">
        <f>M237</f>
        <v>35270</v>
      </c>
      <c r="N20" s="7">
        <f t="shared" si="11"/>
        <v>35414</v>
      </c>
      <c r="O20" s="7">
        <f t="shared" si="11"/>
        <v>35508</v>
      </c>
      <c r="Q20" s="7">
        <f t="shared" si="10"/>
        <v>420479</v>
      </c>
    </row>
    <row r="21" spans="1:17" ht="13.5" outlineLevel="1" thickBot="1" x14ac:dyDescent="0.25">
      <c r="A21" s="23" t="s">
        <v>79</v>
      </c>
      <c r="D21" s="8">
        <f t="shared" ref="D21:O21" si="12">SUM(D18:D20)</f>
        <v>140902</v>
      </c>
      <c r="E21" s="8">
        <f t="shared" si="12"/>
        <v>141167</v>
      </c>
      <c r="F21" s="8">
        <f t="shared" si="12"/>
        <v>141486</v>
      </c>
      <c r="G21" s="8">
        <f t="shared" si="12"/>
        <v>141981</v>
      </c>
      <c r="H21" s="8">
        <f t="shared" si="12"/>
        <v>142603</v>
      </c>
      <c r="I21" s="8">
        <f t="shared" si="12"/>
        <v>143049</v>
      </c>
      <c r="J21" s="8">
        <f t="shared" si="12"/>
        <v>143023</v>
      </c>
      <c r="K21" s="8">
        <v>135855</v>
      </c>
      <c r="L21" s="8">
        <f t="shared" si="12"/>
        <v>143358</v>
      </c>
      <c r="M21" s="8">
        <f t="shared" si="12"/>
        <v>143236</v>
      </c>
      <c r="N21" s="8">
        <f t="shared" si="12"/>
        <v>143983</v>
      </c>
      <c r="O21" s="8">
        <f t="shared" si="12"/>
        <v>144745</v>
      </c>
      <c r="Q21" s="8">
        <f t="shared" si="10"/>
        <v>1705388</v>
      </c>
    </row>
    <row r="22" spans="1:17" ht="13.5" outlineLevel="1" thickTop="1" x14ac:dyDescent="0.2">
      <c r="A22" s="23"/>
    </row>
    <row r="23" spans="1:17" outlineLevel="1" x14ac:dyDescent="0.2">
      <c r="A23" s="1" t="s">
        <v>55</v>
      </c>
      <c r="D23" s="4">
        <v>22</v>
      </c>
      <c r="E23" s="4">
        <v>20</v>
      </c>
      <c r="F23" s="4">
        <v>21</v>
      </c>
      <c r="G23" s="4">
        <v>22</v>
      </c>
      <c r="H23" s="4">
        <v>23</v>
      </c>
      <c r="I23" s="4">
        <v>20</v>
      </c>
      <c r="J23" s="4">
        <v>22</v>
      </c>
      <c r="K23" s="4">
        <v>22</v>
      </c>
      <c r="L23" s="4">
        <v>21</v>
      </c>
      <c r="M23" s="4">
        <v>23</v>
      </c>
      <c r="N23" s="4">
        <v>20</v>
      </c>
      <c r="O23" s="4">
        <v>21</v>
      </c>
      <c r="Q23" s="4">
        <f t="shared" si="10"/>
        <v>257</v>
      </c>
    </row>
    <row r="24" spans="1:17" outlineLevel="1" x14ac:dyDescent="0.2">
      <c r="A24" s="1"/>
    </row>
    <row r="25" spans="1:17" outlineLevel="1" x14ac:dyDescent="0.2">
      <c r="B25" s="12"/>
      <c r="C25" s="12"/>
      <c r="D25" s="25">
        <f>+D$2</f>
        <v>41640</v>
      </c>
      <c r="E25" s="25">
        <f t="shared" ref="E25:Q25" si="13">+E$2</f>
        <v>41671</v>
      </c>
      <c r="F25" s="25">
        <f t="shared" si="13"/>
        <v>41699</v>
      </c>
      <c r="G25" s="25">
        <f t="shared" si="13"/>
        <v>41730</v>
      </c>
      <c r="H25" s="25">
        <f t="shared" si="13"/>
        <v>41760</v>
      </c>
      <c r="I25" s="25">
        <f t="shared" si="13"/>
        <v>41791</v>
      </c>
      <c r="J25" s="25">
        <f t="shared" si="13"/>
        <v>41821</v>
      </c>
      <c r="K25" s="25">
        <f t="shared" si="13"/>
        <v>41852</v>
      </c>
      <c r="L25" s="25">
        <f t="shared" si="13"/>
        <v>41883</v>
      </c>
      <c r="M25" s="25">
        <f t="shared" si="13"/>
        <v>41913</v>
      </c>
      <c r="N25" s="25">
        <f t="shared" si="13"/>
        <v>41944</v>
      </c>
      <c r="O25" s="25">
        <f t="shared" si="13"/>
        <v>41974</v>
      </c>
      <c r="Q25" s="25" t="str">
        <f t="shared" si="13"/>
        <v>Total</v>
      </c>
    </row>
    <row r="26" spans="1:17" outlineLevel="1" x14ac:dyDescent="0.2">
      <c r="A26" s="2" t="s">
        <v>71</v>
      </c>
      <c r="B26" s="12"/>
    </row>
    <row r="27" spans="1:17" outlineLevel="1" x14ac:dyDescent="0.2">
      <c r="A27" s="1" t="s">
        <v>12</v>
      </c>
      <c r="B27" s="12"/>
      <c r="D27" s="7">
        <f>D51+D75+D99+D123+D147+D171+D196</f>
        <v>490</v>
      </c>
      <c r="E27" s="7">
        <f t="shared" ref="E27:O27" si="14">E51+E75+E99+E123+E147+E171+E196</f>
        <v>498</v>
      </c>
      <c r="F27" s="7">
        <f t="shared" si="14"/>
        <v>495</v>
      </c>
      <c r="G27" s="7">
        <f t="shared" si="14"/>
        <v>497</v>
      </c>
      <c r="H27" s="7">
        <f t="shared" si="14"/>
        <v>502</v>
      </c>
      <c r="I27" s="7">
        <f t="shared" si="14"/>
        <v>499</v>
      </c>
      <c r="J27" s="7">
        <f t="shared" si="14"/>
        <v>500</v>
      </c>
      <c r="K27" s="7">
        <f t="shared" si="14"/>
        <v>492</v>
      </c>
      <c r="L27" s="7">
        <f t="shared" si="14"/>
        <v>490</v>
      </c>
      <c r="M27" s="7">
        <f t="shared" si="14"/>
        <v>490</v>
      </c>
      <c r="N27" s="7">
        <f t="shared" si="14"/>
        <v>494</v>
      </c>
      <c r="O27" s="7">
        <f t="shared" si="14"/>
        <v>497</v>
      </c>
      <c r="Q27" s="7">
        <f>SUM(D27:O27)</f>
        <v>5944</v>
      </c>
    </row>
    <row r="28" spans="1:17" outlineLevel="1" x14ac:dyDescent="0.2">
      <c r="A28" s="1" t="s">
        <v>80</v>
      </c>
      <c r="B28" s="12"/>
      <c r="D28" s="7">
        <f t="shared" ref="D28:O39" si="15">D52+D76+D100+D124+D148+D172+D197</f>
        <v>1880</v>
      </c>
      <c r="E28" s="7">
        <f t="shared" si="15"/>
        <v>1858</v>
      </c>
      <c r="F28" s="7">
        <f t="shared" si="15"/>
        <v>1850</v>
      </c>
      <c r="G28" s="7">
        <f t="shared" si="15"/>
        <v>1854</v>
      </c>
      <c r="H28" s="7">
        <f t="shared" si="15"/>
        <v>1859</v>
      </c>
      <c r="I28" s="7">
        <f t="shared" si="15"/>
        <v>1852</v>
      </c>
      <c r="J28" s="7">
        <f t="shared" si="15"/>
        <v>1848</v>
      </c>
      <c r="K28" s="7">
        <f t="shared" si="15"/>
        <v>1866</v>
      </c>
      <c r="L28" s="7">
        <f t="shared" si="15"/>
        <v>1848</v>
      </c>
      <c r="M28" s="7">
        <f t="shared" si="15"/>
        <v>1858</v>
      </c>
      <c r="N28" s="7">
        <f t="shared" si="15"/>
        <v>1862</v>
      </c>
      <c r="O28" s="7">
        <f t="shared" si="15"/>
        <v>1865</v>
      </c>
      <c r="Q28" s="7">
        <f t="shared" ref="Q28" si="16">SUM(D28:O28)</f>
        <v>22300</v>
      </c>
    </row>
    <row r="29" spans="1:17" outlineLevel="1" x14ac:dyDescent="0.2">
      <c r="A29" s="1" t="s">
        <v>11</v>
      </c>
      <c r="B29" s="12"/>
      <c r="D29" s="7">
        <f t="shared" si="15"/>
        <v>6177</v>
      </c>
      <c r="E29" s="7">
        <f t="shared" si="15"/>
        <v>6250</v>
      </c>
      <c r="F29" s="7">
        <f t="shared" si="15"/>
        <v>6236</v>
      </c>
      <c r="G29" s="7">
        <f t="shared" si="15"/>
        <v>6257</v>
      </c>
      <c r="H29" s="7">
        <f t="shared" si="15"/>
        <v>6263</v>
      </c>
      <c r="I29" s="7">
        <f t="shared" si="15"/>
        <v>6285</v>
      </c>
      <c r="J29" s="7">
        <f t="shared" si="15"/>
        <v>6280</v>
      </c>
      <c r="K29" s="7">
        <f t="shared" si="15"/>
        <v>6301</v>
      </c>
      <c r="L29" s="7">
        <f t="shared" si="15"/>
        <v>6319</v>
      </c>
      <c r="M29" s="7">
        <f t="shared" si="15"/>
        <v>6326</v>
      </c>
      <c r="N29" s="7">
        <f t="shared" si="15"/>
        <v>6376</v>
      </c>
      <c r="O29" s="7">
        <f t="shared" si="15"/>
        <v>6407</v>
      </c>
      <c r="Q29" s="7">
        <f t="shared" ref="Q29:Q47" si="17">SUM(D29:O29)</f>
        <v>75477</v>
      </c>
    </row>
    <row r="30" spans="1:17" outlineLevel="1" x14ac:dyDescent="0.2">
      <c r="A30" s="1" t="s">
        <v>13</v>
      </c>
      <c r="B30" s="12"/>
      <c r="D30" s="7">
        <f t="shared" si="15"/>
        <v>10358</v>
      </c>
      <c r="E30" s="7">
        <f t="shared" si="15"/>
        <v>10270</v>
      </c>
      <c r="F30" s="7">
        <f t="shared" si="15"/>
        <v>10174</v>
      </c>
      <c r="G30" s="7">
        <f t="shared" si="15"/>
        <v>10086</v>
      </c>
      <c r="H30" s="7">
        <f t="shared" si="15"/>
        <v>8324</v>
      </c>
      <c r="I30" s="7">
        <f t="shared" si="15"/>
        <v>7942</v>
      </c>
      <c r="J30" s="7">
        <f t="shared" si="15"/>
        <v>7492</v>
      </c>
      <c r="K30" s="7">
        <f t="shared" si="15"/>
        <v>7191</v>
      </c>
      <c r="L30" s="7">
        <f t="shared" si="15"/>
        <v>7158</v>
      </c>
      <c r="M30" s="7">
        <f t="shared" si="15"/>
        <v>7107</v>
      </c>
      <c r="N30" s="7">
        <f t="shared" si="15"/>
        <v>7065</v>
      </c>
      <c r="O30" s="7">
        <f t="shared" si="15"/>
        <v>7087</v>
      </c>
      <c r="Q30" s="7">
        <f t="shared" si="17"/>
        <v>100254</v>
      </c>
    </row>
    <row r="31" spans="1:17" outlineLevel="1" x14ac:dyDescent="0.2">
      <c r="A31" s="1" t="s">
        <v>14</v>
      </c>
      <c r="B31" s="12"/>
      <c r="D31" s="7">
        <f t="shared" si="15"/>
        <v>644</v>
      </c>
      <c r="E31" s="7">
        <f t="shared" si="15"/>
        <v>637</v>
      </c>
      <c r="F31" s="7">
        <f t="shared" si="15"/>
        <v>633</v>
      </c>
      <c r="G31" s="7">
        <f t="shared" si="15"/>
        <v>625</v>
      </c>
      <c r="H31" s="7">
        <f t="shared" si="15"/>
        <v>622</v>
      </c>
      <c r="I31" s="7">
        <f t="shared" si="15"/>
        <v>607</v>
      </c>
      <c r="J31" s="7">
        <f t="shared" si="15"/>
        <v>596</v>
      </c>
      <c r="K31" s="7">
        <f t="shared" si="15"/>
        <v>590</v>
      </c>
      <c r="L31" s="7">
        <f t="shared" si="15"/>
        <v>585</v>
      </c>
      <c r="M31" s="7">
        <f t="shared" si="15"/>
        <v>576</v>
      </c>
      <c r="N31" s="7">
        <f t="shared" si="15"/>
        <v>573</v>
      </c>
      <c r="O31" s="7">
        <f t="shared" si="15"/>
        <v>570</v>
      </c>
      <c r="Q31" s="7">
        <f t="shared" si="17"/>
        <v>7258</v>
      </c>
    </row>
    <row r="32" spans="1:17" outlineLevel="1" x14ac:dyDescent="0.2">
      <c r="A32" s="1" t="s">
        <v>15</v>
      </c>
      <c r="B32" s="12"/>
      <c r="D32" s="7">
        <f t="shared" si="15"/>
        <v>23</v>
      </c>
      <c r="E32" s="7">
        <f t="shared" si="15"/>
        <v>22</v>
      </c>
      <c r="F32" s="7">
        <f t="shared" si="15"/>
        <v>21</v>
      </c>
      <c r="G32" s="7">
        <f t="shared" si="15"/>
        <v>21</v>
      </c>
      <c r="H32" s="7">
        <f t="shared" si="15"/>
        <v>21</v>
      </c>
      <c r="I32" s="7">
        <f t="shared" si="15"/>
        <v>20</v>
      </c>
      <c r="J32" s="7">
        <f t="shared" si="15"/>
        <v>21</v>
      </c>
      <c r="K32" s="7">
        <f t="shared" si="15"/>
        <v>20</v>
      </c>
      <c r="L32" s="7">
        <f t="shared" si="15"/>
        <v>20</v>
      </c>
      <c r="M32" s="7">
        <f t="shared" si="15"/>
        <v>18</v>
      </c>
      <c r="N32" s="7">
        <f t="shared" si="15"/>
        <v>17</v>
      </c>
      <c r="O32" s="7">
        <f t="shared" si="15"/>
        <v>16</v>
      </c>
      <c r="Q32" s="7">
        <f t="shared" si="17"/>
        <v>240</v>
      </c>
    </row>
    <row r="33" spans="1:19" outlineLevel="1" x14ac:dyDescent="0.2">
      <c r="A33" s="1" t="s">
        <v>16</v>
      </c>
      <c r="B33" s="12"/>
      <c r="D33" s="7">
        <f t="shared" si="15"/>
        <v>1</v>
      </c>
      <c r="E33" s="7">
        <f t="shared" si="15"/>
        <v>1</v>
      </c>
      <c r="F33" s="7">
        <f t="shared" si="15"/>
        <v>1</v>
      </c>
      <c r="G33" s="7">
        <f t="shared" si="15"/>
        <v>1</v>
      </c>
      <c r="H33" s="7">
        <f t="shared" si="15"/>
        <v>1</v>
      </c>
      <c r="I33" s="7">
        <f t="shared" si="15"/>
        <v>1</v>
      </c>
      <c r="J33" s="7">
        <f t="shared" si="15"/>
        <v>1</v>
      </c>
      <c r="K33" s="7">
        <f t="shared" si="15"/>
        <v>1</v>
      </c>
      <c r="L33" s="7">
        <f t="shared" si="15"/>
        <v>1</v>
      </c>
      <c r="M33" s="7">
        <f t="shared" si="15"/>
        <v>1</v>
      </c>
      <c r="N33" s="7">
        <f t="shared" si="15"/>
        <v>1</v>
      </c>
      <c r="O33" s="7">
        <f t="shared" si="15"/>
        <v>1</v>
      </c>
      <c r="Q33" s="7">
        <f t="shared" si="17"/>
        <v>12</v>
      </c>
    </row>
    <row r="34" spans="1:19" outlineLevel="1" x14ac:dyDescent="0.2">
      <c r="A34" s="1" t="s">
        <v>17</v>
      </c>
      <c r="B34" s="12"/>
      <c r="D34" s="7">
        <f t="shared" si="15"/>
        <v>0</v>
      </c>
      <c r="E34" s="7">
        <f t="shared" si="15"/>
        <v>0</v>
      </c>
      <c r="F34" s="7">
        <f t="shared" si="15"/>
        <v>0</v>
      </c>
      <c r="G34" s="7">
        <f t="shared" si="15"/>
        <v>0</v>
      </c>
      <c r="H34" s="7">
        <f t="shared" si="15"/>
        <v>0</v>
      </c>
      <c r="I34" s="7">
        <f t="shared" si="15"/>
        <v>0</v>
      </c>
      <c r="J34" s="7">
        <f t="shared" si="15"/>
        <v>0</v>
      </c>
      <c r="K34" s="7">
        <f t="shared" si="15"/>
        <v>0</v>
      </c>
      <c r="L34" s="7">
        <f t="shared" ref="L34" si="18">L58+L82+L106+L130+L154+L178+L203</f>
        <v>0</v>
      </c>
      <c r="M34" s="7">
        <f t="shared" si="15"/>
        <v>0</v>
      </c>
      <c r="N34" s="7">
        <f t="shared" si="15"/>
        <v>0</v>
      </c>
      <c r="O34" s="7">
        <f t="shared" ref="O34" si="19">O58+O82+O106+O130+O154+O178+O203</f>
        <v>0</v>
      </c>
      <c r="Q34" s="7">
        <f t="shared" si="17"/>
        <v>0</v>
      </c>
    </row>
    <row r="35" spans="1:19" outlineLevel="1" x14ac:dyDescent="0.2">
      <c r="A35" s="1" t="s">
        <v>18</v>
      </c>
      <c r="B35" s="12"/>
      <c r="D35" s="7">
        <f t="shared" si="15"/>
        <v>0</v>
      </c>
      <c r="E35" s="7">
        <f t="shared" si="15"/>
        <v>0</v>
      </c>
      <c r="F35" s="7">
        <f t="shared" si="15"/>
        <v>0</v>
      </c>
      <c r="G35" s="7">
        <f t="shared" si="15"/>
        <v>0</v>
      </c>
      <c r="H35" s="7">
        <f t="shared" si="15"/>
        <v>0</v>
      </c>
      <c r="I35" s="7">
        <f t="shared" si="15"/>
        <v>0</v>
      </c>
      <c r="J35" s="7">
        <f t="shared" si="15"/>
        <v>0</v>
      </c>
      <c r="K35" s="7">
        <f t="shared" si="15"/>
        <v>0</v>
      </c>
      <c r="L35" s="7">
        <f t="shared" ref="L35" si="20">L59+L83+L107+L131+L155+L179+L204</f>
        <v>0</v>
      </c>
      <c r="M35" s="7">
        <f t="shared" si="15"/>
        <v>0</v>
      </c>
      <c r="N35" s="7">
        <f t="shared" si="15"/>
        <v>0</v>
      </c>
      <c r="O35" s="7">
        <f t="shared" ref="O35" si="21">O59+O83+O107+O131+O155+O179+O204</f>
        <v>0</v>
      </c>
      <c r="Q35" s="7">
        <f t="shared" si="17"/>
        <v>0</v>
      </c>
    </row>
    <row r="36" spans="1:19" outlineLevel="1" x14ac:dyDescent="0.2">
      <c r="A36" s="1" t="s">
        <v>8</v>
      </c>
      <c r="B36" s="12"/>
      <c r="D36" s="7">
        <f t="shared" si="15"/>
        <v>17803</v>
      </c>
      <c r="E36" s="7">
        <f t="shared" si="15"/>
        <v>17996</v>
      </c>
      <c r="F36" s="7">
        <f t="shared" si="15"/>
        <v>18171</v>
      </c>
      <c r="G36" s="7">
        <f t="shared" si="15"/>
        <v>18322</v>
      </c>
      <c r="H36" s="7">
        <f t="shared" si="15"/>
        <v>20189</v>
      </c>
      <c r="I36" s="7">
        <f t="shared" si="15"/>
        <v>21127</v>
      </c>
      <c r="J36" s="7">
        <f t="shared" si="15"/>
        <v>21203</v>
      </c>
      <c r="K36" s="7">
        <f t="shared" si="15"/>
        <v>21337</v>
      </c>
      <c r="L36" s="7">
        <f t="shared" si="15"/>
        <v>21399</v>
      </c>
      <c r="M36" s="7">
        <f t="shared" si="15"/>
        <v>21421</v>
      </c>
      <c r="N36" s="7">
        <f t="shared" si="15"/>
        <v>21589</v>
      </c>
      <c r="O36" s="7">
        <f t="shared" si="15"/>
        <v>21729</v>
      </c>
      <c r="Q36" s="7">
        <f t="shared" si="17"/>
        <v>242286</v>
      </c>
    </row>
    <row r="37" spans="1:19" outlineLevel="1" x14ac:dyDescent="0.2">
      <c r="A37" s="1" t="s">
        <v>81</v>
      </c>
      <c r="B37" s="12"/>
      <c r="D37" s="7">
        <f t="shared" si="15"/>
        <v>2759</v>
      </c>
      <c r="E37" s="7">
        <f t="shared" si="15"/>
        <v>2815</v>
      </c>
      <c r="F37" s="7">
        <f t="shared" si="15"/>
        <v>2828</v>
      </c>
      <c r="G37" s="7">
        <f t="shared" si="15"/>
        <v>2842</v>
      </c>
      <c r="H37" s="7">
        <f t="shared" si="15"/>
        <v>2858</v>
      </c>
      <c r="I37" s="7">
        <f t="shared" si="15"/>
        <v>2864</v>
      </c>
      <c r="J37" s="7">
        <f t="shared" si="15"/>
        <v>2869</v>
      </c>
      <c r="K37" s="7">
        <f t="shared" si="15"/>
        <v>2917</v>
      </c>
      <c r="L37" s="7">
        <f t="shared" si="15"/>
        <v>2888</v>
      </c>
      <c r="M37" s="7">
        <f t="shared" si="15"/>
        <v>2902</v>
      </c>
      <c r="N37" s="7">
        <f t="shared" si="15"/>
        <v>2940</v>
      </c>
      <c r="O37" s="7">
        <f t="shared" si="15"/>
        <v>2954</v>
      </c>
      <c r="Q37" s="7">
        <f t="shared" ref="Q37" si="22">SUM(D37:O37)</f>
        <v>34436</v>
      </c>
    </row>
    <row r="38" spans="1:19" outlineLevel="1" x14ac:dyDescent="0.2">
      <c r="A38" s="1" t="s">
        <v>9</v>
      </c>
      <c r="B38" s="12"/>
      <c r="D38" s="7">
        <f t="shared" si="15"/>
        <v>10308</v>
      </c>
      <c r="E38" s="7">
        <f t="shared" si="15"/>
        <v>10352</v>
      </c>
      <c r="F38" s="7">
        <f t="shared" si="15"/>
        <v>10387</v>
      </c>
      <c r="G38" s="7">
        <f t="shared" si="15"/>
        <v>10424</v>
      </c>
      <c r="H38" s="7">
        <f t="shared" si="15"/>
        <v>10445</v>
      </c>
      <c r="I38" s="7">
        <f t="shared" si="15"/>
        <v>10440</v>
      </c>
      <c r="J38" s="7">
        <f t="shared" si="15"/>
        <v>10498</v>
      </c>
      <c r="K38" s="7">
        <f t="shared" si="15"/>
        <v>10581</v>
      </c>
      <c r="L38" s="7">
        <f t="shared" si="15"/>
        <v>10581</v>
      </c>
      <c r="M38" s="7">
        <f t="shared" si="15"/>
        <v>10561</v>
      </c>
      <c r="N38" s="7">
        <f t="shared" si="15"/>
        <v>10637</v>
      </c>
      <c r="O38" s="7">
        <f t="shared" si="15"/>
        <v>10726</v>
      </c>
      <c r="Q38" s="7">
        <f t="shared" si="17"/>
        <v>125940</v>
      </c>
    </row>
    <row r="39" spans="1:19" outlineLevel="1" x14ac:dyDescent="0.2">
      <c r="A39" s="1" t="s">
        <v>10</v>
      </c>
      <c r="B39" s="12"/>
      <c r="D39" s="7">
        <f t="shared" si="15"/>
        <v>2664</v>
      </c>
      <c r="E39" s="7">
        <f t="shared" si="15"/>
        <v>2673</v>
      </c>
      <c r="F39" s="7">
        <f t="shared" si="15"/>
        <v>2675</v>
      </c>
      <c r="G39" s="7">
        <f t="shared" si="15"/>
        <v>2655</v>
      </c>
      <c r="H39" s="7">
        <f t="shared" si="15"/>
        <v>2656</v>
      </c>
      <c r="I39" s="7">
        <f t="shared" si="15"/>
        <v>2645</v>
      </c>
      <c r="J39" s="7">
        <f t="shared" si="15"/>
        <v>2692</v>
      </c>
      <c r="K39" s="7">
        <f t="shared" si="15"/>
        <v>2686</v>
      </c>
      <c r="L39" s="7">
        <f t="shared" si="15"/>
        <v>2710</v>
      </c>
      <c r="M39" s="7">
        <f t="shared" si="15"/>
        <v>2707</v>
      </c>
      <c r="N39" s="7">
        <f t="shared" si="15"/>
        <v>2714</v>
      </c>
      <c r="O39" s="7">
        <f t="shared" si="15"/>
        <v>2756</v>
      </c>
      <c r="Q39" s="7">
        <f t="shared" si="17"/>
        <v>32233</v>
      </c>
    </row>
    <row r="40" spans="1:19" ht="13.5" outlineLevel="1" thickBot="1" x14ac:dyDescent="0.25">
      <c r="A40" s="1" t="s">
        <v>76</v>
      </c>
      <c r="B40" s="12"/>
      <c r="D40" s="8">
        <f>SUM(D27:D39)</f>
        <v>53107</v>
      </c>
      <c r="E40" s="8">
        <f t="shared" ref="E40:Q40" si="23">SUM(E27:E39)</f>
        <v>53372</v>
      </c>
      <c r="F40" s="8">
        <f t="shared" si="23"/>
        <v>53471</v>
      </c>
      <c r="G40" s="8">
        <f t="shared" si="23"/>
        <v>53584</v>
      </c>
      <c r="H40" s="8">
        <f t="shared" si="23"/>
        <v>53740</v>
      </c>
      <c r="I40" s="8">
        <f t="shared" si="23"/>
        <v>54282</v>
      </c>
      <c r="J40" s="8">
        <f t="shared" si="23"/>
        <v>54000</v>
      </c>
      <c r="K40" s="8">
        <f t="shared" si="23"/>
        <v>53982</v>
      </c>
      <c r="L40" s="8">
        <f t="shared" si="23"/>
        <v>53999</v>
      </c>
      <c r="M40" s="8">
        <f t="shared" si="23"/>
        <v>53967</v>
      </c>
      <c r="N40" s="8">
        <f t="shared" si="23"/>
        <v>54268</v>
      </c>
      <c r="O40" s="8">
        <f t="shared" si="23"/>
        <v>54608</v>
      </c>
      <c r="Q40" s="8">
        <f t="shared" si="23"/>
        <v>646380</v>
      </c>
    </row>
    <row r="41" spans="1:19" ht="8.1" customHeight="1" outlineLevel="1" thickTop="1" x14ac:dyDescent="0.2">
      <c r="A41" s="1"/>
      <c r="B41" s="1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Q41" s="9"/>
    </row>
    <row r="42" spans="1:19" outlineLevel="1" x14ac:dyDescent="0.2">
      <c r="A42" s="1" t="s">
        <v>77</v>
      </c>
      <c r="B42" s="12"/>
      <c r="D42" s="7">
        <f>D66+D90+D114+D138+D162+D186+D211</f>
        <v>53406</v>
      </c>
      <c r="E42" s="7">
        <f t="shared" ref="E42:O42" si="24">E66+E90+E114+E138+E162+E186+E211</f>
        <v>53406</v>
      </c>
      <c r="F42" s="7">
        <f t="shared" si="24"/>
        <v>53501</v>
      </c>
      <c r="G42" s="7">
        <f t="shared" si="24"/>
        <v>53615</v>
      </c>
      <c r="H42" s="7">
        <f t="shared" si="24"/>
        <v>53783</v>
      </c>
      <c r="I42" s="7">
        <f t="shared" si="24"/>
        <v>53655</v>
      </c>
      <c r="J42" s="7">
        <f t="shared" si="24"/>
        <v>53771</v>
      </c>
      <c r="K42" s="7">
        <f t="shared" si="24"/>
        <v>53282</v>
      </c>
      <c r="L42" s="7">
        <f t="shared" si="24"/>
        <v>54029</v>
      </c>
      <c r="M42" s="7">
        <f t="shared" si="24"/>
        <v>53999</v>
      </c>
      <c r="N42" s="7">
        <f t="shared" si="24"/>
        <v>54301</v>
      </c>
      <c r="O42" s="7">
        <f t="shared" si="24"/>
        <v>54629</v>
      </c>
      <c r="Q42" s="7">
        <f t="shared" si="17"/>
        <v>645377</v>
      </c>
    </row>
    <row r="43" spans="1:19" outlineLevel="1" x14ac:dyDescent="0.2">
      <c r="A43" s="1" t="s">
        <v>82</v>
      </c>
      <c r="B43" s="12"/>
      <c r="D43" s="7">
        <f>D67+D91+D115+D139+D163+D187+D212</f>
        <v>34389</v>
      </c>
      <c r="E43" s="7">
        <f t="shared" ref="E43:O43" si="25">E67+E91+E115+E139+E163+E187+E212</f>
        <v>34389</v>
      </c>
      <c r="F43" s="7">
        <f t="shared" si="25"/>
        <v>34514</v>
      </c>
      <c r="G43" s="7">
        <f t="shared" si="25"/>
        <v>34782</v>
      </c>
      <c r="H43" s="7">
        <f t="shared" si="25"/>
        <v>35080</v>
      </c>
      <c r="I43" s="7">
        <f t="shared" si="25"/>
        <v>35112</v>
      </c>
      <c r="J43" s="7">
        <f t="shared" si="25"/>
        <v>35252</v>
      </c>
      <c r="K43" s="7">
        <f t="shared" si="25"/>
        <v>34800</v>
      </c>
      <c r="L43" s="7">
        <f t="shared" si="25"/>
        <v>35330</v>
      </c>
      <c r="M43" s="7">
        <f t="shared" si="25"/>
        <v>35270</v>
      </c>
      <c r="N43" s="7">
        <f t="shared" si="25"/>
        <v>35414</v>
      </c>
      <c r="O43" s="7">
        <f t="shared" si="25"/>
        <v>35508</v>
      </c>
      <c r="Q43" s="7">
        <f t="shared" si="17"/>
        <v>419840</v>
      </c>
    </row>
    <row r="44" spans="1:19" ht="6" customHeight="1" outlineLevel="1" x14ac:dyDescent="0.2">
      <c r="A44" s="1"/>
      <c r="B44" s="1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Q44" s="7"/>
    </row>
    <row r="45" spans="1:19" outlineLevel="1" x14ac:dyDescent="0.2">
      <c r="A45" s="24" t="s">
        <v>85</v>
      </c>
      <c r="B45" s="12"/>
      <c r="D45" s="6">
        <f t="shared" ref="D45:O45" si="26">D71+D95+D119+D143+D167+D191+D216</f>
        <v>3143.0560254022625</v>
      </c>
      <c r="E45" s="6">
        <f t="shared" si="26"/>
        <v>2573.3669377146707</v>
      </c>
      <c r="F45" s="6">
        <f t="shared" si="26"/>
        <v>2819.7598086778244</v>
      </c>
      <c r="G45" s="6">
        <f t="shared" si="26"/>
        <v>3056.7891536944612</v>
      </c>
      <c r="H45" s="6">
        <f t="shared" si="26"/>
        <v>3101.4365823033741</v>
      </c>
      <c r="I45" s="6">
        <f t="shared" si="26"/>
        <v>3055.2503011192252</v>
      </c>
      <c r="J45" s="6">
        <f t="shared" si="26"/>
        <v>3428.2765362719956</v>
      </c>
      <c r="K45" s="6">
        <f t="shared" si="26"/>
        <v>3073.3464479945092</v>
      </c>
      <c r="L45" s="6">
        <f t="shared" si="26"/>
        <v>3182.9386826565847</v>
      </c>
      <c r="M45" s="6">
        <f t="shared" si="26"/>
        <v>3163.9239056745791</v>
      </c>
      <c r="N45" s="6">
        <f t="shared" si="26"/>
        <v>2779.5468035480239</v>
      </c>
      <c r="O45" s="6">
        <f t="shared" si="26"/>
        <v>3495.7613546190041</v>
      </c>
      <c r="Q45" s="6">
        <f>SUM(D45:O45)</f>
        <v>36873.452539676517</v>
      </c>
      <c r="R45" s="21"/>
      <c r="S45" s="21"/>
    </row>
    <row r="46" spans="1:19" outlineLevel="1" x14ac:dyDescent="0.2">
      <c r="A46" s="24" t="s">
        <v>83</v>
      </c>
      <c r="B46" s="12"/>
      <c r="D46" s="6">
        <f>D69+D93+D117+D141+D165+D189+D214</f>
        <v>1647.4693481457289</v>
      </c>
      <c r="E46" s="6">
        <f t="shared" ref="E46:O47" si="27">E69+E93+E117+E141+E165+E189+E214</f>
        <v>1223.2005669732146</v>
      </c>
      <c r="F46" s="6">
        <f t="shared" si="27"/>
        <v>1309.8901401232254</v>
      </c>
      <c r="G46" s="6">
        <f t="shared" si="27"/>
        <v>1438.3032833779741</v>
      </c>
      <c r="H46" s="6">
        <f t="shared" si="27"/>
        <v>1451.0270265730492</v>
      </c>
      <c r="I46" s="6">
        <f t="shared" si="27"/>
        <v>1434.1242213136984</v>
      </c>
      <c r="J46" s="6">
        <f t="shared" si="27"/>
        <v>1471.0916766001342</v>
      </c>
      <c r="K46" s="6">
        <f t="shared" si="27"/>
        <v>1362.1035735605738</v>
      </c>
      <c r="L46" s="6">
        <f t="shared" si="27"/>
        <v>1473.8781104387165</v>
      </c>
      <c r="M46" s="6">
        <f t="shared" si="27"/>
        <v>1519.2186242815751</v>
      </c>
      <c r="N46" s="6">
        <f t="shared" si="27"/>
        <v>1290.5615931580096</v>
      </c>
      <c r="O46" s="6">
        <f t="shared" si="27"/>
        <v>1536.2258378735967</v>
      </c>
      <c r="Q46" s="6">
        <f t="shared" si="17"/>
        <v>17157.094002419497</v>
      </c>
      <c r="R46" s="21"/>
      <c r="S46" s="21"/>
    </row>
    <row r="47" spans="1:19" outlineLevel="1" x14ac:dyDescent="0.2">
      <c r="A47" s="24" t="s">
        <v>84</v>
      </c>
      <c r="B47" s="12"/>
      <c r="D47" s="6">
        <f>D70+D94+D118+D142+D166+D190+D215</f>
        <v>829.90789204715463</v>
      </c>
      <c r="E47" s="6">
        <f t="shared" si="27"/>
        <v>561.71884602324826</v>
      </c>
      <c r="F47" s="6">
        <f t="shared" si="27"/>
        <v>1137.4970196955987</v>
      </c>
      <c r="G47" s="6">
        <f t="shared" si="27"/>
        <v>2282.5221498884248</v>
      </c>
      <c r="H47" s="6">
        <f t="shared" si="27"/>
        <v>2760.7691600650337</v>
      </c>
      <c r="I47" s="6">
        <f t="shared" si="27"/>
        <v>2186.711935813054</v>
      </c>
      <c r="J47" s="6">
        <f t="shared" si="27"/>
        <v>1697.8760290309028</v>
      </c>
      <c r="K47" s="6">
        <f t="shared" si="27"/>
        <v>1394.4884091246902</v>
      </c>
      <c r="L47" s="6">
        <f t="shared" si="27"/>
        <v>1535.0248688645181</v>
      </c>
      <c r="M47" s="6">
        <f t="shared" si="27"/>
        <v>1797.948939560727</v>
      </c>
      <c r="N47" s="6">
        <f t="shared" si="27"/>
        <v>1934.5995340833588</v>
      </c>
      <c r="O47" s="6">
        <f t="shared" si="27"/>
        <v>1205.7826091105035</v>
      </c>
      <c r="Q47" s="6">
        <f t="shared" si="17"/>
        <v>19324.847393307216</v>
      </c>
      <c r="R47" s="21"/>
      <c r="S47" s="21"/>
    </row>
    <row r="48" spans="1:19" x14ac:dyDescent="0.2">
      <c r="A48" s="1"/>
    </row>
    <row r="49" spans="1:17" outlineLevel="1" x14ac:dyDescent="0.2">
      <c r="B49" s="12" t="s">
        <v>5</v>
      </c>
      <c r="C49" s="12" t="s">
        <v>6</v>
      </c>
      <c r="D49" s="25">
        <f>+D$2</f>
        <v>41640</v>
      </c>
      <c r="E49" s="25">
        <f t="shared" ref="E49:Q49" si="28">+E$2</f>
        <v>41671</v>
      </c>
      <c r="F49" s="25">
        <f t="shared" si="28"/>
        <v>41699</v>
      </c>
      <c r="G49" s="25">
        <f t="shared" si="28"/>
        <v>41730</v>
      </c>
      <c r="H49" s="25">
        <f t="shared" si="28"/>
        <v>41760</v>
      </c>
      <c r="I49" s="25">
        <f t="shared" si="28"/>
        <v>41791</v>
      </c>
      <c r="J49" s="25">
        <f t="shared" si="28"/>
        <v>41821</v>
      </c>
      <c r="K49" s="25">
        <f t="shared" si="28"/>
        <v>41852</v>
      </c>
      <c r="L49" s="25">
        <f t="shared" si="28"/>
        <v>41883</v>
      </c>
      <c r="M49" s="25">
        <f t="shared" si="28"/>
        <v>41913</v>
      </c>
      <c r="N49" s="25">
        <f t="shared" si="28"/>
        <v>41944</v>
      </c>
      <c r="O49" s="25">
        <f t="shared" si="28"/>
        <v>41974</v>
      </c>
      <c r="Q49" s="25" t="str">
        <f t="shared" si="28"/>
        <v>Total</v>
      </c>
    </row>
    <row r="50" spans="1:17" outlineLevel="1" x14ac:dyDescent="0.2">
      <c r="A50" s="2" t="s">
        <v>103</v>
      </c>
      <c r="B50" s="13">
        <v>8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Q50" s="19"/>
    </row>
    <row r="51" spans="1:17" outlineLevel="1" x14ac:dyDescent="0.2">
      <c r="A51" s="1" t="s">
        <v>12</v>
      </c>
      <c r="B51" s="12"/>
      <c r="D51" s="4">
        <v>47</v>
      </c>
      <c r="E51" s="4">
        <v>47</v>
      </c>
      <c r="F51" s="4">
        <v>46</v>
      </c>
      <c r="G51" s="4">
        <v>46</v>
      </c>
      <c r="H51" s="4">
        <v>46</v>
      </c>
      <c r="I51" s="4">
        <v>45</v>
      </c>
      <c r="J51" s="4">
        <v>46</v>
      </c>
      <c r="K51" s="4">
        <v>46</v>
      </c>
      <c r="L51" s="4">
        <v>46</v>
      </c>
      <c r="M51" s="4">
        <v>45</v>
      </c>
      <c r="N51" s="4">
        <v>48</v>
      </c>
      <c r="O51" s="4">
        <v>49</v>
      </c>
      <c r="Q51" s="4">
        <f>SUM(D51:O51)</f>
        <v>557</v>
      </c>
    </row>
    <row r="52" spans="1:17" outlineLevel="1" x14ac:dyDescent="0.2">
      <c r="A52" s="1" t="s">
        <v>80</v>
      </c>
      <c r="B52" s="12"/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Q52" s="4">
        <f t="shared" ref="Q52:Q71" si="29">SUM(D52:O52)</f>
        <v>0</v>
      </c>
    </row>
    <row r="53" spans="1:17" outlineLevel="1" x14ac:dyDescent="0.2">
      <c r="A53" s="1" t="s">
        <v>11</v>
      </c>
      <c r="B53" s="12"/>
      <c r="D53" s="4">
        <v>130</v>
      </c>
      <c r="E53" s="4">
        <v>130</v>
      </c>
      <c r="F53" s="4">
        <v>130</v>
      </c>
      <c r="G53" s="4">
        <v>133</v>
      </c>
      <c r="H53" s="4">
        <v>133</v>
      </c>
      <c r="I53" s="4">
        <v>137</v>
      </c>
      <c r="J53" s="4">
        <v>137</v>
      </c>
      <c r="K53" s="4">
        <v>139</v>
      </c>
      <c r="L53" s="4">
        <v>138</v>
      </c>
      <c r="M53" s="4">
        <v>139</v>
      </c>
      <c r="N53" s="4">
        <v>146</v>
      </c>
      <c r="O53" s="4">
        <v>152</v>
      </c>
      <c r="Q53" s="4">
        <f t="shared" si="29"/>
        <v>1644</v>
      </c>
    </row>
    <row r="54" spans="1:17" outlineLevel="1" x14ac:dyDescent="0.2">
      <c r="A54" s="1" t="s">
        <v>13</v>
      </c>
      <c r="B54" s="12"/>
      <c r="D54" s="4">
        <v>1133</v>
      </c>
      <c r="E54" s="4">
        <v>1128</v>
      </c>
      <c r="F54" s="4">
        <v>1119</v>
      </c>
      <c r="G54" s="4">
        <v>1112</v>
      </c>
      <c r="H54" s="4">
        <v>938</v>
      </c>
      <c r="I54" s="4">
        <v>895</v>
      </c>
      <c r="J54" s="4">
        <v>862</v>
      </c>
      <c r="K54" s="4">
        <v>834</v>
      </c>
      <c r="L54" s="4">
        <v>830</v>
      </c>
      <c r="M54" s="4">
        <v>817</v>
      </c>
      <c r="N54" s="4">
        <v>812</v>
      </c>
      <c r="O54" s="4">
        <v>813</v>
      </c>
      <c r="Q54" s="4">
        <f t="shared" si="29"/>
        <v>11293</v>
      </c>
    </row>
    <row r="55" spans="1:17" outlineLevel="1" x14ac:dyDescent="0.2">
      <c r="A55" s="1" t="s">
        <v>14</v>
      </c>
      <c r="B55" s="12"/>
      <c r="D55" s="4">
        <v>82</v>
      </c>
      <c r="E55" s="4">
        <v>82</v>
      </c>
      <c r="F55" s="4">
        <v>82</v>
      </c>
      <c r="G55" s="4">
        <v>81</v>
      </c>
      <c r="H55" s="4">
        <v>81</v>
      </c>
      <c r="I55" s="4">
        <v>78</v>
      </c>
      <c r="J55" s="4">
        <v>75</v>
      </c>
      <c r="K55" s="4">
        <v>72</v>
      </c>
      <c r="L55" s="4">
        <v>69</v>
      </c>
      <c r="M55" s="4">
        <v>71</v>
      </c>
      <c r="N55" s="4">
        <v>70</v>
      </c>
      <c r="O55" s="4">
        <v>72</v>
      </c>
      <c r="Q55" s="4">
        <f t="shared" si="29"/>
        <v>915</v>
      </c>
    </row>
    <row r="56" spans="1:17" outlineLevel="1" x14ac:dyDescent="0.2">
      <c r="A56" s="1" t="s">
        <v>15</v>
      </c>
      <c r="B56" s="12"/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Q56" s="4">
        <f t="shared" si="29"/>
        <v>7</v>
      </c>
    </row>
    <row r="57" spans="1:17" outlineLevel="1" x14ac:dyDescent="0.2">
      <c r="A57" s="1" t="s">
        <v>16</v>
      </c>
      <c r="B57" s="12"/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Q57" s="4">
        <f t="shared" si="29"/>
        <v>0</v>
      </c>
    </row>
    <row r="58" spans="1:17" outlineLevel="1" x14ac:dyDescent="0.2">
      <c r="A58" s="1" t="s">
        <v>17</v>
      </c>
      <c r="B58" s="12"/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Q58" s="4">
        <f t="shared" si="29"/>
        <v>0</v>
      </c>
    </row>
    <row r="59" spans="1:17" outlineLevel="1" x14ac:dyDescent="0.2">
      <c r="A59" s="1" t="s">
        <v>18</v>
      </c>
      <c r="B59" s="12"/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Q59" s="4">
        <f t="shared" si="29"/>
        <v>0</v>
      </c>
    </row>
    <row r="60" spans="1:17" outlineLevel="1" x14ac:dyDescent="0.2">
      <c r="A60" s="1" t="s">
        <v>8</v>
      </c>
      <c r="B60" s="12"/>
      <c r="D60" s="4">
        <v>573</v>
      </c>
      <c r="E60" s="4">
        <v>588</v>
      </c>
      <c r="F60" s="4">
        <v>606</v>
      </c>
      <c r="G60" s="4">
        <v>619</v>
      </c>
      <c r="H60" s="4">
        <v>784</v>
      </c>
      <c r="I60" s="4">
        <v>863</v>
      </c>
      <c r="J60" s="4">
        <v>874</v>
      </c>
      <c r="K60" s="4">
        <v>888</v>
      </c>
      <c r="L60" s="4">
        <v>896</v>
      </c>
      <c r="M60" s="4">
        <v>901</v>
      </c>
      <c r="N60" s="4">
        <v>905</v>
      </c>
      <c r="O60" s="4">
        <v>916</v>
      </c>
      <c r="Q60" s="4">
        <f t="shared" si="29"/>
        <v>9413</v>
      </c>
    </row>
    <row r="61" spans="1:17" outlineLevel="1" x14ac:dyDescent="0.2">
      <c r="A61" s="1" t="s">
        <v>81</v>
      </c>
      <c r="B61" s="12"/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Q61" s="4">
        <f t="shared" si="29"/>
        <v>0</v>
      </c>
    </row>
    <row r="62" spans="1:17" outlineLevel="1" x14ac:dyDescent="0.2">
      <c r="A62" s="1" t="s">
        <v>9</v>
      </c>
      <c r="B62" s="12"/>
      <c r="D62" s="4">
        <v>609</v>
      </c>
      <c r="E62" s="4">
        <v>621</v>
      </c>
      <c r="F62" s="4">
        <v>630</v>
      </c>
      <c r="G62" s="4">
        <v>634</v>
      </c>
      <c r="H62" s="4">
        <v>641</v>
      </c>
      <c r="I62" s="4">
        <v>648</v>
      </c>
      <c r="J62" s="4">
        <v>654</v>
      </c>
      <c r="K62" s="4">
        <v>661</v>
      </c>
      <c r="L62" s="4">
        <v>672</v>
      </c>
      <c r="M62" s="4">
        <v>684</v>
      </c>
      <c r="N62" s="4">
        <v>688</v>
      </c>
      <c r="O62" s="4">
        <v>697</v>
      </c>
      <c r="Q62" s="4">
        <f t="shared" si="29"/>
        <v>7839</v>
      </c>
    </row>
    <row r="63" spans="1:17" outlineLevel="1" x14ac:dyDescent="0.2">
      <c r="A63" s="1" t="s">
        <v>10</v>
      </c>
      <c r="B63" s="12"/>
      <c r="D63" s="4">
        <v>172</v>
      </c>
      <c r="E63" s="4">
        <v>173</v>
      </c>
      <c r="F63" s="4">
        <v>178</v>
      </c>
      <c r="G63" s="4">
        <v>181</v>
      </c>
      <c r="H63" s="4">
        <v>175</v>
      </c>
      <c r="I63" s="4">
        <v>179</v>
      </c>
      <c r="J63" s="4">
        <v>185</v>
      </c>
      <c r="K63" s="4">
        <v>184</v>
      </c>
      <c r="L63" s="4">
        <v>187</v>
      </c>
      <c r="M63" s="4">
        <v>188</v>
      </c>
      <c r="N63" s="4">
        <v>182</v>
      </c>
      <c r="O63" s="4">
        <v>189</v>
      </c>
      <c r="Q63" s="4">
        <f t="shared" si="29"/>
        <v>2173</v>
      </c>
    </row>
    <row r="64" spans="1:17" ht="13.5" outlineLevel="1" thickBot="1" x14ac:dyDescent="0.25">
      <c r="A64" s="1" t="s">
        <v>0</v>
      </c>
      <c r="B64" s="12"/>
      <c r="D64" s="8">
        <f t="shared" ref="D64:O64" si="30">SUM(D51:D63)</f>
        <v>2747</v>
      </c>
      <c r="E64" s="8">
        <f t="shared" si="30"/>
        <v>2770</v>
      </c>
      <c r="F64" s="8">
        <f t="shared" si="30"/>
        <v>2792</v>
      </c>
      <c r="G64" s="8">
        <f t="shared" si="30"/>
        <v>2807</v>
      </c>
      <c r="H64" s="8">
        <f t="shared" si="30"/>
        <v>2799</v>
      </c>
      <c r="I64" s="8">
        <f t="shared" si="30"/>
        <v>2846</v>
      </c>
      <c r="J64" s="8">
        <f t="shared" si="30"/>
        <v>2834</v>
      </c>
      <c r="K64" s="8">
        <f t="shared" si="30"/>
        <v>2824</v>
      </c>
      <c r="L64" s="8">
        <f t="shared" si="30"/>
        <v>2838</v>
      </c>
      <c r="M64" s="8">
        <f t="shared" si="30"/>
        <v>2845</v>
      </c>
      <c r="N64" s="8">
        <f t="shared" si="30"/>
        <v>2851</v>
      </c>
      <c r="O64" s="8">
        <f t="shared" si="30"/>
        <v>2888</v>
      </c>
      <c r="Q64" s="8">
        <f t="shared" si="29"/>
        <v>33841</v>
      </c>
    </row>
    <row r="65" spans="1:17" ht="6" customHeight="1" outlineLevel="1" thickTop="1" x14ac:dyDescent="0.2">
      <c r="A65" s="1"/>
      <c r="B65" s="12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Q65" s="9"/>
    </row>
    <row r="66" spans="1:17" outlineLevel="1" x14ac:dyDescent="0.2">
      <c r="A66" s="1" t="s">
        <v>1</v>
      </c>
      <c r="B66" s="12"/>
      <c r="D66" s="7">
        <f t="shared" ref="D66" si="31">D251</f>
        <v>2780</v>
      </c>
      <c r="E66" s="7">
        <f t="shared" ref="E66:O66" si="32">E251</f>
        <v>2780</v>
      </c>
      <c r="F66" s="7">
        <f t="shared" si="32"/>
        <v>2802</v>
      </c>
      <c r="G66" s="7">
        <f t="shared" si="32"/>
        <v>2817</v>
      </c>
      <c r="H66" s="7">
        <f t="shared" si="32"/>
        <v>2807</v>
      </c>
      <c r="I66" s="7">
        <f t="shared" si="32"/>
        <v>2803</v>
      </c>
      <c r="J66" s="7">
        <f t="shared" si="32"/>
        <v>2825</v>
      </c>
      <c r="K66" s="7">
        <f t="shared" si="32"/>
        <v>2835</v>
      </c>
      <c r="L66" s="7">
        <f t="shared" si="32"/>
        <v>2849</v>
      </c>
      <c r="M66" s="7">
        <f t="shared" si="32"/>
        <v>2854</v>
      </c>
      <c r="N66" s="7">
        <f t="shared" si="32"/>
        <v>2860</v>
      </c>
      <c r="O66" s="7">
        <f t="shared" si="32"/>
        <v>2897</v>
      </c>
      <c r="Q66" s="7">
        <f t="shared" si="29"/>
        <v>33909</v>
      </c>
    </row>
    <row r="67" spans="1:17" outlineLevel="1" x14ac:dyDescent="0.2">
      <c r="A67" s="1" t="s">
        <v>2</v>
      </c>
      <c r="B67" s="12"/>
      <c r="D67" s="7">
        <f t="shared" ref="D67" si="33">D230</f>
        <v>1220</v>
      </c>
      <c r="E67" s="7">
        <f t="shared" ref="E67:O67" si="34">E230</f>
        <v>1220</v>
      </c>
      <c r="F67" s="7">
        <f t="shared" si="34"/>
        <v>1230</v>
      </c>
      <c r="G67" s="7">
        <f t="shared" si="34"/>
        <v>1254</v>
      </c>
      <c r="H67" s="7">
        <f t="shared" si="34"/>
        <v>1277</v>
      </c>
      <c r="I67" s="7">
        <f t="shared" si="34"/>
        <v>1288</v>
      </c>
      <c r="J67" s="7">
        <f t="shared" si="34"/>
        <v>1288</v>
      </c>
      <c r="K67" s="7">
        <f t="shared" si="34"/>
        <v>1290</v>
      </c>
      <c r="L67" s="7">
        <f t="shared" si="34"/>
        <v>1288</v>
      </c>
      <c r="M67" s="7">
        <f t="shared" si="34"/>
        <v>1298</v>
      </c>
      <c r="N67" s="7">
        <f t="shared" si="34"/>
        <v>1284</v>
      </c>
      <c r="O67" s="7">
        <f t="shared" si="34"/>
        <v>1293</v>
      </c>
      <c r="Q67" s="7">
        <f t="shared" si="29"/>
        <v>15230</v>
      </c>
    </row>
    <row r="68" spans="1:17" ht="6" customHeight="1" outlineLevel="1" x14ac:dyDescent="0.2">
      <c r="A68" s="1"/>
      <c r="B68" s="1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Q68" s="7"/>
    </row>
    <row r="69" spans="1:17" outlineLevel="1" x14ac:dyDescent="0.2">
      <c r="A69" s="24" t="s">
        <v>3</v>
      </c>
      <c r="B69" s="12"/>
      <c r="D69" s="6">
        <f>'Recycle Tons'!D39</f>
        <v>66.239527442239009</v>
      </c>
      <c r="E69" s="6">
        <f>'Recycle Tons'!E39</f>
        <v>62.988523401211559</v>
      </c>
      <c r="F69" s="6">
        <f>'Recycle Tons'!F39</f>
        <v>72.564406629869367</v>
      </c>
      <c r="G69" s="6">
        <f>'Recycle Tons'!G39</f>
        <v>70.942858933109008</v>
      </c>
      <c r="H69" s="6">
        <f>'Recycle Tons'!H39</f>
        <v>81.101833966201696</v>
      </c>
      <c r="I69" s="6">
        <f>'Recycle Tons'!I39</f>
        <v>67.881061686728231</v>
      </c>
      <c r="J69" s="6">
        <f>'Recycle Tons'!J39</f>
        <v>61.212007116024381</v>
      </c>
      <c r="K69" s="6">
        <f>'Recycle Tons'!K39</f>
        <v>47.783688759615465</v>
      </c>
      <c r="L69" s="6">
        <f>'Recycle Tons'!L39</f>
        <v>87.370596959140443</v>
      </c>
      <c r="M69" s="6">
        <f>'Recycle Tons'!M39</f>
        <v>79.666781072264925</v>
      </c>
      <c r="N69" s="6">
        <f>'Recycle Tons'!N39</f>
        <v>66.097537518158219</v>
      </c>
      <c r="O69" s="6">
        <f>'Recycle Tons'!O39</f>
        <v>70.782533405379624</v>
      </c>
      <c r="Q69" s="6">
        <f t="shared" si="29"/>
        <v>834.63135688994191</v>
      </c>
    </row>
    <row r="70" spans="1:17" outlineLevel="1" x14ac:dyDescent="0.2">
      <c r="A70" s="24" t="s">
        <v>4</v>
      </c>
      <c r="B70" s="12"/>
      <c r="D70" s="6">
        <f>'YW Tons'!D39</f>
        <v>0.12834040307055461</v>
      </c>
      <c r="E70" s="6">
        <f>'YW Tons'!E39</f>
        <v>7.1441016108364272E-2</v>
      </c>
      <c r="F70" s="6">
        <f>'YW Tons'!F39</f>
        <v>0.17497447615697315</v>
      </c>
      <c r="G70" s="6">
        <f>'YW Tons'!G39</f>
        <v>63.38833488613411</v>
      </c>
      <c r="H70" s="6">
        <f>'YW Tons'!H39</f>
        <v>128.35489703593669</v>
      </c>
      <c r="I70" s="6">
        <f>'YW Tons'!I39</f>
        <v>132.7427652229353</v>
      </c>
      <c r="J70" s="6">
        <f>'YW Tons'!J39</f>
        <v>108.56488891432427</v>
      </c>
      <c r="K70" s="6">
        <f>'YW Tons'!K39</f>
        <v>97.939221617894489</v>
      </c>
      <c r="L70" s="6">
        <f>'YW Tons'!L39</f>
        <v>88.588476845298047</v>
      </c>
      <c r="M70" s="6">
        <f>'YW Tons'!M39</f>
        <v>80.476998534526075</v>
      </c>
      <c r="N70" s="6">
        <f>'YW Tons'!N39</f>
        <v>76.083403255484455</v>
      </c>
      <c r="O70" s="6">
        <v>56.42</v>
      </c>
      <c r="Q70" s="6">
        <f t="shared" si="29"/>
        <v>832.93374220786927</v>
      </c>
    </row>
    <row r="71" spans="1:17" outlineLevel="1" x14ac:dyDescent="0.2">
      <c r="A71" s="24" t="s">
        <v>63</v>
      </c>
      <c r="B71" s="12"/>
      <c r="D71" s="6">
        <f>'MSW Tons'!D39</f>
        <v>170.84141335915047</v>
      </c>
      <c r="E71" s="6">
        <f>'MSW Tons'!E39</f>
        <v>149.9780051936774</v>
      </c>
      <c r="F71" s="6">
        <f>'MSW Tons'!F39</f>
        <v>159.95633782559517</v>
      </c>
      <c r="G71" s="6">
        <f>'MSW Tons'!G39</f>
        <v>187.13388193653142</v>
      </c>
      <c r="H71" s="6">
        <f>'MSW Tons'!H39</f>
        <v>206.66487192276213</v>
      </c>
      <c r="I71" s="6">
        <f>'MSW Tons'!I39</f>
        <v>168.83631783705596</v>
      </c>
      <c r="J71" s="6">
        <f>'MSW Tons'!J39</f>
        <v>200.25468080561404</v>
      </c>
      <c r="K71" s="6">
        <f>'MSW Tons'!K39</f>
        <v>186.73313901304218</v>
      </c>
      <c r="L71" s="6">
        <f>'MSW Tons'!L39</f>
        <v>204.28649589099385</v>
      </c>
      <c r="M71" s="6">
        <f>'MSW Tons'!M39</f>
        <v>197.24676232017711</v>
      </c>
      <c r="N71" s="6">
        <f>'MSW Tons'!N39</f>
        <v>168.29958325648431</v>
      </c>
      <c r="O71" s="6">
        <f>'MSW Tons'!O39</f>
        <v>187.91</v>
      </c>
      <c r="Q71" s="6">
        <f t="shared" si="29"/>
        <v>2188.141489361084</v>
      </c>
    </row>
    <row r="72" spans="1:17" outlineLevel="1" x14ac:dyDescent="0.2">
      <c r="A72" s="24"/>
      <c r="B72" s="12"/>
    </row>
    <row r="73" spans="1:17" outlineLevel="1" x14ac:dyDescent="0.2">
      <c r="B73" s="12" t="str">
        <f>+B$49</f>
        <v>District</v>
      </c>
      <c r="C73" s="12" t="str">
        <f>+C$49</f>
        <v>Code</v>
      </c>
      <c r="D73" s="25">
        <v>41640</v>
      </c>
      <c r="E73" s="25">
        <f t="shared" ref="E73:Q73" si="35">+E$2</f>
        <v>41671</v>
      </c>
      <c r="F73" s="25">
        <f t="shared" si="35"/>
        <v>41699</v>
      </c>
      <c r="G73" s="25">
        <f t="shared" si="35"/>
        <v>41730</v>
      </c>
      <c r="H73" s="25">
        <f t="shared" si="35"/>
        <v>41760</v>
      </c>
      <c r="I73" s="25">
        <f t="shared" si="35"/>
        <v>41791</v>
      </c>
      <c r="J73" s="25">
        <f t="shared" si="35"/>
        <v>41821</v>
      </c>
      <c r="K73" s="25">
        <f t="shared" si="35"/>
        <v>41852</v>
      </c>
      <c r="L73" s="25">
        <f t="shared" si="35"/>
        <v>41883</v>
      </c>
      <c r="M73" s="25">
        <f t="shared" si="35"/>
        <v>41913</v>
      </c>
      <c r="N73" s="25">
        <f t="shared" si="35"/>
        <v>41944</v>
      </c>
      <c r="O73" s="25">
        <f t="shared" si="35"/>
        <v>41974</v>
      </c>
      <c r="Q73" s="25" t="str">
        <f t="shared" si="35"/>
        <v>Total</v>
      </c>
    </row>
    <row r="74" spans="1:17" outlineLevel="1" x14ac:dyDescent="0.2">
      <c r="A74" s="2" t="s">
        <v>94</v>
      </c>
      <c r="B74" s="13">
        <v>10</v>
      </c>
    </row>
    <row r="75" spans="1:17" outlineLevel="1" x14ac:dyDescent="0.2">
      <c r="A75" s="1" t="s">
        <v>12</v>
      </c>
      <c r="D75" s="4">
        <v>24</v>
      </c>
      <c r="E75" s="4">
        <v>24</v>
      </c>
      <c r="F75" s="4">
        <v>25</v>
      </c>
      <c r="G75" s="4">
        <v>25</v>
      </c>
      <c r="H75" s="4">
        <v>24</v>
      </c>
      <c r="I75" s="4">
        <v>24</v>
      </c>
      <c r="J75" s="4">
        <v>24</v>
      </c>
      <c r="K75" s="4">
        <v>23</v>
      </c>
      <c r="L75" s="4">
        <v>23</v>
      </c>
      <c r="M75" s="4">
        <v>23</v>
      </c>
      <c r="N75" s="4">
        <v>23</v>
      </c>
      <c r="O75" s="4">
        <v>23</v>
      </c>
      <c r="Q75" s="4">
        <f>SUM(D75:O75)</f>
        <v>285</v>
      </c>
    </row>
    <row r="76" spans="1:17" outlineLevel="1" x14ac:dyDescent="0.2">
      <c r="A76" s="1" t="s">
        <v>80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Q76" s="4">
        <f t="shared" ref="Q76:Q96" si="36">SUM(D76:O76)</f>
        <v>0</v>
      </c>
    </row>
    <row r="77" spans="1:17" outlineLevel="1" x14ac:dyDescent="0.2">
      <c r="A77" s="1" t="s">
        <v>11</v>
      </c>
      <c r="D77" s="4">
        <v>42</v>
      </c>
      <c r="E77" s="4">
        <v>42</v>
      </c>
      <c r="F77" s="4">
        <v>41</v>
      </c>
      <c r="G77" s="4">
        <v>42</v>
      </c>
      <c r="H77" s="4">
        <v>46</v>
      </c>
      <c r="I77" s="4">
        <v>47</v>
      </c>
      <c r="J77" s="4">
        <v>50</v>
      </c>
      <c r="K77" s="4">
        <v>49</v>
      </c>
      <c r="L77" s="4">
        <v>47</v>
      </c>
      <c r="M77" s="4">
        <v>46</v>
      </c>
      <c r="N77" s="4">
        <v>46</v>
      </c>
      <c r="O77" s="4">
        <v>49</v>
      </c>
      <c r="Q77" s="4">
        <f t="shared" si="36"/>
        <v>547</v>
      </c>
    </row>
    <row r="78" spans="1:17" outlineLevel="1" x14ac:dyDescent="0.2">
      <c r="A78" s="1" t="s">
        <v>13</v>
      </c>
      <c r="D78" s="4">
        <v>431</v>
      </c>
      <c r="E78" s="4">
        <v>428</v>
      </c>
      <c r="F78" s="4">
        <v>426</v>
      </c>
      <c r="G78" s="4">
        <v>420</v>
      </c>
      <c r="H78" s="4">
        <v>364</v>
      </c>
      <c r="I78" s="4">
        <v>347</v>
      </c>
      <c r="J78" s="4">
        <v>326</v>
      </c>
      <c r="K78" s="4">
        <v>313</v>
      </c>
      <c r="L78" s="4">
        <v>311</v>
      </c>
      <c r="M78" s="4">
        <v>305</v>
      </c>
      <c r="N78" s="4">
        <v>305</v>
      </c>
      <c r="O78" s="4">
        <v>306</v>
      </c>
      <c r="Q78" s="4">
        <f t="shared" si="36"/>
        <v>4282</v>
      </c>
    </row>
    <row r="79" spans="1:17" outlineLevel="1" x14ac:dyDescent="0.2">
      <c r="A79" s="1" t="s">
        <v>14</v>
      </c>
      <c r="D79" s="4">
        <v>32</v>
      </c>
      <c r="E79" s="4">
        <v>31</v>
      </c>
      <c r="F79" s="4">
        <v>31</v>
      </c>
      <c r="G79" s="4">
        <v>30</v>
      </c>
      <c r="H79" s="4">
        <v>31</v>
      </c>
      <c r="I79" s="4">
        <v>29</v>
      </c>
      <c r="J79" s="4">
        <v>30</v>
      </c>
      <c r="K79" s="4">
        <v>29</v>
      </c>
      <c r="L79" s="4">
        <v>30</v>
      </c>
      <c r="M79" s="4">
        <v>28</v>
      </c>
      <c r="N79" s="4">
        <v>28</v>
      </c>
      <c r="O79" s="4">
        <v>28</v>
      </c>
      <c r="Q79" s="4">
        <f t="shared" si="36"/>
        <v>357</v>
      </c>
    </row>
    <row r="80" spans="1:17" outlineLevel="1" x14ac:dyDescent="0.2">
      <c r="A80" s="1" t="s">
        <v>15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2</v>
      </c>
      <c r="K80" s="4">
        <v>2</v>
      </c>
      <c r="L80" s="4">
        <v>2</v>
      </c>
      <c r="M80" s="4">
        <v>1</v>
      </c>
      <c r="N80" s="4">
        <v>1</v>
      </c>
      <c r="O80" s="4">
        <v>1</v>
      </c>
      <c r="Q80" s="4">
        <f t="shared" si="36"/>
        <v>15</v>
      </c>
    </row>
    <row r="81" spans="1:17" outlineLevel="1" x14ac:dyDescent="0.2">
      <c r="A81" s="1" t="s">
        <v>16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Q81" s="4">
        <f t="shared" si="36"/>
        <v>0</v>
      </c>
    </row>
    <row r="82" spans="1:17" outlineLevel="1" x14ac:dyDescent="0.2">
      <c r="A82" s="1" t="s">
        <v>17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Q82" s="4">
        <f t="shared" si="36"/>
        <v>0</v>
      </c>
    </row>
    <row r="83" spans="1:17" outlineLevel="1" x14ac:dyDescent="0.2">
      <c r="A83" s="1" t="s">
        <v>18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Q83" s="4">
        <f t="shared" si="36"/>
        <v>0</v>
      </c>
    </row>
    <row r="84" spans="1:17" outlineLevel="1" x14ac:dyDescent="0.2">
      <c r="A84" s="1" t="s">
        <v>8</v>
      </c>
      <c r="D84" s="4">
        <v>215</v>
      </c>
      <c r="E84" s="4">
        <v>222</v>
      </c>
      <c r="F84" s="4">
        <v>223</v>
      </c>
      <c r="G84" s="4">
        <v>222</v>
      </c>
      <c r="H84" s="4">
        <v>291</v>
      </c>
      <c r="I84" s="4">
        <v>331</v>
      </c>
      <c r="J84" s="4">
        <v>336</v>
      </c>
      <c r="K84" s="4">
        <v>340</v>
      </c>
      <c r="L84" s="4">
        <v>344</v>
      </c>
      <c r="M84" s="4">
        <v>353</v>
      </c>
      <c r="N84" s="4">
        <v>354</v>
      </c>
      <c r="O84" s="4">
        <v>358</v>
      </c>
      <c r="Q84" s="4">
        <f t="shared" si="36"/>
        <v>3589</v>
      </c>
    </row>
    <row r="85" spans="1:17" outlineLevel="1" x14ac:dyDescent="0.2">
      <c r="A85" s="1" t="s">
        <v>81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Q85" s="4">
        <f t="shared" si="36"/>
        <v>0</v>
      </c>
    </row>
    <row r="86" spans="1:17" outlineLevel="1" x14ac:dyDescent="0.2">
      <c r="A86" s="1" t="s">
        <v>9</v>
      </c>
      <c r="D86" s="4">
        <v>319</v>
      </c>
      <c r="E86" s="4">
        <v>317</v>
      </c>
      <c r="F86" s="4">
        <v>324</v>
      </c>
      <c r="G86" s="4">
        <v>316</v>
      </c>
      <c r="H86" s="4">
        <v>314</v>
      </c>
      <c r="I86" s="4">
        <v>320</v>
      </c>
      <c r="J86" s="4">
        <v>323</v>
      </c>
      <c r="K86" s="4">
        <v>327</v>
      </c>
      <c r="L86" s="4">
        <v>329</v>
      </c>
      <c r="M86" s="4">
        <v>330</v>
      </c>
      <c r="N86" s="4">
        <v>327</v>
      </c>
      <c r="O86" s="4">
        <v>327</v>
      </c>
      <c r="Q86" s="4">
        <f t="shared" si="36"/>
        <v>3873</v>
      </c>
    </row>
    <row r="87" spans="1:17" outlineLevel="1" x14ac:dyDescent="0.2">
      <c r="A87" s="1" t="s">
        <v>10</v>
      </c>
      <c r="D87" s="4">
        <v>78</v>
      </c>
      <c r="E87" s="4">
        <v>81</v>
      </c>
      <c r="F87" s="4">
        <v>81</v>
      </c>
      <c r="G87" s="4">
        <v>82</v>
      </c>
      <c r="H87" s="4">
        <v>84</v>
      </c>
      <c r="I87" s="4">
        <v>85</v>
      </c>
      <c r="J87" s="4">
        <v>83</v>
      </c>
      <c r="K87" s="4">
        <v>79</v>
      </c>
      <c r="L87" s="4">
        <v>81</v>
      </c>
      <c r="M87" s="4">
        <v>78</v>
      </c>
      <c r="N87" s="4">
        <v>80</v>
      </c>
      <c r="O87" s="4">
        <v>83</v>
      </c>
      <c r="Q87" s="4">
        <f t="shared" si="36"/>
        <v>975</v>
      </c>
    </row>
    <row r="88" spans="1:17" ht="13.5" outlineLevel="1" thickBot="1" x14ac:dyDescent="0.25">
      <c r="A88" s="1" t="s">
        <v>0</v>
      </c>
      <c r="D88" s="8">
        <f t="shared" ref="D88" si="37">SUM(D75:D87)</f>
        <v>1142</v>
      </c>
      <c r="E88" s="8">
        <f t="shared" ref="E88:O88" si="38">SUM(E75:E87)</f>
        <v>1146</v>
      </c>
      <c r="F88" s="8">
        <f t="shared" si="38"/>
        <v>1152</v>
      </c>
      <c r="G88" s="8">
        <f t="shared" si="38"/>
        <v>1138</v>
      </c>
      <c r="H88" s="8">
        <f t="shared" si="38"/>
        <v>1155</v>
      </c>
      <c r="I88" s="8">
        <f t="shared" si="38"/>
        <v>1184</v>
      </c>
      <c r="J88" s="8">
        <f t="shared" si="38"/>
        <v>1174</v>
      </c>
      <c r="K88" s="8">
        <f t="shared" si="38"/>
        <v>1162</v>
      </c>
      <c r="L88" s="8">
        <f t="shared" si="38"/>
        <v>1167</v>
      </c>
      <c r="M88" s="8">
        <f t="shared" si="38"/>
        <v>1164</v>
      </c>
      <c r="N88" s="8">
        <f t="shared" si="38"/>
        <v>1164</v>
      </c>
      <c r="O88" s="8">
        <f t="shared" si="38"/>
        <v>1175</v>
      </c>
      <c r="Q88" s="8">
        <f t="shared" si="36"/>
        <v>13923</v>
      </c>
    </row>
    <row r="89" spans="1:17" ht="6" customHeight="1" outlineLevel="1" thickTop="1" x14ac:dyDescent="0.2">
      <c r="A89" s="1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Q89" s="7"/>
    </row>
    <row r="90" spans="1:17" outlineLevel="1" x14ac:dyDescent="0.2">
      <c r="A90" s="1" t="s">
        <v>1</v>
      </c>
      <c r="D90" s="7">
        <f t="shared" ref="D90" si="39">D252</f>
        <v>1149</v>
      </c>
      <c r="E90" s="7">
        <f t="shared" ref="E90:O90" si="40">E252</f>
        <v>1149</v>
      </c>
      <c r="F90" s="7">
        <f t="shared" si="40"/>
        <v>1155</v>
      </c>
      <c r="G90" s="7">
        <f t="shared" si="40"/>
        <v>1141</v>
      </c>
      <c r="H90" s="7">
        <f t="shared" si="40"/>
        <v>1159</v>
      </c>
      <c r="I90" s="7">
        <f t="shared" si="40"/>
        <v>1157</v>
      </c>
      <c r="J90" s="7">
        <f t="shared" si="40"/>
        <v>1166</v>
      </c>
      <c r="K90" s="7">
        <f t="shared" si="40"/>
        <v>1164</v>
      </c>
      <c r="L90" s="7">
        <f t="shared" si="40"/>
        <v>1168</v>
      </c>
      <c r="M90" s="7">
        <f t="shared" si="40"/>
        <v>1165</v>
      </c>
      <c r="N90" s="7">
        <f t="shared" si="40"/>
        <v>1166</v>
      </c>
      <c r="O90" s="7">
        <f t="shared" si="40"/>
        <v>1177</v>
      </c>
      <c r="Q90" s="7">
        <f t="shared" si="36"/>
        <v>13916</v>
      </c>
    </row>
    <row r="91" spans="1:17" outlineLevel="1" x14ac:dyDescent="0.2">
      <c r="A91" s="1" t="s">
        <v>2</v>
      </c>
      <c r="D91" s="7">
        <f t="shared" ref="D91" si="41">D231</f>
        <v>507</v>
      </c>
      <c r="E91" s="7">
        <f t="shared" ref="E91:O91" si="42">E231</f>
        <v>507</v>
      </c>
      <c r="F91" s="7">
        <f t="shared" si="42"/>
        <v>519</v>
      </c>
      <c r="G91" s="7">
        <f t="shared" si="42"/>
        <v>525</v>
      </c>
      <c r="H91" s="7">
        <f t="shared" si="42"/>
        <v>533</v>
      </c>
      <c r="I91" s="7">
        <f t="shared" si="42"/>
        <v>541</v>
      </c>
      <c r="J91" s="7">
        <f t="shared" si="42"/>
        <v>544</v>
      </c>
      <c r="K91" s="7">
        <f t="shared" si="42"/>
        <v>542</v>
      </c>
      <c r="L91" s="7">
        <f t="shared" si="42"/>
        <v>548</v>
      </c>
      <c r="M91" s="7">
        <f t="shared" si="42"/>
        <v>548</v>
      </c>
      <c r="N91" s="7">
        <f t="shared" si="42"/>
        <v>545</v>
      </c>
      <c r="O91" s="7">
        <f t="shared" si="42"/>
        <v>549</v>
      </c>
      <c r="Q91" s="7">
        <f t="shared" si="36"/>
        <v>6408</v>
      </c>
    </row>
    <row r="92" spans="1:17" ht="6" customHeight="1" outlineLevel="1" x14ac:dyDescent="0.2">
      <c r="A92" s="1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Q92" s="7"/>
    </row>
    <row r="93" spans="1:17" outlineLevel="1" x14ac:dyDescent="0.2">
      <c r="A93" s="24" t="s">
        <v>3</v>
      </c>
      <c r="D93" s="6">
        <f>'Recycle Tons'!D40</f>
        <v>30.011134695738114</v>
      </c>
      <c r="E93" s="6">
        <f>'Recycle Tons'!E40</f>
        <v>28.888945019997795</v>
      </c>
      <c r="F93" s="6">
        <f>'Recycle Tons'!F40</f>
        <v>31.576917497709101</v>
      </c>
      <c r="G93" s="6">
        <f>'Recycle Tons'!G40</f>
        <v>33.144732678391172</v>
      </c>
      <c r="H93" s="6">
        <f>'Recycle Tons'!H40</f>
        <v>38.171576992805065</v>
      </c>
      <c r="I93" s="6">
        <f>'Recycle Tons'!I40</f>
        <v>29.006975604908614</v>
      </c>
      <c r="J93" s="6">
        <f>'Recycle Tons'!J40</f>
        <v>22.542195935181404</v>
      </c>
      <c r="K93" s="6">
        <f>'Recycle Tons'!K40</f>
        <v>17.526108407641765</v>
      </c>
      <c r="L93" s="6">
        <f>'Recycle Tons'!L40</f>
        <v>28.732572753307693</v>
      </c>
      <c r="M93" s="6">
        <f>'Recycle Tons'!M40</f>
        <v>32.714209517756153</v>
      </c>
      <c r="N93" s="6">
        <f>'Recycle Tons'!N40</f>
        <v>26.774126285195194</v>
      </c>
      <c r="O93" s="6">
        <f>'Recycle Tons'!O40</f>
        <v>22.72919533840204</v>
      </c>
      <c r="Q93" s="6">
        <f t="shared" si="36"/>
        <v>341.81869072703421</v>
      </c>
    </row>
    <row r="94" spans="1:17" outlineLevel="1" x14ac:dyDescent="0.2">
      <c r="A94" s="24" t="s">
        <v>4</v>
      </c>
      <c r="D94" s="6">
        <f>'YW Tons'!D40</f>
        <v>28.642785367345056</v>
      </c>
      <c r="E94" s="6">
        <f>'YW Tons'!E40</f>
        <v>16.899625919830534</v>
      </c>
      <c r="F94" s="6">
        <f>'YW Tons'!F40</f>
        <v>43.734349393134472</v>
      </c>
      <c r="G94" s="6">
        <f>'YW Tons'!G40</f>
        <v>61.31046571358015</v>
      </c>
      <c r="H94" s="6">
        <f>'YW Tons'!H40</f>
        <v>84.743635604132052</v>
      </c>
      <c r="I94" s="6">
        <f>'YW Tons'!I40</f>
        <v>58.020827051267013</v>
      </c>
      <c r="J94" s="6">
        <f>'YW Tons'!J40</f>
        <v>89.534846795687301</v>
      </c>
      <c r="K94" s="6">
        <f>'YW Tons'!K40</f>
        <v>59.25801253224536</v>
      </c>
      <c r="L94" s="6">
        <f>'YW Tons'!L40</f>
        <v>32.334550310729703</v>
      </c>
      <c r="M94" s="6">
        <f>'YW Tons'!M40</f>
        <v>38.773718736538626</v>
      </c>
      <c r="N94" s="6">
        <f>'YW Tons'!N40</f>
        <v>57.178770711811374</v>
      </c>
      <c r="O94" s="6">
        <f>'YW Tons'!O40</f>
        <v>47.282610144328991</v>
      </c>
      <c r="Q94" s="6">
        <f t="shared" si="36"/>
        <v>617.71419828063063</v>
      </c>
    </row>
    <row r="95" spans="1:17" outlineLevel="1" x14ac:dyDescent="0.2">
      <c r="A95" s="24" t="s">
        <v>63</v>
      </c>
      <c r="D95" s="6">
        <f>'MSW Tons'!D40</f>
        <v>72.768772834569589</v>
      </c>
      <c r="E95" s="6">
        <f>'MSW Tons'!E40</f>
        <v>64.470987005316815</v>
      </c>
      <c r="F95" s="6">
        <f>'MSW Tons'!F40</f>
        <v>55.786102084041993</v>
      </c>
      <c r="G95" s="6">
        <f>'MSW Tons'!G40</f>
        <v>71.802002328155737</v>
      </c>
      <c r="H95" s="6">
        <f>'MSW Tons'!H40</f>
        <v>79.641345214792011</v>
      </c>
      <c r="I95" s="6">
        <f>'MSW Tons'!I40</f>
        <v>63.164656492985443</v>
      </c>
      <c r="J95" s="6">
        <f>'MSW Tons'!J40</f>
        <v>85.070635458301098</v>
      </c>
      <c r="K95" s="6">
        <f>'MSW Tons'!K40</f>
        <v>79.114319784231014</v>
      </c>
      <c r="L95" s="6">
        <f>'MSW Tons'!L40</f>
        <v>79.091361017722278</v>
      </c>
      <c r="M95" s="6">
        <f>'MSW Tons'!M40</f>
        <v>77.036903070722531</v>
      </c>
      <c r="N95" s="6">
        <f>'MSW Tons'!N40</f>
        <v>69.979443456441999</v>
      </c>
      <c r="O95" s="6">
        <f>'MSW Tons'!O40</f>
        <v>77.77</v>
      </c>
      <c r="Q95" s="6">
        <f t="shared" si="36"/>
        <v>875.69652874728069</v>
      </c>
    </row>
    <row r="96" spans="1:17" outlineLevel="1" x14ac:dyDescent="0.2">
      <c r="Q96" s="6">
        <f t="shared" si="36"/>
        <v>0</v>
      </c>
    </row>
    <row r="97" spans="1:17" outlineLevel="1" x14ac:dyDescent="0.2">
      <c r="B97" s="12" t="str">
        <f>+B$49</f>
        <v>District</v>
      </c>
      <c r="C97" s="12" t="str">
        <f>+C$49</f>
        <v>Code</v>
      </c>
      <c r="D97" s="25">
        <v>41640</v>
      </c>
      <c r="E97" s="25">
        <f t="shared" ref="E97:Q97" si="43">+E$2</f>
        <v>41671</v>
      </c>
      <c r="F97" s="25">
        <f t="shared" si="43"/>
        <v>41699</v>
      </c>
      <c r="G97" s="25">
        <f t="shared" si="43"/>
        <v>41730</v>
      </c>
      <c r="H97" s="25">
        <f t="shared" si="43"/>
        <v>41760</v>
      </c>
      <c r="I97" s="25">
        <f t="shared" si="43"/>
        <v>41791</v>
      </c>
      <c r="J97" s="25">
        <f t="shared" si="43"/>
        <v>41821</v>
      </c>
      <c r="K97" s="25">
        <f t="shared" si="43"/>
        <v>41852</v>
      </c>
      <c r="L97" s="25">
        <f t="shared" si="43"/>
        <v>41883</v>
      </c>
      <c r="M97" s="25">
        <f t="shared" si="43"/>
        <v>41913</v>
      </c>
      <c r="N97" s="25">
        <f t="shared" si="43"/>
        <v>41944</v>
      </c>
      <c r="O97" s="25">
        <f t="shared" si="43"/>
        <v>41974</v>
      </c>
      <c r="Q97" s="25" t="str">
        <f t="shared" si="43"/>
        <v>Total</v>
      </c>
    </row>
    <row r="98" spans="1:17" outlineLevel="1" x14ac:dyDescent="0.2">
      <c r="A98" s="2" t="s">
        <v>86</v>
      </c>
      <c r="B98" s="12" t="s">
        <v>91</v>
      </c>
    </row>
    <row r="99" spans="1:17" outlineLevel="1" x14ac:dyDescent="0.2">
      <c r="A99" s="1" t="s">
        <v>12</v>
      </c>
      <c r="D99" s="4">
        <v>360</v>
      </c>
      <c r="E99" s="4">
        <v>367</v>
      </c>
      <c r="F99" s="4">
        <v>364</v>
      </c>
      <c r="G99" s="4">
        <v>365</v>
      </c>
      <c r="H99" s="4">
        <v>372</v>
      </c>
      <c r="I99" s="4">
        <v>371</v>
      </c>
      <c r="J99" s="4">
        <v>372</v>
      </c>
      <c r="K99" s="4">
        <v>366</v>
      </c>
      <c r="L99" s="4">
        <v>365</v>
      </c>
      <c r="M99" s="4">
        <v>363</v>
      </c>
      <c r="N99" s="4">
        <v>365</v>
      </c>
      <c r="O99" s="4">
        <v>368</v>
      </c>
      <c r="Q99" s="4">
        <f>SUM(D99:O99)</f>
        <v>4398</v>
      </c>
    </row>
    <row r="100" spans="1:17" outlineLevel="1" x14ac:dyDescent="0.2">
      <c r="A100" s="1" t="s">
        <v>80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Q100" s="4">
        <f t="shared" ref="Q100:Q119" si="44">SUM(D100:O100)</f>
        <v>0</v>
      </c>
    </row>
    <row r="101" spans="1:17" outlineLevel="1" x14ac:dyDescent="0.2">
      <c r="A101" s="1" t="s">
        <v>11</v>
      </c>
      <c r="D101" s="4">
        <v>870</v>
      </c>
      <c r="E101" s="4">
        <v>876</v>
      </c>
      <c r="F101" s="4">
        <v>875</v>
      </c>
      <c r="G101" s="4">
        <v>884</v>
      </c>
      <c r="H101" s="4">
        <v>879</v>
      </c>
      <c r="I101" s="4">
        <v>898</v>
      </c>
      <c r="J101" s="4">
        <v>891</v>
      </c>
      <c r="K101" s="4">
        <v>893</v>
      </c>
      <c r="L101" s="4">
        <v>897</v>
      </c>
      <c r="M101" s="4">
        <v>910</v>
      </c>
      <c r="N101" s="4">
        <v>915</v>
      </c>
      <c r="O101" s="4">
        <v>926</v>
      </c>
      <c r="Q101" s="4">
        <f t="shared" si="44"/>
        <v>10714</v>
      </c>
    </row>
    <row r="102" spans="1:17" outlineLevel="1" x14ac:dyDescent="0.2">
      <c r="A102" s="1" t="s">
        <v>13</v>
      </c>
      <c r="D102" s="4">
        <v>6956</v>
      </c>
      <c r="E102" s="4">
        <v>6890</v>
      </c>
      <c r="F102" s="4">
        <v>6815</v>
      </c>
      <c r="G102" s="4">
        <v>6750</v>
      </c>
      <c r="H102" s="4">
        <v>5883</v>
      </c>
      <c r="I102" s="4">
        <v>5674</v>
      </c>
      <c r="J102" s="4">
        <v>5411</v>
      </c>
      <c r="K102" s="4">
        <v>5227</v>
      </c>
      <c r="L102" s="4">
        <v>5203</v>
      </c>
      <c r="M102" s="4">
        <v>5166</v>
      </c>
      <c r="N102" s="4">
        <v>5134</v>
      </c>
      <c r="O102" s="4">
        <v>5154</v>
      </c>
      <c r="Q102" s="4">
        <f t="shared" si="44"/>
        <v>70263</v>
      </c>
    </row>
    <row r="103" spans="1:17" outlineLevel="1" x14ac:dyDescent="0.2">
      <c r="A103" s="1" t="s">
        <v>14</v>
      </c>
      <c r="D103" s="4">
        <v>497</v>
      </c>
      <c r="E103" s="4">
        <v>491</v>
      </c>
      <c r="F103" s="4">
        <v>488</v>
      </c>
      <c r="G103" s="4">
        <v>483</v>
      </c>
      <c r="H103" s="4">
        <v>480</v>
      </c>
      <c r="I103" s="4">
        <v>472</v>
      </c>
      <c r="J103" s="4">
        <v>463</v>
      </c>
      <c r="K103" s="4">
        <v>461</v>
      </c>
      <c r="L103" s="4">
        <v>458</v>
      </c>
      <c r="M103" s="4">
        <v>449</v>
      </c>
      <c r="N103" s="4">
        <v>448</v>
      </c>
      <c r="O103" s="4">
        <v>443</v>
      </c>
      <c r="Q103" s="4">
        <f t="shared" si="44"/>
        <v>5633</v>
      </c>
    </row>
    <row r="104" spans="1:17" outlineLevel="1" x14ac:dyDescent="0.2">
      <c r="A104" s="1" t="s">
        <v>15</v>
      </c>
      <c r="D104" s="4">
        <v>20</v>
      </c>
      <c r="E104" s="4">
        <v>19</v>
      </c>
      <c r="F104" s="4">
        <v>18</v>
      </c>
      <c r="G104" s="4">
        <v>18</v>
      </c>
      <c r="H104" s="4">
        <v>18</v>
      </c>
      <c r="I104" s="4">
        <v>18</v>
      </c>
      <c r="J104" s="4">
        <v>18</v>
      </c>
      <c r="K104" s="4">
        <v>18</v>
      </c>
      <c r="L104" s="4">
        <v>18</v>
      </c>
      <c r="M104" s="4">
        <v>17</v>
      </c>
      <c r="N104" s="4">
        <v>16</v>
      </c>
      <c r="O104" s="4">
        <v>15</v>
      </c>
      <c r="Q104" s="4">
        <f t="shared" si="44"/>
        <v>213</v>
      </c>
    </row>
    <row r="105" spans="1:17" outlineLevel="1" x14ac:dyDescent="0.2">
      <c r="A105" s="1" t="s">
        <v>16</v>
      </c>
      <c r="D105" s="4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1</v>
      </c>
      <c r="O105" s="4">
        <v>1</v>
      </c>
      <c r="Q105" s="4">
        <f t="shared" si="44"/>
        <v>12</v>
      </c>
    </row>
    <row r="106" spans="1:17" outlineLevel="1" x14ac:dyDescent="0.2">
      <c r="A106" s="1" t="s">
        <v>17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Q106" s="4">
        <f t="shared" si="44"/>
        <v>0</v>
      </c>
    </row>
    <row r="107" spans="1:17" outlineLevel="1" x14ac:dyDescent="0.2">
      <c r="A107" s="1" t="s">
        <v>18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Q107" s="4">
        <f t="shared" si="44"/>
        <v>0</v>
      </c>
    </row>
    <row r="108" spans="1:17" outlineLevel="1" x14ac:dyDescent="0.2">
      <c r="A108" s="1" t="s">
        <v>8</v>
      </c>
      <c r="D108" s="4">
        <v>3230</v>
      </c>
      <c r="E108" s="4">
        <v>3323</v>
      </c>
      <c r="F108" s="4">
        <v>3417</v>
      </c>
      <c r="G108" s="4">
        <v>3494</v>
      </c>
      <c r="H108" s="4">
        <v>4418</v>
      </c>
      <c r="I108" s="4">
        <v>5010</v>
      </c>
      <c r="J108" s="4">
        <v>5077</v>
      </c>
      <c r="K108" s="4">
        <v>5114</v>
      </c>
      <c r="L108" s="4">
        <v>5176</v>
      </c>
      <c r="M108" s="4">
        <v>5219</v>
      </c>
      <c r="N108" s="4">
        <v>5245</v>
      </c>
      <c r="O108" s="4">
        <v>5317</v>
      </c>
      <c r="Q108" s="4">
        <f t="shared" si="44"/>
        <v>54040</v>
      </c>
    </row>
    <row r="109" spans="1:17" outlineLevel="1" x14ac:dyDescent="0.2">
      <c r="A109" s="1" t="s">
        <v>81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Q109" s="4">
        <f t="shared" si="44"/>
        <v>0</v>
      </c>
    </row>
    <row r="110" spans="1:17" outlineLevel="1" x14ac:dyDescent="0.2">
      <c r="A110" s="1" t="s">
        <v>9</v>
      </c>
      <c r="D110" s="4">
        <v>4568</v>
      </c>
      <c r="E110" s="4">
        <v>4563</v>
      </c>
      <c r="F110" s="4">
        <v>4570</v>
      </c>
      <c r="G110" s="4">
        <v>4597</v>
      </c>
      <c r="H110" s="4">
        <v>4602</v>
      </c>
      <c r="I110" s="4">
        <v>4608</v>
      </c>
      <c r="J110" s="4">
        <v>4622</v>
      </c>
      <c r="K110" s="4">
        <v>4651</v>
      </c>
      <c r="L110" s="4">
        <v>4649</v>
      </c>
      <c r="M110" s="4">
        <v>4646</v>
      </c>
      <c r="N110" s="4">
        <v>4675</v>
      </c>
      <c r="O110" s="4">
        <v>4712</v>
      </c>
      <c r="Q110" s="4">
        <f t="shared" si="44"/>
        <v>55463</v>
      </c>
    </row>
    <row r="111" spans="1:17" outlineLevel="1" x14ac:dyDescent="0.2">
      <c r="A111" s="1" t="s">
        <v>10</v>
      </c>
      <c r="D111" s="4">
        <v>1296</v>
      </c>
      <c r="E111" s="4">
        <v>1297</v>
      </c>
      <c r="F111" s="4">
        <v>1296</v>
      </c>
      <c r="G111" s="4">
        <v>1288</v>
      </c>
      <c r="H111" s="4">
        <v>1298</v>
      </c>
      <c r="I111" s="4">
        <v>1293</v>
      </c>
      <c r="J111" s="4">
        <v>1314</v>
      </c>
      <c r="K111" s="4">
        <v>1313</v>
      </c>
      <c r="L111" s="4">
        <v>1330</v>
      </c>
      <c r="M111" s="4">
        <v>1337</v>
      </c>
      <c r="N111" s="4">
        <v>1335</v>
      </c>
      <c r="O111" s="4">
        <v>1354</v>
      </c>
      <c r="Q111" s="4">
        <f t="shared" si="44"/>
        <v>15751</v>
      </c>
    </row>
    <row r="112" spans="1:17" ht="13.5" outlineLevel="1" thickBot="1" x14ac:dyDescent="0.25">
      <c r="A112" s="1" t="s">
        <v>0</v>
      </c>
      <c r="D112" s="8">
        <f t="shared" ref="D112:O112" si="45">SUM(D99:D111)</f>
        <v>17798</v>
      </c>
      <c r="E112" s="8">
        <f t="shared" si="45"/>
        <v>17827</v>
      </c>
      <c r="F112" s="8">
        <f t="shared" si="45"/>
        <v>17844</v>
      </c>
      <c r="G112" s="8">
        <f t="shared" si="45"/>
        <v>17880</v>
      </c>
      <c r="H112" s="8">
        <f t="shared" si="45"/>
        <v>17951</v>
      </c>
      <c r="I112" s="8">
        <f t="shared" si="45"/>
        <v>18345</v>
      </c>
      <c r="J112" s="8">
        <f t="shared" si="45"/>
        <v>18169</v>
      </c>
      <c r="K112" s="8">
        <f t="shared" si="45"/>
        <v>18044</v>
      </c>
      <c r="L112" s="8">
        <f t="shared" si="45"/>
        <v>18097</v>
      </c>
      <c r="M112" s="8">
        <f t="shared" si="45"/>
        <v>18108</v>
      </c>
      <c r="N112" s="8">
        <f t="shared" si="45"/>
        <v>18134</v>
      </c>
      <c r="O112" s="8">
        <f t="shared" si="45"/>
        <v>18290</v>
      </c>
      <c r="Q112" s="8">
        <f t="shared" si="44"/>
        <v>216487</v>
      </c>
    </row>
    <row r="113" spans="1:17" ht="6" customHeight="1" outlineLevel="1" thickTop="1" x14ac:dyDescent="0.2">
      <c r="A113" s="1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Q113" s="7"/>
    </row>
    <row r="114" spans="1:17" outlineLevel="1" x14ac:dyDescent="0.2">
      <c r="A114" s="1" t="s">
        <v>1</v>
      </c>
      <c r="D114" s="7">
        <f t="shared" ref="D114" si="46">D253</f>
        <v>17922</v>
      </c>
      <c r="E114" s="7">
        <f t="shared" ref="E114:O114" si="47">E253</f>
        <v>17922</v>
      </c>
      <c r="F114" s="7">
        <f t="shared" si="47"/>
        <v>17942</v>
      </c>
      <c r="G114" s="7">
        <f t="shared" si="47"/>
        <v>17982</v>
      </c>
      <c r="H114" s="7">
        <f t="shared" si="47"/>
        <v>18059</v>
      </c>
      <c r="I114" s="7">
        <f t="shared" si="47"/>
        <v>18057</v>
      </c>
      <c r="J114" s="7">
        <f t="shared" si="47"/>
        <v>18116</v>
      </c>
      <c r="K114" s="7">
        <f t="shared" si="47"/>
        <v>18143</v>
      </c>
      <c r="L114" s="7">
        <f t="shared" si="47"/>
        <v>18200</v>
      </c>
      <c r="M114" s="7">
        <f t="shared" si="47"/>
        <v>18213</v>
      </c>
      <c r="N114" s="7">
        <f t="shared" si="47"/>
        <v>18238</v>
      </c>
      <c r="O114" s="7">
        <f t="shared" si="47"/>
        <v>18387</v>
      </c>
      <c r="Q114" s="7">
        <f t="shared" si="44"/>
        <v>217181</v>
      </c>
    </row>
    <row r="115" spans="1:17" outlineLevel="1" x14ac:dyDescent="0.2">
      <c r="A115" s="1" t="s">
        <v>2</v>
      </c>
      <c r="D115" s="7">
        <f t="shared" ref="D115" si="48">D232</f>
        <v>5517</v>
      </c>
      <c r="E115" s="7">
        <f t="shared" ref="E115:O115" si="49">E232</f>
        <v>5517</v>
      </c>
      <c r="F115" s="7">
        <f t="shared" si="49"/>
        <v>5571</v>
      </c>
      <c r="G115" s="7">
        <f t="shared" si="49"/>
        <v>5667</v>
      </c>
      <c r="H115" s="7">
        <f t="shared" si="49"/>
        <v>5779</v>
      </c>
      <c r="I115" s="7">
        <f t="shared" si="49"/>
        <v>5846</v>
      </c>
      <c r="J115" s="7">
        <f t="shared" si="49"/>
        <v>5930</v>
      </c>
      <c r="K115" s="7">
        <f t="shared" si="49"/>
        <v>5954</v>
      </c>
      <c r="L115" s="7">
        <f t="shared" si="49"/>
        <v>5946</v>
      </c>
      <c r="M115" s="7">
        <f t="shared" si="49"/>
        <v>5936</v>
      </c>
      <c r="N115" s="7">
        <f t="shared" si="49"/>
        <v>5911</v>
      </c>
      <c r="O115" s="7">
        <f t="shared" si="49"/>
        <v>5926</v>
      </c>
      <c r="Q115" s="7">
        <f t="shared" si="44"/>
        <v>69500</v>
      </c>
    </row>
    <row r="116" spans="1:17" ht="6" customHeight="1" outlineLevel="1" x14ac:dyDescent="0.2">
      <c r="A116" s="1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Q116" s="7"/>
    </row>
    <row r="117" spans="1:17" outlineLevel="1" x14ac:dyDescent="0.2">
      <c r="A117" s="24" t="s">
        <v>3</v>
      </c>
      <c r="D117" s="6">
        <f>'Recycle Tons'!D41</f>
        <v>612.34064522051392</v>
      </c>
      <c r="E117" s="6">
        <f>'Recycle Tons'!E41</f>
        <v>447.9939001634234</v>
      </c>
      <c r="F117" s="6">
        <f>'Recycle Tons'!F41</f>
        <v>487.65370245924686</v>
      </c>
      <c r="G117" s="6">
        <f>'Recycle Tons'!G41</f>
        <v>542.32027697054968</v>
      </c>
      <c r="H117" s="6">
        <f>'Recycle Tons'!H41</f>
        <v>561.56398613367571</v>
      </c>
      <c r="I117" s="6">
        <f>'Recycle Tons'!I41</f>
        <v>544.68130598785854</v>
      </c>
      <c r="J117" s="6">
        <f>'Recycle Tons'!J41</f>
        <v>514.69395470535073</v>
      </c>
      <c r="K117" s="6">
        <f>'Recycle Tons'!K41</f>
        <v>551.68530344723661</v>
      </c>
      <c r="L117" s="6">
        <f>'Recycle Tons'!L41</f>
        <v>583.55824418745692</v>
      </c>
      <c r="M117" s="6">
        <f>'Recycle Tons'!M41</f>
        <v>544.3135783757192</v>
      </c>
      <c r="N117" s="6">
        <f>'Recycle Tons'!N41</f>
        <v>449.97582346064513</v>
      </c>
      <c r="O117" s="6">
        <f>'Recycle Tons'!O41</f>
        <v>556.36541333530602</v>
      </c>
      <c r="Q117" s="6">
        <f t="shared" si="44"/>
        <v>6397.1461344469826</v>
      </c>
    </row>
    <row r="118" spans="1:17" outlineLevel="1" x14ac:dyDescent="0.2">
      <c r="A118" s="24" t="s">
        <v>4</v>
      </c>
      <c r="D118" s="6">
        <f>'YW Tons'!D41</f>
        <v>238.04012845878293</v>
      </c>
      <c r="E118" s="6">
        <f>'YW Tons'!E41</f>
        <v>158.3482291629546</v>
      </c>
      <c r="F118" s="6">
        <f>'YW Tons'!F41</f>
        <v>339.86979810005704</v>
      </c>
      <c r="G118" s="6">
        <f>'YW Tons'!G41</f>
        <v>521.70911425324812</v>
      </c>
      <c r="H118" s="6">
        <f>'YW Tons'!H41</f>
        <v>665.82162043392611</v>
      </c>
      <c r="I118" s="6">
        <f>'YW Tons'!I41</f>
        <v>619.7952444963197</v>
      </c>
      <c r="J118" s="6">
        <f>'YW Tons'!J41</f>
        <v>501.50361988565379</v>
      </c>
      <c r="K118" s="6">
        <f>'YW Tons'!K41</f>
        <v>422.77261869619014</v>
      </c>
      <c r="L118" s="6">
        <f>'YW Tons'!L41</f>
        <v>435.21538402787422</v>
      </c>
      <c r="M118" s="6">
        <f>'YW Tons'!M41</f>
        <v>436.81839893390782</v>
      </c>
      <c r="N118" s="6">
        <f>'YW Tons'!N41</f>
        <v>486.86751575183825</v>
      </c>
      <c r="O118" s="6">
        <f>'YW Tons'!O41</f>
        <v>305.82697448803327</v>
      </c>
      <c r="Q118" s="6">
        <f t="shared" si="44"/>
        <v>5132.588646688786</v>
      </c>
    </row>
    <row r="119" spans="1:17" outlineLevel="1" x14ac:dyDescent="0.2">
      <c r="A119" s="24" t="s">
        <v>63</v>
      </c>
      <c r="D119" s="6">
        <f>'MSW Tons'!D41</f>
        <v>1178.1405106832819</v>
      </c>
      <c r="E119" s="6">
        <f>'MSW Tons'!E41</f>
        <v>971.41903935153925</v>
      </c>
      <c r="F119" s="6">
        <f>'MSW Tons'!F41</f>
        <v>1070.0516897887273</v>
      </c>
      <c r="G119" s="6">
        <f>'MSW Tons'!G41</f>
        <v>1110.3114790369725</v>
      </c>
      <c r="H119" s="6">
        <f>'MSW Tons'!H41</f>
        <v>1134.0925287132238</v>
      </c>
      <c r="I119" s="6">
        <f>'MSW Tons'!I41</f>
        <v>1160.0841182216518</v>
      </c>
      <c r="J119" s="6">
        <f>'MSW Tons'!J41</f>
        <v>1273.8429318864817</v>
      </c>
      <c r="K119" s="6">
        <f>'MSW Tons'!K41</f>
        <v>1149.9189997523058</v>
      </c>
      <c r="L119" s="6">
        <f>'MSW Tons'!L41</f>
        <v>1181.9804416062402</v>
      </c>
      <c r="M119" s="6">
        <f>'MSW Tons'!M41</f>
        <v>1171.3771857118393</v>
      </c>
      <c r="N119" s="6">
        <f>'MSW Tons'!N41</f>
        <v>1011.7663391826278</v>
      </c>
      <c r="O119" s="6">
        <f>'MSW Tons'!O41</f>
        <v>1251.26</v>
      </c>
      <c r="Q119" s="6">
        <f t="shared" si="44"/>
        <v>13664.245263934892</v>
      </c>
    </row>
    <row r="120" spans="1:17" outlineLevel="1" x14ac:dyDescent="0.2"/>
    <row r="121" spans="1:17" outlineLevel="1" x14ac:dyDescent="0.2">
      <c r="B121" s="12" t="str">
        <f>+B$49</f>
        <v>District</v>
      </c>
      <c r="C121" s="12" t="str">
        <f>+C$49</f>
        <v>Code</v>
      </c>
      <c r="D121" s="25">
        <v>41640</v>
      </c>
      <c r="E121" s="25">
        <f t="shared" ref="E121:Q121" si="50">+E$2</f>
        <v>41671</v>
      </c>
      <c r="F121" s="25">
        <f t="shared" si="50"/>
        <v>41699</v>
      </c>
      <c r="G121" s="25">
        <f t="shared" si="50"/>
        <v>41730</v>
      </c>
      <c r="H121" s="25">
        <f t="shared" si="50"/>
        <v>41760</v>
      </c>
      <c r="I121" s="25">
        <f t="shared" si="50"/>
        <v>41791</v>
      </c>
      <c r="J121" s="25">
        <f t="shared" si="50"/>
        <v>41821</v>
      </c>
      <c r="K121" s="25">
        <f t="shared" si="50"/>
        <v>41852</v>
      </c>
      <c r="L121" s="25">
        <f t="shared" si="50"/>
        <v>41883</v>
      </c>
      <c r="M121" s="25">
        <f t="shared" si="50"/>
        <v>41913</v>
      </c>
      <c r="N121" s="25">
        <f t="shared" si="50"/>
        <v>41944</v>
      </c>
      <c r="O121" s="25">
        <f t="shared" si="50"/>
        <v>41974</v>
      </c>
      <c r="Q121" s="25" t="str">
        <f t="shared" si="50"/>
        <v>Total</v>
      </c>
    </row>
    <row r="122" spans="1:17" outlineLevel="1" x14ac:dyDescent="0.2">
      <c r="A122" s="2" t="s">
        <v>102</v>
      </c>
      <c r="B122" s="12">
        <v>29</v>
      </c>
    </row>
    <row r="123" spans="1:17" outlineLevel="1" x14ac:dyDescent="0.2">
      <c r="A123" s="1" t="s">
        <v>12</v>
      </c>
      <c r="D123" s="4">
        <v>26</v>
      </c>
      <c r="E123" s="4">
        <v>26</v>
      </c>
      <c r="F123" s="4">
        <v>26</v>
      </c>
      <c r="G123" s="4">
        <v>27</v>
      </c>
      <c r="H123" s="4">
        <v>25</v>
      </c>
      <c r="I123" s="4">
        <v>25</v>
      </c>
      <c r="J123" s="4">
        <v>25</v>
      </c>
      <c r="K123" s="4">
        <v>25</v>
      </c>
      <c r="L123" s="4">
        <v>25</v>
      </c>
      <c r="M123" s="4">
        <v>28</v>
      </c>
      <c r="N123" s="4">
        <v>27</v>
      </c>
      <c r="O123" s="4">
        <v>27</v>
      </c>
      <c r="Q123" s="4">
        <f t="shared" ref="Q123:Q143" si="51">SUM(D123:O123)</f>
        <v>312</v>
      </c>
    </row>
    <row r="124" spans="1:17" outlineLevel="1" x14ac:dyDescent="0.2">
      <c r="A124" s="1" t="s">
        <v>80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Q124" s="4">
        <f t="shared" si="51"/>
        <v>0</v>
      </c>
    </row>
    <row r="125" spans="1:17" outlineLevel="1" x14ac:dyDescent="0.2">
      <c r="A125" s="1" t="s">
        <v>11</v>
      </c>
      <c r="D125" s="4">
        <v>526</v>
      </c>
      <c r="E125" s="4">
        <v>523</v>
      </c>
      <c r="F125" s="4">
        <v>522</v>
      </c>
      <c r="G125" s="4">
        <v>524</v>
      </c>
      <c r="H125" s="4">
        <v>528</v>
      </c>
      <c r="I125" s="4">
        <v>534</v>
      </c>
      <c r="J125" s="4">
        <v>533</v>
      </c>
      <c r="K125" s="4">
        <v>536</v>
      </c>
      <c r="L125" s="4">
        <v>549</v>
      </c>
      <c r="M125" s="4">
        <v>550</v>
      </c>
      <c r="N125" s="4">
        <v>557</v>
      </c>
      <c r="O125" s="4">
        <v>559</v>
      </c>
      <c r="Q125" s="4">
        <f t="shared" si="51"/>
        <v>6441</v>
      </c>
    </row>
    <row r="126" spans="1:17" outlineLevel="1" x14ac:dyDescent="0.2">
      <c r="A126" s="1" t="s">
        <v>13</v>
      </c>
      <c r="D126" s="4">
        <v>480</v>
      </c>
      <c r="E126" s="4">
        <v>474</v>
      </c>
      <c r="F126" s="4">
        <v>471</v>
      </c>
      <c r="G126" s="4">
        <v>468</v>
      </c>
      <c r="H126" s="4">
        <v>189</v>
      </c>
      <c r="I126" s="4">
        <v>134</v>
      </c>
      <c r="J126" s="4">
        <v>67</v>
      </c>
      <c r="K126" s="4">
        <v>28</v>
      </c>
      <c r="L126" s="4">
        <v>27</v>
      </c>
      <c r="M126" s="4">
        <v>28</v>
      </c>
      <c r="N126" s="4">
        <v>28</v>
      </c>
      <c r="O126" s="4">
        <v>28</v>
      </c>
      <c r="Q126" s="4">
        <f t="shared" si="51"/>
        <v>2422</v>
      </c>
    </row>
    <row r="127" spans="1:17" outlineLevel="1" x14ac:dyDescent="0.2">
      <c r="A127" s="1" t="s">
        <v>14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Q127" s="4">
        <f t="shared" si="51"/>
        <v>0</v>
      </c>
    </row>
    <row r="128" spans="1:17" outlineLevel="1" x14ac:dyDescent="0.2">
      <c r="A128" s="1" t="s">
        <v>15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Q128" s="4">
        <f t="shared" si="51"/>
        <v>0</v>
      </c>
    </row>
    <row r="129" spans="1:17" outlineLevel="1" x14ac:dyDescent="0.2">
      <c r="A129" s="1" t="s">
        <v>16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Q129" s="4">
        <f t="shared" si="51"/>
        <v>0</v>
      </c>
    </row>
    <row r="130" spans="1:17" outlineLevel="1" x14ac:dyDescent="0.2">
      <c r="A130" s="1" t="s">
        <v>17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Q130" s="4">
        <f t="shared" si="51"/>
        <v>0</v>
      </c>
    </row>
    <row r="131" spans="1:17" outlineLevel="1" x14ac:dyDescent="0.2">
      <c r="A131" s="1" t="s">
        <v>18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Q131" s="4">
        <f t="shared" si="51"/>
        <v>0</v>
      </c>
    </row>
    <row r="132" spans="1:17" outlineLevel="1" x14ac:dyDescent="0.2">
      <c r="A132" s="1" t="s">
        <v>8</v>
      </c>
      <c r="D132" s="4">
        <v>2191</v>
      </c>
      <c r="E132" s="4">
        <v>2198</v>
      </c>
      <c r="F132" s="4">
        <v>2224</v>
      </c>
      <c r="G132" s="4">
        <v>2243</v>
      </c>
      <c r="H132" s="4">
        <v>2518</v>
      </c>
      <c r="I132" s="4">
        <v>2656</v>
      </c>
      <c r="J132" s="4">
        <v>2681</v>
      </c>
      <c r="K132" s="4">
        <v>2669</v>
      </c>
      <c r="L132" s="4">
        <v>2661</v>
      </c>
      <c r="M132" s="4">
        <v>2681</v>
      </c>
      <c r="N132" s="4">
        <v>2690</v>
      </c>
      <c r="O132" s="4">
        <v>2696</v>
      </c>
      <c r="Q132" s="4">
        <f t="shared" si="51"/>
        <v>30108</v>
      </c>
    </row>
    <row r="133" spans="1:17" outlineLevel="1" x14ac:dyDescent="0.2">
      <c r="A133" s="1" t="s">
        <v>81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Q133" s="4">
        <f t="shared" si="51"/>
        <v>0</v>
      </c>
    </row>
    <row r="134" spans="1:17" outlineLevel="1" x14ac:dyDescent="0.2">
      <c r="A134" s="1" t="s">
        <v>9</v>
      </c>
      <c r="D134" s="4">
        <v>1292</v>
      </c>
      <c r="E134" s="4">
        <v>1299</v>
      </c>
      <c r="F134" s="4">
        <v>1322</v>
      </c>
      <c r="G134" s="4">
        <v>1323</v>
      </c>
      <c r="H134" s="4">
        <v>1329</v>
      </c>
      <c r="I134" s="4">
        <v>1329</v>
      </c>
      <c r="J134" s="4">
        <v>1348</v>
      </c>
      <c r="K134" s="4">
        <v>1357</v>
      </c>
      <c r="L134" s="4">
        <v>1371</v>
      </c>
      <c r="M134" s="4">
        <v>1372</v>
      </c>
      <c r="N134" s="4">
        <v>1373</v>
      </c>
      <c r="O134" s="4">
        <v>1381</v>
      </c>
      <c r="Q134" s="4">
        <f t="shared" si="51"/>
        <v>16096</v>
      </c>
    </row>
    <row r="135" spans="1:17" outlineLevel="1" x14ac:dyDescent="0.2">
      <c r="A135" s="1" t="s">
        <v>10</v>
      </c>
      <c r="D135" s="4">
        <v>282</v>
      </c>
      <c r="E135" s="4">
        <v>288</v>
      </c>
      <c r="F135" s="4">
        <v>289</v>
      </c>
      <c r="G135" s="4">
        <v>288</v>
      </c>
      <c r="H135" s="4">
        <v>282</v>
      </c>
      <c r="I135" s="4">
        <v>282</v>
      </c>
      <c r="J135" s="4">
        <v>286</v>
      </c>
      <c r="K135" s="4">
        <v>279</v>
      </c>
      <c r="L135" s="4">
        <v>279</v>
      </c>
      <c r="M135" s="4">
        <v>282</v>
      </c>
      <c r="N135" s="4">
        <v>285</v>
      </c>
      <c r="O135" s="4">
        <v>290</v>
      </c>
      <c r="Q135" s="4">
        <f t="shared" si="51"/>
        <v>3412</v>
      </c>
    </row>
    <row r="136" spans="1:17" ht="13.5" outlineLevel="1" thickBot="1" x14ac:dyDescent="0.25">
      <c r="A136" s="1" t="s">
        <v>0</v>
      </c>
      <c r="D136" s="8">
        <f t="shared" ref="D136" si="52">SUM(D123:D135)</f>
        <v>4797</v>
      </c>
      <c r="E136" s="8">
        <f t="shared" ref="E136:K136" si="53">SUM(E123:E135)</f>
        <v>4808</v>
      </c>
      <c r="F136" s="8">
        <f t="shared" si="53"/>
        <v>4854</v>
      </c>
      <c r="G136" s="8">
        <f t="shared" si="53"/>
        <v>4873</v>
      </c>
      <c r="H136" s="8">
        <f t="shared" si="53"/>
        <v>4871</v>
      </c>
      <c r="I136" s="8">
        <f t="shared" si="53"/>
        <v>4960</v>
      </c>
      <c r="J136" s="8">
        <f t="shared" si="53"/>
        <v>4940</v>
      </c>
      <c r="K136" s="8">
        <f t="shared" si="53"/>
        <v>4894</v>
      </c>
      <c r="L136" s="8">
        <f t="shared" ref="L136:O136" si="54">SUM(L123:L135)</f>
        <v>4912</v>
      </c>
      <c r="M136" s="8">
        <f t="shared" si="54"/>
        <v>4941</v>
      </c>
      <c r="N136" s="8">
        <f t="shared" si="54"/>
        <v>4960</v>
      </c>
      <c r="O136" s="8">
        <f t="shared" si="54"/>
        <v>4981</v>
      </c>
      <c r="Q136" s="8">
        <f t="shared" si="51"/>
        <v>58791</v>
      </c>
    </row>
    <row r="137" spans="1:17" ht="6" customHeight="1" outlineLevel="1" thickTop="1" x14ac:dyDescent="0.2">
      <c r="A137" s="1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Q137" s="7"/>
    </row>
    <row r="138" spans="1:17" outlineLevel="1" x14ac:dyDescent="0.2">
      <c r="A138" s="1" t="s">
        <v>1</v>
      </c>
      <c r="D138" s="7">
        <f t="shared" ref="D138" si="55">D254</f>
        <v>4827</v>
      </c>
      <c r="E138" s="7">
        <f t="shared" ref="E138:O138" si="56">E254</f>
        <v>4827</v>
      </c>
      <c r="F138" s="7">
        <f t="shared" si="56"/>
        <v>4872</v>
      </c>
      <c r="G138" s="7">
        <f t="shared" si="56"/>
        <v>4890</v>
      </c>
      <c r="H138" s="7">
        <f t="shared" si="56"/>
        <v>4891</v>
      </c>
      <c r="I138" s="7">
        <f t="shared" si="56"/>
        <v>4882</v>
      </c>
      <c r="J138" s="7">
        <f t="shared" si="56"/>
        <v>4920</v>
      </c>
      <c r="K138" s="7">
        <f t="shared" si="56"/>
        <v>4910</v>
      </c>
      <c r="L138" s="7">
        <f t="shared" si="56"/>
        <v>4928</v>
      </c>
      <c r="M138" s="7">
        <f t="shared" si="56"/>
        <v>4959</v>
      </c>
      <c r="N138" s="7">
        <f t="shared" si="56"/>
        <v>4978</v>
      </c>
      <c r="O138" s="7">
        <f t="shared" si="56"/>
        <v>4999</v>
      </c>
      <c r="Q138" s="7">
        <f t="shared" si="51"/>
        <v>58883</v>
      </c>
    </row>
    <row r="139" spans="1:17" outlineLevel="1" x14ac:dyDescent="0.2">
      <c r="A139" s="1" t="s">
        <v>2</v>
      </c>
      <c r="D139" s="7">
        <f t="shared" ref="D139" si="57">D233</f>
        <v>2756</v>
      </c>
      <c r="E139" s="7">
        <f t="shared" ref="E139:O139" si="58">E233</f>
        <v>2756</v>
      </c>
      <c r="F139" s="7">
        <f t="shared" si="58"/>
        <v>2812</v>
      </c>
      <c r="G139" s="7">
        <f t="shared" si="58"/>
        <v>2862</v>
      </c>
      <c r="H139" s="7">
        <f t="shared" si="58"/>
        <v>2918</v>
      </c>
      <c r="I139" s="7">
        <f t="shared" si="58"/>
        <v>2947</v>
      </c>
      <c r="J139" s="7">
        <f t="shared" si="58"/>
        <v>2993</v>
      </c>
      <c r="K139" s="7">
        <f t="shared" si="58"/>
        <v>2996</v>
      </c>
      <c r="L139" s="7">
        <f t="shared" si="58"/>
        <v>2983</v>
      </c>
      <c r="M139" s="7">
        <f t="shared" si="58"/>
        <v>2996</v>
      </c>
      <c r="N139" s="7">
        <f t="shared" si="58"/>
        <v>2985</v>
      </c>
      <c r="O139" s="7">
        <f t="shared" si="58"/>
        <v>2988</v>
      </c>
      <c r="Q139" s="7">
        <f t="shared" si="51"/>
        <v>34992</v>
      </c>
    </row>
    <row r="140" spans="1:17" ht="6" customHeight="1" outlineLevel="1" x14ac:dyDescent="0.2">
      <c r="A140" s="1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Q140" s="7"/>
    </row>
    <row r="141" spans="1:17" outlineLevel="1" x14ac:dyDescent="0.2">
      <c r="A141" s="24" t="s">
        <v>3</v>
      </c>
      <c r="D141" s="6">
        <f>'Recycle Tons'!D42</f>
        <v>129.86418740020778</v>
      </c>
      <c r="E141" s="6">
        <f>'Recycle Tons'!E42</f>
        <v>98.629695490875989</v>
      </c>
      <c r="F141" s="6">
        <f>'Recycle Tons'!F42</f>
        <v>100.68369896734427</v>
      </c>
      <c r="G141" s="6">
        <f>'Recycle Tons'!G42</f>
        <v>122.82944648187146</v>
      </c>
      <c r="H141" s="6">
        <f>'Recycle Tons'!H42</f>
        <v>120.44581062812769</v>
      </c>
      <c r="I141" s="6">
        <f>'Recycle Tons'!I42</f>
        <v>130.97926605648104</v>
      </c>
      <c r="J141" s="6">
        <f>'Recycle Tons'!J42</f>
        <v>153.27086986887065</v>
      </c>
      <c r="K141" s="6">
        <f>'Recycle Tons'!K42</f>
        <v>78.71611859328705</v>
      </c>
      <c r="L141" s="6">
        <f>'Recycle Tons'!L42</f>
        <v>74.377607554260578</v>
      </c>
      <c r="M141" s="6">
        <f>'Recycle Tons'!M42</f>
        <v>117.64987618260169</v>
      </c>
      <c r="N141" s="6">
        <f>'Recycle Tons'!N42</f>
        <v>106.66012188706388</v>
      </c>
      <c r="O141" s="6">
        <f>'Recycle Tons'!O42</f>
        <v>161.4402239497573</v>
      </c>
      <c r="Q141" s="6">
        <f t="shared" si="51"/>
        <v>1395.5469230607496</v>
      </c>
    </row>
    <row r="142" spans="1:17" outlineLevel="1" x14ac:dyDescent="0.2">
      <c r="A142" s="24" t="s">
        <v>4</v>
      </c>
      <c r="D142" s="6">
        <f>'YW Tons'!D42</f>
        <v>41.708558685513729</v>
      </c>
      <c r="E142" s="6">
        <f>'YW Tons'!E42</f>
        <v>32.127945334387476</v>
      </c>
      <c r="F142" s="6">
        <f>'YW Tons'!F42</f>
        <v>62.043988938724539</v>
      </c>
      <c r="G142" s="6">
        <f>'YW Tons'!G42</f>
        <v>261.83273143829007</v>
      </c>
      <c r="H142" s="6">
        <f>'YW Tons'!H42</f>
        <v>265.1405601436619</v>
      </c>
      <c r="I142" s="6">
        <f>'YW Tons'!I42</f>
        <v>235.20807506421295</v>
      </c>
      <c r="J142" s="6">
        <f>'YW Tons'!J42</f>
        <v>110.64492988299119</v>
      </c>
      <c r="K142" s="6">
        <f>'YW Tons'!K42</f>
        <v>95.170631250866109</v>
      </c>
      <c r="L142" s="6">
        <f>'YW Tons'!L42</f>
        <v>93.531031598599768</v>
      </c>
      <c r="M142" s="6">
        <f>'YW Tons'!M42</f>
        <v>177.43093305541143</v>
      </c>
      <c r="N142" s="6">
        <f>'YW Tons'!N42</f>
        <v>198.73545870196952</v>
      </c>
      <c r="O142" s="6">
        <v>169.66</v>
      </c>
      <c r="Q142" s="6">
        <f t="shared" si="51"/>
        <v>1743.2348440946289</v>
      </c>
    </row>
    <row r="143" spans="1:17" outlineLevel="1" x14ac:dyDescent="0.2">
      <c r="A143" s="24" t="s">
        <v>63</v>
      </c>
      <c r="D143" s="6">
        <f>'MSW Tons'!D42</f>
        <v>290.01953476682473</v>
      </c>
      <c r="E143" s="6">
        <f>'MSW Tons'!E42</f>
        <v>243.73860770569522</v>
      </c>
      <c r="F143" s="6">
        <f>'MSW Tons'!F42</f>
        <v>269.2645588832529</v>
      </c>
      <c r="G143" s="6">
        <f>'MSW Tons'!G42</f>
        <v>296.86416728042656</v>
      </c>
      <c r="H143" s="6">
        <f>'MSW Tons'!H42</f>
        <v>284.51494851757889</v>
      </c>
      <c r="I143" s="6">
        <f>'MSW Tons'!I42</f>
        <v>280.3759027044872</v>
      </c>
      <c r="J143" s="6">
        <f>'MSW Tons'!J42</f>
        <v>350.92804932026132</v>
      </c>
      <c r="K143" s="6">
        <f>'MSW Tons'!K42</f>
        <v>288.1546523094608</v>
      </c>
      <c r="L143" s="6">
        <f>'MSW Tons'!L42</f>
        <v>300.14970491745197</v>
      </c>
      <c r="M143" s="6">
        <f>'MSW Tons'!M42</f>
        <v>306.81482091617119</v>
      </c>
      <c r="N143" s="6">
        <f>'MSW Tons'!N42</f>
        <v>264.82363208184518</v>
      </c>
      <c r="O143" s="6">
        <f>'MSW Tons'!O42</f>
        <v>344.35</v>
      </c>
      <c r="Q143" s="6">
        <f t="shared" si="51"/>
        <v>3519.9985794034556</v>
      </c>
    </row>
    <row r="144" spans="1:17" outlineLevel="1" x14ac:dyDescent="0.2"/>
    <row r="145" spans="1:17" outlineLevel="1" x14ac:dyDescent="0.2">
      <c r="B145" s="12" t="str">
        <f>+B$49</f>
        <v>District</v>
      </c>
      <c r="C145" s="12" t="str">
        <f>+C$49</f>
        <v>Code</v>
      </c>
      <c r="D145" s="25">
        <v>41640</v>
      </c>
      <c r="E145" s="25">
        <f t="shared" ref="E145:Q145" si="59">+E$2</f>
        <v>41671</v>
      </c>
      <c r="F145" s="25">
        <f t="shared" si="59"/>
        <v>41699</v>
      </c>
      <c r="G145" s="25">
        <f t="shared" si="59"/>
        <v>41730</v>
      </c>
      <c r="H145" s="25">
        <f t="shared" si="59"/>
        <v>41760</v>
      </c>
      <c r="I145" s="25">
        <f t="shared" si="59"/>
        <v>41791</v>
      </c>
      <c r="J145" s="25">
        <f t="shared" si="59"/>
        <v>41821</v>
      </c>
      <c r="K145" s="25">
        <f t="shared" si="59"/>
        <v>41852</v>
      </c>
      <c r="L145" s="25">
        <f t="shared" si="59"/>
        <v>41883</v>
      </c>
      <c r="M145" s="25">
        <f t="shared" si="59"/>
        <v>41913</v>
      </c>
      <c r="N145" s="25">
        <f t="shared" si="59"/>
        <v>41944</v>
      </c>
      <c r="O145" s="25">
        <f t="shared" si="59"/>
        <v>41974</v>
      </c>
      <c r="Q145" s="25" t="str">
        <f t="shared" si="59"/>
        <v>Total</v>
      </c>
    </row>
    <row r="146" spans="1:17" ht="25.5" outlineLevel="1" x14ac:dyDescent="0.2">
      <c r="A146" s="2" t="s">
        <v>95</v>
      </c>
      <c r="B146" s="16" t="s">
        <v>96</v>
      </c>
    </row>
    <row r="147" spans="1:17" outlineLevel="1" x14ac:dyDescent="0.2">
      <c r="A147" s="1" t="s">
        <v>12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Q147" s="4">
        <f t="shared" ref="Q147:Q160" si="60">SUM(D147:O147)</f>
        <v>0</v>
      </c>
    </row>
    <row r="148" spans="1:17" outlineLevel="1" x14ac:dyDescent="0.2">
      <c r="A148" s="1" t="s">
        <v>80</v>
      </c>
      <c r="D148" s="4">
        <v>1880</v>
      </c>
      <c r="E148" s="4">
        <v>1858</v>
      </c>
      <c r="F148" s="4">
        <v>1850</v>
      </c>
      <c r="G148" s="4">
        <v>1854</v>
      </c>
      <c r="H148" s="4">
        <v>1859</v>
      </c>
      <c r="I148" s="4">
        <v>1852</v>
      </c>
      <c r="J148" s="4">
        <v>1848</v>
      </c>
      <c r="K148" s="4">
        <v>1866</v>
      </c>
      <c r="L148" s="4">
        <v>1848</v>
      </c>
      <c r="M148" s="4">
        <v>1858</v>
      </c>
      <c r="N148" s="4">
        <v>1862</v>
      </c>
      <c r="O148" s="4">
        <v>1865</v>
      </c>
      <c r="Q148" s="4">
        <f t="shared" si="60"/>
        <v>22300</v>
      </c>
    </row>
    <row r="149" spans="1:17" outlineLevel="1" x14ac:dyDescent="0.2">
      <c r="A149" s="1" t="s">
        <v>11</v>
      </c>
      <c r="D149" s="4">
        <v>4440</v>
      </c>
      <c r="E149" s="4">
        <v>4510</v>
      </c>
      <c r="F149" s="4">
        <v>4499</v>
      </c>
      <c r="G149" s="4">
        <v>4506</v>
      </c>
      <c r="H149" s="4">
        <v>4510</v>
      </c>
      <c r="I149" s="4">
        <v>4500</v>
      </c>
      <c r="J149" s="4">
        <v>4500</v>
      </c>
      <c r="K149" s="4">
        <v>4513</v>
      </c>
      <c r="L149" s="4">
        <v>4515</v>
      </c>
      <c r="M149" s="4">
        <v>4505</v>
      </c>
      <c r="N149" s="4">
        <v>4532</v>
      </c>
      <c r="O149" s="4">
        <v>4537</v>
      </c>
      <c r="Q149" s="4">
        <f t="shared" si="60"/>
        <v>54067</v>
      </c>
    </row>
    <row r="150" spans="1:17" outlineLevel="1" x14ac:dyDescent="0.2">
      <c r="A150" s="1" t="s">
        <v>13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Q150" s="4">
        <f t="shared" si="60"/>
        <v>0</v>
      </c>
    </row>
    <row r="151" spans="1:17" outlineLevel="1" x14ac:dyDescent="0.2">
      <c r="A151" s="1" t="s">
        <v>14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Q151" s="4">
        <f t="shared" si="60"/>
        <v>0</v>
      </c>
    </row>
    <row r="152" spans="1:17" outlineLevel="1" x14ac:dyDescent="0.2">
      <c r="A152" s="1" t="s">
        <v>15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Q152" s="4">
        <f t="shared" si="60"/>
        <v>0</v>
      </c>
    </row>
    <row r="153" spans="1:17" outlineLevel="1" x14ac:dyDescent="0.2">
      <c r="A153" s="1" t="s">
        <v>16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Q153" s="4">
        <f t="shared" si="60"/>
        <v>0</v>
      </c>
    </row>
    <row r="154" spans="1:17" outlineLevel="1" x14ac:dyDescent="0.2">
      <c r="A154" s="1" t="s">
        <v>17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Q154" s="4">
        <f t="shared" si="60"/>
        <v>0</v>
      </c>
    </row>
    <row r="155" spans="1:17" outlineLevel="1" x14ac:dyDescent="0.2">
      <c r="A155" s="1" t="s">
        <v>18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Q155" s="4">
        <f t="shared" si="60"/>
        <v>0</v>
      </c>
    </row>
    <row r="156" spans="1:17" outlineLevel="1" x14ac:dyDescent="0.2">
      <c r="A156" s="1" t="s">
        <v>8</v>
      </c>
      <c r="D156" s="4">
        <v>10954</v>
      </c>
      <c r="E156" s="4">
        <v>11023</v>
      </c>
      <c r="F156" s="4">
        <v>11021</v>
      </c>
      <c r="G156" s="4">
        <v>11045</v>
      </c>
      <c r="H156" s="4">
        <v>11084</v>
      </c>
      <c r="I156" s="4">
        <v>11025</v>
      </c>
      <c r="J156" s="4">
        <v>10984</v>
      </c>
      <c r="K156" s="4">
        <v>11058</v>
      </c>
      <c r="L156" s="4">
        <v>11048</v>
      </c>
      <c r="M156" s="4">
        <v>10978</v>
      </c>
      <c r="N156" s="4">
        <v>11097</v>
      </c>
      <c r="O156" s="4">
        <v>11137</v>
      </c>
      <c r="Q156" s="4">
        <f t="shared" si="60"/>
        <v>132454</v>
      </c>
    </row>
    <row r="157" spans="1:17" outlineLevel="1" x14ac:dyDescent="0.2">
      <c r="A157" s="1" t="s">
        <v>81</v>
      </c>
      <c r="D157" s="4">
        <v>2759</v>
      </c>
      <c r="E157" s="4">
        <v>2815</v>
      </c>
      <c r="F157" s="4">
        <v>2828</v>
      </c>
      <c r="G157" s="4">
        <v>2842</v>
      </c>
      <c r="H157" s="4">
        <v>2858</v>
      </c>
      <c r="I157" s="4">
        <v>2864</v>
      </c>
      <c r="J157" s="4">
        <v>2869</v>
      </c>
      <c r="K157" s="4">
        <v>2917</v>
      </c>
      <c r="L157" s="4">
        <v>2888</v>
      </c>
      <c r="M157" s="4">
        <v>2902</v>
      </c>
      <c r="N157" s="4">
        <v>2940</v>
      </c>
      <c r="O157" s="4">
        <v>2954</v>
      </c>
      <c r="Q157" s="4">
        <f t="shared" si="60"/>
        <v>34436</v>
      </c>
    </row>
    <row r="158" spans="1:17" outlineLevel="1" x14ac:dyDescent="0.2">
      <c r="A158" s="1" t="s">
        <v>9</v>
      </c>
      <c r="D158" s="4">
        <v>2708</v>
      </c>
      <c r="E158" s="4">
        <v>2742</v>
      </c>
      <c r="F158" s="4">
        <v>2730</v>
      </c>
      <c r="G158" s="4">
        <v>2740</v>
      </c>
      <c r="H158" s="4">
        <v>2744</v>
      </c>
      <c r="I158" s="4">
        <v>2722</v>
      </c>
      <c r="J158" s="4">
        <v>2739</v>
      </c>
      <c r="K158" s="4">
        <v>2770</v>
      </c>
      <c r="L158" s="4">
        <v>2744</v>
      </c>
      <c r="M158" s="4">
        <v>2708</v>
      </c>
      <c r="N158" s="4">
        <v>2751</v>
      </c>
      <c r="O158" s="4">
        <v>2779</v>
      </c>
      <c r="Q158" s="4">
        <f t="shared" si="60"/>
        <v>32877</v>
      </c>
    </row>
    <row r="159" spans="1:17" outlineLevel="1" x14ac:dyDescent="0.2">
      <c r="A159" s="1" t="s">
        <v>10</v>
      </c>
      <c r="D159" s="4">
        <v>674</v>
      </c>
      <c r="E159" s="4">
        <v>674</v>
      </c>
      <c r="F159" s="4">
        <v>674</v>
      </c>
      <c r="G159" s="4">
        <v>661</v>
      </c>
      <c r="H159" s="4">
        <v>658</v>
      </c>
      <c r="I159" s="4">
        <v>646</v>
      </c>
      <c r="J159" s="4">
        <v>662</v>
      </c>
      <c r="K159" s="4">
        <v>670</v>
      </c>
      <c r="L159" s="4">
        <v>670</v>
      </c>
      <c r="M159" s="4">
        <v>653</v>
      </c>
      <c r="N159" s="4">
        <v>664</v>
      </c>
      <c r="O159" s="4">
        <v>670</v>
      </c>
      <c r="Q159" s="4">
        <f t="shared" si="60"/>
        <v>7976</v>
      </c>
    </row>
    <row r="160" spans="1:17" ht="13.5" outlineLevel="1" thickBot="1" x14ac:dyDescent="0.25">
      <c r="A160" s="1" t="s">
        <v>0</v>
      </c>
      <c r="D160" s="8">
        <f t="shared" ref="D160" si="61">SUM(D147:D159)</f>
        <v>23415</v>
      </c>
      <c r="E160" s="8">
        <f t="shared" ref="E160:F160" si="62">SUM(E147:E159)</f>
        <v>23622</v>
      </c>
      <c r="F160" s="8">
        <f t="shared" si="62"/>
        <v>23602</v>
      </c>
      <c r="G160" s="8">
        <f t="shared" ref="G160:O160" si="63">SUM(G147:G159)</f>
        <v>23648</v>
      </c>
      <c r="H160" s="8">
        <f t="shared" si="63"/>
        <v>23713</v>
      </c>
      <c r="I160" s="8">
        <f t="shared" si="63"/>
        <v>23609</v>
      </c>
      <c r="J160" s="8">
        <f t="shared" si="63"/>
        <v>23602</v>
      </c>
      <c r="K160" s="8">
        <f t="shared" si="63"/>
        <v>23794</v>
      </c>
      <c r="L160" s="8">
        <f t="shared" si="63"/>
        <v>23713</v>
      </c>
      <c r="M160" s="8">
        <f t="shared" si="63"/>
        <v>23604</v>
      </c>
      <c r="N160" s="8">
        <f t="shared" si="63"/>
        <v>23846</v>
      </c>
      <c r="O160" s="8">
        <f t="shared" si="63"/>
        <v>23942</v>
      </c>
      <c r="Q160" s="8">
        <f t="shared" si="60"/>
        <v>284110</v>
      </c>
    </row>
    <row r="161" spans="1:17" ht="6" customHeight="1" outlineLevel="1" thickTop="1" x14ac:dyDescent="0.2">
      <c r="A161" s="1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Q161" s="7"/>
    </row>
    <row r="162" spans="1:17" outlineLevel="1" x14ac:dyDescent="0.2">
      <c r="A162" s="1" t="s">
        <v>1</v>
      </c>
      <c r="D162" s="7">
        <f>D255</f>
        <v>23528</v>
      </c>
      <c r="E162" s="7">
        <f>E255</f>
        <v>23528</v>
      </c>
      <c r="F162" s="7">
        <f t="shared" ref="F162:O162" si="64">F255</f>
        <v>23502</v>
      </c>
      <c r="G162" s="7">
        <f t="shared" si="64"/>
        <v>23546</v>
      </c>
      <c r="H162" s="7">
        <f t="shared" si="64"/>
        <v>23613</v>
      </c>
      <c r="I162" s="7">
        <f t="shared" si="64"/>
        <v>23516</v>
      </c>
      <c r="J162" s="7">
        <f t="shared" si="64"/>
        <v>23501</v>
      </c>
      <c r="K162" s="7">
        <v>22965</v>
      </c>
      <c r="L162" s="7">
        <f t="shared" si="64"/>
        <v>23611</v>
      </c>
      <c r="M162" s="7">
        <f t="shared" si="64"/>
        <v>23502</v>
      </c>
      <c r="N162" s="7">
        <f t="shared" si="64"/>
        <v>23745</v>
      </c>
      <c r="O162" s="7">
        <f t="shared" si="64"/>
        <v>23836</v>
      </c>
      <c r="Q162" s="7">
        <f t="shared" ref="Q162:Q163" si="65">SUM(D162:O162)</f>
        <v>282393</v>
      </c>
    </row>
    <row r="163" spans="1:17" outlineLevel="1" x14ac:dyDescent="0.2">
      <c r="A163" s="1" t="s">
        <v>2</v>
      </c>
      <c r="D163" s="7">
        <f>D234</f>
        <v>22586</v>
      </c>
      <c r="E163" s="7">
        <f>E234</f>
        <v>22586</v>
      </c>
      <c r="F163" s="7">
        <f t="shared" ref="F163:O163" si="66">F234</f>
        <v>22545</v>
      </c>
      <c r="G163" s="7">
        <f t="shared" si="66"/>
        <v>22578</v>
      </c>
      <c r="H163" s="7">
        <f t="shared" si="66"/>
        <v>22634</v>
      </c>
      <c r="I163" s="7">
        <f t="shared" si="66"/>
        <v>22533</v>
      </c>
      <c r="J163" s="7">
        <f t="shared" si="66"/>
        <v>22506</v>
      </c>
      <c r="K163" s="7">
        <v>22013</v>
      </c>
      <c r="L163" s="7">
        <f t="shared" si="66"/>
        <v>22555</v>
      </c>
      <c r="M163" s="7">
        <f t="shared" si="66"/>
        <v>22459</v>
      </c>
      <c r="N163" s="7">
        <f t="shared" si="66"/>
        <v>22673</v>
      </c>
      <c r="O163" s="7">
        <f t="shared" si="66"/>
        <v>22744</v>
      </c>
      <c r="Q163" s="7">
        <f t="shared" si="65"/>
        <v>270412</v>
      </c>
    </row>
    <row r="164" spans="1:17" ht="6" customHeight="1" outlineLevel="1" x14ac:dyDescent="0.2">
      <c r="A164" s="1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Q164" s="7"/>
    </row>
    <row r="165" spans="1:17" outlineLevel="1" x14ac:dyDescent="0.2">
      <c r="A165" s="24" t="s">
        <v>3</v>
      </c>
      <c r="D165" s="6">
        <f>'Recycle Tons'!D43</f>
        <v>694.48154887409726</v>
      </c>
      <c r="E165" s="6">
        <f>'Recycle Tons'!E43</f>
        <v>510.49504915225145</v>
      </c>
      <c r="F165" s="6">
        <f>'Recycle Tons'!F43</f>
        <v>546.56618566516204</v>
      </c>
      <c r="G165" s="6">
        <f>'Recycle Tons'!G43</f>
        <v>579.16724690277726</v>
      </c>
      <c r="H165" s="6">
        <f>'Recycle Tons'!H43</f>
        <v>563.87040432418758</v>
      </c>
      <c r="I165" s="6">
        <f>'Recycle Tons'!I43</f>
        <v>573.33136051658698</v>
      </c>
      <c r="J165" s="6">
        <f>'Recycle Tons'!J43</f>
        <v>618.21590061847007</v>
      </c>
      <c r="K165" s="6">
        <f>'Recycle Tons'!K43</f>
        <v>590.12911557721793</v>
      </c>
      <c r="L165" s="6">
        <f>'Recycle Tons'!L43</f>
        <v>614.34656738251113</v>
      </c>
      <c r="M165" s="6">
        <f>'Recycle Tons'!M43</f>
        <v>664.37368495323358</v>
      </c>
      <c r="N165" s="6">
        <f>'Recycle Tons'!N43</f>
        <v>564.76899466770578</v>
      </c>
      <c r="O165" s="6">
        <f>'Recycle Tons'!O43</f>
        <v>613.5049674925649</v>
      </c>
      <c r="Q165" s="6">
        <f t="shared" ref="Q165:Q167" si="67">SUM(D165:O165)</f>
        <v>7133.2510261267653</v>
      </c>
    </row>
    <row r="166" spans="1:17" outlineLevel="1" x14ac:dyDescent="0.2">
      <c r="A166" s="24" t="s">
        <v>4</v>
      </c>
      <c r="D166" s="6">
        <f>'YW Tons'!D43</f>
        <v>454.71241730031812</v>
      </c>
      <c r="E166" s="6">
        <f>'YW Tons'!E43</f>
        <v>307.2146031970243</v>
      </c>
      <c r="F166" s="6">
        <f>'YW Tons'!F43</f>
        <v>591.03309379570646</v>
      </c>
      <c r="G166" s="6">
        <f>'YW Tons'!G43</f>
        <v>1211.546001111944</v>
      </c>
      <c r="H166" s="6">
        <f>'YW Tons'!H43</f>
        <v>1394.3366647693661</v>
      </c>
      <c r="I166" s="6">
        <f>'YW Tons'!I43</f>
        <v>977.93203443031291</v>
      </c>
      <c r="J166" s="6">
        <f>'YW Tons'!J43</f>
        <v>776.55757502572521</v>
      </c>
      <c r="K166" s="6">
        <f>'YW Tons'!K43</f>
        <v>616.08241605004855</v>
      </c>
      <c r="L166" s="6">
        <f>'YW Tons'!L43</f>
        <v>795.69463038740616</v>
      </c>
      <c r="M166" s="6">
        <f>'YW Tons'!M43</f>
        <v>934.36318659366259</v>
      </c>
      <c r="N166" s="6">
        <f>'YW Tons'!N43</f>
        <v>1000.7380172087373</v>
      </c>
      <c r="O166" s="6">
        <f>'YW Tons'!O43</f>
        <v>561.42032098511777</v>
      </c>
      <c r="Q166" s="6">
        <f t="shared" si="67"/>
        <v>9621.6309608553693</v>
      </c>
    </row>
    <row r="167" spans="1:17" outlineLevel="1" x14ac:dyDescent="0.2">
      <c r="A167" s="24" t="s">
        <v>63</v>
      </c>
      <c r="D167" s="6">
        <f>'MSW Tons'!D43</f>
        <v>1227.1622470717823</v>
      </c>
      <c r="E167" s="6">
        <f>'MSW Tons'!E43</f>
        <v>983.73351696677855</v>
      </c>
      <c r="F167" s="6">
        <f>'MSW Tons'!F43</f>
        <v>1089.3542964067933</v>
      </c>
      <c r="G167" s="6">
        <f>'MSW Tons'!G43</f>
        <v>1190.4847248950543</v>
      </c>
      <c r="H167" s="6">
        <f>'MSW Tons'!H43</f>
        <v>1190.0119383339827</v>
      </c>
      <c r="I167" s="6">
        <f>'MSW Tons'!I43</f>
        <v>1176.6956019417332</v>
      </c>
      <c r="J167" s="6">
        <f>'MSW Tons'!J43</f>
        <v>1290.7123474358657</v>
      </c>
      <c r="K167" s="6">
        <f>'MSW Tons'!K43</f>
        <v>1178.7341525590914</v>
      </c>
      <c r="L167" s="6">
        <f>'MSW Tons'!L43</f>
        <v>1220.9909057549985</v>
      </c>
      <c r="M167" s="6">
        <f>'MSW Tons'!M43</f>
        <v>1215.9013328220572</v>
      </c>
      <c r="N167" s="6">
        <f>'MSW Tons'!N43</f>
        <v>1082.2372565674386</v>
      </c>
      <c r="O167" s="6">
        <f>'MSW Tons'!O43</f>
        <v>1430.48</v>
      </c>
      <c r="Q167" s="6">
        <f t="shared" si="67"/>
        <v>14276.498320755574</v>
      </c>
    </row>
    <row r="168" spans="1:17" outlineLevel="1" x14ac:dyDescent="0.2">
      <c r="A168" s="24"/>
    </row>
    <row r="169" spans="1:17" outlineLevel="1" x14ac:dyDescent="0.2">
      <c r="B169" s="12" t="str">
        <f>+B$49</f>
        <v>District</v>
      </c>
      <c r="C169" s="12" t="str">
        <f>+C$49</f>
        <v>Code</v>
      </c>
      <c r="D169" s="25">
        <v>41640</v>
      </c>
      <c r="E169" s="25">
        <f t="shared" ref="E169:Q169" si="68">+E$2</f>
        <v>41671</v>
      </c>
      <c r="F169" s="25">
        <f t="shared" si="68"/>
        <v>41699</v>
      </c>
      <c r="G169" s="25">
        <f t="shared" si="68"/>
        <v>41730</v>
      </c>
      <c r="H169" s="25">
        <f t="shared" si="68"/>
        <v>41760</v>
      </c>
      <c r="I169" s="25">
        <f t="shared" si="68"/>
        <v>41791</v>
      </c>
      <c r="J169" s="25">
        <f t="shared" si="68"/>
        <v>41821</v>
      </c>
      <c r="K169" s="25">
        <f t="shared" si="68"/>
        <v>41852</v>
      </c>
      <c r="L169" s="25">
        <f t="shared" si="68"/>
        <v>41883</v>
      </c>
      <c r="M169" s="25">
        <f t="shared" si="68"/>
        <v>41913</v>
      </c>
      <c r="N169" s="25">
        <f t="shared" si="68"/>
        <v>41944</v>
      </c>
      <c r="O169" s="25">
        <f t="shared" si="68"/>
        <v>41974</v>
      </c>
      <c r="Q169" s="25" t="str">
        <f t="shared" si="68"/>
        <v>Total</v>
      </c>
    </row>
    <row r="170" spans="1:17" outlineLevel="1" x14ac:dyDescent="0.2">
      <c r="A170" s="2" t="s">
        <v>100</v>
      </c>
      <c r="B170" s="12">
        <v>38</v>
      </c>
    </row>
    <row r="171" spans="1:17" outlineLevel="1" x14ac:dyDescent="0.2">
      <c r="A171" s="1" t="s">
        <v>12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Q171" s="4">
        <f t="shared" ref="Q171:Q184" si="69">SUM(D171:O171)</f>
        <v>0</v>
      </c>
    </row>
    <row r="172" spans="1:17" outlineLevel="1" x14ac:dyDescent="0.2">
      <c r="A172" s="1" t="s">
        <v>80</v>
      </c>
      <c r="D172" s="4">
        <v>0</v>
      </c>
      <c r="E172" s="4">
        <v>0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Q172" s="4">
        <f t="shared" si="69"/>
        <v>0</v>
      </c>
    </row>
    <row r="173" spans="1:17" outlineLevel="1" x14ac:dyDescent="0.2">
      <c r="A173" s="1" t="s">
        <v>11</v>
      </c>
      <c r="D173" s="4">
        <v>14</v>
      </c>
      <c r="E173" s="4">
        <v>13</v>
      </c>
      <c r="F173" s="4">
        <v>12</v>
      </c>
      <c r="G173" s="4">
        <v>12</v>
      </c>
      <c r="H173" s="4">
        <v>11</v>
      </c>
      <c r="I173" s="4">
        <v>12</v>
      </c>
      <c r="J173" s="4">
        <v>12</v>
      </c>
      <c r="K173" s="4">
        <v>12</v>
      </c>
      <c r="L173" s="4">
        <v>12</v>
      </c>
      <c r="M173" s="4">
        <v>12</v>
      </c>
      <c r="N173" s="4">
        <v>12</v>
      </c>
      <c r="O173" s="4">
        <v>12</v>
      </c>
      <c r="Q173" s="4">
        <f t="shared" si="69"/>
        <v>146</v>
      </c>
    </row>
    <row r="174" spans="1:17" outlineLevel="1" x14ac:dyDescent="0.2">
      <c r="A174" s="1" t="s">
        <v>13</v>
      </c>
      <c r="D174" s="4">
        <v>169</v>
      </c>
      <c r="E174" s="4">
        <v>164</v>
      </c>
      <c r="F174" s="4">
        <v>162</v>
      </c>
      <c r="G174" s="4">
        <v>161</v>
      </c>
      <c r="H174" s="4">
        <v>109</v>
      </c>
      <c r="I174" s="4">
        <v>102</v>
      </c>
      <c r="J174" s="4">
        <v>102</v>
      </c>
      <c r="K174" s="4">
        <v>86</v>
      </c>
      <c r="L174" s="4">
        <v>85</v>
      </c>
      <c r="M174" s="4">
        <v>85</v>
      </c>
      <c r="N174" s="4">
        <v>84</v>
      </c>
      <c r="O174" s="4">
        <v>84</v>
      </c>
      <c r="Q174" s="4">
        <f t="shared" si="69"/>
        <v>1393</v>
      </c>
    </row>
    <row r="175" spans="1:17" outlineLevel="1" x14ac:dyDescent="0.2">
      <c r="A175" s="1" t="s">
        <v>14</v>
      </c>
      <c r="D175" s="4">
        <v>4</v>
      </c>
      <c r="E175" s="4">
        <v>4</v>
      </c>
      <c r="F175" s="4">
        <v>4</v>
      </c>
      <c r="G175" s="4">
        <v>3</v>
      </c>
      <c r="H175" s="4">
        <v>3</v>
      </c>
      <c r="I175" s="4">
        <v>3</v>
      </c>
      <c r="J175" s="4">
        <v>3</v>
      </c>
      <c r="K175" s="4">
        <v>3</v>
      </c>
      <c r="L175" s="4">
        <v>3</v>
      </c>
      <c r="M175" s="4">
        <v>3</v>
      </c>
      <c r="N175" s="4">
        <v>3</v>
      </c>
      <c r="O175" s="4">
        <v>3</v>
      </c>
      <c r="Q175" s="4">
        <f t="shared" si="69"/>
        <v>39</v>
      </c>
    </row>
    <row r="176" spans="1:17" outlineLevel="1" x14ac:dyDescent="0.2">
      <c r="A176" s="1" t="s">
        <v>15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Q176" s="4">
        <f t="shared" si="69"/>
        <v>0</v>
      </c>
    </row>
    <row r="177" spans="1:17" outlineLevel="1" x14ac:dyDescent="0.2">
      <c r="A177" s="1" t="s">
        <v>16</v>
      </c>
      <c r="D177" s="4">
        <v>0</v>
      </c>
      <c r="E177" s="4">
        <v>0</v>
      </c>
      <c r="F177" s="4">
        <v>0</v>
      </c>
      <c r="G177" s="4">
        <v>0</v>
      </c>
      <c r="H177" s="4">
        <v>0</v>
      </c>
      <c r="I177" s="4">
        <v>0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Q177" s="4">
        <f t="shared" si="69"/>
        <v>0</v>
      </c>
    </row>
    <row r="178" spans="1:17" outlineLevel="1" x14ac:dyDescent="0.2">
      <c r="A178" s="1" t="s">
        <v>17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Q178" s="4">
        <f t="shared" si="69"/>
        <v>0</v>
      </c>
    </row>
    <row r="179" spans="1:17" outlineLevel="1" x14ac:dyDescent="0.2">
      <c r="A179" s="1" t="s">
        <v>18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Q179" s="4">
        <f t="shared" si="69"/>
        <v>0</v>
      </c>
    </row>
    <row r="180" spans="1:17" outlineLevel="1" x14ac:dyDescent="0.2">
      <c r="A180" s="1" t="s">
        <v>8</v>
      </c>
      <c r="D180" s="4">
        <v>70</v>
      </c>
      <c r="E180" s="4">
        <v>72</v>
      </c>
      <c r="F180" s="4">
        <v>80</v>
      </c>
      <c r="G180" s="4">
        <v>81</v>
      </c>
      <c r="H180" s="4">
        <v>132</v>
      </c>
      <c r="I180" s="4">
        <v>147</v>
      </c>
      <c r="J180" s="4">
        <v>148</v>
      </c>
      <c r="K180" s="4">
        <v>151</v>
      </c>
      <c r="L180" s="4">
        <v>151</v>
      </c>
      <c r="M180" s="4">
        <v>155</v>
      </c>
      <c r="N180" s="4">
        <v>152</v>
      </c>
      <c r="O180" s="4">
        <v>155</v>
      </c>
      <c r="Q180" s="4">
        <f t="shared" si="69"/>
        <v>1494</v>
      </c>
    </row>
    <row r="181" spans="1:17" outlineLevel="1" x14ac:dyDescent="0.2">
      <c r="A181" s="1" t="s">
        <v>81</v>
      </c>
      <c r="D181" s="4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Q181" s="4">
        <f t="shared" si="69"/>
        <v>0</v>
      </c>
    </row>
    <row r="182" spans="1:17" outlineLevel="1" x14ac:dyDescent="0.2">
      <c r="A182" s="1" t="s">
        <v>9</v>
      </c>
      <c r="D182" s="4">
        <v>219</v>
      </c>
      <c r="E182" s="4">
        <v>214</v>
      </c>
      <c r="F182" s="4">
        <v>216</v>
      </c>
      <c r="G182" s="4">
        <v>219</v>
      </c>
      <c r="H182" s="4">
        <v>220</v>
      </c>
      <c r="I182" s="4">
        <v>217</v>
      </c>
      <c r="J182" s="4">
        <v>216</v>
      </c>
      <c r="K182" s="4">
        <v>213</v>
      </c>
      <c r="L182" s="4">
        <v>213</v>
      </c>
      <c r="M182" s="4">
        <v>215</v>
      </c>
      <c r="N182" s="4">
        <v>212</v>
      </c>
      <c r="O182" s="4">
        <v>215</v>
      </c>
      <c r="Q182" s="4">
        <f t="shared" si="69"/>
        <v>2589</v>
      </c>
    </row>
    <row r="183" spans="1:17" outlineLevel="1" x14ac:dyDescent="0.2">
      <c r="A183" s="1" t="s">
        <v>10</v>
      </c>
      <c r="D183" s="4">
        <v>56</v>
      </c>
      <c r="E183" s="4">
        <v>55</v>
      </c>
      <c r="F183" s="4">
        <v>54</v>
      </c>
      <c r="G183" s="4">
        <v>52</v>
      </c>
      <c r="H183" s="4">
        <v>54</v>
      </c>
      <c r="I183" s="4">
        <v>55</v>
      </c>
      <c r="J183" s="4">
        <v>56</v>
      </c>
      <c r="K183" s="4">
        <v>52</v>
      </c>
      <c r="L183" s="4">
        <v>54</v>
      </c>
      <c r="M183" s="4">
        <v>56</v>
      </c>
      <c r="N183" s="4">
        <v>54</v>
      </c>
      <c r="O183" s="4">
        <v>57</v>
      </c>
      <c r="Q183" s="4">
        <f t="shared" si="69"/>
        <v>655</v>
      </c>
    </row>
    <row r="184" spans="1:17" ht="13.5" outlineLevel="1" thickBot="1" x14ac:dyDescent="0.25">
      <c r="A184" s="1" t="s">
        <v>0</v>
      </c>
      <c r="D184" s="8">
        <f t="shared" ref="D184" si="70">SUM(D171:D183)</f>
        <v>532</v>
      </c>
      <c r="E184" s="8">
        <f t="shared" ref="E184:O184" si="71">SUM(E171:E183)</f>
        <v>522</v>
      </c>
      <c r="F184" s="8">
        <f t="shared" si="71"/>
        <v>528</v>
      </c>
      <c r="G184" s="8">
        <f t="shared" si="71"/>
        <v>528</v>
      </c>
      <c r="H184" s="8">
        <f t="shared" si="71"/>
        <v>529</v>
      </c>
      <c r="I184" s="8">
        <f t="shared" si="71"/>
        <v>536</v>
      </c>
      <c r="J184" s="8">
        <f t="shared" si="71"/>
        <v>537</v>
      </c>
      <c r="K184" s="8">
        <f t="shared" si="71"/>
        <v>517</v>
      </c>
      <c r="L184" s="8">
        <f t="shared" si="71"/>
        <v>518</v>
      </c>
      <c r="M184" s="8">
        <f t="shared" si="71"/>
        <v>526</v>
      </c>
      <c r="N184" s="8">
        <f t="shared" si="71"/>
        <v>517</v>
      </c>
      <c r="O184" s="8">
        <f t="shared" si="71"/>
        <v>526</v>
      </c>
      <c r="Q184" s="8">
        <f t="shared" si="69"/>
        <v>6316</v>
      </c>
    </row>
    <row r="185" spans="1:17" ht="6" customHeight="1" outlineLevel="1" thickTop="1" x14ac:dyDescent="0.2">
      <c r="A185" s="1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Q185" s="7"/>
    </row>
    <row r="186" spans="1:17" outlineLevel="1" x14ac:dyDescent="0.2">
      <c r="A186" s="1" t="s">
        <v>1</v>
      </c>
      <c r="D186" s="7">
        <f t="shared" ref="D186" si="72">D256</f>
        <v>521</v>
      </c>
      <c r="E186" s="7">
        <f t="shared" ref="E186:O186" si="73">E256</f>
        <v>521</v>
      </c>
      <c r="F186" s="7">
        <f t="shared" si="73"/>
        <v>527</v>
      </c>
      <c r="G186" s="7">
        <f t="shared" si="73"/>
        <v>527</v>
      </c>
      <c r="H186" s="7">
        <f t="shared" si="73"/>
        <v>528</v>
      </c>
      <c r="I186" s="7">
        <f t="shared" si="73"/>
        <v>519</v>
      </c>
      <c r="J186" s="7">
        <f t="shared" si="73"/>
        <v>520</v>
      </c>
      <c r="K186" s="7">
        <f t="shared" si="73"/>
        <v>516</v>
      </c>
      <c r="L186" s="7">
        <f t="shared" si="73"/>
        <v>517</v>
      </c>
      <c r="M186" s="7">
        <f t="shared" si="73"/>
        <v>525</v>
      </c>
      <c r="N186" s="7">
        <f t="shared" si="73"/>
        <v>516</v>
      </c>
      <c r="O186" s="7">
        <f t="shared" si="73"/>
        <v>525</v>
      </c>
      <c r="Q186" s="7">
        <f t="shared" ref="Q186:Q187" si="74">SUM(D186:O186)</f>
        <v>6262</v>
      </c>
    </row>
    <row r="187" spans="1:17" outlineLevel="1" x14ac:dyDescent="0.2">
      <c r="A187" s="1" t="s">
        <v>2</v>
      </c>
      <c r="D187" s="7">
        <f t="shared" ref="D187" si="75">D236</f>
        <v>354</v>
      </c>
      <c r="E187" s="7">
        <f t="shared" ref="E187:O187" si="76">E236</f>
        <v>354</v>
      </c>
      <c r="F187" s="7">
        <f t="shared" si="76"/>
        <v>360</v>
      </c>
      <c r="G187" s="7">
        <f t="shared" si="76"/>
        <v>360</v>
      </c>
      <c r="H187" s="7">
        <f t="shared" si="76"/>
        <v>361</v>
      </c>
      <c r="I187" s="7">
        <f t="shared" si="76"/>
        <v>361</v>
      </c>
      <c r="J187" s="7">
        <f t="shared" si="76"/>
        <v>366</v>
      </c>
      <c r="K187" s="7">
        <f t="shared" si="76"/>
        <v>363</v>
      </c>
      <c r="L187" s="7">
        <f t="shared" si="76"/>
        <v>365</v>
      </c>
      <c r="M187" s="7">
        <f t="shared" si="76"/>
        <v>373</v>
      </c>
      <c r="N187" s="7">
        <f t="shared" si="76"/>
        <v>367</v>
      </c>
      <c r="O187" s="7">
        <f t="shared" si="76"/>
        <v>371</v>
      </c>
      <c r="Q187" s="7">
        <f t="shared" si="74"/>
        <v>4355</v>
      </c>
    </row>
    <row r="188" spans="1:17" ht="6" customHeight="1" outlineLevel="1" x14ac:dyDescent="0.2">
      <c r="A188" s="1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Q188" s="7"/>
    </row>
    <row r="189" spans="1:17" outlineLevel="1" x14ac:dyDescent="0.2">
      <c r="A189" s="24" t="s">
        <v>3</v>
      </c>
      <c r="D189" s="6">
        <f>'Recycle Tons'!D44</f>
        <v>15.207799309360921</v>
      </c>
      <c r="E189" s="6">
        <f>'Recycle Tons'!E44</f>
        <v>11.317624288785469</v>
      </c>
      <c r="F189" s="6">
        <f>'Recycle Tons'!F44</f>
        <v>9.6583540012491422</v>
      </c>
      <c r="G189" s="6">
        <f>'Recycle Tons'!G44</f>
        <v>23.677920287612299</v>
      </c>
      <c r="H189" s="6">
        <f>'Recycle Tons'!H44</f>
        <v>16.407347007940235</v>
      </c>
      <c r="I189" s="6">
        <f>'Recycle Tons'!I44</f>
        <v>16.495850120390884</v>
      </c>
      <c r="J189" s="6">
        <f>'Recycle Tons'!J44</f>
        <v>19.842975013957702</v>
      </c>
      <c r="K189" s="6">
        <f>'Recycle Tons'!K44</f>
        <v>11.422163154861483</v>
      </c>
      <c r="L189" s="6">
        <f>'Recycle Tons'!L44</f>
        <v>21.378319266054149</v>
      </c>
      <c r="M189" s="6">
        <f>'Recycle Tons'!M44</f>
        <v>18.163960487702298</v>
      </c>
      <c r="N189" s="6">
        <f>'Recycle Tons'!N44</f>
        <v>12.284823524898938</v>
      </c>
      <c r="O189" s="6">
        <f>'Recycle Tons'!O44</f>
        <v>15.774089448793086</v>
      </c>
      <c r="Q189" s="6">
        <f t="shared" ref="Q189:Q191" si="77">SUM(D189:O189)</f>
        <v>191.63122591160661</v>
      </c>
    </row>
    <row r="190" spans="1:17" outlineLevel="1" x14ac:dyDescent="0.2">
      <c r="A190" s="24" t="s">
        <v>4</v>
      </c>
      <c r="D190" s="6">
        <f>'YW Tons'!D44</f>
        <v>19.79099960645415</v>
      </c>
      <c r="E190" s="6">
        <f>'YW Tons'!E44</f>
        <v>12.059291617473434</v>
      </c>
      <c r="F190" s="6">
        <f>'YW Tons'!F44</f>
        <v>26.336696182605266</v>
      </c>
      <c r="G190" s="6">
        <f>'YW Tons'!G44</f>
        <v>25.739163715072806</v>
      </c>
      <c r="H190" s="6">
        <f>'YW Tons'!H44</f>
        <v>30.600905155450604</v>
      </c>
      <c r="I190" s="6">
        <f>'YW Tons'!I44</f>
        <v>33.344122392758749</v>
      </c>
      <c r="J190" s="6">
        <f>'YW Tons'!J44</f>
        <v>30.58279811097993</v>
      </c>
      <c r="K190" s="6">
        <f>'YW Tons'!K44</f>
        <v>20.279889807162533</v>
      </c>
      <c r="L190" s="6">
        <f>'YW Tons'!L44</f>
        <v>12.85600157418339</v>
      </c>
      <c r="M190" s="6">
        <f>'YW Tons'!M44</f>
        <v>16.042841401023217</v>
      </c>
      <c r="N190" s="6">
        <f>'YW Tons'!N44</f>
        <v>24.589366391184573</v>
      </c>
      <c r="O190" s="6">
        <f>'YW Tons'!O44</f>
        <v>17.690582447855171</v>
      </c>
      <c r="Q190" s="6">
        <f t="shared" si="77"/>
        <v>269.91265840220382</v>
      </c>
    </row>
    <row r="191" spans="1:17" outlineLevel="1" x14ac:dyDescent="0.2">
      <c r="A191" s="24" t="s">
        <v>63</v>
      </c>
      <c r="D191" s="6">
        <f>'MSW Tons'!D44</f>
        <v>42.415584375314467</v>
      </c>
      <c r="E191" s="6">
        <f>'MSW Tons'!E44</f>
        <v>30.228896883866767</v>
      </c>
      <c r="F191" s="6">
        <f>'MSW Tons'!F44</f>
        <v>35.712556863284192</v>
      </c>
      <c r="G191" s="6">
        <f>'MSW Tons'!G44</f>
        <v>42.406499522461296</v>
      </c>
      <c r="H191" s="6">
        <f>'MSW Tons'!H44</f>
        <v>39.321273216643888</v>
      </c>
      <c r="I191" s="6">
        <f>'MSW Tons'!I44</f>
        <v>39.715412854117716</v>
      </c>
      <c r="J191" s="6">
        <f>'MSW Tons'!J44</f>
        <v>46.120995947811991</v>
      </c>
      <c r="K191" s="6">
        <f>'MSW Tons'!K44</f>
        <v>36.283618012938945</v>
      </c>
      <c r="L191" s="6">
        <f>'MSW Tons'!L44</f>
        <v>39.523647231216827</v>
      </c>
      <c r="M191" s="6">
        <f>'MSW Tons'!M44</f>
        <v>42.856148512434942</v>
      </c>
      <c r="N191" s="6">
        <f>'MSW Tons'!N44</f>
        <v>35.075975736674266</v>
      </c>
      <c r="O191" s="6">
        <f>'MSW Tons'!O44</f>
        <v>45.40078004321991</v>
      </c>
      <c r="Q191" s="6">
        <f t="shared" si="77"/>
        <v>475.06138919998529</v>
      </c>
    </row>
    <row r="192" spans="1:17" outlineLevel="1" x14ac:dyDescent="0.2"/>
    <row r="193" spans="1:17" outlineLevel="1" x14ac:dyDescent="0.2"/>
    <row r="194" spans="1:17" outlineLevel="1" x14ac:dyDescent="0.2">
      <c r="B194" s="12" t="str">
        <f>+B$49</f>
        <v>District</v>
      </c>
      <c r="C194" s="12" t="str">
        <f>+C$49</f>
        <v>Code</v>
      </c>
      <c r="D194" s="25">
        <v>41640</v>
      </c>
      <c r="E194" s="25">
        <f t="shared" ref="E194:Q194" si="78">+E$2</f>
        <v>41671</v>
      </c>
      <c r="F194" s="25">
        <f t="shared" si="78"/>
        <v>41699</v>
      </c>
      <c r="G194" s="25">
        <f t="shared" si="78"/>
        <v>41730</v>
      </c>
      <c r="H194" s="25">
        <f t="shared" si="78"/>
        <v>41760</v>
      </c>
      <c r="I194" s="25">
        <f t="shared" si="78"/>
        <v>41791</v>
      </c>
      <c r="J194" s="25">
        <f t="shared" si="78"/>
        <v>41821</v>
      </c>
      <c r="K194" s="25">
        <f t="shared" si="78"/>
        <v>41852</v>
      </c>
      <c r="L194" s="25">
        <f t="shared" si="78"/>
        <v>41883</v>
      </c>
      <c r="M194" s="25">
        <f t="shared" si="78"/>
        <v>41913</v>
      </c>
      <c r="N194" s="25">
        <f t="shared" si="78"/>
        <v>41944</v>
      </c>
      <c r="O194" s="25">
        <f t="shared" si="78"/>
        <v>41974</v>
      </c>
      <c r="Q194" s="25" t="str">
        <f t="shared" si="78"/>
        <v>Total</v>
      </c>
    </row>
    <row r="195" spans="1:17" outlineLevel="1" x14ac:dyDescent="0.2">
      <c r="A195" s="2" t="s">
        <v>87</v>
      </c>
      <c r="B195" s="12">
        <v>55</v>
      </c>
    </row>
    <row r="196" spans="1:17" outlineLevel="1" x14ac:dyDescent="0.2">
      <c r="A196" s="1" t="s">
        <v>12</v>
      </c>
      <c r="D196" s="4">
        <v>33</v>
      </c>
      <c r="E196" s="4">
        <v>34</v>
      </c>
      <c r="F196" s="4">
        <v>34</v>
      </c>
      <c r="G196" s="4">
        <v>34</v>
      </c>
      <c r="H196" s="4">
        <v>35</v>
      </c>
      <c r="I196" s="4">
        <v>34</v>
      </c>
      <c r="J196" s="4">
        <v>33</v>
      </c>
      <c r="K196" s="4">
        <v>32</v>
      </c>
      <c r="L196" s="4">
        <v>31</v>
      </c>
      <c r="M196" s="4">
        <v>31</v>
      </c>
      <c r="N196" s="4">
        <v>31</v>
      </c>
      <c r="O196" s="4">
        <v>30</v>
      </c>
      <c r="Q196" s="4">
        <f>SUM(D196:O196)</f>
        <v>392</v>
      </c>
    </row>
    <row r="197" spans="1:17" outlineLevel="1" x14ac:dyDescent="0.2">
      <c r="A197" s="1" t="s">
        <v>80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Q197" s="4">
        <f t="shared" ref="Q197:Q216" si="79">SUM(D197:O197)</f>
        <v>0</v>
      </c>
    </row>
    <row r="198" spans="1:17" outlineLevel="1" x14ac:dyDescent="0.2">
      <c r="A198" s="1" t="s">
        <v>11</v>
      </c>
      <c r="D198" s="4">
        <v>155</v>
      </c>
      <c r="E198" s="4">
        <v>156</v>
      </c>
      <c r="F198" s="4">
        <v>157</v>
      </c>
      <c r="G198" s="4">
        <v>156</v>
      </c>
      <c r="H198" s="4">
        <v>156</v>
      </c>
      <c r="I198" s="4">
        <v>157</v>
      </c>
      <c r="J198" s="4">
        <v>157</v>
      </c>
      <c r="K198" s="4">
        <v>159</v>
      </c>
      <c r="L198" s="4">
        <v>161</v>
      </c>
      <c r="M198" s="4">
        <v>164</v>
      </c>
      <c r="N198" s="4">
        <v>168</v>
      </c>
      <c r="O198" s="4">
        <v>172</v>
      </c>
      <c r="Q198" s="4">
        <f t="shared" si="79"/>
        <v>1918</v>
      </c>
    </row>
    <row r="199" spans="1:17" outlineLevel="1" x14ac:dyDescent="0.2">
      <c r="A199" s="1" t="s">
        <v>13</v>
      </c>
      <c r="D199" s="4">
        <v>1189</v>
      </c>
      <c r="E199" s="4">
        <v>1186</v>
      </c>
      <c r="F199" s="4">
        <v>1181</v>
      </c>
      <c r="G199" s="4">
        <v>1175</v>
      </c>
      <c r="H199" s="4">
        <v>841</v>
      </c>
      <c r="I199" s="4">
        <v>790</v>
      </c>
      <c r="J199" s="4">
        <v>724</v>
      </c>
      <c r="K199" s="4">
        <v>703</v>
      </c>
      <c r="L199" s="4">
        <v>702</v>
      </c>
      <c r="M199" s="4">
        <v>706</v>
      </c>
      <c r="N199" s="4">
        <v>702</v>
      </c>
      <c r="O199" s="4">
        <v>702</v>
      </c>
      <c r="Q199" s="4">
        <f t="shared" si="79"/>
        <v>10601</v>
      </c>
    </row>
    <row r="200" spans="1:17" outlineLevel="1" x14ac:dyDescent="0.2">
      <c r="A200" s="1" t="s">
        <v>14</v>
      </c>
      <c r="D200" s="4">
        <v>29</v>
      </c>
      <c r="E200" s="4">
        <v>29</v>
      </c>
      <c r="F200" s="4">
        <v>28</v>
      </c>
      <c r="G200" s="4">
        <v>28</v>
      </c>
      <c r="H200" s="4">
        <v>27</v>
      </c>
      <c r="I200" s="4">
        <v>25</v>
      </c>
      <c r="J200" s="4">
        <v>25</v>
      </c>
      <c r="K200" s="4">
        <v>25</v>
      </c>
      <c r="L200" s="4">
        <v>25</v>
      </c>
      <c r="M200" s="4">
        <v>25</v>
      </c>
      <c r="N200" s="4">
        <v>24</v>
      </c>
      <c r="O200" s="4">
        <v>24</v>
      </c>
      <c r="Q200" s="4">
        <f t="shared" si="79"/>
        <v>314</v>
      </c>
    </row>
    <row r="201" spans="1:17" outlineLevel="1" x14ac:dyDescent="0.2">
      <c r="A201" s="1" t="s">
        <v>15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0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Q201" s="4">
        <f t="shared" si="79"/>
        <v>5</v>
      </c>
    </row>
    <row r="202" spans="1:17" outlineLevel="1" x14ac:dyDescent="0.2">
      <c r="A202" s="1" t="s">
        <v>16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Q202" s="4">
        <f t="shared" si="79"/>
        <v>0</v>
      </c>
    </row>
    <row r="203" spans="1:17" outlineLevel="1" x14ac:dyDescent="0.2">
      <c r="A203" s="1" t="s">
        <v>17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Q203" s="4">
        <f t="shared" si="79"/>
        <v>0</v>
      </c>
    </row>
    <row r="204" spans="1:17" outlineLevel="1" x14ac:dyDescent="0.2">
      <c r="A204" s="1" t="s">
        <v>18</v>
      </c>
      <c r="D204" s="4">
        <v>0</v>
      </c>
      <c r="E204" s="4">
        <v>0</v>
      </c>
      <c r="F204" s="4">
        <v>0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Q204" s="4">
        <f t="shared" si="79"/>
        <v>0</v>
      </c>
    </row>
    <row r="205" spans="1:17" outlineLevel="1" x14ac:dyDescent="0.2">
      <c r="A205" s="1" t="s">
        <v>8</v>
      </c>
      <c r="D205" s="4">
        <v>570</v>
      </c>
      <c r="E205" s="4">
        <v>570</v>
      </c>
      <c r="F205" s="4">
        <v>600</v>
      </c>
      <c r="G205" s="4">
        <v>618</v>
      </c>
      <c r="H205" s="4">
        <v>962</v>
      </c>
      <c r="I205" s="4">
        <v>1095</v>
      </c>
      <c r="J205" s="4">
        <v>1103</v>
      </c>
      <c r="K205" s="4">
        <v>1117</v>
      </c>
      <c r="L205" s="4">
        <v>1123</v>
      </c>
      <c r="M205" s="4">
        <v>1134</v>
      </c>
      <c r="N205" s="4">
        <v>1146</v>
      </c>
      <c r="O205" s="4">
        <v>1150</v>
      </c>
      <c r="Q205" s="4">
        <f t="shared" si="79"/>
        <v>11188</v>
      </c>
    </row>
    <row r="206" spans="1:17" outlineLevel="1" x14ac:dyDescent="0.2">
      <c r="A206" s="1" t="s">
        <v>81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Q206" s="4">
        <f t="shared" si="79"/>
        <v>0</v>
      </c>
    </row>
    <row r="207" spans="1:17" outlineLevel="1" x14ac:dyDescent="0.2">
      <c r="A207" s="1" t="s">
        <v>9</v>
      </c>
      <c r="D207" s="4">
        <v>593</v>
      </c>
      <c r="E207" s="4">
        <v>596</v>
      </c>
      <c r="F207" s="4">
        <v>595</v>
      </c>
      <c r="G207" s="4">
        <v>595</v>
      </c>
      <c r="H207" s="4">
        <v>595</v>
      </c>
      <c r="I207" s="4">
        <v>596</v>
      </c>
      <c r="J207" s="4">
        <v>596</v>
      </c>
      <c r="K207" s="4">
        <v>602</v>
      </c>
      <c r="L207" s="4">
        <v>603</v>
      </c>
      <c r="M207" s="4">
        <v>606</v>
      </c>
      <c r="N207" s="4">
        <v>611</v>
      </c>
      <c r="O207" s="4">
        <v>615</v>
      </c>
      <c r="Q207" s="4">
        <f t="shared" si="79"/>
        <v>7203</v>
      </c>
    </row>
    <row r="208" spans="1:17" outlineLevel="1" x14ac:dyDescent="0.2">
      <c r="A208" s="1" t="s">
        <v>10</v>
      </c>
      <c r="D208" s="4">
        <v>106</v>
      </c>
      <c r="E208" s="4">
        <v>105</v>
      </c>
      <c r="F208" s="4">
        <v>103</v>
      </c>
      <c r="G208" s="4">
        <v>103</v>
      </c>
      <c r="H208" s="4">
        <v>105</v>
      </c>
      <c r="I208" s="4">
        <v>105</v>
      </c>
      <c r="J208" s="4">
        <v>106</v>
      </c>
      <c r="K208" s="4">
        <v>109</v>
      </c>
      <c r="L208" s="4">
        <v>109</v>
      </c>
      <c r="M208" s="4">
        <v>113</v>
      </c>
      <c r="N208" s="4">
        <v>114</v>
      </c>
      <c r="O208" s="4">
        <v>113</v>
      </c>
      <c r="Q208" s="4">
        <f t="shared" si="79"/>
        <v>1291</v>
      </c>
    </row>
    <row r="209" spans="1:17" ht="12.95" customHeight="1" outlineLevel="1" thickBot="1" x14ac:dyDescent="0.25">
      <c r="A209" s="1" t="s">
        <v>0</v>
      </c>
      <c r="D209" s="8">
        <f t="shared" ref="D209" si="80">SUM(D196:D208)</f>
        <v>2676</v>
      </c>
      <c r="E209" s="8">
        <f t="shared" ref="E209:O209" si="81">SUM(E196:E208)</f>
        <v>2677</v>
      </c>
      <c r="F209" s="8">
        <f t="shared" si="81"/>
        <v>2699</v>
      </c>
      <c r="G209" s="8">
        <f t="shared" si="81"/>
        <v>2710</v>
      </c>
      <c r="H209" s="8">
        <f t="shared" si="81"/>
        <v>2722</v>
      </c>
      <c r="I209" s="8">
        <f t="shared" si="81"/>
        <v>2802</v>
      </c>
      <c r="J209" s="8">
        <f t="shared" si="81"/>
        <v>2744</v>
      </c>
      <c r="K209" s="8">
        <f t="shared" si="81"/>
        <v>2747</v>
      </c>
      <c r="L209" s="8">
        <f t="shared" si="81"/>
        <v>2754</v>
      </c>
      <c r="M209" s="8">
        <f t="shared" si="81"/>
        <v>2779</v>
      </c>
      <c r="N209" s="8">
        <f t="shared" si="81"/>
        <v>2796</v>
      </c>
      <c r="O209" s="8">
        <f t="shared" si="81"/>
        <v>2806</v>
      </c>
      <c r="Q209" s="8">
        <f t="shared" ref="Q209" si="82">SUM(D209:O209)</f>
        <v>32912</v>
      </c>
    </row>
    <row r="210" spans="1:17" ht="6" customHeight="1" outlineLevel="1" thickTop="1" x14ac:dyDescent="0.2">
      <c r="A210" s="1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Q210" s="7"/>
    </row>
    <row r="211" spans="1:17" outlineLevel="1" x14ac:dyDescent="0.2">
      <c r="A211" s="1" t="s">
        <v>1</v>
      </c>
      <c r="D211" s="7">
        <f t="shared" ref="D211" si="83">D257</f>
        <v>2679</v>
      </c>
      <c r="E211" s="7">
        <f t="shared" ref="E211:O211" si="84">E257</f>
        <v>2679</v>
      </c>
      <c r="F211" s="7">
        <f t="shared" si="84"/>
        <v>2701</v>
      </c>
      <c r="G211" s="7">
        <f t="shared" si="84"/>
        <v>2712</v>
      </c>
      <c r="H211" s="7">
        <f t="shared" si="84"/>
        <v>2726</v>
      </c>
      <c r="I211" s="7">
        <f t="shared" si="84"/>
        <v>2721</v>
      </c>
      <c r="J211" s="7">
        <f t="shared" si="84"/>
        <v>2723</v>
      </c>
      <c r="K211" s="7">
        <f t="shared" si="84"/>
        <v>2749</v>
      </c>
      <c r="L211" s="7">
        <f t="shared" si="84"/>
        <v>2756</v>
      </c>
      <c r="M211" s="7">
        <f t="shared" si="84"/>
        <v>2781</v>
      </c>
      <c r="N211" s="7">
        <f t="shared" si="84"/>
        <v>2798</v>
      </c>
      <c r="O211" s="7">
        <f t="shared" si="84"/>
        <v>2808</v>
      </c>
      <c r="Q211" s="7">
        <f t="shared" ref="Q211:Q212" si="85">SUM(D211:O211)</f>
        <v>32833</v>
      </c>
    </row>
    <row r="212" spans="1:17" ht="12.95" customHeight="1" outlineLevel="1" x14ac:dyDescent="0.2">
      <c r="A212" s="1" t="s">
        <v>2</v>
      </c>
      <c r="D212" s="7">
        <f t="shared" ref="D212" si="86">D235</f>
        <v>1449</v>
      </c>
      <c r="E212" s="7">
        <f t="shared" ref="E212:O212" si="87">E235</f>
        <v>1449</v>
      </c>
      <c r="F212" s="7">
        <f t="shared" si="87"/>
        <v>1477</v>
      </c>
      <c r="G212" s="7">
        <f t="shared" si="87"/>
        <v>1536</v>
      </c>
      <c r="H212" s="7">
        <f t="shared" si="87"/>
        <v>1578</v>
      </c>
      <c r="I212" s="7">
        <f t="shared" si="87"/>
        <v>1596</v>
      </c>
      <c r="J212" s="7">
        <f t="shared" si="87"/>
        <v>1625</v>
      </c>
      <c r="K212" s="7">
        <f t="shared" si="87"/>
        <v>1642</v>
      </c>
      <c r="L212" s="7">
        <f t="shared" si="87"/>
        <v>1645</v>
      </c>
      <c r="M212" s="7">
        <f t="shared" si="87"/>
        <v>1660</v>
      </c>
      <c r="N212" s="7">
        <f t="shared" si="87"/>
        <v>1649</v>
      </c>
      <c r="O212" s="7">
        <f t="shared" si="87"/>
        <v>1637</v>
      </c>
      <c r="Q212" s="7">
        <f t="shared" si="85"/>
        <v>18943</v>
      </c>
    </row>
    <row r="213" spans="1:17" ht="6" customHeight="1" outlineLevel="1" x14ac:dyDescent="0.2">
      <c r="A213" s="1"/>
    </row>
    <row r="214" spans="1:17" outlineLevel="1" x14ac:dyDescent="0.2">
      <c r="A214" s="24" t="s">
        <v>3</v>
      </c>
      <c r="D214" s="6">
        <f>'Recycle Tons'!D45</f>
        <v>99.324505203571704</v>
      </c>
      <c r="E214" s="6">
        <f>'Recycle Tons'!E45</f>
        <v>62.886829456668664</v>
      </c>
      <c r="F214" s="6">
        <f>'Recycle Tons'!F45</f>
        <v>61.186874902644583</v>
      </c>
      <c r="G214" s="6">
        <f>'Recycle Tons'!G45</f>
        <v>66.220801123663236</v>
      </c>
      <c r="H214" s="6">
        <f>'Recycle Tons'!H45</f>
        <v>69.466067520111324</v>
      </c>
      <c r="I214" s="6">
        <f>'Recycle Tons'!I45</f>
        <v>71.748401340744167</v>
      </c>
      <c r="J214" s="6">
        <f>'Recycle Tons'!J45</f>
        <v>81.313773342279291</v>
      </c>
      <c r="K214" s="6">
        <f>'Recycle Tons'!K45</f>
        <v>64.841075620713298</v>
      </c>
      <c r="L214" s="6">
        <f>'Recycle Tons'!L45</f>
        <v>64.114202335985709</v>
      </c>
      <c r="M214" s="6">
        <f>'Recycle Tons'!M45</f>
        <v>62.336533692297252</v>
      </c>
      <c r="N214" s="6">
        <f>'Recycle Tons'!N45</f>
        <v>64.000165814342466</v>
      </c>
      <c r="O214" s="6">
        <f>'Recycle Tons'!O45</f>
        <v>95.629414903393709</v>
      </c>
      <c r="Q214" s="6">
        <f t="shared" si="79"/>
        <v>863.06864525641549</v>
      </c>
    </row>
    <row r="215" spans="1:17" outlineLevel="1" x14ac:dyDescent="0.2">
      <c r="A215" s="24" t="s">
        <v>4</v>
      </c>
      <c r="D215" s="6">
        <f>'YW Tons'!D45</f>
        <v>46.884662225670077</v>
      </c>
      <c r="E215" s="6">
        <f>'YW Tons'!E45</f>
        <v>34.99770977546946</v>
      </c>
      <c r="F215" s="6">
        <f>'YW Tons'!F45</f>
        <v>74.304118809214174</v>
      </c>
      <c r="G215" s="6">
        <f>'YW Tons'!G45</f>
        <v>136.99633877015609</v>
      </c>
      <c r="H215" s="6">
        <f>'YW Tons'!H45</f>
        <v>191.77087692255998</v>
      </c>
      <c r="I215" s="6">
        <f>'YW Tons'!I45</f>
        <v>129.6688671552474</v>
      </c>
      <c r="J215" s="6">
        <f>'YW Tons'!J45</f>
        <v>80.487370415541335</v>
      </c>
      <c r="K215" s="6">
        <f>'YW Tons'!K45</f>
        <v>82.985619170282874</v>
      </c>
      <c r="L215" s="6">
        <f>'YW Tons'!L45</f>
        <v>76.80479412042682</v>
      </c>
      <c r="M215" s="6">
        <f>'YW Tons'!M45</f>
        <v>114.04286230565738</v>
      </c>
      <c r="N215" s="6">
        <f>'YW Tons'!N45</f>
        <v>90.407002062333191</v>
      </c>
      <c r="O215" s="6">
        <f>'YW Tons'!O45</f>
        <v>47.482121045168498</v>
      </c>
      <c r="Q215" s="6">
        <f t="shared" si="79"/>
        <v>1106.8323427777273</v>
      </c>
    </row>
    <row r="216" spans="1:17" outlineLevel="1" x14ac:dyDescent="0.2">
      <c r="A216" s="24" t="s">
        <v>63</v>
      </c>
      <c r="D216" s="6">
        <f>'MSW Tons'!D45</f>
        <v>161.70796231133863</v>
      </c>
      <c r="E216" s="6">
        <f>'MSW Tons'!E45</f>
        <v>129.79788460779673</v>
      </c>
      <c r="F216" s="6">
        <f>'MSW Tons'!F45</f>
        <v>139.63426682612953</v>
      </c>
      <c r="G216" s="6">
        <f>'MSW Tons'!G45</f>
        <v>157.7863986948598</v>
      </c>
      <c r="H216" s="6">
        <f>'MSW Tons'!H45</f>
        <v>167.18967638439051</v>
      </c>
      <c r="I216" s="6">
        <f>'MSW Tons'!I45</f>
        <v>166.37829106719391</v>
      </c>
      <c r="J216" s="6">
        <f>'MSW Tons'!J45</f>
        <v>181.34689541765982</v>
      </c>
      <c r="K216" s="6">
        <f>'MSW Tons'!K45</f>
        <v>154.40756656343916</v>
      </c>
      <c r="L216" s="6">
        <f>'MSW Tons'!L45</f>
        <v>156.91612623796127</v>
      </c>
      <c r="M216" s="6">
        <f>'MSW Tons'!M45</f>
        <v>152.6907523211772</v>
      </c>
      <c r="N216" s="6">
        <f>'MSW Tons'!N45</f>
        <v>147.36457326651168</v>
      </c>
      <c r="O216" s="6">
        <f>'MSW Tons'!O45</f>
        <v>158.59057457578402</v>
      </c>
      <c r="Q216" s="6">
        <f t="shared" si="79"/>
        <v>1873.810968274242</v>
      </c>
    </row>
    <row r="217" spans="1:17" outlineLevel="1" x14ac:dyDescent="0.2">
      <c r="A217" s="24"/>
    </row>
    <row r="218" spans="1:17" outlineLevel="1" x14ac:dyDescent="0.2">
      <c r="A218" s="2" t="s">
        <v>61</v>
      </c>
      <c r="B218" s="12" t="str">
        <f>+B$49</f>
        <v>District</v>
      </c>
      <c r="C218" s="12" t="str">
        <f>+C$49</f>
        <v>Code</v>
      </c>
      <c r="D218" s="25">
        <f t="shared" ref="D218:Q218" si="88">+D$2</f>
        <v>41640</v>
      </c>
      <c r="E218" s="25">
        <f t="shared" si="88"/>
        <v>41671</v>
      </c>
      <c r="F218" s="25">
        <f t="shared" si="88"/>
        <v>41699</v>
      </c>
      <c r="G218" s="25">
        <f t="shared" si="88"/>
        <v>41730</v>
      </c>
      <c r="H218" s="25">
        <f t="shared" si="88"/>
        <v>41760</v>
      </c>
      <c r="I218" s="25">
        <f t="shared" si="88"/>
        <v>41791</v>
      </c>
      <c r="J218" s="25">
        <f t="shared" si="88"/>
        <v>41821</v>
      </c>
      <c r="K218" s="25">
        <f t="shared" si="88"/>
        <v>41852</v>
      </c>
      <c r="L218" s="25">
        <f t="shared" si="88"/>
        <v>41883</v>
      </c>
      <c r="M218" s="25">
        <f t="shared" si="88"/>
        <v>41913</v>
      </c>
      <c r="N218" s="25">
        <f t="shared" si="88"/>
        <v>41944</v>
      </c>
      <c r="O218" s="25">
        <f t="shared" si="88"/>
        <v>41974</v>
      </c>
      <c r="Q218" s="25" t="str">
        <f t="shared" si="88"/>
        <v>Total</v>
      </c>
    </row>
    <row r="219" spans="1:17" outlineLevel="1" x14ac:dyDescent="0.2">
      <c r="A219" s="1" t="s">
        <v>72</v>
      </c>
      <c r="B219" s="13">
        <v>8</v>
      </c>
      <c r="C219" s="1"/>
      <c r="D219" s="4">
        <f t="shared" ref="D219" si="89">D64</f>
        <v>2747</v>
      </c>
      <c r="E219" s="4">
        <f t="shared" ref="E219:N219" si="90">E64</f>
        <v>2770</v>
      </c>
      <c r="F219" s="4">
        <f t="shared" si="90"/>
        <v>2792</v>
      </c>
      <c r="G219" s="4">
        <f t="shared" si="90"/>
        <v>2807</v>
      </c>
      <c r="H219" s="4">
        <f t="shared" si="90"/>
        <v>2799</v>
      </c>
      <c r="I219" s="4">
        <f t="shared" si="90"/>
        <v>2846</v>
      </c>
      <c r="J219" s="4">
        <f t="shared" si="90"/>
        <v>2834</v>
      </c>
      <c r="K219" s="4">
        <f t="shared" si="90"/>
        <v>2824</v>
      </c>
      <c r="L219" s="4">
        <f t="shared" si="90"/>
        <v>2838</v>
      </c>
      <c r="M219" s="4">
        <f t="shared" si="90"/>
        <v>2845</v>
      </c>
      <c r="N219" s="4">
        <f t="shared" si="90"/>
        <v>2851</v>
      </c>
      <c r="O219" s="4">
        <v>2888</v>
      </c>
      <c r="Q219" s="4">
        <f t="shared" ref="Q219:Q224" si="91">SUM(D219:O219)</f>
        <v>33841</v>
      </c>
    </row>
    <row r="220" spans="1:17" outlineLevel="1" x14ac:dyDescent="0.2">
      <c r="A220" s="1" t="s">
        <v>90</v>
      </c>
      <c r="B220" s="13">
        <v>10</v>
      </c>
      <c r="C220" s="1"/>
      <c r="D220" s="4">
        <f t="shared" ref="D220" si="92">D88</f>
        <v>1142</v>
      </c>
      <c r="E220" s="4">
        <f t="shared" ref="E220:N220" si="93">E88</f>
        <v>1146</v>
      </c>
      <c r="F220" s="4">
        <f t="shared" si="93"/>
        <v>1152</v>
      </c>
      <c r="G220" s="4">
        <f t="shared" si="93"/>
        <v>1138</v>
      </c>
      <c r="H220" s="4">
        <f t="shared" si="93"/>
        <v>1155</v>
      </c>
      <c r="I220" s="4">
        <f t="shared" si="93"/>
        <v>1184</v>
      </c>
      <c r="J220" s="4">
        <f t="shared" si="93"/>
        <v>1174</v>
      </c>
      <c r="K220" s="4">
        <f t="shared" si="93"/>
        <v>1162</v>
      </c>
      <c r="L220" s="4">
        <f t="shared" si="93"/>
        <v>1167</v>
      </c>
      <c r="M220" s="4">
        <f t="shared" si="93"/>
        <v>1164</v>
      </c>
      <c r="N220" s="4">
        <f t="shared" si="93"/>
        <v>1164</v>
      </c>
      <c r="O220" s="48">
        <v>1175</v>
      </c>
      <c r="Q220" s="4">
        <f t="shared" si="91"/>
        <v>13923</v>
      </c>
    </row>
    <row r="221" spans="1:17" outlineLevel="1" x14ac:dyDescent="0.2">
      <c r="A221" s="1" t="s">
        <v>70</v>
      </c>
      <c r="B221" s="12" t="s">
        <v>91</v>
      </c>
      <c r="C221" s="1"/>
      <c r="D221" s="4">
        <f t="shared" ref="D221" si="94">D112</f>
        <v>17798</v>
      </c>
      <c r="E221" s="4">
        <f t="shared" ref="E221:N221" si="95">E112</f>
        <v>17827</v>
      </c>
      <c r="F221" s="4">
        <f t="shared" si="95"/>
        <v>17844</v>
      </c>
      <c r="G221" s="4">
        <f t="shared" si="95"/>
        <v>17880</v>
      </c>
      <c r="H221" s="4">
        <f t="shared" si="95"/>
        <v>17951</v>
      </c>
      <c r="I221" s="4">
        <f t="shared" si="95"/>
        <v>18345</v>
      </c>
      <c r="J221" s="4">
        <f t="shared" si="95"/>
        <v>18169</v>
      </c>
      <c r="K221" s="4">
        <f t="shared" si="95"/>
        <v>18044</v>
      </c>
      <c r="L221" s="4">
        <f t="shared" si="95"/>
        <v>18097</v>
      </c>
      <c r="M221" s="4">
        <f t="shared" si="95"/>
        <v>18108</v>
      </c>
      <c r="N221" s="4">
        <f t="shared" si="95"/>
        <v>18134</v>
      </c>
      <c r="O221" s="48">
        <v>18290</v>
      </c>
      <c r="Q221" s="4">
        <f t="shared" si="91"/>
        <v>216487</v>
      </c>
    </row>
    <row r="222" spans="1:17" outlineLevel="1" x14ac:dyDescent="0.2">
      <c r="A222" s="1" t="s">
        <v>92</v>
      </c>
      <c r="B222" s="12">
        <v>29</v>
      </c>
      <c r="C222" s="1"/>
      <c r="D222" s="4">
        <f t="shared" ref="D222" si="96">D136</f>
        <v>4797</v>
      </c>
      <c r="E222" s="4">
        <f t="shared" ref="E222:N222" si="97">E136</f>
        <v>4808</v>
      </c>
      <c r="F222" s="4">
        <f t="shared" si="97"/>
        <v>4854</v>
      </c>
      <c r="G222" s="4">
        <f t="shared" si="97"/>
        <v>4873</v>
      </c>
      <c r="H222" s="4">
        <f t="shared" si="97"/>
        <v>4871</v>
      </c>
      <c r="I222" s="4">
        <f t="shared" si="97"/>
        <v>4960</v>
      </c>
      <c r="J222" s="4">
        <f t="shared" si="97"/>
        <v>4940</v>
      </c>
      <c r="K222" s="4">
        <f t="shared" si="97"/>
        <v>4894</v>
      </c>
      <c r="L222" s="4">
        <f t="shared" si="97"/>
        <v>4912</v>
      </c>
      <c r="M222" s="4">
        <f t="shared" si="97"/>
        <v>4941</v>
      </c>
      <c r="N222" s="4">
        <f t="shared" si="97"/>
        <v>4960</v>
      </c>
      <c r="O222" s="4">
        <v>4981</v>
      </c>
      <c r="Q222" s="4">
        <f t="shared" si="91"/>
        <v>58791</v>
      </c>
    </row>
    <row r="223" spans="1:17" ht="25.5" outlineLevel="1" x14ac:dyDescent="0.2">
      <c r="A223" s="1" t="s">
        <v>97</v>
      </c>
      <c r="B223" s="16" t="s">
        <v>98</v>
      </c>
      <c r="C223" s="1"/>
      <c r="D223" s="4">
        <f t="shared" ref="D223" si="98">D160</f>
        <v>23415</v>
      </c>
      <c r="E223" s="4">
        <f t="shared" ref="E223:N223" si="99">E160</f>
        <v>23622</v>
      </c>
      <c r="F223" s="4">
        <f t="shared" si="99"/>
        <v>23602</v>
      </c>
      <c r="G223" s="4">
        <f t="shared" si="99"/>
        <v>23648</v>
      </c>
      <c r="H223" s="4">
        <f t="shared" si="99"/>
        <v>23713</v>
      </c>
      <c r="I223" s="4">
        <f t="shared" si="99"/>
        <v>23609</v>
      </c>
      <c r="J223" s="4">
        <f t="shared" si="99"/>
        <v>23602</v>
      </c>
      <c r="K223" s="4">
        <f t="shared" si="99"/>
        <v>23794</v>
      </c>
      <c r="L223" s="4">
        <f t="shared" si="99"/>
        <v>23713</v>
      </c>
      <c r="M223" s="4">
        <f t="shared" si="99"/>
        <v>23604</v>
      </c>
      <c r="N223" s="4">
        <f t="shared" si="99"/>
        <v>23846</v>
      </c>
      <c r="O223" s="4">
        <v>23942</v>
      </c>
      <c r="Q223" s="4">
        <f t="shared" si="91"/>
        <v>284110</v>
      </c>
    </row>
    <row r="224" spans="1:17" outlineLevel="1" x14ac:dyDescent="0.2">
      <c r="A224" s="1" t="s">
        <v>73</v>
      </c>
      <c r="B224" s="12">
        <v>55</v>
      </c>
      <c r="C224" s="1"/>
      <c r="D224" s="4">
        <f t="shared" ref="D224" si="100">D209</f>
        <v>2676</v>
      </c>
      <c r="E224" s="4">
        <f t="shared" ref="E224:N224" si="101">E209</f>
        <v>2677</v>
      </c>
      <c r="F224" s="4">
        <f t="shared" si="101"/>
        <v>2699</v>
      </c>
      <c r="G224" s="4">
        <f t="shared" si="101"/>
        <v>2710</v>
      </c>
      <c r="H224" s="4">
        <f t="shared" si="101"/>
        <v>2722</v>
      </c>
      <c r="I224" s="4">
        <f t="shared" si="101"/>
        <v>2802</v>
      </c>
      <c r="J224" s="4">
        <f t="shared" si="101"/>
        <v>2744</v>
      </c>
      <c r="K224" s="4">
        <f t="shared" si="101"/>
        <v>2747</v>
      </c>
      <c r="L224" s="4">
        <f t="shared" si="101"/>
        <v>2754</v>
      </c>
      <c r="M224" s="4">
        <f t="shared" si="101"/>
        <v>2779</v>
      </c>
      <c r="N224" s="4">
        <f t="shared" si="101"/>
        <v>2796</v>
      </c>
      <c r="O224" s="48">
        <v>2806</v>
      </c>
      <c r="Q224" s="4">
        <f t="shared" si="91"/>
        <v>32912</v>
      </c>
    </row>
    <row r="225" spans="1:17" outlineLevel="1" x14ac:dyDescent="0.2">
      <c r="A225" s="1" t="s">
        <v>93</v>
      </c>
      <c r="B225" s="12">
        <v>38</v>
      </c>
      <c r="C225" s="1"/>
      <c r="D225" s="4">
        <f t="shared" ref="D225" si="102">D184</f>
        <v>532</v>
      </c>
      <c r="E225" s="4">
        <f t="shared" ref="E225:N225" si="103">E184</f>
        <v>522</v>
      </c>
      <c r="F225" s="4">
        <f t="shared" si="103"/>
        <v>528</v>
      </c>
      <c r="G225" s="4">
        <f t="shared" si="103"/>
        <v>528</v>
      </c>
      <c r="H225" s="4">
        <f t="shared" si="103"/>
        <v>529</v>
      </c>
      <c r="I225" s="4">
        <f t="shared" si="103"/>
        <v>536</v>
      </c>
      <c r="J225" s="4">
        <f t="shared" si="103"/>
        <v>537</v>
      </c>
      <c r="K225" s="4">
        <f t="shared" si="103"/>
        <v>517</v>
      </c>
      <c r="L225" s="4">
        <f t="shared" si="103"/>
        <v>518</v>
      </c>
      <c r="M225" s="4">
        <f t="shared" si="103"/>
        <v>526</v>
      </c>
      <c r="N225" s="4">
        <f t="shared" si="103"/>
        <v>517</v>
      </c>
      <c r="O225" s="48">
        <v>526</v>
      </c>
      <c r="Q225" s="4">
        <f t="shared" ref="Q225" si="104">SUM(D225:O225)</f>
        <v>6316</v>
      </c>
    </row>
    <row r="226" spans="1:17" ht="13.5" outlineLevel="1" thickBot="1" x14ac:dyDescent="0.25">
      <c r="A226" s="3" t="s">
        <v>62</v>
      </c>
      <c r="B226" s="14"/>
      <c r="C226" s="14"/>
      <c r="D226" s="11">
        <f t="shared" ref="D226" si="105">SUM(D219:D225)</f>
        <v>53107</v>
      </c>
      <c r="E226" s="11">
        <f t="shared" ref="E226:H226" si="106">SUM(E219:E225)</f>
        <v>53372</v>
      </c>
      <c r="F226" s="11">
        <f t="shared" si="106"/>
        <v>53471</v>
      </c>
      <c r="G226" s="11">
        <f t="shared" si="106"/>
        <v>53584</v>
      </c>
      <c r="H226" s="11">
        <f t="shared" si="106"/>
        <v>53740</v>
      </c>
      <c r="I226" s="11">
        <f t="shared" ref="I226" si="107">SUM(I219:I225)</f>
        <v>54282</v>
      </c>
      <c r="J226" s="11">
        <f t="shared" ref="J226" si="108">SUM(J219:J225)</f>
        <v>54000</v>
      </c>
      <c r="K226" s="11">
        <f t="shared" ref="K226" si="109">SUM(K219:K225)</f>
        <v>53982</v>
      </c>
      <c r="L226" s="11">
        <f t="shared" ref="L226" si="110">SUM(L219:L225)</f>
        <v>53999</v>
      </c>
      <c r="M226" s="11">
        <f t="shared" ref="M226" si="111">SUM(M219:M225)</f>
        <v>53967</v>
      </c>
      <c r="N226" s="11">
        <f t="shared" ref="N226" si="112">SUM(N219:N225)</f>
        <v>54268</v>
      </c>
      <c r="O226" s="11">
        <f t="shared" ref="O226" si="113">SUM(O219:O225)</f>
        <v>54608</v>
      </c>
      <c r="Q226" s="22">
        <f>SUM(Q219:Q225)</f>
        <v>646380</v>
      </c>
    </row>
    <row r="227" spans="1:17" ht="13.5" outlineLevel="1" thickTop="1" x14ac:dyDescent="0.2">
      <c r="A227" s="3"/>
      <c r="B227" s="14"/>
      <c r="C227" s="14"/>
      <c r="D227" s="17"/>
      <c r="E227" s="17"/>
      <c r="F227" s="17"/>
      <c r="G227" s="17"/>
      <c r="H227" s="9"/>
      <c r="I227" s="17"/>
      <c r="J227" s="9"/>
      <c r="K227" s="17"/>
      <c r="L227" s="17"/>
      <c r="M227" s="17"/>
      <c r="N227" s="17"/>
      <c r="O227" s="17"/>
      <c r="Q227" s="15"/>
    </row>
    <row r="228" spans="1:17" outlineLevel="1" x14ac:dyDescent="0.2">
      <c r="A228" s="1"/>
    </row>
    <row r="229" spans="1:17" outlineLevel="1" x14ac:dyDescent="0.2">
      <c r="A229" s="2" t="s">
        <v>88</v>
      </c>
      <c r="B229" s="12" t="str">
        <f>+B$49</f>
        <v>District</v>
      </c>
      <c r="C229" s="12" t="str">
        <f>+C$49</f>
        <v>Code</v>
      </c>
      <c r="D229" s="25">
        <f t="shared" ref="D229:Q229" si="114">+D$2</f>
        <v>41640</v>
      </c>
      <c r="E229" s="25">
        <f t="shared" si="114"/>
        <v>41671</v>
      </c>
      <c r="F229" s="25">
        <f t="shared" si="114"/>
        <v>41699</v>
      </c>
      <c r="G229" s="25">
        <f t="shared" si="114"/>
        <v>41730</v>
      </c>
      <c r="H229" s="25">
        <f t="shared" si="114"/>
        <v>41760</v>
      </c>
      <c r="I229" s="25">
        <f t="shared" si="114"/>
        <v>41791</v>
      </c>
      <c r="J229" s="25">
        <f t="shared" si="114"/>
        <v>41821</v>
      </c>
      <c r="K229" s="25">
        <f t="shared" si="114"/>
        <v>41852</v>
      </c>
      <c r="L229" s="25">
        <f t="shared" si="114"/>
        <v>41883</v>
      </c>
      <c r="M229" s="25">
        <f t="shared" si="114"/>
        <v>41913</v>
      </c>
      <c r="N229" s="25">
        <f t="shared" si="114"/>
        <v>41944</v>
      </c>
      <c r="O229" s="25">
        <f t="shared" si="114"/>
        <v>41974</v>
      </c>
      <c r="Q229" s="25" t="str">
        <f t="shared" si="114"/>
        <v>Total</v>
      </c>
    </row>
    <row r="230" spans="1:17" outlineLevel="1" x14ac:dyDescent="0.2">
      <c r="A230" s="1" t="s">
        <v>72</v>
      </c>
      <c r="B230" s="13">
        <v>8</v>
      </c>
      <c r="C230" s="1"/>
      <c r="D230" s="4">
        <v>1220</v>
      </c>
      <c r="E230" s="4">
        <v>1220</v>
      </c>
      <c r="F230" s="4">
        <v>1230</v>
      </c>
      <c r="G230" s="4">
        <v>1254</v>
      </c>
      <c r="H230" s="4">
        <v>1277</v>
      </c>
      <c r="I230" s="4">
        <v>1288</v>
      </c>
      <c r="J230" s="4">
        <v>1288</v>
      </c>
      <c r="K230" s="4">
        <v>1290</v>
      </c>
      <c r="L230" s="4">
        <v>1288</v>
      </c>
      <c r="M230" s="4">
        <v>1298</v>
      </c>
      <c r="N230" s="4">
        <v>1284</v>
      </c>
      <c r="O230" s="4">
        <v>1293</v>
      </c>
      <c r="Q230" s="4">
        <f>SUM(D230:O230)</f>
        <v>15230</v>
      </c>
    </row>
    <row r="231" spans="1:17" outlineLevel="1" x14ac:dyDescent="0.2">
      <c r="A231" s="1" t="s">
        <v>90</v>
      </c>
      <c r="B231" s="13">
        <v>10</v>
      </c>
      <c r="C231" s="1"/>
      <c r="D231" s="4">
        <v>507</v>
      </c>
      <c r="E231" s="4">
        <v>507</v>
      </c>
      <c r="F231" s="4">
        <v>519</v>
      </c>
      <c r="G231" s="4">
        <v>525</v>
      </c>
      <c r="H231" s="4">
        <v>533</v>
      </c>
      <c r="I231" s="4">
        <v>541</v>
      </c>
      <c r="J231" s="4">
        <v>544</v>
      </c>
      <c r="K231" s="4">
        <v>542</v>
      </c>
      <c r="L231" s="4">
        <v>548</v>
      </c>
      <c r="M231" s="4">
        <v>548</v>
      </c>
      <c r="N231" s="4">
        <v>545</v>
      </c>
      <c r="O231" s="4">
        <v>549</v>
      </c>
      <c r="Q231" s="4">
        <f t="shared" ref="Q231:Q234" si="115">SUM(D231:O231)</f>
        <v>6408</v>
      </c>
    </row>
    <row r="232" spans="1:17" outlineLevel="1" x14ac:dyDescent="0.2">
      <c r="A232" s="1" t="s">
        <v>70</v>
      </c>
      <c r="B232" s="12" t="s">
        <v>91</v>
      </c>
      <c r="C232" s="1"/>
      <c r="D232" s="4">
        <v>5517</v>
      </c>
      <c r="E232" s="4">
        <v>5517</v>
      </c>
      <c r="F232" s="4">
        <v>5571</v>
      </c>
      <c r="G232" s="4">
        <v>5667</v>
      </c>
      <c r="H232" s="4">
        <v>5779</v>
      </c>
      <c r="I232" s="4">
        <v>5846</v>
      </c>
      <c r="J232" s="4">
        <v>5930</v>
      </c>
      <c r="K232" s="4">
        <v>5954</v>
      </c>
      <c r="L232" s="4">
        <v>5946</v>
      </c>
      <c r="M232" s="4">
        <v>5936</v>
      </c>
      <c r="N232" s="4">
        <v>5911</v>
      </c>
      <c r="O232" s="4">
        <v>5926</v>
      </c>
      <c r="Q232" s="4">
        <f t="shared" si="115"/>
        <v>69500</v>
      </c>
    </row>
    <row r="233" spans="1:17" outlineLevel="1" x14ac:dyDescent="0.2">
      <c r="A233" s="1" t="s">
        <v>92</v>
      </c>
      <c r="B233" s="12">
        <v>29</v>
      </c>
      <c r="C233" s="1"/>
      <c r="D233" s="4">
        <v>2756</v>
      </c>
      <c r="E233" s="4">
        <v>2756</v>
      </c>
      <c r="F233" s="4">
        <v>2812</v>
      </c>
      <c r="G233" s="4">
        <v>2862</v>
      </c>
      <c r="H233" s="4">
        <v>2918</v>
      </c>
      <c r="I233" s="4">
        <v>2947</v>
      </c>
      <c r="J233" s="4">
        <v>2993</v>
      </c>
      <c r="K233" s="4">
        <v>2996</v>
      </c>
      <c r="L233" s="4">
        <v>2983</v>
      </c>
      <c r="M233" s="4">
        <v>2996</v>
      </c>
      <c r="N233" s="4">
        <v>2985</v>
      </c>
      <c r="O233" s="4">
        <v>2988</v>
      </c>
      <c r="Q233" s="4">
        <f t="shared" si="115"/>
        <v>34992</v>
      </c>
    </row>
    <row r="234" spans="1:17" ht="25.5" outlineLevel="1" x14ac:dyDescent="0.2">
      <c r="A234" s="1" t="s">
        <v>97</v>
      </c>
      <c r="B234" s="16" t="s">
        <v>98</v>
      </c>
      <c r="C234" s="1"/>
      <c r="D234" s="4">
        <v>22586</v>
      </c>
      <c r="E234" s="4">
        <v>22586</v>
      </c>
      <c r="F234" s="4">
        <v>22545</v>
      </c>
      <c r="G234" s="4">
        <v>22578</v>
      </c>
      <c r="H234" s="4">
        <v>22634</v>
      </c>
      <c r="I234" s="4">
        <v>22533</v>
      </c>
      <c r="J234" s="4">
        <v>22506</v>
      </c>
      <c r="K234" s="4">
        <v>22652</v>
      </c>
      <c r="L234" s="4">
        <v>22555</v>
      </c>
      <c r="M234" s="4">
        <v>22459</v>
      </c>
      <c r="N234" s="4">
        <v>22673</v>
      </c>
      <c r="O234" s="4">
        <v>22744</v>
      </c>
      <c r="Q234" s="4">
        <f t="shared" si="115"/>
        <v>271051</v>
      </c>
    </row>
    <row r="235" spans="1:17" outlineLevel="1" x14ac:dyDescent="0.2">
      <c r="A235" s="1" t="s">
        <v>73</v>
      </c>
      <c r="B235" s="12">
        <v>55</v>
      </c>
      <c r="C235" s="1"/>
      <c r="D235" s="4">
        <v>1449</v>
      </c>
      <c r="E235" s="4">
        <v>1449</v>
      </c>
      <c r="F235" s="4">
        <v>1477</v>
      </c>
      <c r="G235" s="4">
        <v>1536</v>
      </c>
      <c r="H235" s="4">
        <v>1578</v>
      </c>
      <c r="I235" s="4">
        <v>1596</v>
      </c>
      <c r="J235" s="4">
        <v>1625</v>
      </c>
      <c r="K235" s="4">
        <v>1642</v>
      </c>
      <c r="L235" s="4">
        <v>1645</v>
      </c>
      <c r="M235" s="4">
        <v>1660</v>
      </c>
      <c r="N235" s="4">
        <v>1649</v>
      </c>
      <c r="O235" s="4">
        <v>1637</v>
      </c>
      <c r="Q235" s="4">
        <f t="shared" ref="Q235" si="116">SUM(D235:O235)</f>
        <v>18943</v>
      </c>
    </row>
    <row r="236" spans="1:17" outlineLevel="1" x14ac:dyDescent="0.2">
      <c r="A236" s="1" t="s">
        <v>93</v>
      </c>
      <c r="B236" s="12">
        <v>38</v>
      </c>
      <c r="C236" s="1"/>
      <c r="D236" s="4">
        <v>354</v>
      </c>
      <c r="E236" s="4">
        <v>354</v>
      </c>
      <c r="F236" s="4">
        <v>360</v>
      </c>
      <c r="G236" s="4">
        <v>360</v>
      </c>
      <c r="H236" s="4">
        <v>361</v>
      </c>
      <c r="I236" s="4">
        <v>361</v>
      </c>
      <c r="J236" s="4">
        <v>366</v>
      </c>
      <c r="K236" s="4">
        <v>363</v>
      </c>
      <c r="L236" s="4">
        <v>365</v>
      </c>
      <c r="M236" s="4">
        <v>373</v>
      </c>
      <c r="N236" s="4">
        <v>367</v>
      </c>
      <c r="O236" s="4">
        <v>371</v>
      </c>
      <c r="Q236" s="4">
        <f t="shared" ref="Q236" si="117">SUM(D236:O236)</f>
        <v>4355</v>
      </c>
    </row>
    <row r="237" spans="1:17" ht="13.5" outlineLevel="1" thickBot="1" x14ac:dyDescent="0.25">
      <c r="A237" s="3" t="s">
        <v>2</v>
      </c>
      <c r="B237" s="14"/>
      <c r="C237" s="14"/>
      <c r="D237" s="11">
        <f t="shared" ref="D237" si="118">SUM(D230:D236)</f>
        <v>34389</v>
      </c>
      <c r="E237" s="11">
        <f t="shared" ref="E237:O237" si="119">SUM(E230:E236)</f>
        <v>34389</v>
      </c>
      <c r="F237" s="11">
        <f t="shared" si="119"/>
        <v>34514</v>
      </c>
      <c r="G237" s="11">
        <f t="shared" si="119"/>
        <v>34782</v>
      </c>
      <c r="H237" s="11">
        <f t="shared" si="119"/>
        <v>35080</v>
      </c>
      <c r="I237" s="11">
        <f t="shared" si="119"/>
        <v>35112</v>
      </c>
      <c r="J237" s="11">
        <f t="shared" si="119"/>
        <v>35252</v>
      </c>
      <c r="K237" s="11">
        <f t="shared" si="119"/>
        <v>35439</v>
      </c>
      <c r="L237" s="11">
        <f t="shared" si="119"/>
        <v>35330</v>
      </c>
      <c r="M237" s="11">
        <f t="shared" si="119"/>
        <v>35270</v>
      </c>
      <c r="N237" s="11">
        <f t="shared" si="119"/>
        <v>35414</v>
      </c>
      <c r="O237" s="11">
        <f t="shared" si="119"/>
        <v>35508</v>
      </c>
      <c r="Q237" s="22">
        <f>SUM(Q230:Q235)</f>
        <v>416124</v>
      </c>
    </row>
    <row r="238" spans="1:17" ht="13.5" outlineLevel="1" thickTop="1" x14ac:dyDescent="0.2">
      <c r="A238" s="1"/>
    </row>
    <row r="239" spans="1:17" outlineLevel="1" x14ac:dyDescent="0.2">
      <c r="A239" s="1"/>
    </row>
    <row r="240" spans="1:17" outlineLevel="1" x14ac:dyDescent="0.2">
      <c r="A240" s="2" t="s">
        <v>24</v>
      </c>
      <c r="B240" s="12" t="str">
        <f>+B$49</f>
        <v>District</v>
      </c>
      <c r="C240" s="12" t="str">
        <f>+C$49</f>
        <v>Code</v>
      </c>
      <c r="D240" s="25">
        <f t="shared" ref="D240:Q240" si="120">+D$2</f>
        <v>41640</v>
      </c>
      <c r="E240" s="25">
        <f t="shared" si="120"/>
        <v>41671</v>
      </c>
      <c r="F240" s="25">
        <f t="shared" si="120"/>
        <v>41699</v>
      </c>
      <c r="G240" s="25">
        <f t="shared" si="120"/>
        <v>41730</v>
      </c>
      <c r="H240" s="25">
        <f t="shared" si="120"/>
        <v>41760</v>
      </c>
      <c r="I240" s="25">
        <f t="shared" si="120"/>
        <v>41791</v>
      </c>
      <c r="J240" s="25">
        <f t="shared" si="120"/>
        <v>41821</v>
      </c>
      <c r="K240" s="25">
        <f t="shared" si="120"/>
        <v>41852</v>
      </c>
      <c r="L240" s="25">
        <f t="shared" si="120"/>
        <v>41883</v>
      </c>
      <c r="M240" s="25">
        <f t="shared" si="120"/>
        <v>41913</v>
      </c>
      <c r="N240" s="25">
        <f t="shared" si="120"/>
        <v>41944</v>
      </c>
      <c r="O240" s="25">
        <f t="shared" si="120"/>
        <v>41974</v>
      </c>
      <c r="Q240" s="25" t="str">
        <f t="shared" si="120"/>
        <v>Total</v>
      </c>
    </row>
    <row r="241" spans="1:17" outlineLevel="1" x14ac:dyDescent="0.2">
      <c r="A241" s="1" t="s">
        <v>72</v>
      </c>
      <c r="B241" s="13">
        <v>8</v>
      </c>
      <c r="C241" s="1"/>
      <c r="D241" s="4">
        <v>4</v>
      </c>
      <c r="E241" s="4">
        <v>4</v>
      </c>
      <c r="F241" s="4">
        <v>5</v>
      </c>
      <c r="G241" s="4">
        <v>5</v>
      </c>
      <c r="H241" s="4">
        <v>4</v>
      </c>
      <c r="I241" s="4">
        <v>5</v>
      </c>
      <c r="J241" s="4">
        <v>5</v>
      </c>
      <c r="K241" s="4">
        <v>5</v>
      </c>
      <c r="L241" s="4">
        <v>4</v>
      </c>
      <c r="M241" s="4">
        <v>4</v>
      </c>
      <c r="N241" s="4">
        <v>3</v>
      </c>
      <c r="O241" s="4">
        <v>3</v>
      </c>
      <c r="Q241" s="4">
        <f>SUM(D241:O241)</f>
        <v>51</v>
      </c>
    </row>
    <row r="242" spans="1:17" outlineLevel="1" x14ac:dyDescent="0.2">
      <c r="A242" s="1" t="s">
        <v>90</v>
      </c>
      <c r="B242" s="13">
        <v>10</v>
      </c>
      <c r="C242" s="1"/>
      <c r="D242" s="4">
        <v>6</v>
      </c>
      <c r="E242" s="4">
        <v>6</v>
      </c>
      <c r="F242" s="4">
        <v>6</v>
      </c>
      <c r="G242" s="4">
        <v>6</v>
      </c>
      <c r="H242" s="4">
        <v>5</v>
      </c>
      <c r="I242" s="4">
        <v>5</v>
      </c>
      <c r="J242" s="4">
        <v>5</v>
      </c>
      <c r="K242" s="4">
        <v>5</v>
      </c>
      <c r="L242" s="4">
        <v>5</v>
      </c>
      <c r="M242" s="4">
        <v>5</v>
      </c>
      <c r="N242" s="4">
        <v>5</v>
      </c>
      <c r="O242" s="4">
        <v>5</v>
      </c>
      <c r="Q242" s="4">
        <f t="shared" ref="Q242:Q245" si="121">SUM(D242:O242)</f>
        <v>64</v>
      </c>
    </row>
    <row r="243" spans="1:17" outlineLevel="1" x14ac:dyDescent="0.2">
      <c r="A243" s="1" t="s">
        <v>70</v>
      </c>
      <c r="B243" s="12" t="s">
        <v>91</v>
      </c>
      <c r="C243" s="1"/>
      <c r="D243" s="4">
        <v>30</v>
      </c>
      <c r="E243" s="4">
        <v>30</v>
      </c>
      <c r="F243" s="4">
        <v>33</v>
      </c>
      <c r="G243" s="4">
        <v>39</v>
      </c>
      <c r="H243" s="4">
        <v>38</v>
      </c>
      <c r="I243" s="4">
        <v>40</v>
      </c>
      <c r="J243" s="4">
        <v>41</v>
      </c>
      <c r="K243" s="4">
        <v>41</v>
      </c>
      <c r="L243" s="4">
        <v>39</v>
      </c>
      <c r="M243" s="4">
        <v>40</v>
      </c>
      <c r="N243" s="4">
        <v>39</v>
      </c>
      <c r="O243" s="4">
        <v>40</v>
      </c>
      <c r="Q243" s="4">
        <f t="shared" si="121"/>
        <v>450</v>
      </c>
    </row>
    <row r="244" spans="1:17" outlineLevel="1" x14ac:dyDescent="0.2">
      <c r="A244" s="1" t="s">
        <v>92</v>
      </c>
      <c r="B244" s="12">
        <v>29</v>
      </c>
      <c r="C244" s="1"/>
      <c r="D244" s="4">
        <v>13</v>
      </c>
      <c r="E244" s="4">
        <v>13</v>
      </c>
      <c r="F244" s="4">
        <v>13</v>
      </c>
      <c r="G244" s="4">
        <v>13</v>
      </c>
      <c r="H244" s="4">
        <v>13</v>
      </c>
      <c r="I244" s="4">
        <v>13</v>
      </c>
      <c r="J244" s="4">
        <v>13</v>
      </c>
      <c r="K244" s="4">
        <v>13</v>
      </c>
      <c r="L244" s="4">
        <v>13</v>
      </c>
      <c r="M244" s="4">
        <v>13</v>
      </c>
      <c r="N244" s="4">
        <v>13</v>
      </c>
      <c r="O244" s="4">
        <v>13</v>
      </c>
      <c r="Q244" s="4">
        <f t="shared" si="121"/>
        <v>156</v>
      </c>
    </row>
    <row r="245" spans="1:17" ht="25.5" outlineLevel="1" x14ac:dyDescent="0.2">
      <c r="A245" s="1" t="s">
        <v>97</v>
      </c>
      <c r="B245" s="16" t="s">
        <v>98</v>
      </c>
      <c r="C245" s="1"/>
      <c r="D245" s="4">
        <v>2</v>
      </c>
      <c r="E245" s="4">
        <v>2</v>
      </c>
      <c r="F245" s="4">
        <v>2</v>
      </c>
      <c r="G245" s="4">
        <v>2</v>
      </c>
      <c r="H245" s="4">
        <v>2</v>
      </c>
      <c r="I245" s="4">
        <v>2</v>
      </c>
      <c r="J245" s="4">
        <v>2</v>
      </c>
      <c r="K245" s="4">
        <v>2</v>
      </c>
      <c r="L245" s="4">
        <v>2</v>
      </c>
      <c r="M245" s="4">
        <v>2</v>
      </c>
      <c r="N245" s="4">
        <v>2</v>
      </c>
      <c r="O245" s="4">
        <v>2</v>
      </c>
      <c r="Q245" s="4">
        <f t="shared" si="121"/>
        <v>24</v>
      </c>
    </row>
    <row r="246" spans="1:17" outlineLevel="1" x14ac:dyDescent="0.2">
      <c r="A246" s="1" t="s">
        <v>73</v>
      </c>
      <c r="B246" s="12">
        <v>55</v>
      </c>
      <c r="C246" s="1"/>
      <c r="D246" s="4">
        <v>4</v>
      </c>
      <c r="E246" s="4">
        <v>4</v>
      </c>
      <c r="F246" s="4">
        <v>4</v>
      </c>
      <c r="G246" s="4">
        <v>4</v>
      </c>
      <c r="H246" s="4">
        <v>6</v>
      </c>
      <c r="I246" s="4">
        <v>5</v>
      </c>
      <c r="J246" s="4">
        <v>5</v>
      </c>
      <c r="K246" s="4">
        <v>4</v>
      </c>
      <c r="L246" s="4">
        <v>4</v>
      </c>
      <c r="M246" s="4">
        <v>5</v>
      </c>
      <c r="N246" s="4">
        <v>5</v>
      </c>
      <c r="O246" s="4">
        <v>5</v>
      </c>
      <c r="Q246" s="4">
        <f t="shared" ref="Q246" si="122">SUM(D246:O246)</f>
        <v>55</v>
      </c>
    </row>
    <row r="247" spans="1:17" ht="13.5" outlineLevel="1" thickBot="1" x14ac:dyDescent="0.25">
      <c r="A247" s="3" t="s">
        <v>25</v>
      </c>
      <c r="B247" s="14"/>
      <c r="C247" s="14"/>
      <c r="D247" s="11">
        <f t="shared" ref="D247:E247" si="123">SUM(D241:D246)</f>
        <v>59</v>
      </c>
      <c r="E247" s="11">
        <f t="shared" si="123"/>
        <v>59</v>
      </c>
      <c r="F247" s="11">
        <f t="shared" ref="F247:O247" si="124">SUM(F241:F246)</f>
        <v>63</v>
      </c>
      <c r="G247" s="11">
        <f t="shared" si="124"/>
        <v>69</v>
      </c>
      <c r="H247" s="11">
        <f t="shared" si="124"/>
        <v>68</v>
      </c>
      <c r="I247" s="11">
        <f t="shared" si="124"/>
        <v>70</v>
      </c>
      <c r="J247" s="11">
        <f t="shared" si="124"/>
        <v>71</v>
      </c>
      <c r="K247" s="11">
        <f t="shared" si="124"/>
        <v>70</v>
      </c>
      <c r="L247" s="11">
        <f t="shared" si="124"/>
        <v>67</v>
      </c>
      <c r="M247" s="11">
        <f t="shared" si="124"/>
        <v>69</v>
      </c>
      <c r="N247" s="11">
        <f t="shared" si="124"/>
        <v>67</v>
      </c>
      <c r="O247" s="11">
        <f t="shared" si="124"/>
        <v>68</v>
      </c>
      <c r="Q247" s="22">
        <f>SUM(Q241:Q246)</f>
        <v>800</v>
      </c>
    </row>
    <row r="248" spans="1:17" ht="13.5" outlineLevel="1" thickTop="1" x14ac:dyDescent="0.2">
      <c r="A248" s="3"/>
      <c r="B248" s="14"/>
      <c r="C248" s="14"/>
      <c r="D248" s="17"/>
      <c r="E248" s="17"/>
      <c r="F248" s="17"/>
      <c r="G248" s="17"/>
      <c r="H248" s="9"/>
      <c r="I248" s="17"/>
      <c r="J248" s="9"/>
      <c r="K248" s="17"/>
      <c r="L248" s="17"/>
      <c r="M248" s="17"/>
      <c r="N248" s="17"/>
      <c r="O248" s="17"/>
      <c r="Q248" s="15"/>
    </row>
    <row r="249" spans="1:17" outlineLevel="1" x14ac:dyDescent="0.2">
      <c r="A249" s="1"/>
    </row>
    <row r="250" spans="1:17" outlineLevel="1" x14ac:dyDescent="0.2">
      <c r="A250" s="2" t="s">
        <v>41</v>
      </c>
      <c r="B250" s="12" t="str">
        <f>+B$49</f>
        <v>District</v>
      </c>
      <c r="C250" s="12" t="str">
        <f>+C$49</f>
        <v>Code</v>
      </c>
      <c r="D250" s="25">
        <f t="shared" ref="D250:Q250" si="125">+D$2</f>
        <v>41640</v>
      </c>
      <c r="E250" s="25">
        <f t="shared" si="125"/>
        <v>41671</v>
      </c>
      <c r="F250" s="25">
        <f t="shared" si="125"/>
        <v>41699</v>
      </c>
      <c r="G250" s="25">
        <f t="shared" si="125"/>
        <v>41730</v>
      </c>
      <c r="H250" s="25">
        <f t="shared" si="125"/>
        <v>41760</v>
      </c>
      <c r="I250" s="25">
        <f t="shared" si="125"/>
        <v>41791</v>
      </c>
      <c r="J250" s="25">
        <f t="shared" si="125"/>
        <v>41821</v>
      </c>
      <c r="K250" s="25">
        <f t="shared" si="125"/>
        <v>41852</v>
      </c>
      <c r="L250" s="25">
        <f t="shared" si="125"/>
        <v>41883</v>
      </c>
      <c r="M250" s="25">
        <f t="shared" si="125"/>
        <v>41913</v>
      </c>
      <c r="N250" s="25">
        <f t="shared" si="125"/>
        <v>41944</v>
      </c>
      <c r="O250" s="25">
        <f t="shared" si="125"/>
        <v>41974</v>
      </c>
      <c r="Q250" s="25" t="str">
        <f t="shared" si="125"/>
        <v>Total</v>
      </c>
    </row>
    <row r="251" spans="1:17" outlineLevel="1" x14ac:dyDescent="0.2">
      <c r="A251" s="1" t="s">
        <v>72</v>
      </c>
      <c r="B251" s="12">
        <v>8</v>
      </c>
      <c r="C251" s="1"/>
      <c r="D251" s="4">
        <v>2780</v>
      </c>
      <c r="E251" s="4">
        <v>2780</v>
      </c>
      <c r="F251" s="4">
        <v>2802</v>
      </c>
      <c r="G251" s="4">
        <v>2817</v>
      </c>
      <c r="H251" s="4">
        <v>2807</v>
      </c>
      <c r="I251" s="4">
        <v>2803</v>
      </c>
      <c r="J251" s="4">
        <v>2825</v>
      </c>
      <c r="K251" s="4">
        <v>2835</v>
      </c>
      <c r="L251" s="4">
        <v>2849</v>
      </c>
      <c r="M251" s="4">
        <v>2854</v>
      </c>
      <c r="N251" s="4">
        <v>2860</v>
      </c>
      <c r="O251" s="4">
        <v>2897</v>
      </c>
      <c r="Q251" s="4">
        <f>SUM(D251:O251)</f>
        <v>33909</v>
      </c>
    </row>
    <row r="252" spans="1:17" outlineLevel="1" x14ac:dyDescent="0.2">
      <c r="A252" s="1" t="s">
        <v>90</v>
      </c>
      <c r="B252" s="13">
        <v>10</v>
      </c>
      <c r="C252" s="1"/>
      <c r="D252" s="4">
        <v>1149</v>
      </c>
      <c r="E252" s="4">
        <v>1149</v>
      </c>
      <c r="F252" s="4">
        <v>1155</v>
      </c>
      <c r="G252" s="4">
        <v>1141</v>
      </c>
      <c r="H252" s="4">
        <v>1159</v>
      </c>
      <c r="I252" s="4">
        <v>1157</v>
      </c>
      <c r="J252" s="4">
        <v>1166</v>
      </c>
      <c r="K252" s="4">
        <v>1164</v>
      </c>
      <c r="L252" s="4">
        <v>1168</v>
      </c>
      <c r="M252" s="4">
        <v>1165</v>
      </c>
      <c r="N252" s="4">
        <v>1166</v>
      </c>
      <c r="O252" s="4">
        <v>1177</v>
      </c>
      <c r="Q252" s="4">
        <f t="shared" ref="Q252:Q257" si="126">SUM(D252:O252)</f>
        <v>13916</v>
      </c>
    </row>
    <row r="253" spans="1:17" outlineLevel="1" x14ac:dyDescent="0.2">
      <c r="A253" s="1" t="s">
        <v>70</v>
      </c>
      <c r="B253" s="12" t="s">
        <v>91</v>
      </c>
      <c r="C253" s="1"/>
      <c r="D253" s="4">
        <v>17922</v>
      </c>
      <c r="E253" s="4">
        <v>17922</v>
      </c>
      <c r="F253" s="4">
        <v>17942</v>
      </c>
      <c r="G253" s="4">
        <v>17982</v>
      </c>
      <c r="H253" s="4">
        <v>18059</v>
      </c>
      <c r="I253" s="4">
        <v>18057</v>
      </c>
      <c r="J253" s="4">
        <v>18116</v>
      </c>
      <c r="K253" s="4">
        <v>18143</v>
      </c>
      <c r="L253" s="4">
        <v>18200</v>
      </c>
      <c r="M253" s="4">
        <v>18213</v>
      </c>
      <c r="N253" s="4">
        <v>18238</v>
      </c>
      <c r="O253" s="4">
        <v>18387</v>
      </c>
      <c r="Q253" s="4">
        <f t="shared" si="126"/>
        <v>217181</v>
      </c>
    </row>
    <row r="254" spans="1:17" outlineLevel="1" x14ac:dyDescent="0.2">
      <c r="A254" s="1" t="s">
        <v>92</v>
      </c>
      <c r="B254" s="13">
        <v>29</v>
      </c>
      <c r="C254" s="1"/>
      <c r="D254" s="4">
        <v>4827</v>
      </c>
      <c r="E254" s="4">
        <v>4827</v>
      </c>
      <c r="F254" s="4">
        <v>4872</v>
      </c>
      <c r="G254" s="4">
        <v>4890</v>
      </c>
      <c r="H254" s="4">
        <v>4891</v>
      </c>
      <c r="I254" s="4">
        <v>4882</v>
      </c>
      <c r="J254" s="4">
        <v>4920</v>
      </c>
      <c r="K254" s="4">
        <v>4910</v>
      </c>
      <c r="L254" s="4">
        <v>4928</v>
      </c>
      <c r="M254" s="4">
        <v>4959</v>
      </c>
      <c r="N254" s="4">
        <v>4978</v>
      </c>
      <c r="O254" s="4">
        <v>4999</v>
      </c>
      <c r="Q254" s="4">
        <f t="shared" si="126"/>
        <v>58883</v>
      </c>
    </row>
    <row r="255" spans="1:17" ht="25.5" outlineLevel="1" x14ac:dyDescent="0.2">
      <c r="A255" s="1" t="s">
        <v>97</v>
      </c>
      <c r="B255" s="16" t="s">
        <v>98</v>
      </c>
      <c r="C255" s="1"/>
      <c r="D255" s="4">
        <v>23528</v>
      </c>
      <c r="E255" s="4">
        <v>23528</v>
      </c>
      <c r="F255" s="4">
        <v>23502</v>
      </c>
      <c r="G255" s="4">
        <v>23546</v>
      </c>
      <c r="H255" s="4">
        <v>23613</v>
      </c>
      <c r="I255" s="4">
        <v>23516</v>
      </c>
      <c r="J255" s="4">
        <v>23501</v>
      </c>
      <c r="K255" s="4">
        <v>23693</v>
      </c>
      <c r="L255" s="4">
        <v>23611</v>
      </c>
      <c r="M255" s="4">
        <v>23502</v>
      </c>
      <c r="N255" s="4">
        <v>23745</v>
      </c>
      <c r="O255" s="4">
        <v>23836</v>
      </c>
      <c r="Q255" s="4">
        <f t="shared" si="126"/>
        <v>283121</v>
      </c>
    </row>
    <row r="256" spans="1:17" outlineLevel="1" x14ac:dyDescent="0.2">
      <c r="A256" s="1" t="s">
        <v>93</v>
      </c>
      <c r="B256" s="12">
        <v>38</v>
      </c>
      <c r="C256" s="1"/>
      <c r="D256" s="4">
        <v>521</v>
      </c>
      <c r="E256" s="4">
        <v>521</v>
      </c>
      <c r="F256" s="4">
        <v>527</v>
      </c>
      <c r="G256" s="4">
        <v>527</v>
      </c>
      <c r="H256" s="4">
        <v>528</v>
      </c>
      <c r="I256" s="4">
        <v>519</v>
      </c>
      <c r="J256" s="4">
        <v>520</v>
      </c>
      <c r="K256" s="4">
        <v>516</v>
      </c>
      <c r="L256" s="4">
        <v>517</v>
      </c>
      <c r="M256" s="4">
        <v>525</v>
      </c>
      <c r="N256" s="4">
        <v>516</v>
      </c>
      <c r="O256" s="4">
        <v>525</v>
      </c>
      <c r="Q256" s="4">
        <f t="shared" si="126"/>
        <v>6262</v>
      </c>
    </row>
    <row r="257" spans="1:17" outlineLevel="1" x14ac:dyDescent="0.2">
      <c r="A257" s="1" t="s">
        <v>73</v>
      </c>
      <c r="B257" s="12">
        <v>55</v>
      </c>
      <c r="C257" s="1"/>
      <c r="D257" s="4">
        <v>2679</v>
      </c>
      <c r="E257" s="4">
        <v>2679</v>
      </c>
      <c r="F257" s="4">
        <v>2701</v>
      </c>
      <c r="G257" s="4">
        <v>2712</v>
      </c>
      <c r="H257" s="4">
        <v>2726</v>
      </c>
      <c r="I257" s="4">
        <v>2721</v>
      </c>
      <c r="J257" s="4">
        <v>2723</v>
      </c>
      <c r="K257" s="4">
        <v>2749</v>
      </c>
      <c r="L257" s="4">
        <v>2756</v>
      </c>
      <c r="M257" s="4">
        <v>2781</v>
      </c>
      <c r="N257" s="4">
        <v>2798</v>
      </c>
      <c r="O257" s="4">
        <v>2808</v>
      </c>
      <c r="Q257" s="4">
        <f t="shared" si="126"/>
        <v>32833</v>
      </c>
    </row>
    <row r="258" spans="1:17" ht="13.5" outlineLevel="1" thickBot="1" x14ac:dyDescent="0.25">
      <c r="A258" s="3" t="s">
        <v>1</v>
      </c>
      <c r="B258" s="14"/>
      <c r="C258" s="14"/>
      <c r="D258" s="11">
        <f t="shared" ref="D258:E258" si="127">SUM(D251:D257)</f>
        <v>53406</v>
      </c>
      <c r="E258" s="11">
        <f t="shared" si="127"/>
        <v>53406</v>
      </c>
      <c r="F258" s="11">
        <f t="shared" ref="F258:O258" si="128">SUM(F251:F257)</f>
        <v>53501</v>
      </c>
      <c r="G258" s="11">
        <f t="shared" si="128"/>
        <v>53615</v>
      </c>
      <c r="H258" s="11">
        <f t="shared" si="128"/>
        <v>53783</v>
      </c>
      <c r="I258" s="11">
        <f t="shared" si="128"/>
        <v>53655</v>
      </c>
      <c r="J258" s="11">
        <f t="shared" si="128"/>
        <v>53771</v>
      </c>
      <c r="K258" s="11">
        <f t="shared" si="128"/>
        <v>54010</v>
      </c>
      <c r="L258" s="11">
        <f t="shared" si="128"/>
        <v>54029</v>
      </c>
      <c r="M258" s="11">
        <f t="shared" si="128"/>
        <v>53999</v>
      </c>
      <c r="N258" s="11">
        <f t="shared" si="128"/>
        <v>54301</v>
      </c>
      <c r="O258" s="11">
        <f t="shared" si="128"/>
        <v>54629</v>
      </c>
      <c r="Q258" s="22">
        <f>SUM(Q251:Q257)</f>
        <v>646105</v>
      </c>
    </row>
    <row r="259" spans="1:17" ht="13.5" outlineLevel="1" thickTop="1" x14ac:dyDescent="0.2">
      <c r="A259" s="3"/>
      <c r="B259" s="14"/>
      <c r="C259" s="14"/>
      <c r="D259" s="17"/>
      <c r="E259" s="17"/>
      <c r="F259" s="17"/>
      <c r="G259" s="17"/>
      <c r="H259" s="9"/>
      <c r="I259" s="17"/>
      <c r="J259" s="9"/>
      <c r="K259" s="17"/>
      <c r="L259" s="17"/>
      <c r="M259" s="17"/>
      <c r="N259" s="17"/>
      <c r="O259" s="17"/>
      <c r="Q259" s="15"/>
    </row>
    <row r="260" spans="1:17" outlineLevel="1" x14ac:dyDescent="0.2">
      <c r="A260" s="1"/>
    </row>
    <row r="261" spans="1:17" outlineLevel="1" x14ac:dyDescent="0.2">
      <c r="A261" s="2" t="s">
        <v>42</v>
      </c>
      <c r="B261" s="12" t="str">
        <f>+B$49</f>
        <v>District</v>
      </c>
      <c r="C261" s="12" t="str">
        <f>+C$49</f>
        <v>Code</v>
      </c>
      <c r="D261" s="25">
        <f t="shared" ref="D261:Q261" si="129">+D$2</f>
        <v>41640</v>
      </c>
      <c r="E261" s="25">
        <f t="shared" si="129"/>
        <v>41671</v>
      </c>
      <c r="F261" s="25">
        <f t="shared" si="129"/>
        <v>41699</v>
      </c>
      <c r="G261" s="25">
        <f t="shared" si="129"/>
        <v>41730</v>
      </c>
      <c r="H261" s="25">
        <f t="shared" si="129"/>
        <v>41760</v>
      </c>
      <c r="I261" s="25">
        <f t="shared" si="129"/>
        <v>41791</v>
      </c>
      <c r="J261" s="25">
        <v>41821</v>
      </c>
      <c r="K261" s="25">
        <f t="shared" si="129"/>
        <v>41852</v>
      </c>
      <c r="L261" s="25">
        <f t="shared" si="129"/>
        <v>41883</v>
      </c>
      <c r="M261" s="25">
        <f t="shared" si="129"/>
        <v>41913</v>
      </c>
      <c r="N261" s="25">
        <f t="shared" si="129"/>
        <v>41944</v>
      </c>
      <c r="O261" s="25">
        <f t="shared" si="129"/>
        <v>41974</v>
      </c>
      <c r="Q261" s="25" t="str">
        <f t="shared" si="129"/>
        <v>Total</v>
      </c>
    </row>
    <row r="262" spans="1:17" outlineLevel="1" x14ac:dyDescent="0.2">
      <c r="A262" s="1" t="s">
        <v>72</v>
      </c>
      <c r="B262" s="12">
        <v>8</v>
      </c>
      <c r="C262" s="1"/>
      <c r="D262" s="4">
        <v>7</v>
      </c>
      <c r="E262" s="4">
        <v>7</v>
      </c>
      <c r="F262" s="4">
        <v>8</v>
      </c>
      <c r="G262" s="4">
        <v>8</v>
      </c>
      <c r="H262" s="4">
        <v>8</v>
      </c>
      <c r="I262" s="4">
        <v>10</v>
      </c>
      <c r="J262" s="4">
        <v>10</v>
      </c>
      <c r="K262" s="4">
        <v>10</v>
      </c>
      <c r="L262" s="4">
        <v>10</v>
      </c>
      <c r="M262" s="4">
        <v>9</v>
      </c>
      <c r="N262" s="4">
        <v>9</v>
      </c>
      <c r="O262" s="4">
        <v>9</v>
      </c>
      <c r="Q262" s="4">
        <f>SUM(D262:O262)</f>
        <v>105</v>
      </c>
    </row>
    <row r="263" spans="1:17" outlineLevel="1" x14ac:dyDescent="0.2">
      <c r="A263" s="1" t="s">
        <v>90</v>
      </c>
      <c r="B263" s="13">
        <v>10</v>
      </c>
      <c r="C263" s="1"/>
      <c r="D263" s="4">
        <v>3</v>
      </c>
      <c r="E263" s="4">
        <v>3</v>
      </c>
      <c r="F263" s="4">
        <v>3</v>
      </c>
      <c r="G263" s="4">
        <v>3</v>
      </c>
      <c r="H263" s="4">
        <v>3</v>
      </c>
      <c r="I263" s="4">
        <v>3</v>
      </c>
      <c r="J263" s="4">
        <v>3</v>
      </c>
      <c r="K263" s="4">
        <v>2</v>
      </c>
      <c r="L263" s="4">
        <v>2</v>
      </c>
      <c r="M263" s="4">
        <v>2</v>
      </c>
      <c r="N263" s="4">
        <v>3</v>
      </c>
      <c r="O263" s="4">
        <v>3</v>
      </c>
      <c r="Q263" s="4">
        <f t="shared" ref="Q263:Q268" si="130">SUM(D263:O263)</f>
        <v>33</v>
      </c>
    </row>
    <row r="264" spans="1:17" outlineLevel="1" x14ac:dyDescent="0.2">
      <c r="A264" s="1" t="s">
        <v>70</v>
      </c>
      <c r="B264" s="12" t="s">
        <v>91</v>
      </c>
      <c r="C264" s="1"/>
      <c r="D264" s="4">
        <v>94</v>
      </c>
      <c r="E264" s="4">
        <v>94</v>
      </c>
      <c r="F264" s="4">
        <v>96</v>
      </c>
      <c r="G264" s="4">
        <v>100</v>
      </c>
      <c r="H264" s="4">
        <v>101</v>
      </c>
      <c r="I264" s="4">
        <v>100</v>
      </c>
      <c r="J264" s="4">
        <v>100</v>
      </c>
      <c r="K264" s="4">
        <v>100</v>
      </c>
      <c r="L264" s="4">
        <v>101</v>
      </c>
      <c r="M264" s="4">
        <v>105</v>
      </c>
      <c r="N264" s="4">
        <v>104</v>
      </c>
      <c r="O264" s="4">
        <v>106</v>
      </c>
      <c r="Q264" s="4">
        <f t="shared" si="130"/>
        <v>1201</v>
      </c>
    </row>
    <row r="265" spans="1:17" outlineLevel="1" x14ac:dyDescent="0.2">
      <c r="A265" s="1" t="s">
        <v>92</v>
      </c>
      <c r="B265" s="13">
        <v>29</v>
      </c>
      <c r="C265" s="1"/>
      <c r="D265" s="4">
        <v>21</v>
      </c>
      <c r="E265" s="4">
        <v>21</v>
      </c>
      <c r="F265" s="4">
        <v>21</v>
      </c>
      <c r="G265" s="4">
        <v>21</v>
      </c>
      <c r="H265" s="4">
        <v>20</v>
      </c>
      <c r="I265" s="4">
        <v>20</v>
      </c>
      <c r="J265" s="4">
        <v>19</v>
      </c>
      <c r="K265" s="4">
        <v>18</v>
      </c>
      <c r="L265" s="4">
        <v>18</v>
      </c>
      <c r="M265" s="4">
        <v>18</v>
      </c>
      <c r="N265" s="4">
        <v>18</v>
      </c>
      <c r="O265" s="4">
        <v>18</v>
      </c>
      <c r="Q265" s="4">
        <f t="shared" si="130"/>
        <v>233</v>
      </c>
    </row>
    <row r="266" spans="1:17" ht="25.5" outlineLevel="1" x14ac:dyDescent="0.2">
      <c r="A266" s="1" t="s">
        <v>97</v>
      </c>
      <c r="B266" s="16" t="s">
        <v>98</v>
      </c>
      <c r="C266" s="1"/>
      <c r="D266" s="4">
        <v>2</v>
      </c>
      <c r="E266" s="4">
        <v>2</v>
      </c>
      <c r="F266" s="4">
        <v>2</v>
      </c>
      <c r="G266" s="4">
        <v>2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>
        <v>1</v>
      </c>
      <c r="N266" s="4">
        <v>1</v>
      </c>
      <c r="O266" s="4">
        <v>1</v>
      </c>
      <c r="Q266" s="4">
        <f t="shared" ref="Q266" si="131">SUM(D266:O266)</f>
        <v>16</v>
      </c>
    </row>
    <row r="267" spans="1:17" outlineLevel="1" x14ac:dyDescent="0.2">
      <c r="A267" s="1" t="s">
        <v>93</v>
      </c>
      <c r="B267" s="12">
        <v>38</v>
      </c>
      <c r="C267" s="1"/>
      <c r="D267" s="4">
        <v>0</v>
      </c>
      <c r="E267" s="4">
        <v>0</v>
      </c>
      <c r="F267" s="4">
        <v>0</v>
      </c>
      <c r="G267" s="4">
        <v>0</v>
      </c>
      <c r="H267" s="4">
        <v>0</v>
      </c>
      <c r="I267" s="4">
        <v>0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Q267" s="4">
        <f t="shared" si="130"/>
        <v>0</v>
      </c>
    </row>
    <row r="268" spans="1:17" outlineLevel="1" x14ac:dyDescent="0.2">
      <c r="A268" s="1" t="s">
        <v>73</v>
      </c>
      <c r="B268" s="12">
        <v>55</v>
      </c>
      <c r="C268" s="1"/>
      <c r="D268" s="4">
        <v>3</v>
      </c>
      <c r="E268" s="4">
        <v>3</v>
      </c>
      <c r="F268" s="4">
        <v>3</v>
      </c>
      <c r="G268" s="4">
        <v>3</v>
      </c>
      <c r="H268" s="4">
        <v>4</v>
      </c>
      <c r="I268" s="4">
        <v>3</v>
      </c>
      <c r="J268" s="4">
        <v>3</v>
      </c>
      <c r="K268" s="4">
        <v>3</v>
      </c>
      <c r="L268" s="4">
        <v>3</v>
      </c>
      <c r="M268" s="4">
        <v>3</v>
      </c>
      <c r="N268" s="4">
        <v>3</v>
      </c>
      <c r="O268" s="4">
        <v>3</v>
      </c>
      <c r="Q268" s="4">
        <f t="shared" si="130"/>
        <v>37</v>
      </c>
    </row>
    <row r="269" spans="1:17" ht="13.5" outlineLevel="1" thickBot="1" x14ac:dyDescent="0.25">
      <c r="A269" s="3" t="s">
        <v>43</v>
      </c>
      <c r="D269" s="11">
        <f t="shared" ref="D269:E269" si="132">SUM(D262:D268)</f>
        <v>130</v>
      </c>
      <c r="E269" s="11">
        <f t="shared" si="132"/>
        <v>130</v>
      </c>
      <c r="F269" s="11">
        <f t="shared" ref="F269:O269" si="133">SUM(F262:F268)</f>
        <v>133</v>
      </c>
      <c r="G269" s="11">
        <f t="shared" si="133"/>
        <v>137</v>
      </c>
      <c r="H269" s="11">
        <f t="shared" si="133"/>
        <v>137</v>
      </c>
      <c r="I269" s="11">
        <f t="shared" si="133"/>
        <v>137</v>
      </c>
      <c r="J269" s="11">
        <f t="shared" si="133"/>
        <v>136</v>
      </c>
      <c r="K269" s="11">
        <f t="shared" si="133"/>
        <v>134</v>
      </c>
      <c r="L269" s="11">
        <f t="shared" si="133"/>
        <v>135</v>
      </c>
      <c r="M269" s="11">
        <f t="shared" si="133"/>
        <v>138</v>
      </c>
      <c r="N269" s="11">
        <f t="shared" si="133"/>
        <v>138</v>
      </c>
      <c r="O269" s="11">
        <f t="shared" si="133"/>
        <v>140</v>
      </c>
      <c r="Q269" s="22">
        <f>SUM(Q262:Q268)</f>
        <v>1625</v>
      </c>
    </row>
    <row r="270" spans="1:17" ht="13.5" outlineLevel="1" thickTop="1" x14ac:dyDescent="0.2">
      <c r="A270" s="3"/>
      <c r="D270" s="17"/>
      <c r="E270" s="17"/>
      <c r="F270" s="17"/>
      <c r="G270" s="17"/>
      <c r="H270" s="9"/>
      <c r="I270" s="17"/>
      <c r="J270" s="9"/>
      <c r="K270" s="17"/>
      <c r="L270" s="17"/>
      <c r="M270" s="17"/>
      <c r="N270" s="17"/>
      <c r="O270" s="17"/>
      <c r="Q270" s="15"/>
    </row>
  </sheetData>
  <conditionalFormatting sqref="P51:P63">
    <cfRule type="cellIs" dxfId="37" priority="42" stopIfTrue="1" operator="equal">
      <formula>""</formula>
    </cfRule>
  </conditionalFormatting>
  <conditionalFormatting sqref="P262:P268">
    <cfRule type="cellIs" dxfId="36" priority="41" stopIfTrue="1" operator="equal">
      <formula>""</formula>
    </cfRule>
  </conditionalFormatting>
  <conditionalFormatting sqref="P251:P257">
    <cfRule type="cellIs" dxfId="35" priority="40" stopIfTrue="1" operator="equal">
      <formula>""</formula>
    </cfRule>
  </conditionalFormatting>
  <conditionalFormatting sqref="P241:P246">
    <cfRule type="cellIs" dxfId="34" priority="39" stopIfTrue="1" operator="equal">
      <formula>""</formula>
    </cfRule>
  </conditionalFormatting>
  <conditionalFormatting sqref="P230:P236">
    <cfRule type="cellIs" dxfId="33" priority="38" stopIfTrue="1" operator="equal">
      <formula>""</formula>
    </cfRule>
  </conditionalFormatting>
  <conditionalFormatting sqref="P196:P208">
    <cfRule type="cellIs" dxfId="32" priority="37" stopIfTrue="1" operator="equal">
      <formula>""</formula>
    </cfRule>
  </conditionalFormatting>
  <conditionalFormatting sqref="P171:P183">
    <cfRule type="cellIs" dxfId="31" priority="36" stopIfTrue="1" operator="equal">
      <formula>""</formula>
    </cfRule>
  </conditionalFormatting>
  <conditionalFormatting sqref="P147:P159">
    <cfRule type="cellIs" dxfId="30" priority="35" stopIfTrue="1" operator="equal">
      <formula>""</formula>
    </cfRule>
  </conditionalFormatting>
  <conditionalFormatting sqref="P123:P135">
    <cfRule type="cellIs" dxfId="29" priority="34" stopIfTrue="1" operator="equal">
      <formula>""</formula>
    </cfRule>
  </conditionalFormatting>
  <conditionalFormatting sqref="P99:P111">
    <cfRule type="cellIs" dxfId="28" priority="32" stopIfTrue="1" operator="equal">
      <formula>""</formula>
    </cfRule>
  </conditionalFormatting>
  <conditionalFormatting sqref="P75:P87">
    <cfRule type="cellIs" dxfId="27" priority="31" stopIfTrue="1" operator="equal">
      <formula>""</formula>
    </cfRule>
  </conditionalFormatting>
  <conditionalFormatting sqref="D23:O23">
    <cfRule type="cellIs" dxfId="26" priority="28" stopIfTrue="1" operator="equal">
      <formula>""</formula>
    </cfRule>
  </conditionalFormatting>
  <conditionalFormatting sqref="D23:O23">
    <cfRule type="cellIs" dxfId="25" priority="29" stopIfTrue="1" operator="equal">
      <formula>""</formula>
    </cfRule>
  </conditionalFormatting>
  <conditionalFormatting sqref="D23:O23">
    <cfRule type="cellIs" dxfId="24" priority="30" stopIfTrue="1" operator="equal">
      <formula>""</formula>
    </cfRule>
  </conditionalFormatting>
  <conditionalFormatting sqref="D51:D63">
    <cfRule type="cellIs" dxfId="23" priority="27" stopIfTrue="1" operator="equal">
      <formula>""</formula>
    </cfRule>
  </conditionalFormatting>
  <conditionalFormatting sqref="E51:O63">
    <cfRule type="cellIs" dxfId="22" priority="26" stopIfTrue="1" operator="equal">
      <formula>""</formula>
    </cfRule>
  </conditionalFormatting>
  <conditionalFormatting sqref="D75:D87">
    <cfRule type="cellIs" dxfId="21" priority="25" stopIfTrue="1" operator="equal">
      <formula>""</formula>
    </cfRule>
  </conditionalFormatting>
  <conditionalFormatting sqref="E75:O87">
    <cfRule type="cellIs" dxfId="20" priority="24" stopIfTrue="1" operator="equal">
      <formula>""</formula>
    </cfRule>
  </conditionalFormatting>
  <conditionalFormatting sqref="D99:D111">
    <cfRule type="cellIs" dxfId="19" priority="23" stopIfTrue="1" operator="equal">
      <formula>""</formula>
    </cfRule>
  </conditionalFormatting>
  <conditionalFormatting sqref="E99:O111">
    <cfRule type="cellIs" dxfId="18" priority="22" stopIfTrue="1" operator="equal">
      <formula>""</formula>
    </cfRule>
  </conditionalFormatting>
  <conditionalFormatting sqref="D123:D135">
    <cfRule type="cellIs" dxfId="17" priority="21" stopIfTrue="1" operator="equal">
      <formula>""</formula>
    </cfRule>
  </conditionalFormatting>
  <conditionalFormatting sqref="E123:O135">
    <cfRule type="cellIs" dxfId="16" priority="20" stopIfTrue="1" operator="equal">
      <formula>""</formula>
    </cfRule>
  </conditionalFormatting>
  <conditionalFormatting sqref="D147:D159">
    <cfRule type="cellIs" dxfId="15" priority="19" stopIfTrue="1" operator="equal">
      <formula>""</formula>
    </cfRule>
  </conditionalFormatting>
  <conditionalFormatting sqref="E147:O159">
    <cfRule type="cellIs" dxfId="14" priority="18" stopIfTrue="1" operator="equal">
      <formula>""</formula>
    </cfRule>
  </conditionalFormatting>
  <conditionalFormatting sqref="D171:D183">
    <cfRule type="cellIs" dxfId="13" priority="17" stopIfTrue="1" operator="equal">
      <formula>""</formula>
    </cfRule>
  </conditionalFormatting>
  <conditionalFormatting sqref="E171:O183">
    <cfRule type="cellIs" dxfId="12" priority="16" stopIfTrue="1" operator="equal">
      <formula>""</formula>
    </cfRule>
  </conditionalFormatting>
  <conditionalFormatting sqref="D196:D208">
    <cfRule type="cellIs" dxfId="11" priority="15" stopIfTrue="1" operator="equal">
      <formula>""</formula>
    </cfRule>
  </conditionalFormatting>
  <conditionalFormatting sqref="E196:O208">
    <cfRule type="cellIs" dxfId="10" priority="14" stopIfTrue="1" operator="equal">
      <formula>""</formula>
    </cfRule>
  </conditionalFormatting>
  <conditionalFormatting sqref="D230:O236">
    <cfRule type="cellIs" dxfId="9" priority="11" stopIfTrue="1" operator="equal">
      <formula>""</formula>
    </cfRule>
  </conditionalFormatting>
  <conditionalFormatting sqref="D241:O241">
    <cfRule type="cellIs" dxfId="8" priority="8" stopIfTrue="1" operator="equal">
      <formula>""</formula>
    </cfRule>
  </conditionalFormatting>
  <conditionalFormatting sqref="D242:O246">
    <cfRule type="cellIs" dxfId="7" priority="7" stopIfTrue="1" operator="equal">
      <formula>""</formula>
    </cfRule>
  </conditionalFormatting>
  <conditionalFormatting sqref="D251:O251">
    <cfRule type="cellIs" dxfId="6" priority="4" stopIfTrue="1" operator="equal">
      <formula>""</formula>
    </cfRule>
  </conditionalFormatting>
  <conditionalFormatting sqref="D252:O257">
    <cfRule type="cellIs" dxfId="5" priority="3" stopIfTrue="1" operator="equal">
      <formula>""</formula>
    </cfRule>
  </conditionalFormatting>
  <conditionalFormatting sqref="D262:O268">
    <cfRule type="cellIs" dxfId="4" priority="1" stopIfTrue="1" operator="equal">
      <formula>""</formula>
    </cfRule>
  </conditionalFormatting>
  <pageMargins left="0.25" right="0.25" top="0.75" bottom="0.75" header="0.3" footer="0.3"/>
  <pageSetup scale="4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A1:BC57"/>
  <sheetViews>
    <sheetView tabSelected="1" zoomScale="80" zoomScaleNormal="80" workbookViewId="0">
      <pane xSplit="3" ySplit="6" topLeftCell="D7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4.25" x14ac:dyDescent="0.2"/>
  <cols>
    <col min="1" max="1" width="36.28515625" style="5" bestFit="1" customWidth="1"/>
    <col min="2" max="2" width="10.7109375" style="5" bestFit="1" customWidth="1"/>
    <col min="3" max="3" width="6.5703125" style="5" bestFit="1" customWidth="1"/>
    <col min="4" max="14" width="11.28515625" style="5" bestFit="1" customWidth="1"/>
    <col min="15" max="15" width="11.28515625" style="5" customWidth="1"/>
    <col min="16" max="16" width="12.42578125" style="5" customWidth="1"/>
    <col min="17" max="17" width="9.42578125" style="5" customWidth="1"/>
    <col min="18" max="20" width="11.28515625" style="5" customWidth="1"/>
    <col min="21" max="21" width="9.42578125" style="5" customWidth="1"/>
    <col min="22" max="23" width="11.28515625" style="5" customWidth="1"/>
    <col min="24" max="24" width="11.5703125" style="5" customWidth="1"/>
    <col min="25" max="25" width="9.7109375" style="5" customWidth="1"/>
    <col min="26" max="26" width="11.5703125" style="5" customWidth="1"/>
    <col min="27" max="27" width="11.28515625" style="5" customWidth="1"/>
    <col min="28" max="28" width="11.5703125" style="5" customWidth="1"/>
    <col min="29" max="29" width="9.7109375" style="5" customWidth="1"/>
    <col min="30" max="30" width="11.5703125" style="5" customWidth="1"/>
    <col min="31" max="31" width="11.28515625" style="5" customWidth="1"/>
    <col min="32" max="32" width="11.5703125" style="5" customWidth="1"/>
    <col min="33" max="33" width="9.7109375" style="5" customWidth="1"/>
    <col min="34" max="34" width="11.5703125" style="5" customWidth="1"/>
    <col min="35" max="35" width="11.28515625" style="5" customWidth="1"/>
    <col min="36" max="36" width="11.5703125" style="5" customWidth="1"/>
    <col min="37" max="37" width="9.7109375" style="5" customWidth="1"/>
    <col min="38" max="38" width="11.5703125" style="5" customWidth="1"/>
    <col min="39" max="39" width="11.28515625" style="5" customWidth="1"/>
    <col min="40" max="40" width="11.5703125" style="5" customWidth="1"/>
    <col min="41" max="41" width="9.7109375" style="5" customWidth="1"/>
    <col min="42" max="42" width="11.5703125" style="5" customWidth="1"/>
    <col min="43" max="43" width="11.28515625" style="5" customWidth="1"/>
    <col min="44" max="44" width="11.5703125" style="5" bestFit="1" customWidth="1"/>
    <col min="45" max="45" width="9.7109375" style="5" bestFit="1" customWidth="1"/>
    <col min="46" max="46" width="11.5703125" style="5" bestFit="1" customWidth="1"/>
    <col min="47" max="47" width="11.28515625" style="5" bestFit="1" customWidth="1"/>
    <col min="48" max="48" width="11.5703125" style="5" bestFit="1" customWidth="1"/>
    <col min="49" max="49" width="9.7109375" style="5" bestFit="1" customWidth="1"/>
    <col min="50" max="50" width="11.5703125" style="5" bestFit="1" customWidth="1"/>
    <col min="51" max="51" width="11.28515625" style="5" bestFit="1" customWidth="1"/>
    <col min="52" max="55" width="12.42578125" style="5" bestFit="1" customWidth="1"/>
    <col min="56" max="16384" width="9.140625" style="5"/>
  </cols>
  <sheetData>
    <row r="1" spans="1:55" ht="15" x14ac:dyDescent="0.25">
      <c r="A1" s="31" t="str">
        <f>+'176 Tons'!A1</f>
        <v>176 Tons</v>
      </c>
    </row>
    <row r="2" spans="1:55" ht="15" x14ac:dyDescent="0.25">
      <c r="A2" s="31" t="s">
        <v>26</v>
      </c>
    </row>
    <row r="4" spans="1:55" x14ac:dyDescent="0.2">
      <c r="E4" s="33">
        <v>41640</v>
      </c>
      <c r="I4" s="33">
        <v>41671</v>
      </c>
      <c r="M4" s="33">
        <v>41699</v>
      </c>
      <c r="Q4" s="33">
        <v>41730</v>
      </c>
      <c r="U4" s="33">
        <v>41760</v>
      </c>
      <c r="Y4" s="33">
        <v>41791</v>
      </c>
      <c r="AC4" s="33">
        <v>41821</v>
      </c>
      <c r="AG4" s="33">
        <v>41852</v>
      </c>
      <c r="AK4" s="33">
        <v>41883</v>
      </c>
      <c r="AO4" s="33">
        <v>41913</v>
      </c>
      <c r="AS4" s="33">
        <v>41944</v>
      </c>
      <c r="AW4" s="33">
        <v>41974</v>
      </c>
      <c r="BA4" s="33" t="s">
        <v>7</v>
      </c>
    </row>
    <row r="5" spans="1:55" x14ac:dyDescent="0.2">
      <c r="D5" s="34" t="s">
        <v>21</v>
      </c>
      <c r="E5" s="34" t="s">
        <v>19</v>
      </c>
      <c r="F5" s="34" t="s">
        <v>22</v>
      </c>
      <c r="G5" s="34" t="s">
        <v>23</v>
      </c>
      <c r="H5" s="34" t="s">
        <v>21</v>
      </c>
      <c r="I5" s="34" t="s">
        <v>19</v>
      </c>
      <c r="J5" s="34" t="s">
        <v>22</v>
      </c>
      <c r="K5" s="34" t="s">
        <v>23</v>
      </c>
      <c r="L5" s="34" t="s">
        <v>21</v>
      </c>
      <c r="M5" s="34" t="s">
        <v>19</v>
      </c>
      <c r="N5" s="34" t="s">
        <v>22</v>
      </c>
      <c r="O5" s="34" t="s">
        <v>23</v>
      </c>
      <c r="P5" s="34" t="s">
        <v>21</v>
      </c>
      <c r="Q5" s="34" t="s">
        <v>19</v>
      </c>
      <c r="R5" s="34" t="s">
        <v>22</v>
      </c>
      <c r="S5" s="34" t="s">
        <v>23</v>
      </c>
      <c r="T5" s="34" t="s">
        <v>21</v>
      </c>
      <c r="U5" s="34" t="s">
        <v>19</v>
      </c>
      <c r="V5" s="34" t="s">
        <v>22</v>
      </c>
      <c r="W5" s="34" t="s">
        <v>23</v>
      </c>
      <c r="X5" s="34" t="s">
        <v>21</v>
      </c>
      <c r="Y5" s="34" t="s">
        <v>19</v>
      </c>
      <c r="Z5" s="34" t="s">
        <v>22</v>
      </c>
      <c r="AA5" s="34" t="s">
        <v>23</v>
      </c>
      <c r="AB5" s="34" t="s">
        <v>21</v>
      </c>
      <c r="AC5" s="34" t="s">
        <v>19</v>
      </c>
      <c r="AD5" s="34" t="s">
        <v>22</v>
      </c>
      <c r="AE5" s="34" t="s">
        <v>23</v>
      </c>
      <c r="AF5" s="34" t="s">
        <v>21</v>
      </c>
      <c r="AG5" s="34" t="s">
        <v>19</v>
      </c>
      <c r="AH5" s="34" t="s">
        <v>22</v>
      </c>
      <c r="AI5" s="34" t="s">
        <v>23</v>
      </c>
      <c r="AJ5" s="34" t="s">
        <v>21</v>
      </c>
      <c r="AK5" s="34" t="s">
        <v>19</v>
      </c>
      <c r="AL5" s="34" t="s">
        <v>22</v>
      </c>
      <c r="AM5" s="34" t="s">
        <v>23</v>
      </c>
      <c r="AN5" s="34" t="s">
        <v>21</v>
      </c>
      <c r="AO5" s="34" t="s">
        <v>19</v>
      </c>
      <c r="AP5" s="34" t="s">
        <v>22</v>
      </c>
      <c r="AQ5" s="34" t="s">
        <v>23</v>
      </c>
      <c r="AR5" s="34" t="s">
        <v>21</v>
      </c>
      <c r="AS5" s="34" t="s">
        <v>19</v>
      </c>
      <c r="AT5" s="34" t="s">
        <v>22</v>
      </c>
      <c r="AU5" s="34" t="s">
        <v>23</v>
      </c>
      <c r="AV5" s="34" t="s">
        <v>21</v>
      </c>
      <c r="AW5" s="34" t="s">
        <v>19</v>
      </c>
      <c r="AX5" s="34" t="s">
        <v>22</v>
      </c>
      <c r="AY5" s="34" t="s">
        <v>23</v>
      </c>
      <c r="AZ5" s="34" t="s">
        <v>21</v>
      </c>
      <c r="BA5" s="34" t="s">
        <v>19</v>
      </c>
      <c r="BB5" s="34" t="s">
        <v>22</v>
      </c>
      <c r="BC5" s="34" t="s">
        <v>23</v>
      </c>
    </row>
    <row r="6" spans="1:55" ht="15" x14ac:dyDescent="0.25">
      <c r="A6" s="35" t="s">
        <v>28</v>
      </c>
      <c r="B6" s="34" t="s">
        <v>5</v>
      </c>
      <c r="C6" s="34" t="s">
        <v>6</v>
      </c>
    </row>
    <row r="7" spans="1:55" ht="15" x14ac:dyDescent="0.2">
      <c r="A7" s="36" t="s">
        <v>72</v>
      </c>
      <c r="B7" s="34">
        <v>8</v>
      </c>
      <c r="C7" s="37"/>
      <c r="D7" s="45">
        <v>13.441166956085947</v>
      </c>
      <c r="E7" s="45">
        <v>57.91581633574404</v>
      </c>
      <c r="F7" s="45">
        <v>170.84141335915047</v>
      </c>
      <c r="G7" s="27">
        <f t="shared" ref="G7:G14" si="0">SUM(D7:F7)</f>
        <v>242.19839665098044</v>
      </c>
      <c r="H7" s="45">
        <v>12.220464859929315</v>
      </c>
      <c r="I7" s="45">
        <v>54.697580934907393</v>
      </c>
      <c r="J7" s="45">
        <v>149.9780051936774</v>
      </c>
      <c r="K7" s="27">
        <f t="shared" ref="K7:K14" si="1">SUM(H7:J7)</f>
        <v>216.89605098851411</v>
      </c>
      <c r="L7" s="45">
        <v>13.616742913090556</v>
      </c>
      <c r="M7" s="45">
        <v>62.586097298801214</v>
      </c>
      <c r="N7" s="45">
        <v>159.95633782559517</v>
      </c>
      <c r="O7" s="27">
        <f t="shared" ref="O7:O14" si="2">SUM(L7:N7)</f>
        <v>236.15917803748692</v>
      </c>
      <c r="P7" s="45">
        <v>14.123301132608104</v>
      </c>
      <c r="Q7" s="45">
        <v>63.888643165501065</v>
      </c>
      <c r="R7" s="45">
        <v>187.13388193653142</v>
      </c>
      <c r="S7" s="27">
        <f t="shared" ref="S7:S14" si="3">SUM(P7:R7)</f>
        <v>265.14582623464059</v>
      </c>
      <c r="T7" s="45">
        <v>14.012157440748577</v>
      </c>
      <c r="U7" s="45">
        <v>62.715851964367445</v>
      </c>
      <c r="V7" s="45">
        <v>206.66487192276213</v>
      </c>
      <c r="W7" s="27">
        <f t="shared" ref="W7:W14" si="4">SUM(T7:V7)</f>
        <v>283.39288132787817</v>
      </c>
      <c r="X7" s="45">
        <v>13.5443122304896</v>
      </c>
      <c r="Y7" s="45">
        <v>63.354971201828327</v>
      </c>
      <c r="Z7" s="45">
        <v>168.83631783705596</v>
      </c>
      <c r="AA7" s="27">
        <f t="shared" ref="AA7:AA14" si="5">SUM(X7:Z7)</f>
        <v>245.73560126937389</v>
      </c>
      <c r="AB7" s="45">
        <v>14.214277967194462</v>
      </c>
      <c r="AC7" s="45">
        <v>60.859220568496269</v>
      </c>
      <c r="AD7" s="45">
        <v>200.25468080561404</v>
      </c>
      <c r="AE7" s="27">
        <f t="shared" ref="AE7:AE14" si="6">SUM(AB7:AD7)</f>
        <v>275.3281793413048</v>
      </c>
      <c r="AF7" s="45">
        <v>12.511454364763177</v>
      </c>
      <c r="AG7" s="45">
        <v>56.913450229744463</v>
      </c>
      <c r="AH7" s="45">
        <v>186.73313901304218</v>
      </c>
      <c r="AI7" s="27">
        <f t="shared" ref="AI7:AI14" si="7">SUM(AF7:AH7)</f>
        <v>256.15804360754981</v>
      </c>
      <c r="AJ7" s="45">
        <v>13.508540913067574</v>
      </c>
      <c r="AK7" s="45">
        <v>60.705919575230901</v>
      </c>
      <c r="AL7" s="45">
        <v>204.28649589099385</v>
      </c>
      <c r="AM7" s="27">
        <f t="shared" ref="AM7:AM14" si="8">SUM(AJ7:AL7)</f>
        <v>278.50095637929235</v>
      </c>
      <c r="AN7" s="45">
        <v>14.635313116194041</v>
      </c>
      <c r="AO7" s="45">
        <v>63.128059165463313</v>
      </c>
      <c r="AP7" s="45">
        <v>197.24676232017711</v>
      </c>
      <c r="AQ7" s="27">
        <f t="shared" ref="AQ7:AQ14" si="9">SUM(AN7:AP7)</f>
        <v>275.01013460183447</v>
      </c>
      <c r="AR7" s="45">
        <v>13.289703338464498</v>
      </c>
      <c r="AS7" s="45">
        <v>56.354404128958578</v>
      </c>
      <c r="AT7" s="45">
        <v>168.29958325648431</v>
      </c>
      <c r="AU7" s="27">
        <f t="shared" ref="AU7:AU14" si="10">SUM(AR7:AT7)</f>
        <v>237.94369072390739</v>
      </c>
      <c r="AV7" s="45">
        <v>16.14</v>
      </c>
      <c r="AW7" s="45">
        <v>62.205734124675587</v>
      </c>
      <c r="AX7" s="45">
        <v>187.91</v>
      </c>
      <c r="AY7" s="27">
        <f t="shared" ref="AY7:AY14" si="11">SUM(AV7:AX7)</f>
        <v>266.2557341246756</v>
      </c>
      <c r="AZ7" s="28">
        <f>AV7+AR7+AN7+AJ7+AF7+AB7+X7+T7+P7+L7+H7+D7</f>
        <v>165.25743523263583</v>
      </c>
      <c r="BA7" s="28">
        <f t="shared" ref="BA7:BB13" si="12">AW7+AS7+AO7+AK7+AG7+AC7+Y7+U7+Q7+M7+I7+E7</f>
        <v>725.32574869371854</v>
      </c>
      <c r="BB7" s="28">
        <f t="shared" si="12"/>
        <v>2188.141489361084</v>
      </c>
      <c r="BC7" s="27">
        <f t="shared" ref="BC7:BC13" si="13">SUM(AZ7:BB7)</f>
        <v>3078.7246732874382</v>
      </c>
    </row>
    <row r="8" spans="1:55" ht="15" x14ac:dyDescent="0.2">
      <c r="A8" s="36" t="s">
        <v>90</v>
      </c>
      <c r="B8" s="34">
        <v>10</v>
      </c>
      <c r="C8" s="37"/>
      <c r="D8" s="45">
        <v>12.985371950053718</v>
      </c>
      <c r="E8" s="45">
        <v>6.4624370411546685</v>
      </c>
      <c r="F8" s="45">
        <v>72.768772834569589</v>
      </c>
      <c r="G8" s="27">
        <f t="shared" si="0"/>
        <v>92.216581825777979</v>
      </c>
      <c r="H8" s="45">
        <v>13.73235756583191</v>
      </c>
      <c r="I8" s="45">
        <v>5.4854832350564937</v>
      </c>
      <c r="J8" s="45">
        <v>64.470987005316815</v>
      </c>
      <c r="K8" s="27">
        <f t="shared" si="1"/>
        <v>83.688827806205211</v>
      </c>
      <c r="L8" s="45">
        <v>14.354700505869758</v>
      </c>
      <c r="M8" s="45">
        <v>5.1290173773288847</v>
      </c>
      <c r="N8" s="45">
        <v>55.786102084041993</v>
      </c>
      <c r="O8" s="27">
        <f t="shared" si="2"/>
        <v>75.269819967240636</v>
      </c>
      <c r="P8" s="45">
        <v>16.110342554198247</v>
      </c>
      <c r="Q8" s="45">
        <v>5.5930709565063221</v>
      </c>
      <c r="R8" s="45">
        <v>71.802002328155737</v>
      </c>
      <c r="S8" s="27">
        <f t="shared" si="3"/>
        <v>93.505415838860301</v>
      </c>
      <c r="T8" s="45">
        <v>15.33579017743541</v>
      </c>
      <c r="U8" s="45">
        <v>7.2368684921888882</v>
      </c>
      <c r="V8" s="45">
        <v>79.641345214792011</v>
      </c>
      <c r="W8" s="27">
        <f t="shared" si="4"/>
        <v>102.21400388441631</v>
      </c>
      <c r="X8" s="45">
        <v>14.931510372089747</v>
      </c>
      <c r="Y8" s="45">
        <v>5.9618544153585313</v>
      </c>
      <c r="Z8" s="45">
        <v>63.164656492985443</v>
      </c>
      <c r="AA8" s="27">
        <f t="shared" si="5"/>
        <v>84.058021280433721</v>
      </c>
      <c r="AB8" s="45">
        <v>20.190961394419592</v>
      </c>
      <c r="AC8" s="45">
        <v>5.7485155648672146</v>
      </c>
      <c r="AD8" s="45">
        <v>85.070635458301098</v>
      </c>
      <c r="AE8" s="27">
        <f t="shared" si="6"/>
        <v>111.01011241758791</v>
      </c>
      <c r="AF8" s="45">
        <v>16.905323795713056</v>
      </c>
      <c r="AG8" s="45">
        <v>5.9168863147314728</v>
      </c>
      <c r="AH8" s="45">
        <v>79.114319784231014</v>
      </c>
      <c r="AI8" s="27">
        <f t="shared" si="7"/>
        <v>101.93652989467554</v>
      </c>
      <c r="AJ8" s="45">
        <v>18.290062211366209</v>
      </c>
      <c r="AK8" s="45">
        <v>6.2888908491380473</v>
      </c>
      <c r="AL8" s="45">
        <v>79.091361017722278</v>
      </c>
      <c r="AM8" s="27">
        <f t="shared" si="8"/>
        <v>103.67031407822654</v>
      </c>
      <c r="AN8" s="45">
        <v>16.140618538780426</v>
      </c>
      <c r="AO8" s="45">
        <v>7.0014900480115427</v>
      </c>
      <c r="AP8" s="45">
        <v>77.036903070722531</v>
      </c>
      <c r="AQ8" s="27">
        <f t="shared" si="9"/>
        <v>100.17901165751451</v>
      </c>
      <c r="AR8" s="45">
        <v>14.766983567439963</v>
      </c>
      <c r="AS8" s="45">
        <v>5.9015850200043865</v>
      </c>
      <c r="AT8" s="45">
        <v>69.979443456441999</v>
      </c>
      <c r="AU8" s="27">
        <f t="shared" si="10"/>
        <v>90.648012043886354</v>
      </c>
      <c r="AV8" s="45">
        <v>18.809999999999999</v>
      </c>
      <c r="AW8" s="45">
        <v>5.8255336257606416</v>
      </c>
      <c r="AX8" s="45">
        <v>77.77</v>
      </c>
      <c r="AY8" s="27">
        <f t="shared" si="11"/>
        <v>102.40553362576064</v>
      </c>
      <c r="AZ8" s="28">
        <f t="shared" ref="AZ8:AZ13" si="14">AV8+AR8+AN8+AJ8+AF8+AB8+X8+T8+P8+L8+H8+D8</f>
        <v>192.554022633198</v>
      </c>
      <c r="BA8" s="28">
        <f t="shared" si="12"/>
        <v>72.551632940107098</v>
      </c>
      <c r="BB8" s="28">
        <f t="shared" si="12"/>
        <v>875.69652874728047</v>
      </c>
      <c r="BC8" s="27">
        <f t="shared" si="13"/>
        <v>1140.8021843205856</v>
      </c>
    </row>
    <row r="9" spans="1:55" ht="15" x14ac:dyDescent="0.2">
      <c r="A9" s="36" t="s">
        <v>70</v>
      </c>
      <c r="B9" s="34" t="s">
        <v>91</v>
      </c>
      <c r="C9" s="37"/>
      <c r="D9" s="45">
        <v>233.75759237773852</v>
      </c>
      <c r="E9" s="45">
        <v>28.248758418517006</v>
      </c>
      <c r="F9" s="45">
        <v>1178.1405106832819</v>
      </c>
      <c r="G9" s="27">
        <f>SUM(D9:F9)</f>
        <v>1440.1468614795374</v>
      </c>
      <c r="H9" s="45">
        <v>212.10182801835271</v>
      </c>
      <c r="I9" s="45">
        <v>25.326533876098267</v>
      </c>
      <c r="J9" s="45">
        <v>971.41903935153925</v>
      </c>
      <c r="K9" s="27">
        <f t="shared" si="1"/>
        <v>1208.8474012459901</v>
      </c>
      <c r="L9" s="45">
        <v>259.7242518017834</v>
      </c>
      <c r="M9" s="45">
        <v>28.032061299749394</v>
      </c>
      <c r="N9" s="45">
        <v>1070.0516897887273</v>
      </c>
      <c r="O9" s="27">
        <f t="shared" si="2"/>
        <v>1357.80800289026</v>
      </c>
      <c r="P9" s="45">
        <v>259.46260166849487</v>
      </c>
      <c r="Q9" s="45">
        <v>32.675595979860816</v>
      </c>
      <c r="R9" s="45">
        <v>1110.3114790369725</v>
      </c>
      <c r="S9" s="27">
        <f t="shared" si="3"/>
        <v>1402.4496766853281</v>
      </c>
      <c r="T9" s="45">
        <v>289.18730074808229</v>
      </c>
      <c r="U9" s="45">
        <v>34.046258404684835</v>
      </c>
      <c r="V9" s="45">
        <v>1134.0925287132238</v>
      </c>
      <c r="W9" s="27">
        <f t="shared" si="4"/>
        <v>1457.326087865991</v>
      </c>
      <c r="X9" s="45">
        <v>271.88066856447875</v>
      </c>
      <c r="Y9" s="45">
        <v>31.444208087183863</v>
      </c>
      <c r="Z9" s="45">
        <v>1160.0841182216518</v>
      </c>
      <c r="AA9" s="27">
        <f t="shared" si="5"/>
        <v>1463.4089948733144</v>
      </c>
      <c r="AB9" s="45">
        <v>280.19207536053023</v>
      </c>
      <c r="AC9" s="45">
        <v>34.47585503228575</v>
      </c>
      <c r="AD9" s="45">
        <v>1273.8429318864817</v>
      </c>
      <c r="AE9" s="27">
        <f t="shared" si="6"/>
        <v>1588.5108622792977</v>
      </c>
      <c r="AF9" s="45">
        <v>252.78630298506852</v>
      </c>
      <c r="AG9" s="45">
        <v>32.043959720678167</v>
      </c>
      <c r="AH9" s="45">
        <v>1149.9189997523058</v>
      </c>
      <c r="AI9" s="27">
        <f t="shared" si="7"/>
        <v>1434.7492624580525</v>
      </c>
      <c r="AJ9" s="45">
        <v>278.19359397867595</v>
      </c>
      <c r="AK9" s="45">
        <v>33.427186920787165</v>
      </c>
      <c r="AL9" s="45">
        <v>1181.9804416062402</v>
      </c>
      <c r="AM9" s="27">
        <f t="shared" si="8"/>
        <v>1493.6012225057034</v>
      </c>
      <c r="AN9" s="45">
        <v>268.76155172001785</v>
      </c>
      <c r="AO9" s="45">
        <v>31.65620707987447</v>
      </c>
      <c r="AP9" s="45">
        <v>1171.3771857118393</v>
      </c>
      <c r="AQ9" s="27">
        <f t="shared" si="9"/>
        <v>1471.7949445117315</v>
      </c>
      <c r="AR9" s="45">
        <v>235.01735037194922</v>
      </c>
      <c r="AS9" s="45">
        <v>26.280477510710817</v>
      </c>
      <c r="AT9" s="45">
        <v>1011.7663391826278</v>
      </c>
      <c r="AU9" s="27">
        <f t="shared" si="10"/>
        <v>1273.0641670652878</v>
      </c>
      <c r="AV9" s="45">
        <v>287.76</v>
      </c>
      <c r="AW9" s="45">
        <v>32.940104972160107</v>
      </c>
      <c r="AX9" s="45">
        <v>1251.26</v>
      </c>
      <c r="AY9" s="27">
        <f t="shared" si="11"/>
        <v>1571.96010497216</v>
      </c>
      <c r="AZ9" s="28">
        <f t="shared" si="14"/>
        <v>3128.8251175951718</v>
      </c>
      <c r="BA9" s="28">
        <f t="shared" si="12"/>
        <v>370.59720730259068</v>
      </c>
      <c r="BB9" s="28">
        <f t="shared" si="12"/>
        <v>13664.245263934894</v>
      </c>
      <c r="BC9" s="27">
        <f t="shared" si="13"/>
        <v>17163.667588832657</v>
      </c>
    </row>
    <row r="10" spans="1:55" ht="15" x14ac:dyDescent="0.2">
      <c r="A10" s="36" t="s">
        <v>92</v>
      </c>
      <c r="B10" s="34">
        <v>29</v>
      </c>
      <c r="C10" s="37"/>
      <c r="D10" s="45">
        <v>157.45679723968945</v>
      </c>
      <c r="E10" s="45">
        <v>28.390590076333027</v>
      </c>
      <c r="F10" s="45">
        <v>290.01953476682473</v>
      </c>
      <c r="G10" s="27">
        <f t="shared" si="0"/>
        <v>475.86692208284722</v>
      </c>
      <c r="H10" s="45">
        <v>144.89405881038925</v>
      </c>
      <c r="I10" s="45">
        <v>26.230897431503156</v>
      </c>
      <c r="J10" s="45">
        <v>243.73860770569522</v>
      </c>
      <c r="K10" s="27">
        <f t="shared" si="1"/>
        <v>414.86356394758764</v>
      </c>
      <c r="L10" s="45">
        <v>158.5491596681764</v>
      </c>
      <c r="M10" s="45">
        <v>29.658437370453882</v>
      </c>
      <c r="N10" s="45">
        <v>269.2645588832529</v>
      </c>
      <c r="O10" s="27">
        <f t="shared" si="2"/>
        <v>457.4721559218832</v>
      </c>
      <c r="P10" s="45">
        <v>171.90750779390268</v>
      </c>
      <c r="Q10" s="45">
        <v>30.190746470147854</v>
      </c>
      <c r="R10" s="45">
        <v>296.86416728042656</v>
      </c>
      <c r="S10" s="27">
        <f t="shared" si="3"/>
        <v>498.96242154447708</v>
      </c>
      <c r="T10" s="45">
        <v>181.65606709378486</v>
      </c>
      <c r="U10" s="45">
        <v>32.902782643494078</v>
      </c>
      <c r="V10" s="45">
        <v>284.51494851757889</v>
      </c>
      <c r="W10" s="27">
        <f t="shared" si="4"/>
        <v>499.07379825485782</v>
      </c>
      <c r="X10" s="45">
        <v>167.28343495602118</v>
      </c>
      <c r="Y10" s="45">
        <v>31.489119681441693</v>
      </c>
      <c r="Z10" s="45">
        <v>280.3759027044872</v>
      </c>
      <c r="AA10" s="27">
        <f t="shared" si="5"/>
        <v>479.14845734195006</v>
      </c>
      <c r="AB10" s="45">
        <v>184.4383951601221</v>
      </c>
      <c r="AC10" s="45">
        <v>30.647956627773205</v>
      </c>
      <c r="AD10" s="45">
        <v>350.92804932026132</v>
      </c>
      <c r="AE10" s="27">
        <f t="shared" si="6"/>
        <v>566.01440110815656</v>
      </c>
      <c r="AF10" s="45">
        <v>163.78332801217351</v>
      </c>
      <c r="AG10" s="45">
        <v>28.301066681906384</v>
      </c>
      <c r="AH10" s="45">
        <v>288.1546523094608</v>
      </c>
      <c r="AI10" s="27">
        <f t="shared" si="7"/>
        <v>480.23904700354069</v>
      </c>
      <c r="AJ10" s="45">
        <v>164.4598411552542</v>
      </c>
      <c r="AK10" s="45">
        <v>28.64521893631257</v>
      </c>
      <c r="AL10" s="45">
        <v>300.14970491745197</v>
      </c>
      <c r="AM10" s="27">
        <f t="shared" si="8"/>
        <v>493.25476500901874</v>
      </c>
      <c r="AN10" s="45">
        <v>169.61772510866334</v>
      </c>
      <c r="AO10" s="45">
        <v>29.835123653483144</v>
      </c>
      <c r="AP10" s="45">
        <v>306.81482091617119</v>
      </c>
      <c r="AQ10" s="27">
        <f t="shared" si="9"/>
        <v>506.2676696783177</v>
      </c>
      <c r="AR10" s="45">
        <v>152.92915524286391</v>
      </c>
      <c r="AS10" s="45">
        <v>26.798371650943622</v>
      </c>
      <c r="AT10" s="45">
        <v>264.82363208184518</v>
      </c>
      <c r="AU10" s="27">
        <f t="shared" si="10"/>
        <v>444.5511589756527</v>
      </c>
      <c r="AV10" s="45">
        <v>182.78</v>
      </c>
      <c r="AW10" s="45">
        <v>29.836104677915998</v>
      </c>
      <c r="AX10" s="45">
        <v>344.35</v>
      </c>
      <c r="AY10" s="27">
        <f t="shared" si="11"/>
        <v>556.96610467791606</v>
      </c>
      <c r="AZ10" s="28">
        <f t="shared" si="14"/>
        <v>1999.7554702410409</v>
      </c>
      <c r="BA10" s="28">
        <f t="shared" si="12"/>
        <v>352.92641590170859</v>
      </c>
      <c r="BB10" s="28">
        <f t="shared" si="12"/>
        <v>3519.998579403456</v>
      </c>
      <c r="BC10" s="27">
        <f t="shared" si="13"/>
        <v>5872.6804655462056</v>
      </c>
    </row>
    <row r="11" spans="1:55" s="39" customFormat="1" ht="42.75" x14ac:dyDescent="0.2">
      <c r="A11" s="36" t="s">
        <v>74</v>
      </c>
      <c r="B11" s="38" t="s">
        <v>99</v>
      </c>
      <c r="C11" s="36"/>
      <c r="D11" s="45">
        <v>1748.0439824395557</v>
      </c>
      <c r="E11" s="45">
        <v>751.87798997522873</v>
      </c>
      <c r="F11" s="45">
        <v>1227.1622470717823</v>
      </c>
      <c r="G11" s="29">
        <f t="shared" si="0"/>
        <v>3727.0842194865663</v>
      </c>
      <c r="H11" s="45">
        <v>1615.355142972086</v>
      </c>
      <c r="I11" s="45">
        <v>660.65775759233941</v>
      </c>
      <c r="J11" s="45">
        <v>983.73351696677855</v>
      </c>
      <c r="K11" s="29">
        <f t="shared" si="1"/>
        <v>3259.7464175312039</v>
      </c>
      <c r="L11" s="45">
        <v>1822.0183626298535</v>
      </c>
      <c r="M11" s="45">
        <v>783.30166695701428</v>
      </c>
      <c r="N11" s="45">
        <v>1089.3542964067933</v>
      </c>
      <c r="O11" s="29">
        <f t="shared" si="2"/>
        <v>3694.6743259936611</v>
      </c>
      <c r="P11" s="45">
        <v>1844.3477740678268</v>
      </c>
      <c r="Q11" s="45">
        <v>722.91466779428004</v>
      </c>
      <c r="R11" s="45">
        <v>1190.4847248950543</v>
      </c>
      <c r="S11" s="29">
        <f t="shared" si="3"/>
        <v>3757.7471667571608</v>
      </c>
      <c r="T11" s="45">
        <v>1858.9267018047619</v>
      </c>
      <c r="U11" s="45">
        <v>737.72546292232596</v>
      </c>
      <c r="V11" s="45">
        <v>1190.0119383339827</v>
      </c>
      <c r="W11" s="29">
        <f t="shared" si="4"/>
        <v>3786.6641030610708</v>
      </c>
      <c r="X11" s="45">
        <v>1776.6640143254344</v>
      </c>
      <c r="Y11" s="45">
        <v>736.76645027673976</v>
      </c>
      <c r="Z11" s="45">
        <v>1176.6956019417332</v>
      </c>
      <c r="AA11" s="29">
        <f t="shared" si="5"/>
        <v>3690.1260665439077</v>
      </c>
      <c r="AB11" s="45">
        <v>1851.7092423886236</v>
      </c>
      <c r="AC11" s="45">
        <v>712.38925040568381</v>
      </c>
      <c r="AD11" s="45">
        <v>1290.7123474358657</v>
      </c>
      <c r="AE11" s="29">
        <f t="shared" si="6"/>
        <v>3854.8108402301732</v>
      </c>
      <c r="AF11" s="45">
        <v>1735.7236889696455</v>
      </c>
      <c r="AG11" s="45">
        <v>689.51356219373531</v>
      </c>
      <c r="AH11" s="45">
        <v>1178.7341525590914</v>
      </c>
      <c r="AI11" s="29">
        <f t="shared" si="7"/>
        <v>3603.9714037224721</v>
      </c>
      <c r="AJ11" s="45">
        <v>1769.2881751368252</v>
      </c>
      <c r="AK11" s="45">
        <v>729.53047411671218</v>
      </c>
      <c r="AL11" s="45">
        <v>1220.9909057549985</v>
      </c>
      <c r="AM11" s="29">
        <f t="shared" si="8"/>
        <v>3719.8095550085359</v>
      </c>
      <c r="AN11" s="45">
        <v>1998.6005628039616</v>
      </c>
      <c r="AO11" s="45">
        <v>773.41599482598326</v>
      </c>
      <c r="AP11" s="45">
        <v>1215.9013328220572</v>
      </c>
      <c r="AQ11" s="29">
        <f t="shared" si="9"/>
        <v>3987.9178904520022</v>
      </c>
      <c r="AR11" s="45">
        <v>1716.9518496822109</v>
      </c>
      <c r="AS11" s="45">
        <v>698.52115461600783</v>
      </c>
      <c r="AT11" s="45">
        <v>1082.2372565674386</v>
      </c>
      <c r="AU11" s="29">
        <f t="shared" si="10"/>
        <v>3497.7102608656573</v>
      </c>
      <c r="AV11" s="45">
        <v>1968.38</v>
      </c>
      <c r="AW11" s="45">
        <v>746.30294406172936</v>
      </c>
      <c r="AX11" s="45">
        <v>1430.48</v>
      </c>
      <c r="AY11" s="29">
        <f t="shared" si="11"/>
        <v>4145.1629440617289</v>
      </c>
      <c r="AZ11" s="28">
        <f t="shared" si="14"/>
        <v>21706.009497220784</v>
      </c>
      <c r="BA11" s="28">
        <f t="shared" si="12"/>
        <v>8742.9173757377794</v>
      </c>
      <c r="BB11" s="28">
        <f t="shared" si="12"/>
        <v>14276.498320755574</v>
      </c>
      <c r="BC11" s="29">
        <f t="shared" si="13"/>
        <v>44725.425193714138</v>
      </c>
    </row>
    <row r="12" spans="1:55" ht="15" x14ac:dyDescent="0.2">
      <c r="A12" s="36" t="s">
        <v>93</v>
      </c>
      <c r="B12" s="34">
        <v>37</v>
      </c>
      <c r="C12" s="37"/>
      <c r="D12" s="45"/>
      <c r="E12" s="45"/>
      <c r="F12" s="45">
        <v>42.415584375314467</v>
      </c>
      <c r="G12" s="27">
        <f t="shared" si="0"/>
        <v>42.415584375314467</v>
      </c>
      <c r="H12" s="45"/>
      <c r="I12" s="45"/>
      <c r="J12" s="45">
        <v>30.228896883866767</v>
      </c>
      <c r="K12" s="27">
        <f t="shared" si="1"/>
        <v>30.228896883866767</v>
      </c>
      <c r="L12" s="45"/>
      <c r="M12" s="45"/>
      <c r="N12" s="45">
        <v>35.712556863284192</v>
      </c>
      <c r="O12" s="27">
        <f t="shared" si="2"/>
        <v>35.712556863284192</v>
      </c>
      <c r="P12" s="45"/>
      <c r="Q12" s="45"/>
      <c r="R12" s="45">
        <v>42.406499522461296</v>
      </c>
      <c r="S12" s="27">
        <f t="shared" si="3"/>
        <v>42.406499522461296</v>
      </c>
      <c r="T12" s="45"/>
      <c r="U12" s="45"/>
      <c r="V12" s="45">
        <v>39.321273216643888</v>
      </c>
      <c r="W12" s="27">
        <f t="shared" si="4"/>
        <v>39.321273216643888</v>
      </c>
      <c r="X12" s="45"/>
      <c r="Y12" s="45"/>
      <c r="Z12" s="45">
        <v>39.715412854117716</v>
      </c>
      <c r="AA12" s="27">
        <f t="shared" si="5"/>
        <v>39.715412854117716</v>
      </c>
      <c r="AB12" s="45"/>
      <c r="AC12" s="45"/>
      <c r="AD12" s="45">
        <v>46.120995947811991</v>
      </c>
      <c r="AE12" s="27">
        <f t="shared" si="6"/>
        <v>46.120995947811991</v>
      </c>
      <c r="AF12" s="45"/>
      <c r="AG12" s="45"/>
      <c r="AH12" s="45">
        <v>36.283618012938945</v>
      </c>
      <c r="AI12" s="27">
        <f t="shared" si="7"/>
        <v>36.283618012938945</v>
      </c>
      <c r="AJ12" s="45"/>
      <c r="AK12" s="45"/>
      <c r="AL12" s="45">
        <v>39.523647231216827</v>
      </c>
      <c r="AM12" s="27">
        <f t="shared" si="8"/>
        <v>39.523647231216827</v>
      </c>
      <c r="AN12" s="45"/>
      <c r="AO12" s="45"/>
      <c r="AP12" s="45">
        <v>42.856148512434942</v>
      </c>
      <c r="AQ12" s="27">
        <f t="shared" si="9"/>
        <v>42.856148512434942</v>
      </c>
      <c r="AR12" s="45"/>
      <c r="AS12" s="45"/>
      <c r="AT12" s="45">
        <v>35.075975736674266</v>
      </c>
      <c r="AU12" s="27">
        <f t="shared" si="10"/>
        <v>35.075975736674266</v>
      </c>
      <c r="AV12" s="45"/>
      <c r="AW12" s="45"/>
      <c r="AX12" s="45">
        <v>45.40078004321991</v>
      </c>
      <c r="AY12" s="27">
        <f t="shared" si="11"/>
        <v>45.40078004321991</v>
      </c>
      <c r="AZ12" s="28">
        <f t="shared" ref="AZ12" si="15">AV12+AR12+AN12+AJ12+AF12+AB12+X12+T12+P12+L12+H12+D12</f>
        <v>0</v>
      </c>
      <c r="BA12" s="28">
        <f t="shared" ref="BA12" si="16">AW12+AS12+AO12+AK12+AG12+AC12+Y12+U12+Q12+M12+I12+E12</f>
        <v>0</v>
      </c>
      <c r="BB12" s="28">
        <f t="shared" ref="BB12" si="17">AX12+AT12+AP12+AL12+AH12+AD12+Z12+V12+R12+N12+J12+F12</f>
        <v>475.06138919998511</v>
      </c>
      <c r="BC12" s="27">
        <f t="shared" si="13"/>
        <v>475.06138919998511</v>
      </c>
    </row>
    <row r="13" spans="1:55" ht="15" x14ac:dyDescent="0.2">
      <c r="A13" s="36" t="s">
        <v>73</v>
      </c>
      <c r="B13" s="34">
        <v>55</v>
      </c>
      <c r="C13" s="37"/>
      <c r="D13" s="45">
        <v>1.722590014667909</v>
      </c>
      <c r="E13" s="45"/>
      <c r="F13" s="45">
        <v>161.70796231133863</v>
      </c>
      <c r="G13" s="27">
        <f t="shared" si="0"/>
        <v>163.43055232600653</v>
      </c>
      <c r="H13" s="45">
        <v>1.3534321775906175</v>
      </c>
      <c r="I13" s="45"/>
      <c r="J13" s="45">
        <v>129.79788460779673</v>
      </c>
      <c r="K13" s="27">
        <f t="shared" si="1"/>
        <v>131.15131678538734</v>
      </c>
      <c r="L13" s="45">
        <v>1.636208259980803</v>
      </c>
      <c r="M13" s="45"/>
      <c r="N13" s="45">
        <v>139.63426682612953</v>
      </c>
      <c r="O13" s="27">
        <f t="shared" si="2"/>
        <v>141.27047508611034</v>
      </c>
      <c r="P13" s="45">
        <v>1.5942180267347046</v>
      </c>
      <c r="Q13" s="45"/>
      <c r="R13" s="45">
        <v>157.7863986948598</v>
      </c>
      <c r="S13" s="27">
        <f t="shared" si="3"/>
        <v>159.38061672159449</v>
      </c>
      <c r="T13" s="45">
        <v>2.2187710691399531</v>
      </c>
      <c r="U13" s="45"/>
      <c r="V13" s="45">
        <v>167.18967638439051</v>
      </c>
      <c r="W13" s="27">
        <f t="shared" si="4"/>
        <v>169.40844745353047</v>
      </c>
      <c r="X13" s="45">
        <v>1.7769740290471974</v>
      </c>
      <c r="Y13" s="45"/>
      <c r="Z13" s="45">
        <v>166.37829106719391</v>
      </c>
      <c r="AA13" s="27">
        <f t="shared" si="5"/>
        <v>168.15526509624112</v>
      </c>
      <c r="AB13" s="45">
        <v>2.2187346213325596</v>
      </c>
      <c r="AC13" s="45"/>
      <c r="AD13" s="45">
        <v>181.34689541765982</v>
      </c>
      <c r="AE13" s="27">
        <f t="shared" si="6"/>
        <v>183.5656300389924</v>
      </c>
      <c r="AF13" s="45">
        <v>1.5878952125960195</v>
      </c>
      <c r="AG13" s="45"/>
      <c r="AH13" s="45">
        <v>154.40756656343916</v>
      </c>
      <c r="AI13" s="27">
        <f t="shared" si="7"/>
        <v>155.99546177603517</v>
      </c>
      <c r="AJ13" s="45">
        <v>1.8626244504842926</v>
      </c>
      <c r="AK13" s="45"/>
      <c r="AL13" s="45">
        <v>156.91612623796127</v>
      </c>
      <c r="AM13" s="27">
        <f t="shared" si="8"/>
        <v>158.77875068844557</v>
      </c>
      <c r="AN13" s="45">
        <v>2.0523636332827779</v>
      </c>
      <c r="AO13" s="45"/>
      <c r="AP13" s="45">
        <v>152.6907523211772</v>
      </c>
      <c r="AQ13" s="27">
        <f t="shared" si="9"/>
        <v>154.74311595445997</v>
      </c>
      <c r="AR13" s="45">
        <v>1.4589509847354867</v>
      </c>
      <c r="AS13" s="45"/>
      <c r="AT13" s="45">
        <v>147.36457326651168</v>
      </c>
      <c r="AU13" s="27">
        <f t="shared" si="10"/>
        <v>148.82352425124716</v>
      </c>
      <c r="AV13" s="45">
        <v>1.7330909027280192</v>
      </c>
      <c r="AW13" s="45"/>
      <c r="AX13" s="45">
        <v>158.59057457578402</v>
      </c>
      <c r="AY13" s="27">
        <f t="shared" si="11"/>
        <v>160.32366547851203</v>
      </c>
      <c r="AZ13" s="28">
        <f t="shared" si="14"/>
        <v>21.21585338232034</v>
      </c>
      <c r="BA13" s="28">
        <f t="shared" si="12"/>
        <v>0</v>
      </c>
      <c r="BB13" s="28">
        <f t="shared" si="12"/>
        <v>1873.8109682742422</v>
      </c>
      <c r="BC13" s="27">
        <f t="shared" si="13"/>
        <v>1895.0268216565626</v>
      </c>
    </row>
    <row r="14" spans="1:55" ht="15" x14ac:dyDescent="0.25">
      <c r="A14" s="31" t="s">
        <v>60</v>
      </c>
      <c r="B14" s="40"/>
      <c r="C14" s="40"/>
      <c r="D14" s="30">
        <f>SUM(D7:D13)</f>
        <v>2167.4075009777912</v>
      </c>
      <c r="E14" s="30">
        <f>SUM(E7:E13)</f>
        <v>872.89559184697748</v>
      </c>
      <c r="F14" s="30">
        <f>SUM(F7:F13)</f>
        <v>3143.0560254022625</v>
      </c>
      <c r="G14" s="30">
        <f t="shared" si="0"/>
        <v>6183.3591182270311</v>
      </c>
      <c r="H14" s="30">
        <f>SUM(H7:H13)</f>
        <v>1999.6572844041798</v>
      </c>
      <c r="I14" s="30">
        <f>SUM(I7:I13)</f>
        <v>772.39825306990474</v>
      </c>
      <c r="J14" s="30">
        <f>SUM(J7:J13)</f>
        <v>2573.3669377146707</v>
      </c>
      <c r="K14" s="30">
        <f t="shared" si="1"/>
        <v>5345.422475188755</v>
      </c>
      <c r="L14" s="30">
        <f>SUM(L7:L13)</f>
        <v>2269.8994257787544</v>
      </c>
      <c r="M14" s="30">
        <f>SUM(M7:M13)</f>
        <v>908.7072803033476</v>
      </c>
      <c r="N14" s="30">
        <f>SUM(N7:N13)</f>
        <v>2819.7598086778244</v>
      </c>
      <c r="O14" s="30">
        <f t="shared" si="2"/>
        <v>5998.3665147599258</v>
      </c>
      <c r="P14" s="30">
        <f>SUM(P7:P13)</f>
        <v>2307.5457452437654</v>
      </c>
      <c r="Q14" s="30">
        <f>SUM(Q7:Q13)</f>
        <v>855.26272436629608</v>
      </c>
      <c r="R14" s="30">
        <f>SUM(R7:R13)</f>
        <v>3056.7891536944612</v>
      </c>
      <c r="S14" s="30">
        <f t="shared" si="3"/>
        <v>6219.5976233045221</v>
      </c>
      <c r="T14" s="30">
        <f>SUM(T7:T13)</f>
        <v>2361.3367883339529</v>
      </c>
      <c r="U14" s="30">
        <f>SUM(U7:U13)</f>
        <v>874.62722442706126</v>
      </c>
      <c r="V14" s="30">
        <f>SUM(V7:V13)</f>
        <v>3101.4365823033741</v>
      </c>
      <c r="W14" s="30">
        <f t="shared" si="4"/>
        <v>6337.4005950643877</v>
      </c>
      <c r="X14" s="30">
        <f>SUM(X7:X13)</f>
        <v>2246.0809144775608</v>
      </c>
      <c r="Y14" s="30">
        <f>SUM(Y7:Y13)</f>
        <v>869.01660366255214</v>
      </c>
      <c r="Z14" s="30">
        <f>SUM(Z7:Z13)</f>
        <v>3055.2503011192252</v>
      </c>
      <c r="AA14" s="30">
        <f t="shared" si="5"/>
        <v>6170.3478192593375</v>
      </c>
      <c r="AB14" s="30">
        <f>SUM(AB7:AB13)</f>
        <v>2352.9636868922225</v>
      </c>
      <c r="AC14" s="30">
        <f>SUM(AC7:AC13)</f>
        <v>844.12079819910628</v>
      </c>
      <c r="AD14" s="30">
        <f>SUM(AD7:AD13)</f>
        <v>3428.2765362719956</v>
      </c>
      <c r="AE14" s="30">
        <f t="shared" si="6"/>
        <v>6625.3610213633247</v>
      </c>
      <c r="AF14" s="30">
        <f>SUM(AF7:AF13)</f>
        <v>2183.2979933399597</v>
      </c>
      <c r="AG14" s="30">
        <f>SUM(AG7:AG13)</f>
        <v>812.68892514079585</v>
      </c>
      <c r="AH14" s="30">
        <f>SUM(AH7:AH13)</f>
        <v>3073.3464479945092</v>
      </c>
      <c r="AI14" s="30">
        <f t="shared" si="7"/>
        <v>6069.3333664752645</v>
      </c>
      <c r="AJ14" s="30">
        <f>SUM(AJ7:AJ13)</f>
        <v>2245.6028378456735</v>
      </c>
      <c r="AK14" s="30">
        <f>SUM(AK7:AK13)</f>
        <v>858.59769039818093</v>
      </c>
      <c r="AL14" s="30">
        <f>SUM(AL7:AL13)</f>
        <v>3182.9386826565847</v>
      </c>
      <c r="AM14" s="30">
        <f t="shared" si="8"/>
        <v>6287.1392109004391</v>
      </c>
      <c r="AN14" s="30">
        <f t="shared" ref="AN14:AT14" si="18">SUM(AN7:AN13)</f>
        <v>2469.8081349209001</v>
      </c>
      <c r="AO14" s="30">
        <f t="shared" si="18"/>
        <v>905.03687477281574</v>
      </c>
      <c r="AP14" s="30">
        <f t="shared" si="18"/>
        <v>3163.9239056745791</v>
      </c>
      <c r="AQ14" s="30">
        <f t="shared" si="9"/>
        <v>6538.768915368295</v>
      </c>
      <c r="AR14" s="30">
        <f t="shared" si="18"/>
        <v>2134.4139931876639</v>
      </c>
      <c r="AS14" s="30">
        <f t="shared" si="18"/>
        <v>813.85599292662528</v>
      </c>
      <c r="AT14" s="30">
        <f t="shared" si="18"/>
        <v>2779.5468035480239</v>
      </c>
      <c r="AU14" s="30">
        <f t="shared" si="10"/>
        <v>5727.8167896623127</v>
      </c>
      <c r="AV14" s="30">
        <f>SUM(AV7:AV13)</f>
        <v>2475.6030909027281</v>
      </c>
      <c r="AW14" s="30">
        <f>SUM(AW7:AW13)</f>
        <v>877.11042146224167</v>
      </c>
      <c r="AX14" s="30">
        <f>SUM(AX7:AX13)</f>
        <v>3495.7613546190041</v>
      </c>
      <c r="AY14" s="30">
        <f t="shared" si="11"/>
        <v>6848.4748669839737</v>
      </c>
      <c r="AZ14" s="30">
        <f>SUM(AZ7:AZ13)</f>
        <v>27213.617396305151</v>
      </c>
      <c r="BA14" s="30">
        <f>SUM(BA7:BA13)</f>
        <v>10264.318380575904</v>
      </c>
      <c r="BB14" s="30">
        <f>SUM(BB7:BB13)</f>
        <v>36873.452539676517</v>
      </c>
      <c r="BC14" s="30">
        <f>SUM(BC7:BC13)</f>
        <v>74351.388316557568</v>
      </c>
    </row>
    <row r="16" spans="1:55" ht="15" x14ac:dyDescent="0.25">
      <c r="A16" s="35" t="s">
        <v>34</v>
      </c>
      <c r="B16" s="34" t="s">
        <v>5</v>
      </c>
      <c r="C16" s="34" t="s">
        <v>6</v>
      </c>
      <c r="D16" s="47">
        <v>41640</v>
      </c>
      <c r="E16" s="47">
        <v>41671</v>
      </c>
      <c r="F16" s="47">
        <v>41699</v>
      </c>
      <c r="G16" s="47">
        <v>41730</v>
      </c>
      <c r="H16" s="47">
        <v>41760</v>
      </c>
      <c r="I16" s="47">
        <v>41791</v>
      </c>
      <c r="J16" s="47">
        <v>41821</v>
      </c>
      <c r="K16" s="47">
        <v>41852</v>
      </c>
      <c r="L16" s="47">
        <v>41883</v>
      </c>
      <c r="M16" s="47">
        <v>41913</v>
      </c>
      <c r="N16" s="47">
        <v>41944</v>
      </c>
      <c r="O16" s="47">
        <v>41974</v>
      </c>
      <c r="P16" s="33" t="s">
        <v>7</v>
      </c>
    </row>
    <row r="17" spans="1:53" x14ac:dyDescent="0.2">
      <c r="A17" s="36" t="s">
        <v>72</v>
      </c>
      <c r="B17" s="34">
        <v>8</v>
      </c>
      <c r="C17" s="37"/>
      <c r="D17" s="27">
        <f t="shared" ref="D17:D23" si="19">+D7</f>
        <v>13.441166956085947</v>
      </c>
      <c r="E17" s="27">
        <f t="shared" ref="E17:E23" si="20">+H7</f>
        <v>12.220464859929315</v>
      </c>
      <c r="F17" s="27">
        <f t="shared" ref="F17:F23" si="21">+L7</f>
        <v>13.616742913090556</v>
      </c>
      <c r="G17" s="27">
        <f t="shared" ref="G17:G23" si="22">+P7</f>
        <v>14.123301132608104</v>
      </c>
      <c r="H17" s="27">
        <f t="shared" ref="H17:H23" si="23">+T7</f>
        <v>14.012157440748577</v>
      </c>
      <c r="I17" s="27">
        <f t="shared" ref="I17:I23" si="24">+X7</f>
        <v>13.5443122304896</v>
      </c>
      <c r="J17" s="27">
        <f t="shared" ref="J17:J23" si="25">+AB7</f>
        <v>14.214277967194462</v>
      </c>
      <c r="K17" s="27">
        <f t="shared" ref="K17:K23" si="26">+AF7</f>
        <v>12.511454364763177</v>
      </c>
      <c r="L17" s="27">
        <f t="shared" ref="L17:L23" si="27">+AJ7</f>
        <v>13.508540913067574</v>
      </c>
      <c r="M17" s="27">
        <f t="shared" ref="M17:M23" si="28">+AN7</f>
        <v>14.635313116194041</v>
      </c>
      <c r="N17" s="27">
        <f t="shared" ref="N17:N23" si="29">+AR7</f>
        <v>13.289703338464498</v>
      </c>
      <c r="O17" s="27">
        <f t="shared" ref="O17:O23" si="30">+AV7</f>
        <v>16.14</v>
      </c>
      <c r="P17" s="27">
        <f t="shared" ref="P17:P23" si="31">SUM(D17:O17)</f>
        <v>165.25743523263588</v>
      </c>
    </row>
    <row r="18" spans="1:53" ht="15" x14ac:dyDescent="0.2">
      <c r="A18" s="36" t="s">
        <v>90</v>
      </c>
      <c r="B18" s="34">
        <v>10</v>
      </c>
      <c r="C18" s="37"/>
      <c r="D18" s="27">
        <f t="shared" si="19"/>
        <v>12.985371950053718</v>
      </c>
      <c r="E18" s="27">
        <f t="shared" si="20"/>
        <v>13.73235756583191</v>
      </c>
      <c r="F18" s="27">
        <f t="shared" si="21"/>
        <v>14.354700505869758</v>
      </c>
      <c r="G18" s="27">
        <f t="shared" si="22"/>
        <v>16.110342554198247</v>
      </c>
      <c r="H18" s="27">
        <f t="shared" si="23"/>
        <v>15.33579017743541</v>
      </c>
      <c r="I18" s="27">
        <f t="shared" si="24"/>
        <v>14.931510372089747</v>
      </c>
      <c r="J18" s="27">
        <f t="shared" si="25"/>
        <v>20.190961394419592</v>
      </c>
      <c r="K18" s="27">
        <f t="shared" si="26"/>
        <v>16.905323795713056</v>
      </c>
      <c r="L18" s="27">
        <f t="shared" si="27"/>
        <v>18.290062211366209</v>
      </c>
      <c r="M18" s="27">
        <f t="shared" si="28"/>
        <v>16.140618538780426</v>
      </c>
      <c r="N18" s="27">
        <f t="shared" si="29"/>
        <v>14.766983567439963</v>
      </c>
      <c r="O18" s="27">
        <f t="shared" si="30"/>
        <v>18.809999999999999</v>
      </c>
      <c r="P18" s="27">
        <f t="shared" si="31"/>
        <v>192.55402263319803</v>
      </c>
      <c r="AV18" s="45"/>
      <c r="AW18" s="45"/>
      <c r="AX18" s="45"/>
    </row>
    <row r="19" spans="1:53" ht="15" x14ac:dyDescent="0.2">
      <c r="A19" s="36" t="s">
        <v>70</v>
      </c>
      <c r="B19" s="34" t="s">
        <v>91</v>
      </c>
      <c r="C19" s="37"/>
      <c r="D19" s="27">
        <f t="shared" si="19"/>
        <v>233.75759237773852</v>
      </c>
      <c r="E19" s="27">
        <f t="shared" si="20"/>
        <v>212.10182801835271</v>
      </c>
      <c r="F19" s="27">
        <f t="shared" si="21"/>
        <v>259.7242518017834</v>
      </c>
      <c r="G19" s="27">
        <f t="shared" si="22"/>
        <v>259.46260166849487</v>
      </c>
      <c r="H19" s="27">
        <f t="shared" si="23"/>
        <v>289.18730074808229</v>
      </c>
      <c r="I19" s="27">
        <f t="shared" si="24"/>
        <v>271.88066856447875</v>
      </c>
      <c r="J19" s="27">
        <f t="shared" si="25"/>
        <v>280.19207536053023</v>
      </c>
      <c r="K19" s="27">
        <f t="shared" si="26"/>
        <v>252.78630298506852</v>
      </c>
      <c r="L19" s="27">
        <f t="shared" si="27"/>
        <v>278.19359397867595</v>
      </c>
      <c r="M19" s="27">
        <f t="shared" si="28"/>
        <v>268.76155172001785</v>
      </c>
      <c r="N19" s="27">
        <f t="shared" si="29"/>
        <v>235.01735037194922</v>
      </c>
      <c r="O19" s="27">
        <f t="shared" si="30"/>
        <v>287.76</v>
      </c>
      <c r="P19" s="27">
        <f t="shared" si="31"/>
        <v>3128.8251175951727</v>
      </c>
      <c r="AV19" s="45"/>
      <c r="AW19" s="45"/>
      <c r="AX19" s="45"/>
    </row>
    <row r="20" spans="1:53" ht="15" x14ac:dyDescent="0.2">
      <c r="A20" s="36" t="s">
        <v>92</v>
      </c>
      <c r="B20" s="34">
        <v>29</v>
      </c>
      <c r="C20" s="37"/>
      <c r="D20" s="27">
        <f t="shared" si="19"/>
        <v>157.45679723968945</v>
      </c>
      <c r="E20" s="27">
        <f t="shared" si="20"/>
        <v>144.89405881038925</v>
      </c>
      <c r="F20" s="27">
        <f t="shared" si="21"/>
        <v>158.5491596681764</v>
      </c>
      <c r="G20" s="27">
        <f t="shared" si="22"/>
        <v>171.90750779390268</v>
      </c>
      <c r="H20" s="27">
        <f t="shared" si="23"/>
        <v>181.65606709378486</v>
      </c>
      <c r="I20" s="27">
        <f t="shared" si="24"/>
        <v>167.28343495602118</v>
      </c>
      <c r="J20" s="27">
        <f t="shared" si="25"/>
        <v>184.4383951601221</v>
      </c>
      <c r="K20" s="27">
        <f t="shared" si="26"/>
        <v>163.78332801217351</v>
      </c>
      <c r="L20" s="27">
        <f t="shared" si="27"/>
        <v>164.4598411552542</v>
      </c>
      <c r="M20" s="27">
        <f t="shared" si="28"/>
        <v>169.61772510866334</v>
      </c>
      <c r="N20" s="27">
        <f t="shared" si="29"/>
        <v>152.92915524286391</v>
      </c>
      <c r="O20" s="27">
        <f t="shared" si="30"/>
        <v>182.78</v>
      </c>
      <c r="P20" s="27">
        <f t="shared" si="31"/>
        <v>1999.7554702410409</v>
      </c>
      <c r="AV20" s="45"/>
      <c r="AW20" s="45"/>
      <c r="AX20" s="45"/>
    </row>
    <row r="21" spans="1:53" ht="42.75" x14ac:dyDescent="0.2">
      <c r="A21" s="36" t="s">
        <v>74</v>
      </c>
      <c r="B21" s="41" t="s">
        <v>99</v>
      </c>
      <c r="C21" s="37"/>
      <c r="D21" s="27">
        <f t="shared" si="19"/>
        <v>1748.0439824395557</v>
      </c>
      <c r="E21" s="27">
        <f t="shared" si="20"/>
        <v>1615.355142972086</v>
      </c>
      <c r="F21" s="27">
        <f t="shared" si="21"/>
        <v>1822.0183626298535</v>
      </c>
      <c r="G21" s="27">
        <f t="shared" si="22"/>
        <v>1844.3477740678268</v>
      </c>
      <c r="H21" s="27">
        <f t="shared" si="23"/>
        <v>1858.9267018047619</v>
      </c>
      <c r="I21" s="27">
        <f t="shared" si="24"/>
        <v>1776.6640143254344</v>
      </c>
      <c r="J21" s="27">
        <f t="shared" si="25"/>
        <v>1851.7092423886236</v>
      </c>
      <c r="K21" s="27">
        <f t="shared" si="26"/>
        <v>1735.7236889696455</v>
      </c>
      <c r="L21" s="27">
        <f t="shared" si="27"/>
        <v>1769.2881751368252</v>
      </c>
      <c r="M21" s="27">
        <f t="shared" si="28"/>
        <v>1998.6005628039616</v>
      </c>
      <c r="N21" s="27">
        <f t="shared" si="29"/>
        <v>1716.9518496822109</v>
      </c>
      <c r="O21" s="27">
        <f t="shared" si="30"/>
        <v>1968.38</v>
      </c>
      <c r="P21" s="27">
        <f t="shared" si="31"/>
        <v>21706.009497220784</v>
      </c>
      <c r="AV21" s="45"/>
      <c r="AW21" s="45"/>
      <c r="AX21" s="45"/>
    </row>
    <row r="22" spans="1:53" ht="15" x14ac:dyDescent="0.2">
      <c r="A22" s="36" t="s">
        <v>93</v>
      </c>
      <c r="B22" s="34">
        <v>37</v>
      </c>
      <c r="C22" s="37"/>
      <c r="D22" s="27">
        <f t="shared" si="19"/>
        <v>0</v>
      </c>
      <c r="E22" s="27">
        <f t="shared" si="20"/>
        <v>0</v>
      </c>
      <c r="F22" s="27">
        <f t="shared" si="21"/>
        <v>0</v>
      </c>
      <c r="G22" s="27">
        <f t="shared" si="22"/>
        <v>0</v>
      </c>
      <c r="H22" s="27">
        <f t="shared" si="23"/>
        <v>0</v>
      </c>
      <c r="I22" s="27">
        <f t="shared" si="24"/>
        <v>0</v>
      </c>
      <c r="J22" s="27">
        <f t="shared" si="25"/>
        <v>0</v>
      </c>
      <c r="K22" s="27">
        <f t="shared" si="26"/>
        <v>0</v>
      </c>
      <c r="L22" s="27">
        <f t="shared" si="27"/>
        <v>0</v>
      </c>
      <c r="M22" s="27">
        <f t="shared" si="28"/>
        <v>0</v>
      </c>
      <c r="N22" s="27">
        <f t="shared" si="29"/>
        <v>0</v>
      </c>
      <c r="O22" s="27">
        <f t="shared" si="30"/>
        <v>0</v>
      </c>
      <c r="P22" s="27">
        <f t="shared" ref="P22" si="32">SUM(D22:O22)</f>
        <v>0</v>
      </c>
      <c r="AV22" s="45"/>
      <c r="AW22" s="45"/>
      <c r="AX22" s="45"/>
    </row>
    <row r="23" spans="1:53" ht="15" x14ac:dyDescent="0.2">
      <c r="A23" s="36" t="s">
        <v>73</v>
      </c>
      <c r="B23" s="34">
        <v>55</v>
      </c>
      <c r="C23" s="37"/>
      <c r="D23" s="27">
        <f t="shared" si="19"/>
        <v>1.722590014667909</v>
      </c>
      <c r="E23" s="27">
        <f t="shared" si="20"/>
        <v>1.3534321775906175</v>
      </c>
      <c r="F23" s="27">
        <f t="shared" si="21"/>
        <v>1.636208259980803</v>
      </c>
      <c r="G23" s="27">
        <f t="shared" si="22"/>
        <v>1.5942180267347046</v>
      </c>
      <c r="H23" s="27">
        <f t="shared" si="23"/>
        <v>2.2187710691399531</v>
      </c>
      <c r="I23" s="27">
        <f t="shared" si="24"/>
        <v>1.7769740290471974</v>
      </c>
      <c r="J23" s="27">
        <f t="shared" si="25"/>
        <v>2.2187346213325596</v>
      </c>
      <c r="K23" s="27">
        <f t="shared" si="26"/>
        <v>1.5878952125960195</v>
      </c>
      <c r="L23" s="27">
        <f t="shared" si="27"/>
        <v>1.8626244504842926</v>
      </c>
      <c r="M23" s="27">
        <f t="shared" si="28"/>
        <v>2.0523636332827779</v>
      </c>
      <c r="N23" s="27">
        <f t="shared" si="29"/>
        <v>1.4589509847354867</v>
      </c>
      <c r="O23" s="27">
        <f t="shared" si="30"/>
        <v>1.7330909027280192</v>
      </c>
      <c r="P23" s="27">
        <f t="shared" si="31"/>
        <v>21.215853382320343</v>
      </c>
      <c r="AV23" s="45"/>
      <c r="AW23" s="45"/>
      <c r="AX23" s="45"/>
    </row>
    <row r="24" spans="1:53" ht="15.75" x14ac:dyDescent="0.25">
      <c r="A24" s="31" t="s">
        <v>35</v>
      </c>
      <c r="B24" s="40"/>
      <c r="C24" s="40"/>
      <c r="D24" s="30">
        <f t="shared" ref="D24:P24" si="33">SUM(D17:D23)</f>
        <v>2167.4075009777912</v>
      </c>
      <c r="E24" s="30">
        <f t="shared" si="33"/>
        <v>1999.6572844041798</v>
      </c>
      <c r="F24" s="30">
        <f t="shared" si="33"/>
        <v>2269.8994257787544</v>
      </c>
      <c r="G24" s="30">
        <f t="shared" si="33"/>
        <v>2307.5457452437654</v>
      </c>
      <c r="H24" s="30">
        <f t="shared" si="33"/>
        <v>2361.3367883339529</v>
      </c>
      <c r="I24" s="30">
        <f t="shared" si="33"/>
        <v>2246.0809144775608</v>
      </c>
      <c r="J24" s="30">
        <f t="shared" si="33"/>
        <v>2352.9636868922225</v>
      </c>
      <c r="K24" s="30">
        <f t="shared" si="33"/>
        <v>2183.2979933399597</v>
      </c>
      <c r="L24" s="30">
        <f t="shared" si="33"/>
        <v>2245.6028378456735</v>
      </c>
      <c r="M24" s="30">
        <f t="shared" si="33"/>
        <v>2469.8081349209001</v>
      </c>
      <c r="N24" s="30">
        <f t="shared" si="33"/>
        <v>2134.4139931876639</v>
      </c>
      <c r="O24" s="30">
        <f t="shared" si="33"/>
        <v>2475.6030909027281</v>
      </c>
      <c r="P24" s="30">
        <f t="shared" si="33"/>
        <v>27213.617396305151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5"/>
      <c r="AW24" s="45"/>
      <c r="AX24" s="45"/>
      <c r="AY24" s="40"/>
      <c r="AZ24" s="40"/>
      <c r="BA24" s="40"/>
    </row>
    <row r="25" spans="1:53" x14ac:dyDescent="0.2">
      <c r="A25" s="36"/>
    </row>
    <row r="26" spans="1:53" x14ac:dyDescent="0.2">
      <c r="A26" s="36"/>
    </row>
    <row r="27" spans="1:53" ht="15" x14ac:dyDescent="0.25">
      <c r="A27" s="35" t="s">
        <v>68</v>
      </c>
      <c r="B27" s="34" t="s">
        <v>5</v>
      </c>
      <c r="C27" s="34" t="s">
        <v>6</v>
      </c>
      <c r="D27" s="33">
        <f t="shared" ref="D27:O27" si="34">D16</f>
        <v>41640</v>
      </c>
      <c r="E27" s="33">
        <f t="shared" si="34"/>
        <v>41671</v>
      </c>
      <c r="F27" s="33">
        <f t="shared" si="34"/>
        <v>41699</v>
      </c>
      <c r="G27" s="33">
        <f t="shared" si="34"/>
        <v>41730</v>
      </c>
      <c r="H27" s="33">
        <f t="shared" si="34"/>
        <v>41760</v>
      </c>
      <c r="I27" s="33">
        <f t="shared" si="34"/>
        <v>41791</v>
      </c>
      <c r="J27" s="33">
        <f t="shared" si="34"/>
        <v>41821</v>
      </c>
      <c r="K27" s="33">
        <f t="shared" si="34"/>
        <v>41852</v>
      </c>
      <c r="L27" s="33">
        <f t="shared" si="34"/>
        <v>41883</v>
      </c>
      <c r="M27" s="33">
        <f t="shared" si="34"/>
        <v>41913</v>
      </c>
      <c r="N27" s="33">
        <f t="shared" si="34"/>
        <v>41944</v>
      </c>
      <c r="O27" s="33">
        <f t="shared" si="34"/>
        <v>41974</v>
      </c>
      <c r="P27" s="33" t="s">
        <v>7</v>
      </c>
    </row>
    <row r="28" spans="1:53" x14ac:dyDescent="0.2">
      <c r="A28" s="36" t="s">
        <v>72</v>
      </c>
      <c r="B28" s="34">
        <v>8</v>
      </c>
      <c r="C28" s="37"/>
      <c r="D28" s="27">
        <f t="shared" ref="D28:D34" si="35">+E7</f>
        <v>57.91581633574404</v>
      </c>
      <c r="E28" s="27">
        <f t="shared" ref="E28:E34" si="36">+I7</f>
        <v>54.697580934907393</v>
      </c>
      <c r="F28" s="27">
        <f t="shared" ref="F28:F34" si="37">M7</f>
        <v>62.586097298801214</v>
      </c>
      <c r="G28" s="27">
        <f t="shared" ref="G28:G34" si="38">Q7</f>
        <v>63.888643165501065</v>
      </c>
      <c r="H28" s="27">
        <f t="shared" ref="H28:H34" si="39">U7</f>
        <v>62.715851964367445</v>
      </c>
      <c r="I28" s="27">
        <f t="shared" ref="I28:I34" si="40">Y7</f>
        <v>63.354971201828327</v>
      </c>
      <c r="J28" s="27">
        <f t="shared" ref="J28:J34" si="41">AC7</f>
        <v>60.859220568496269</v>
      </c>
      <c r="K28" s="27">
        <f t="shared" ref="K28:K34" si="42">AG7</f>
        <v>56.913450229744463</v>
      </c>
      <c r="L28" s="27">
        <f t="shared" ref="L28:L34" si="43">AK7</f>
        <v>60.705919575230901</v>
      </c>
      <c r="M28" s="27">
        <f t="shared" ref="M28:M34" si="44">AO7</f>
        <v>63.128059165463313</v>
      </c>
      <c r="N28" s="27">
        <f t="shared" ref="N28:N34" si="45">AS7</f>
        <v>56.354404128958578</v>
      </c>
      <c r="O28" s="27">
        <f t="shared" ref="O28:O34" si="46">AW7</f>
        <v>62.205734124675587</v>
      </c>
      <c r="P28" s="27">
        <f t="shared" ref="P28:P34" si="47">SUM(D28:O28)</f>
        <v>725.32574869371865</v>
      </c>
    </row>
    <row r="29" spans="1:53" x14ac:dyDescent="0.2">
      <c r="A29" s="36" t="s">
        <v>90</v>
      </c>
      <c r="B29" s="34">
        <v>10</v>
      </c>
      <c r="C29" s="37"/>
      <c r="D29" s="27">
        <f t="shared" si="35"/>
        <v>6.4624370411546685</v>
      </c>
      <c r="E29" s="27">
        <f t="shared" si="36"/>
        <v>5.4854832350564937</v>
      </c>
      <c r="F29" s="27">
        <f t="shared" si="37"/>
        <v>5.1290173773288847</v>
      </c>
      <c r="G29" s="27">
        <f t="shared" si="38"/>
        <v>5.5930709565063221</v>
      </c>
      <c r="H29" s="27">
        <f t="shared" si="39"/>
        <v>7.2368684921888882</v>
      </c>
      <c r="I29" s="27">
        <f t="shared" si="40"/>
        <v>5.9618544153585313</v>
      </c>
      <c r="J29" s="27">
        <f t="shared" si="41"/>
        <v>5.7485155648672146</v>
      </c>
      <c r="K29" s="27">
        <f t="shared" si="42"/>
        <v>5.9168863147314728</v>
      </c>
      <c r="L29" s="27">
        <f t="shared" si="43"/>
        <v>6.2888908491380473</v>
      </c>
      <c r="M29" s="27">
        <f t="shared" si="44"/>
        <v>7.0014900480115427</v>
      </c>
      <c r="N29" s="27">
        <f t="shared" si="45"/>
        <v>5.9015850200043865</v>
      </c>
      <c r="O29" s="27">
        <f t="shared" si="46"/>
        <v>5.8255336257606416</v>
      </c>
      <c r="P29" s="27">
        <f t="shared" si="47"/>
        <v>72.551632940107083</v>
      </c>
    </row>
    <row r="30" spans="1:53" x14ac:dyDescent="0.2">
      <c r="A30" s="36" t="s">
        <v>70</v>
      </c>
      <c r="B30" s="34" t="s">
        <v>91</v>
      </c>
      <c r="C30" s="37"/>
      <c r="D30" s="27">
        <f t="shared" si="35"/>
        <v>28.248758418517006</v>
      </c>
      <c r="E30" s="27">
        <f t="shared" si="36"/>
        <v>25.326533876098267</v>
      </c>
      <c r="F30" s="27">
        <f t="shared" si="37"/>
        <v>28.032061299749394</v>
      </c>
      <c r="G30" s="27">
        <f t="shared" si="38"/>
        <v>32.675595979860816</v>
      </c>
      <c r="H30" s="27">
        <f t="shared" si="39"/>
        <v>34.046258404684835</v>
      </c>
      <c r="I30" s="27">
        <f t="shared" si="40"/>
        <v>31.444208087183863</v>
      </c>
      <c r="J30" s="27">
        <f t="shared" si="41"/>
        <v>34.47585503228575</v>
      </c>
      <c r="K30" s="27">
        <f t="shared" si="42"/>
        <v>32.043959720678167</v>
      </c>
      <c r="L30" s="27">
        <f t="shared" si="43"/>
        <v>33.427186920787165</v>
      </c>
      <c r="M30" s="27">
        <f t="shared" si="44"/>
        <v>31.65620707987447</v>
      </c>
      <c r="N30" s="27">
        <f t="shared" si="45"/>
        <v>26.280477510710817</v>
      </c>
      <c r="O30" s="27">
        <f t="shared" si="46"/>
        <v>32.940104972160107</v>
      </c>
      <c r="P30" s="27">
        <f t="shared" si="47"/>
        <v>370.59720730259068</v>
      </c>
    </row>
    <row r="31" spans="1:53" x14ac:dyDescent="0.2">
      <c r="A31" s="36" t="s">
        <v>92</v>
      </c>
      <c r="B31" s="34">
        <v>29</v>
      </c>
      <c r="C31" s="37"/>
      <c r="D31" s="27">
        <f t="shared" si="35"/>
        <v>28.390590076333027</v>
      </c>
      <c r="E31" s="27">
        <f t="shared" si="36"/>
        <v>26.230897431503156</v>
      </c>
      <c r="F31" s="27">
        <f t="shared" si="37"/>
        <v>29.658437370453882</v>
      </c>
      <c r="G31" s="27">
        <f t="shared" si="38"/>
        <v>30.190746470147854</v>
      </c>
      <c r="H31" s="27">
        <f t="shared" si="39"/>
        <v>32.902782643494078</v>
      </c>
      <c r="I31" s="27">
        <f t="shared" si="40"/>
        <v>31.489119681441693</v>
      </c>
      <c r="J31" s="27">
        <f t="shared" si="41"/>
        <v>30.647956627773205</v>
      </c>
      <c r="K31" s="27">
        <f t="shared" si="42"/>
        <v>28.301066681906384</v>
      </c>
      <c r="L31" s="27">
        <f t="shared" si="43"/>
        <v>28.64521893631257</v>
      </c>
      <c r="M31" s="27">
        <f t="shared" si="44"/>
        <v>29.835123653483144</v>
      </c>
      <c r="N31" s="27">
        <f t="shared" si="45"/>
        <v>26.798371650943622</v>
      </c>
      <c r="O31" s="27">
        <f t="shared" si="46"/>
        <v>29.836104677915998</v>
      </c>
      <c r="P31" s="27">
        <f t="shared" si="47"/>
        <v>352.92641590170859</v>
      </c>
    </row>
    <row r="32" spans="1:53" ht="42.75" x14ac:dyDescent="0.2">
      <c r="A32" s="36" t="s">
        <v>74</v>
      </c>
      <c r="B32" s="41" t="s">
        <v>99</v>
      </c>
      <c r="C32" s="37"/>
      <c r="D32" s="27">
        <f t="shared" si="35"/>
        <v>751.87798997522873</v>
      </c>
      <c r="E32" s="27">
        <f t="shared" si="36"/>
        <v>660.65775759233941</v>
      </c>
      <c r="F32" s="27">
        <f t="shared" si="37"/>
        <v>783.30166695701428</v>
      </c>
      <c r="G32" s="27">
        <f t="shared" si="38"/>
        <v>722.91466779428004</v>
      </c>
      <c r="H32" s="27">
        <f t="shared" si="39"/>
        <v>737.72546292232596</v>
      </c>
      <c r="I32" s="27">
        <f t="shared" si="40"/>
        <v>736.76645027673976</v>
      </c>
      <c r="J32" s="27">
        <f t="shared" si="41"/>
        <v>712.38925040568381</v>
      </c>
      <c r="K32" s="27">
        <f t="shared" si="42"/>
        <v>689.51356219373531</v>
      </c>
      <c r="L32" s="27">
        <f t="shared" si="43"/>
        <v>729.53047411671218</v>
      </c>
      <c r="M32" s="27">
        <f t="shared" si="44"/>
        <v>773.41599482598326</v>
      </c>
      <c r="N32" s="27">
        <f t="shared" si="45"/>
        <v>698.52115461600783</v>
      </c>
      <c r="O32" s="27">
        <f t="shared" si="46"/>
        <v>746.30294406172936</v>
      </c>
      <c r="P32" s="27">
        <f t="shared" si="47"/>
        <v>8742.9173757377812</v>
      </c>
    </row>
    <row r="33" spans="1:53" x14ac:dyDescent="0.2">
      <c r="A33" s="36" t="s">
        <v>93</v>
      </c>
      <c r="B33" s="34">
        <v>37</v>
      </c>
      <c r="C33" s="37"/>
      <c r="D33" s="27">
        <f t="shared" si="35"/>
        <v>0</v>
      </c>
      <c r="E33" s="27">
        <f t="shared" si="36"/>
        <v>0</v>
      </c>
      <c r="F33" s="27">
        <f t="shared" si="37"/>
        <v>0</v>
      </c>
      <c r="G33" s="27">
        <f t="shared" si="38"/>
        <v>0</v>
      </c>
      <c r="H33" s="27">
        <f t="shared" si="39"/>
        <v>0</v>
      </c>
      <c r="I33" s="27">
        <f t="shared" si="40"/>
        <v>0</v>
      </c>
      <c r="J33" s="27">
        <f t="shared" si="41"/>
        <v>0</v>
      </c>
      <c r="K33" s="27">
        <f t="shared" si="42"/>
        <v>0</v>
      </c>
      <c r="L33" s="27">
        <f t="shared" si="43"/>
        <v>0</v>
      </c>
      <c r="M33" s="27">
        <f t="shared" si="44"/>
        <v>0</v>
      </c>
      <c r="N33" s="27">
        <f t="shared" si="45"/>
        <v>0</v>
      </c>
      <c r="O33" s="27">
        <f t="shared" si="46"/>
        <v>0</v>
      </c>
      <c r="P33" s="27">
        <f t="shared" ref="P33" si="48">SUM(D33:O33)</f>
        <v>0</v>
      </c>
    </row>
    <row r="34" spans="1:53" x14ac:dyDescent="0.2">
      <c r="A34" s="36" t="s">
        <v>73</v>
      </c>
      <c r="B34" s="34">
        <v>55</v>
      </c>
      <c r="C34" s="37"/>
      <c r="D34" s="27">
        <f t="shared" si="35"/>
        <v>0</v>
      </c>
      <c r="E34" s="27">
        <f t="shared" si="36"/>
        <v>0</v>
      </c>
      <c r="F34" s="27">
        <f t="shared" si="37"/>
        <v>0</v>
      </c>
      <c r="G34" s="27">
        <f t="shared" si="38"/>
        <v>0</v>
      </c>
      <c r="H34" s="27">
        <f t="shared" si="39"/>
        <v>0</v>
      </c>
      <c r="I34" s="27">
        <f t="shared" si="40"/>
        <v>0</v>
      </c>
      <c r="J34" s="27">
        <f t="shared" si="41"/>
        <v>0</v>
      </c>
      <c r="K34" s="27">
        <f t="shared" si="42"/>
        <v>0</v>
      </c>
      <c r="L34" s="27">
        <f t="shared" si="43"/>
        <v>0</v>
      </c>
      <c r="M34" s="27">
        <f t="shared" si="44"/>
        <v>0</v>
      </c>
      <c r="N34" s="27">
        <f t="shared" si="45"/>
        <v>0</v>
      </c>
      <c r="O34" s="27">
        <f t="shared" si="46"/>
        <v>0</v>
      </c>
      <c r="P34" s="27">
        <f t="shared" si="47"/>
        <v>0</v>
      </c>
    </row>
    <row r="35" spans="1:53" ht="15" x14ac:dyDescent="0.25">
      <c r="A35" s="31" t="s">
        <v>69</v>
      </c>
      <c r="B35" s="40"/>
      <c r="C35" s="40"/>
      <c r="D35" s="30">
        <f t="shared" ref="D35:P35" si="49">SUM(D28:D34)</f>
        <v>872.89559184697748</v>
      </c>
      <c r="E35" s="30">
        <f t="shared" si="49"/>
        <v>772.39825306990474</v>
      </c>
      <c r="F35" s="30">
        <f t="shared" si="49"/>
        <v>908.7072803033476</v>
      </c>
      <c r="G35" s="30">
        <f t="shared" si="49"/>
        <v>855.26272436629608</v>
      </c>
      <c r="H35" s="30">
        <f t="shared" si="49"/>
        <v>874.62722442706126</v>
      </c>
      <c r="I35" s="30">
        <f t="shared" si="49"/>
        <v>869.01660366255214</v>
      </c>
      <c r="J35" s="30">
        <f t="shared" si="49"/>
        <v>844.12079819910628</v>
      </c>
      <c r="K35" s="30">
        <f t="shared" si="49"/>
        <v>812.68892514079585</v>
      </c>
      <c r="L35" s="30">
        <f t="shared" si="49"/>
        <v>858.59769039818093</v>
      </c>
      <c r="M35" s="30">
        <f t="shared" si="49"/>
        <v>905.03687477281574</v>
      </c>
      <c r="N35" s="30">
        <f t="shared" si="49"/>
        <v>813.85599292662528</v>
      </c>
      <c r="O35" s="30">
        <f t="shared" si="49"/>
        <v>877.11042146224167</v>
      </c>
      <c r="P35" s="30">
        <f t="shared" si="49"/>
        <v>10264.318380575907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</row>
    <row r="36" spans="1:53" x14ac:dyDescent="0.2">
      <c r="A36" s="36"/>
    </row>
    <row r="37" spans="1:53" x14ac:dyDescent="0.2">
      <c r="A37" s="36"/>
    </row>
    <row r="38" spans="1:53" ht="15" x14ac:dyDescent="0.25">
      <c r="A38" s="35" t="s">
        <v>36</v>
      </c>
      <c r="B38" s="34" t="s">
        <v>5</v>
      </c>
      <c r="C38" s="34" t="s">
        <v>6</v>
      </c>
      <c r="D38" s="33">
        <f t="shared" ref="D38:O38" si="50">D27</f>
        <v>41640</v>
      </c>
      <c r="E38" s="33">
        <f t="shared" si="50"/>
        <v>41671</v>
      </c>
      <c r="F38" s="33">
        <f t="shared" si="50"/>
        <v>41699</v>
      </c>
      <c r="G38" s="33">
        <f t="shared" si="50"/>
        <v>41730</v>
      </c>
      <c r="H38" s="33">
        <f t="shared" si="50"/>
        <v>41760</v>
      </c>
      <c r="I38" s="33">
        <f t="shared" si="50"/>
        <v>41791</v>
      </c>
      <c r="J38" s="33">
        <f t="shared" si="50"/>
        <v>41821</v>
      </c>
      <c r="K38" s="33">
        <f t="shared" si="50"/>
        <v>41852</v>
      </c>
      <c r="L38" s="33">
        <f t="shared" si="50"/>
        <v>41883</v>
      </c>
      <c r="M38" s="33">
        <f t="shared" si="50"/>
        <v>41913</v>
      </c>
      <c r="N38" s="33">
        <f t="shared" si="50"/>
        <v>41944</v>
      </c>
      <c r="O38" s="33">
        <f t="shared" si="50"/>
        <v>41974</v>
      </c>
      <c r="P38" s="33" t="s">
        <v>7</v>
      </c>
    </row>
    <row r="39" spans="1:53" x14ac:dyDescent="0.2">
      <c r="A39" s="36" t="s">
        <v>72</v>
      </c>
      <c r="B39" s="34">
        <v>8</v>
      </c>
      <c r="C39" s="37"/>
      <c r="D39" s="27">
        <f t="shared" ref="D39:D45" si="51">+F7</f>
        <v>170.84141335915047</v>
      </c>
      <c r="E39" s="27">
        <f t="shared" ref="E39:E45" si="52">J7</f>
        <v>149.9780051936774</v>
      </c>
      <c r="F39" s="27">
        <f t="shared" ref="F39:F45" si="53">N7</f>
        <v>159.95633782559517</v>
      </c>
      <c r="G39" s="27">
        <f t="shared" ref="G39:G45" si="54">R7</f>
        <v>187.13388193653142</v>
      </c>
      <c r="H39" s="27">
        <f t="shared" ref="H39:H45" si="55">V7</f>
        <v>206.66487192276213</v>
      </c>
      <c r="I39" s="27">
        <f t="shared" ref="I39:I45" si="56">Z7</f>
        <v>168.83631783705596</v>
      </c>
      <c r="J39" s="27">
        <f t="shared" ref="J39:J45" si="57">AD7</f>
        <v>200.25468080561404</v>
      </c>
      <c r="K39" s="27">
        <f t="shared" ref="K39:K45" si="58">AH7</f>
        <v>186.73313901304218</v>
      </c>
      <c r="L39" s="27">
        <f t="shared" ref="L39:L45" si="59">AL7</f>
        <v>204.28649589099385</v>
      </c>
      <c r="M39" s="27">
        <f t="shared" ref="M39:M45" si="60">AP7</f>
        <v>197.24676232017711</v>
      </c>
      <c r="N39" s="27">
        <f t="shared" ref="N39:N45" si="61">AT7</f>
        <v>168.29958325648431</v>
      </c>
      <c r="O39" s="27">
        <f t="shared" ref="O39:O45" si="62">AX7</f>
        <v>187.91</v>
      </c>
      <c r="P39" s="27">
        <f t="shared" ref="P39:P45" si="63">SUM(D39:O39)</f>
        <v>2188.141489361084</v>
      </c>
    </row>
    <row r="40" spans="1:53" x14ac:dyDescent="0.2">
      <c r="A40" s="36" t="s">
        <v>90</v>
      </c>
      <c r="B40" s="34">
        <v>10</v>
      </c>
      <c r="C40" s="37"/>
      <c r="D40" s="27">
        <f t="shared" si="51"/>
        <v>72.768772834569589</v>
      </c>
      <c r="E40" s="27">
        <f t="shared" si="52"/>
        <v>64.470987005316815</v>
      </c>
      <c r="F40" s="27">
        <f t="shared" si="53"/>
        <v>55.786102084041993</v>
      </c>
      <c r="G40" s="27">
        <f t="shared" si="54"/>
        <v>71.802002328155737</v>
      </c>
      <c r="H40" s="27">
        <f t="shared" si="55"/>
        <v>79.641345214792011</v>
      </c>
      <c r="I40" s="27">
        <f t="shared" si="56"/>
        <v>63.164656492985443</v>
      </c>
      <c r="J40" s="27">
        <f t="shared" si="57"/>
        <v>85.070635458301098</v>
      </c>
      <c r="K40" s="27">
        <f t="shared" si="58"/>
        <v>79.114319784231014</v>
      </c>
      <c r="L40" s="27">
        <f t="shared" si="59"/>
        <v>79.091361017722278</v>
      </c>
      <c r="M40" s="27">
        <f t="shared" si="60"/>
        <v>77.036903070722531</v>
      </c>
      <c r="N40" s="27">
        <f t="shared" si="61"/>
        <v>69.979443456441999</v>
      </c>
      <c r="O40" s="27">
        <f t="shared" si="62"/>
        <v>77.77</v>
      </c>
      <c r="P40" s="27">
        <f t="shared" si="63"/>
        <v>875.69652874728069</v>
      </c>
    </row>
    <row r="41" spans="1:53" x14ac:dyDescent="0.2">
      <c r="A41" s="36" t="s">
        <v>70</v>
      </c>
      <c r="B41" s="34" t="s">
        <v>91</v>
      </c>
      <c r="C41" s="37"/>
      <c r="D41" s="27">
        <f t="shared" si="51"/>
        <v>1178.1405106832819</v>
      </c>
      <c r="E41" s="27">
        <f t="shared" si="52"/>
        <v>971.41903935153925</v>
      </c>
      <c r="F41" s="27">
        <f t="shared" si="53"/>
        <v>1070.0516897887273</v>
      </c>
      <c r="G41" s="27">
        <f t="shared" si="54"/>
        <v>1110.3114790369725</v>
      </c>
      <c r="H41" s="27">
        <f t="shared" si="55"/>
        <v>1134.0925287132238</v>
      </c>
      <c r="I41" s="27">
        <f t="shared" si="56"/>
        <v>1160.0841182216518</v>
      </c>
      <c r="J41" s="27">
        <f t="shared" si="57"/>
        <v>1273.8429318864817</v>
      </c>
      <c r="K41" s="27">
        <f t="shared" si="58"/>
        <v>1149.9189997523058</v>
      </c>
      <c r="L41" s="27">
        <f t="shared" si="59"/>
        <v>1181.9804416062402</v>
      </c>
      <c r="M41" s="27">
        <f t="shared" si="60"/>
        <v>1171.3771857118393</v>
      </c>
      <c r="N41" s="27">
        <f t="shared" si="61"/>
        <v>1011.7663391826278</v>
      </c>
      <c r="O41" s="27">
        <f t="shared" si="62"/>
        <v>1251.26</v>
      </c>
      <c r="P41" s="27">
        <f t="shared" si="63"/>
        <v>13664.245263934892</v>
      </c>
    </row>
    <row r="42" spans="1:53" x14ac:dyDescent="0.2">
      <c r="A42" s="36" t="s">
        <v>92</v>
      </c>
      <c r="B42" s="34">
        <v>29</v>
      </c>
      <c r="C42" s="37"/>
      <c r="D42" s="27">
        <f t="shared" si="51"/>
        <v>290.01953476682473</v>
      </c>
      <c r="E42" s="27">
        <f t="shared" si="52"/>
        <v>243.73860770569522</v>
      </c>
      <c r="F42" s="27">
        <f t="shared" si="53"/>
        <v>269.2645588832529</v>
      </c>
      <c r="G42" s="27">
        <f t="shared" si="54"/>
        <v>296.86416728042656</v>
      </c>
      <c r="H42" s="27">
        <f t="shared" si="55"/>
        <v>284.51494851757889</v>
      </c>
      <c r="I42" s="27">
        <f t="shared" si="56"/>
        <v>280.3759027044872</v>
      </c>
      <c r="J42" s="27">
        <f t="shared" si="57"/>
        <v>350.92804932026132</v>
      </c>
      <c r="K42" s="27">
        <f t="shared" si="58"/>
        <v>288.1546523094608</v>
      </c>
      <c r="L42" s="27">
        <f t="shared" si="59"/>
        <v>300.14970491745197</v>
      </c>
      <c r="M42" s="27">
        <f t="shared" si="60"/>
        <v>306.81482091617119</v>
      </c>
      <c r="N42" s="27">
        <f t="shared" si="61"/>
        <v>264.82363208184518</v>
      </c>
      <c r="O42" s="27">
        <f t="shared" si="62"/>
        <v>344.35</v>
      </c>
      <c r="P42" s="27">
        <f t="shared" si="63"/>
        <v>3519.9985794034556</v>
      </c>
    </row>
    <row r="43" spans="1:53" ht="42.75" x14ac:dyDescent="0.2">
      <c r="A43" s="36" t="s">
        <v>74</v>
      </c>
      <c r="B43" s="41" t="s">
        <v>99</v>
      </c>
      <c r="C43" s="37"/>
      <c r="D43" s="27">
        <f t="shared" si="51"/>
        <v>1227.1622470717823</v>
      </c>
      <c r="E43" s="27">
        <f t="shared" si="52"/>
        <v>983.73351696677855</v>
      </c>
      <c r="F43" s="27">
        <f t="shared" si="53"/>
        <v>1089.3542964067933</v>
      </c>
      <c r="G43" s="27">
        <f t="shared" si="54"/>
        <v>1190.4847248950543</v>
      </c>
      <c r="H43" s="27">
        <f t="shared" si="55"/>
        <v>1190.0119383339827</v>
      </c>
      <c r="I43" s="27">
        <f t="shared" si="56"/>
        <v>1176.6956019417332</v>
      </c>
      <c r="J43" s="27">
        <f t="shared" si="57"/>
        <v>1290.7123474358657</v>
      </c>
      <c r="K43" s="27">
        <f t="shared" si="58"/>
        <v>1178.7341525590914</v>
      </c>
      <c r="L43" s="27">
        <f t="shared" si="59"/>
        <v>1220.9909057549985</v>
      </c>
      <c r="M43" s="27">
        <f t="shared" si="60"/>
        <v>1215.9013328220572</v>
      </c>
      <c r="N43" s="27">
        <f t="shared" si="61"/>
        <v>1082.2372565674386</v>
      </c>
      <c r="O43" s="27">
        <f t="shared" si="62"/>
        <v>1430.48</v>
      </c>
      <c r="P43" s="27">
        <f t="shared" si="63"/>
        <v>14276.498320755574</v>
      </c>
    </row>
    <row r="44" spans="1:53" x14ac:dyDescent="0.2">
      <c r="A44" s="36" t="s">
        <v>93</v>
      </c>
      <c r="B44" s="34">
        <v>37</v>
      </c>
      <c r="C44" s="37"/>
      <c r="D44" s="27">
        <f t="shared" si="51"/>
        <v>42.415584375314467</v>
      </c>
      <c r="E44" s="27">
        <f t="shared" si="52"/>
        <v>30.228896883866767</v>
      </c>
      <c r="F44" s="27">
        <f t="shared" si="53"/>
        <v>35.712556863284192</v>
      </c>
      <c r="G44" s="27">
        <f t="shared" si="54"/>
        <v>42.406499522461296</v>
      </c>
      <c r="H44" s="27">
        <f t="shared" si="55"/>
        <v>39.321273216643888</v>
      </c>
      <c r="I44" s="27">
        <f t="shared" si="56"/>
        <v>39.715412854117716</v>
      </c>
      <c r="J44" s="27">
        <f t="shared" si="57"/>
        <v>46.120995947811991</v>
      </c>
      <c r="K44" s="27">
        <f t="shared" si="58"/>
        <v>36.283618012938945</v>
      </c>
      <c r="L44" s="27">
        <f t="shared" si="59"/>
        <v>39.523647231216827</v>
      </c>
      <c r="M44" s="27">
        <f t="shared" si="60"/>
        <v>42.856148512434942</v>
      </c>
      <c r="N44" s="27">
        <f t="shared" si="61"/>
        <v>35.075975736674266</v>
      </c>
      <c r="O44" s="27">
        <f t="shared" si="62"/>
        <v>45.40078004321991</v>
      </c>
      <c r="P44" s="27">
        <f t="shared" ref="P44" si="64">SUM(D44:O44)</f>
        <v>475.06138919998529</v>
      </c>
    </row>
    <row r="45" spans="1:53" x14ac:dyDescent="0.2">
      <c r="A45" s="36" t="s">
        <v>73</v>
      </c>
      <c r="B45" s="34">
        <v>55</v>
      </c>
      <c r="C45" s="37"/>
      <c r="D45" s="27">
        <f t="shared" si="51"/>
        <v>161.70796231133863</v>
      </c>
      <c r="E45" s="27">
        <f t="shared" si="52"/>
        <v>129.79788460779673</v>
      </c>
      <c r="F45" s="27">
        <f t="shared" si="53"/>
        <v>139.63426682612953</v>
      </c>
      <c r="G45" s="27">
        <f t="shared" si="54"/>
        <v>157.7863986948598</v>
      </c>
      <c r="H45" s="27">
        <f t="shared" si="55"/>
        <v>167.18967638439051</v>
      </c>
      <c r="I45" s="27">
        <f t="shared" si="56"/>
        <v>166.37829106719391</v>
      </c>
      <c r="J45" s="27">
        <f t="shared" si="57"/>
        <v>181.34689541765982</v>
      </c>
      <c r="K45" s="27">
        <f t="shared" si="58"/>
        <v>154.40756656343916</v>
      </c>
      <c r="L45" s="27">
        <f t="shared" si="59"/>
        <v>156.91612623796127</v>
      </c>
      <c r="M45" s="27">
        <f t="shared" si="60"/>
        <v>152.6907523211772</v>
      </c>
      <c r="N45" s="27">
        <f t="shared" si="61"/>
        <v>147.36457326651168</v>
      </c>
      <c r="O45" s="27">
        <f t="shared" si="62"/>
        <v>158.59057457578402</v>
      </c>
      <c r="P45" s="27">
        <f t="shared" si="63"/>
        <v>1873.810968274242</v>
      </c>
    </row>
    <row r="46" spans="1:53" ht="15" x14ac:dyDescent="0.25">
      <c r="A46" s="31" t="s">
        <v>37</v>
      </c>
      <c r="B46" s="40"/>
      <c r="C46" s="40"/>
      <c r="D46" s="30">
        <f t="shared" ref="D46:P46" si="65">SUM(D39:D45)</f>
        <v>3143.0560254022625</v>
      </c>
      <c r="E46" s="30">
        <f t="shared" si="65"/>
        <v>2573.3669377146707</v>
      </c>
      <c r="F46" s="30">
        <f t="shared" si="65"/>
        <v>2819.7598086778244</v>
      </c>
      <c r="G46" s="30">
        <f t="shared" si="65"/>
        <v>3056.7891536944612</v>
      </c>
      <c r="H46" s="30">
        <f t="shared" si="65"/>
        <v>3101.4365823033741</v>
      </c>
      <c r="I46" s="30">
        <f t="shared" si="65"/>
        <v>3055.2503011192252</v>
      </c>
      <c r="J46" s="30">
        <f t="shared" si="65"/>
        <v>3428.2765362719956</v>
      </c>
      <c r="K46" s="30">
        <f t="shared" si="65"/>
        <v>3073.3464479945092</v>
      </c>
      <c r="L46" s="30">
        <f t="shared" si="65"/>
        <v>3182.9386826565847</v>
      </c>
      <c r="M46" s="30">
        <f t="shared" si="65"/>
        <v>3163.9239056745791</v>
      </c>
      <c r="N46" s="30">
        <f t="shared" si="65"/>
        <v>2779.5468035480239</v>
      </c>
      <c r="O46" s="30">
        <f t="shared" si="65"/>
        <v>3495.7613546190041</v>
      </c>
      <c r="P46" s="30">
        <f t="shared" si="65"/>
        <v>36873.452539676509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</row>
    <row r="47" spans="1:53" x14ac:dyDescent="0.2">
      <c r="A47" s="36"/>
    </row>
    <row r="48" spans="1:53" x14ac:dyDescent="0.2">
      <c r="A48" s="36"/>
    </row>
    <row r="49" spans="1:53" ht="15" x14ac:dyDescent="0.25">
      <c r="A49" s="35" t="s">
        <v>38</v>
      </c>
      <c r="B49" s="34" t="s">
        <v>5</v>
      </c>
      <c r="C49" s="34" t="s">
        <v>6</v>
      </c>
      <c r="D49" s="33">
        <f t="shared" ref="D49:O49" si="66">D38</f>
        <v>41640</v>
      </c>
      <c r="E49" s="33">
        <f t="shared" si="66"/>
        <v>41671</v>
      </c>
      <c r="F49" s="33">
        <f t="shared" si="66"/>
        <v>41699</v>
      </c>
      <c r="G49" s="33">
        <f t="shared" si="66"/>
        <v>41730</v>
      </c>
      <c r="H49" s="33">
        <f t="shared" si="66"/>
        <v>41760</v>
      </c>
      <c r="I49" s="33">
        <f t="shared" si="66"/>
        <v>41791</v>
      </c>
      <c r="J49" s="33">
        <f t="shared" si="66"/>
        <v>41821</v>
      </c>
      <c r="K49" s="33">
        <f t="shared" si="66"/>
        <v>41852</v>
      </c>
      <c r="L49" s="33">
        <f t="shared" si="66"/>
        <v>41883</v>
      </c>
      <c r="M49" s="33">
        <f t="shared" si="66"/>
        <v>41913</v>
      </c>
      <c r="N49" s="33">
        <f t="shared" si="66"/>
        <v>41944</v>
      </c>
      <c r="O49" s="33">
        <f t="shared" si="66"/>
        <v>41974</v>
      </c>
      <c r="P49" s="33" t="s">
        <v>7</v>
      </c>
    </row>
    <row r="50" spans="1:53" x14ac:dyDescent="0.2">
      <c r="A50" s="36" t="s">
        <v>72</v>
      </c>
      <c r="B50" s="34">
        <v>8</v>
      </c>
      <c r="C50" s="37"/>
      <c r="D50" s="27">
        <f t="shared" ref="D50:D56" si="67">+G7</f>
        <v>242.19839665098044</v>
      </c>
      <c r="E50" s="27">
        <f t="shared" ref="E50:E56" si="68">+K7</f>
        <v>216.89605098851411</v>
      </c>
      <c r="F50" s="27">
        <f t="shared" ref="F50:F56" si="69">+O7</f>
        <v>236.15917803748692</v>
      </c>
      <c r="G50" s="27">
        <f t="shared" ref="G50:G56" si="70">+S7</f>
        <v>265.14582623464059</v>
      </c>
      <c r="H50" s="27">
        <f t="shared" ref="H50:H56" si="71">+W7</f>
        <v>283.39288132787817</v>
      </c>
      <c r="I50" s="27">
        <f t="shared" ref="I50:I56" si="72">+AA7</f>
        <v>245.73560126937389</v>
      </c>
      <c r="J50" s="27">
        <f t="shared" ref="J50:J56" si="73">+AE7</f>
        <v>275.3281793413048</v>
      </c>
      <c r="K50" s="27">
        <f t="shared" ref="K50:K56" si="74">+AI7</f>
        <v>256.15804360754981</v>
      </c>
      <c r="L50" s="27">
        <f t="shared" ref="L50:L56" si="75">+AM7</f>
        <v>278.50095637929235</v>
      </c>
      <c r="M50" s="27">
        <f t="shared" ref="M50:M56" si="76">+AQ7</f>
        <v>275.01013460183447</v>
      </c>
      <c r="N50" s="27">
        <f t="shared" ref="N50:N56" si="77">+AU7</f>
        <v>237.94369072390739</v>
      </c>
      <c r="O50" s="27">
        <f t="shared" ref="O50:O56" si="78">+AY7</f>
        <v>266.2557341246756</v>
      </c>
      <c r="P50" s="27">
        <f t="shared" ref="P50:P54" si="79">SUM(D50:O50)</f>
        <v>3078.7246732874387</v>
      </c>
    </row>
    <row r="51" spans="1:53" x14ac:dyDescent="0.2">
      <c r="A51" s="36" t="s">
        <v>90</v>
      </c>
      <c r="B51" s="34">
        <v>10</v>
      </c>
      <c r="C51" s="37"/>
      <c r="D51" s="27">
        <f t="shared" si="67"/>
        <v>92.216581825777979</v>
      </c>
      <c r="E51" s="27">
        <f t="shared" si="68"/>
        <v>83.688827806205211</v>
      </c>
      <c r="F51" s="27">
        <f t="shared" si="69"/>
        <v>75.269819967240636</v>
      </c>
      <c r="G51" s="27">
        <f t="shared" si="70"/>
        <v>93.505415838860301</v>
      </c>
      <c r="H51" s="27">
        <f t="shared" si="71"/>
        <v>102.21400388441631</v>
      </c>
      <c r="I51" s="27">
        <f t="shared" si="72"/>
        <v>84.058021280433721</v>
      </c>
      <c r="J51" s="27">
        <f t="shared" si="73"/>
        <v>111.01011241758791</v>
      </c>
      <c r="K51" s="27">
        <f t="shared" si="74"/>
        <v>101.93652989467554</v>
      </c>
      <c r="L51" s="27">
        <f t="shared" si="75"/>
        <v>103.67031407822654</v>
      </c>
      <c r="M51" s="27">
        <f t="shared" si="76"/>
        <v>100.17901165751451</v>
      </c>
      <c r="N51" s="27">
        <f t="shared" si="77"/>
        <v>90.648012043886354</v>
      </c>
      <c r="O51" s="27">
        <f t="shared" si="78"/>
        <v>102.40553362576064</v>
      </c>
      <c r="P51" s="27">
        <f t="shared" si="79"/>
        <v>1140.8021843205856</v>
      </c>
    </row>
    <row r="52" spans="1:53" x14ac:dyDescent="0.2">
      <c r="A52" s="36" t="s">
        <v>70</v>
      </c>
      <c r="B52" s="34" t="s">
        <v>91</v>
      </c>
      <c r="C52" s="37"/>
      <c r="D52" s="27">
        <f t="shared" si="67"/>
        <v>1440.1468614795374</v>
      </c>
      <c r="E52" s="27">
        <f t="shared" si="68"/>
        <v>1208.8474012459901</v>
      </c>
      <c r="F52" s="27">
        <f t="shared" si="69"/>
        <v>1357.80800289026</v>
      </c>
      <c r="G52" s="27">
        <f t="shared" si="70"/>
        <v>1402.4496766853281</v>
      </c>
      <c r="H52" s="27">
        <f t="shared" si="71"/>
        <v>1457.326087865991</v>
      </c>
      <c r="I52" s="27">
        <f t="shared" si="72"/>
        <v>1463.4089948733144</v>
      </c>
      <c r="J52" s="27">
        <f t="shared" si="73"/>
        <v>1588.5108622792977</v>
      </c>
      <c r="K52" s="27">
        <f t="shared" si="74"/>
        <v>1434.7492624580525</v>
      </c>
      <c r="L52" s="27">
        <f t="shared" si="75"/>
        <v>1493.6012225057034</v>
      </c>
      <c r="M52" s="27">
        <f t="shared" si="76"/>
        <v>1471.7949445117315</v>
      </c>
      <c r="N52" s="27">
        <f t="shared" si="77"/>
        <v>1273.0641670652878</v>
      </c>
      <c r="O52" s="27">
        <f t="shared" si="78"/>
        <v>1571.96010497216</v>
      </c>
      <c r="P52" s="27">
        <f t="shared" si="79"/>
        <v>17163.667588832654</v>
      </c>
    </row>
    <row r="53" spans="1:53" x14ac:dyDescent="0.2">
      <c r="A53" s="36" t="s">
        <v>92</v>
      </c>
      <c r="B53" s="34">
        <v>29</v>
      </c>
      <c r="C53" s="37"/>
      <c r="D53" s="27">
        <f t="shared" si="67"/>
        <v>475.86692208284722</v>
      </c>
      <c r="E53" s="27">
        <f t="shared" si="68"/>
        <v>414.86356394758764</v>
      </c>
      <c r="F53" s="27">
        <f t="shared" si="69"/>
        <v>457.4721559218832</v>
      </c>
      <c r="G53" s="27">
        <f t="shared" si="70"/>
        <v>498.96242154447708</v>
      </c>
      <c r="H53" s="27">
        <f t="shared" si="71"/>
        <v>499.07379825485782</v>
      </c>
      <c r="I53" s="27">
        <f t="shared" si="72"/>
        <v>479.14845734195006</v>
      </c>
      <c r="J53" s="27">
        <f t="shared" si="73"/>
        <v>566.01440110815656</v>
      </c>
      <c r="K53" s="27">
        <f t="shared" si="74"/>
        <v>480.23904700354069</v>
      </c>
      <c r="L53" s="27">
        <f t="shared" si="75"/>
        <v>493.25476500901874</v>
      </c>
      <c r="M53" s="27">
        <f t="shared" si="76"/>
        <v>506.2676696783177</v>
      </c>
      <c r="N53" s="27">
        <f t="shared" si="77"/>
        <v>444.5511589756527</v>
      </c>
      <c r="O53" s="27">
        <f t="shared" si="78"/>
        <v>556.96610467791606</v>
      </c>
      <c r="P53" s="27">
        <f t="shared" si="79"/>
        <v>5872.6804655462056</v>
      </c>
    </row>
    <row r="54" spans="1:53" ht="42.75" x14ac:dyDescent="0.2">
      <c r="A54" s="36" t="s">
        <v>74</v>
      </c>
      <c r="B54" s="41" t="s">
        <v>99</v>
      </c>
      <c r="C54" s="37"/>
      <c r="D54" s="27">
        <f t="shared" si="67"/>
        <v>3727.0842194865663</v>
      </c>
      <c r="E54" s="27">
        <f t="shared" si="68"/>
        <v>3259.7464175312039</v>
      </c>
      <c r="F54" s="27">
        <f t="shared" si="69"/>
        <v>3694.6743259936611</v>
      </c>
      <c r="G54" s="27">
        <f t="shared" si="70"/>
        <v>3757.7471667571608</v>
      </c>
      <c r="H54" s="27">
        <f t="shared" si="71"/>
        <v>3786.6641030610708</v>
      </c>
      <c r="I54" s="27">
        <f t="shared" si="72"/>
        <v>3690.1260665439077</v>
      </c>
      <c r="J54" s="27">
        <f t="shared" si="73"/>
        <v>3854.8108402301732</v>
      </c>
      <c r="K54" s="27">
        <f t="shared" si="74"/>
        <v>3603.9714037224721</v>
      </c>
      <c r="L54" s="27">
        <f t="shared" si="75"/>
        <v>3719.8095550085359</v>
      </c>
      <c r="M54" s="27">
        <f t="shared" si="76"/>
        <v>3987.9178904520022</v>
      </c>
      <c r="N54" s="27">
        <f t="shared" si="77"/>
        <v>3497.7102608656573</v>
      </c>
      <c r="O54" s="27">
        <f t="shared" si="78"/>
        <v>4145.1629440617289</v>
      </c>
      <c r="P54" s="27">
        <f t="shared" si="79"/>
        <v>44725.425193714138</v>
      </c>
    </row>
    <row r="55" spans="1:53" x14ac:dyDescent="0.2">
      <c r="A55" s="36" t="s">
        <v>93</v>
      </c>
      <c r="B55" s="34">
        <v>37</v>
      </c>
      <c r="C55" s="37"/>
      <c r="D55" s="27">
        <f t="shared" si="67"/>
        <v>42.415584375314467</v>
      </c>
      <c r="E55" s="27">
        <f t="shared" si="68"/>
        <v>30.228896883866767</v>
      </c>
      <c r="F55" s="27">
        <f t="shared" si="69"/>
        <v>35.712556863284192</v>
      </c>
      <c r="G55" s="27">
        <f t="shared" si="70"/>
        <v>42.406499522461296</v>
      </c>
      <c r="H55" s="27">
        <f t="shared" si="71"/>
        <v>39.321273216643888</v>
      </c>
      <c r="I55" s="27">
        <f t="shared" si="72"/>
        <v>39.715412854117716</v>
      </c>
      <c r="J55" s="27">
        <f t="shared" si="73"/>
        <v>46.120995947811991</v>
      </c>
      <c r="K55" s="27">
        <f t="shared" si="74"/>
        <v>36.283618012938945</v>
      </c>
      <c r="L55" s="27">
        <f t="shared" si="75"/>
        <v>39.523647231216827</v>
      </c>
      <c r="M55" s="27">
        <f t="shared" si="76"/>
        <v>42.856148512434942</v>
      </c>
      <c r="N55" s="27">
        <f t="shared" si="77"/>
        <v>35.075975736674266</v>
      </c>
      <c r="O55" s="27">
        <f t="shared" si="78"/>
        <v>45.40078004321991</v>
      </c>
      <c r="P55" s="27">
        <f t="shared" ref="P55:P56" si="80">SUM(D55:O55)</f>
        <v>475.06138919998529</v>
      </c>
    </row>
    <row r="56" spans="1:53" x14ac:dyDescent="0.2">
      <c r="A56" s="36" t="s">
        <v>73</v>
      </c>
      <c r="B56" s="34">
        <v>55</v>
      </c>
      <c r="C56" s="37"/>
      <c r="D56" s="27">
        <f t="shared" si="67"/>
        <v>163.43055232600653</v>
      </c>
      <c r="E56" s="27">
        <f t="shared" si="68"/>
        <v>131.15131678538734</v>
      </c>
      <c r="F56" s="27">
        <f t="shared" si="69"/>
        <v>141.27047508611034</v>
      </c>
      <c r="G56" s="27">
        <f t="shared" si="70"/>
        <v>159.38061672159449</v>
      </c>
      <c r="H56" s="27">
        <f t="shared" si="71"/>
        <v>169.40844745353047</v>
      </c>
      <c r="I56" s="27">
        <f t="shared" si="72"/>
        <v>168.15526509624112</v>
      </c>
      <c r="J56" s="27">
        <f t="shared" si="73"/>
        <v>183.5656300389924</v>
      </c>
      <c r="K56" s="27">
        <f t="shared" si="74"/>
        <v>155.99546177603517</v>
      </c>
      <c r="L56" s="27">
        <f t="shared" si="75"/>
        <v>158.77875068844557</v>
      </c>
      <c r="M56" s="27">
        <f t="shared" si="76"/>
        <v>154.74311595445997</v>
      </c>
      <c r="N56" s="27">
        <f t="shared" si="77"/>
        <v>148.82352425124716</v>
      </c>
      <c r="O56" s="27">
        <f t="shared" si="78"/>
        <v>160.32366547851203</v>
      </c>
      <c r="P56" s="27">
        <f t="shared" si="80"/>
        <v>1895.0268216565626</v>
      </c>
    </row>
    <row r="57" spans="1:53" ht="15" x14ac:dyDescent="0.25">
      <c r="A57" s="31" t="s">
        <v>39</v>
      </c>
      <c r="B57" s="40"/>
      <c r="C57" s="40"/>
      <c r="D57" s="30">
        <f t="shared" ref="D57:P57" si="81">SUM(D50:D56)</f>
        <v>6183.3591182270302</v>
      </c>
      <c r="E57" s="30">
        <f t="shared" si="81"/>
        <v>5345.422475188755</v>
      </c>
      <c r="F57" s="30">
        <f t="shared" si="81"/>
        <v>5998.3665147599268</v>
      </c>
      <c r="G57" s="30">
        <f t="shared" si="81"/>
        <v>6219.597623304523</v>
      </c>
      <c r="H57" s="30">
        <f t="shared" si="81"/>
        <v>6337.4005950643887</v>
      </c>
      <c r="I57" s="30">
        <f t="shared" si="81"/>
        <v>6170.3478192593393</v>
      </c>
      <c r="J57" s="30">
        <f t="shared" si="81"/>
        <v>6625.3610213633247</v>
      </c>
      <c r="K57" s="30">
        <f t="shared" si="81"/>
        <v>6069.3333664752645</v>
      </c>
      <c r="L57" s="30">
        <f t="shared" si="81"/>
        <v>6287.1392109004391</v>
      </c>
      <c r="M57" s="30">
        <f t="shared" si="81"/>
        <v>6538.768915368295</v>
      </c>
      <c r="N57" s="30">
        <f t="shared" si="81"/>
        <v>5727.8167896623127</v>
      </c>
      <c r="O57" s="30">
        <f t="shared" si="81"/>
        <v>6848.4748669839737</v>
      </c>
      <c r="P57" s="30">
        <f t="shared" si="81"/>
        <v>74351.388316557568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</row>
  </sheetData>
  <conditionalFormatting sqref="D7:F13 AZ7:BB13 H7:J13 L7:N13 P7:R13 T7:V13 X7:Z13 AB7:AD13 AF7:AH13 AJ7:AL13 AN7:AP13 AR7:AT13 AV7:AX13">
    <cfRule type="cellIs" dxfId="3" priority="16" stopIfTrue="1" operator="equal">
      <formula>""</formula>
    </cfRule>
  </conditionalFormatting>
  <pageMargins left="0.25" right="0.25" top="0.75" bottom="0.75" header="0.3" footer="0.3"/>
  <pageSetup scale="16" fitToHeight="0" orientation="portrait" r:id="rId1"/>
  <rowBreaks count="1" manualBreakCount="1">
    <brk id="14" max="16383" man="1"/>
  </rowBreaks>
  <ignoredErrors>
    <ignoredError sqref="G14:K14 AE14 AJ14:AP14 P14:W14 AA14 AR14:AY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  <pageSetUpPr fitToPage="1"/>
  </sheetPr>
  <dimension ref="A1:BC57"/>
  <sheetViews>
    <sheetView tabSelected="1" zoomScale="80" zoomScaleNormal="80" workbookViewId="0">
      <pane xSplit="3" ySplit="6" topLeftCell="D7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4.25" x14ac:dyDescent="0.2"/>
  <cols>
    <col min="1" max="1" width="39.140625" style="5" bestFit="1" customWidth="1"/>
    <col min="2" max="2" width="10.7109375" style="5" bestFit="1" customWidth="1"/>
    <col min="3" max="3" width="6.5703125" style="5" bestFit="1" customWidth="1"/>
    <col min="4" max="14" width="11.28515625" style="5" bestFit="1" customWidth="1"/>
    <col min="15" max="15" width="11.28515625" style="5" customWidth="1"/>
    <col min="16" max="16" width="12.42578125" style="5" customWidth="1"/>
    <col min="17" max="17" width="9.42578125" style="5" customWidth="1"/>
    <col min="18" max="19" width="11.28515625" style="5" customWidth="1"/>
    <col min="20" max="21" width="9.42578125" style="5" customWidth="1"/>
    <col min="22" max="23" width="11.28515625" style="5" customWidth="1"/>
    <col min="24" max="24" width="9.7109375" style="5" customWidth="1"/>
    <col min="25" max="25" width="9.42578125" style="5" customWidth="1"/>
    <col min="26" max="27" width="11.28515625" style="5" customWidth="1"/>
    <col min="28" max="29" width="9.7109375" style="5" customWidth="1"/>
    <col min="30" max="31" width="11.28515625" style="5" customWidth="1"/>
    <col min="32" max="33" width="9.7109375" style="5" customWidth="1"/>
    <col min="34" max="35" width="11.28515625" style="5" customWidth="1"/>
    <col min="36" max="36" width="9.7109375" style="5" customWidth="1"/>
    <col min="37" max="37" width="11.28515625" style="5" bestFit="1" customWidth="1"/>
    <col min="38" max="39" width="11.28515625" style="5" customWidth="1"/>
    <col min="40" max="41" width="9.7109375" style="5" customWidth="1"/>
    <col min="42" max="43" width="11.28515625" style="5" customWidth="1"/>
    <col min="44" max="45" width="9.7109375" style="5" bestFit="1" customWidth="1"/>
    <col min="46" max="47" width="11.28515625" style="5" bestFit="1" customWidth="1"/>
    <col min="48" max="49" width="9.7109375" style="5" bestFit="1" customWidth="1"/>
    <col min="50" max="52" width="11.28515625" style="5" bestFit="1" customWidth="1"/>
    <col min="53" max="53" width="9.42578125" style="5" customWidth="1"/>
    <col min="54" max="55" width="11.28515625" style="5" customWidth="1"/>
    <col min="56" max="56" width="9.140625" style="5" customWidth="1"/>
    <col min="57" max="16384" width="9.140625" style="5"/>
  </cols>
  <sheetData>
    <row r="1" spans="1:55" ht="15" x14ac:dyDescent="0.25">
      <c r="A1" s="31" t="str">
        <f>+'176 Tons'!A1</f>
        <v>176 Tons</v>
      </c>
    </row>
    <row r="2" spans="1:55" ht="15" x14ac:dyDescent="0.25">
      <c r="A2" s="31" t="s">
        <v>40</v>
      </c>
      <c r="D2" s="32"/>
    </row>
    <row r="4" spans="1:55" x14ac:dyDescent="0.2">
      <c r="E4" s="33">
        <v>41640</v>
      </c>
      <c r="I4" s="33">
        <v>41671</v>
      </c>
      <c r="M4" s="33">
        <v>41699</v>
      </c>
      <c r="Q4" s="33">
        <v>41730</v>
      </c>
      <c r="U4" s="33">
        <v>41760</v>
      </c>
      <c r="Y4" s="33">
        <v>41791</v>
      </c>
      <c r="AC4" s="33">
        <v>41821</v>
      </c>
      <c r="AG4" s="33">
        <v>41852</v>
      </c>
      <c r="AK4" s="33">
        <v>41883</v>
      </c>
      <c r="AO4" s="33">
        <v>41913</v>
      </c>
      <c r="AS4" s="33">
        <v>41944</v>
      </c>
      <c r="AW4" s="33">
        <v>41974</v>
      </c>
      <c r="BA4" s="33" t="s">
        <v>7</v>
      </c>
    </row>
    <row r="5" spans="1:55" x14ac:dyDescent="0.2">
      <c r="D5" s="34" t="s">
        <v>21</v>
      </c>
      <c r="E5" s="34" t="s">
        <v>19</v>
      </c>
      <c r="F5" s="34" t="s">
        <v>22</v>
      </c>
      <c r="G5" s="34" t="s">
        <v>23</v>
      </c>
      <c r="H5" s="34" t="s">
        <v>21</v>
      </c>
      <c r="I5" s="34" t="s">
        <v>19</v>
      </c>
      <c r="J5" s="34" t="s">
        <v>22</v>
      </c>
      <c r="K5" s="34" t="s">
        <v>23</v>
      </c>
      <c r="L5" s="34" t="s">
        <v>21</v>
      </c>
      <c r="M5" s="34" t="s">
        <v>19</v>
      </c>
      <c r="N5" s="34" t="s">
        <v>22</v>
      </c>
      <c r="O5" s="34" t="s">
        <v>23</v>
      </c>
      <c r="P5" s="34" t="s">
        <v>21</v>
      </c>
      <c r="Q5" s="34" t="s">
        <v>19</v>
      </c>
      <c r="R5" s="34" t="s">
        <v>22</v>
      </c>
      <c r="S5" s="34" t="s">
        <v>23</v>
      </c>
      <c r="T5" s="34" t="s">
        <v>21</v>
      </c>
      <c r="U5" s="34" t="s">
        <v>19</v>
      </c>
      <c r="V5" s="34" t="s">
        <v>22</v>
      </c>
      <c r="W5" s="34" t="s">
        <v>23</v>
      </c>
      <c r="X5" s="34" t="s">
        <v>21</v>
      </c>
      <c r="Y5" s="34" t="s">
        <v>19</v>
      </c>
      <c r="Z5" s="34" t="s">
        <v>22</v>
      </c>
      <c r="AA5" s="34" t="s">
        <v>23</v>
      </c>
      <c r="AB5" s="34" t="s">
        <v>21</v>
      </c>
      <c r="AC5" s="34" t="s">
        <v>19</v>
      </c>
      <c r="AD5" s="34" t="s">
        <v>22</v>
      </c>
      <c r="AE5" s="34" t="s">
        <v>23</v>
      </c>
      <c r="AF5" s="34" t="s">
        <v>21</v>
      </c>
      <c r="AG5" s="34" t="s">
        <v>19</v>
      </c>
      <c r="AH5" s="34" t="s">
        <v>22</v>
      </c>
      <c r="AI5" s="34" t="s">
        <v>23</v>
      </c>
      <c r="AJ5" s="34" t="s">
        <v>21</v>
      </c>
      <c r="AK5" s="34" t="s">
        <v>19</v>
      </c>
      <c r="AL5" s="34" t="s">
        <v>22</v>
      </c>
      <c r="AM5" s="34" t="s">
        <v>23</v>
      </c>
      <c r="AN5" s="34" t="s">
        <v>21</v>
      </c>
      <c r="AO5" s="34" t="s">
        <v>19</v>
      </c>
      <c r="AP5" s="34" t="s">
        <v>22</v>
      </c>
      <c r="AQ5" s="34" t="s">
        <v>23</v>
      </c>
      <c r="AR5" s="34" t="s">
        <v>21</v>
      </c>
      <c r="AS5" s="34" t="s">
        <v>19</v>
      </c>
      <c r="AT5" s="34" t="s">
        <v>22</v>
      </c>
      <c r="AU5" s="34" t="s">
        <v>23</v>
      </c>
      <c r="AV5" s="34" t="s">
        <v>21</v>
      </c>
      <c r="AW5" s="34" t="s">
        <v>19</v>
      </c>
      <c r="AX5" s="34" t="s">
        <v>22</v>
      </c>
      <c r="AY5" s="34" t="s">
        <v>23</v>
      </c>
      <c r="AZ5" s="34" t="s">
        <v>21</v>
      </c>
      <c r="BA5" s="34" t="s">
        <v>19</v>
      </c>
      <c r="BB5" s="34" t="s">
        <v>22</v>
      </c>
      <c r="BC5" s="34" t="s">
        <v>23</v>
      </c>
    </row>
    <row r="6" spans="1:55" ht="15" x14ac:dyDescent="0.25">
      <c r="A6" s="35" t="s">
        <v>28</v>
      </c>
      <c r="B6" s="34" t="s">
        <v>5</v>
      </c>
      <c r="C6" s="34" t="s">
        <v>6</v>
      </c>
    </row>
    <row r="7" spans="1:55" ht="15" x14ac:dyDescent="0.2">
      <c r="A7" s="36" t="s">
        <v>72</v>
      </c>
      <c r="B7" s="34">
        <v>8</v>
      </c>
      <c r="C7" s="37"/>
      <c r="D7" s="45">
        <v>1.717392963870136</v>
      </c>
      <c r="E7" s="45">
        <v>10.111552982799173</v>
      </c>
      <c r="F7" s="45">
        <v>66.239527442239009</v>
      </c>
      <c r="G7" s="27">
        <f t="shared" ref="G7:G13" si="0">SUM(D7:F7)</f>
        <v>78.068473388908316</v>
      </c>
      <c r="H7" s="45">
        <v>1.5466741659199514</v>
      </c>
      <c r="I7" s="45">
        <v>9.8642592667533524</v>
      </c>
      <c r="J7" s="45">
        <v>62.988523401211559</v>
      </c>
      <c r="K7" s="27">
        <f t="shared" ref="K7:K13" si="1">SUM(H7:J7)</f>
        <v>74.399456833884869</v>
      </c>
      <c r="L7" s="45">
        <v>2.1010089765387008</v>
      </c>
      <c r="M7" s="45">
        <v>12.880612652910228</v>
      </c>
      <c r="N7" s="45">
        <v>72.564406629869367</v>
      </c>
      <c r="O7" s="43">
        <f t="shared" ref="O7:O13" si="2">SUM(L7:N7)</f>
        <v>87.546028259318291</v>
      </c>
      <c r="P7" s="45">
        <v>2.1774994165722177</v>
      </c>
      <c r="Q7" s="45">
        <v>12.132289000116829</v>
      </c>
      <c r="R7" s="45">
        <v>70.942858933109008</v>
      </c>
      <c r="S7" s="27">
        <f t="shared" ref="S7:S13" si="3">SUM(P7:R7)</f>
        <v>85.252647349798053</v>
      </c>
      <c r="T7" s="45">
        <v>1.7855949454499969</v>
      </c>
      <c r="U7" s="45">
        <v>11.663907095222399</v>
      </c>
      <c r="V7" s="45">
        <v>81.101833966201696</v>
      </c>
      <c r="W7" s="27">
        <f t="shared" ref="W7:W13" si="4">SUM(T7:V7)</f>
        <v>94.551336006874095</v>
      </c>
      <c r="X7" s="45">
        <v>2.1601293278499907</v>
      </c>
      <c r="Y7" s="45">
        <v>12.142395050996015</v>
      </c>
      <c r="Z7" s="45">
        <v>67.881061686728231</v>
      </c>
      <c r="AA7" s="27">
        <f t="shared" ref="AA7:AA13" si="5">SUM(X7:Z7)</f>
        <v>82.183586065574232</v>
      </c>
      <c r="AB7" s="45">
        <v>1.5335916016157132</v>
      </c>
      <c r="AC7" s="45">
        <v>9.0790666016669164</v>
      </c>
      <c r="AD7" s="45">
        <v>61.212007116024381</v>
      </c>
      <c r="AE7" s="27">
        <f t="shared" ref="AE7:AE13" si="6">SUM(AB7:AD7)</f>
        <v>71.824665319307016</v>
      </c>
      <c r="AF7" s="45">
        <v>1.50720243814717</v>
      </c>
      <c r="AG7" s="45">
        <v>9.6987158869745986</v>
      </c>
      <c r="AH7" s="45">
        <v>47.783688759615465</v>
      </c>
      <c r="AI7" s="27">
        <f t="shared" ref="AI7:AI13" si="7">SUM(AF7:AH7)</f>
        <v>58.98960708473723</v>
      </c>
      <c r="AJ7" s="45">
        <v>1.5156568282627969</v>
      </c>
      <c r="AK7" s="45">
        <v>10.114186686860171</v>
      </c>
      <c r="AL7" s="45">
        <v>87.370596959140443</v>
      </c>
      <c r="AM7" s="27">
        <f t="shared" ref="AM7:AM13" si="8">SUM(AJ7:AL7)</f>
        <v>99.000440474263414</v>
      </c>
      <c r="AN7" s="45">
        <v>1.7972777767280248</v>
      </c>
      <c r="AO7" s="45">
        <v>10.721454085630263</v>
      </c>
      <c r="AP7" s="45">
        <v>79.666781072264925</v>
      </c>
      <c r="AQ7" s="27">
        <f t="shared" ref="AQ7:AQ13" si="9">SUM(AN7:AP7)</f>
        <v>92.185512934623219</v>
      </c>
      <c r="AR7" s="45">
        <v>1.6139229576941077</v>
      </c>
      <c r="AS7" s="45">
        <v>10.01936537722059</v>
      </c>
      <c r="AT7" s="45">
        <v>66.097537518158219</v>
      </c>
      <c r="AU7" s="27">
        <f t="shared" ref="AU7:AU13" si="10">SUM(AR7:AT7)</f>
        <v>77.730825853072915</v>
      </c>
      <c r="AV7" s="45">
        <v>1.9343392721603996</v>
      </c>
      <c r="AW7" s="45">
        <v>11.170832934259458</v>
      </c>
      <c r="AX7" s="45">
        <v>70.782533405379624</v>
      </c>
      <c r="AY7" s="27">
        <f t="shared" ref="AY7:AY13" si="11">SUM(AV7:AX7)</f>
        <v>83.887705611799475</v>
      </c>
      <c r="AZ7" s="28">
        <f>AV7+AR7+AN7+AJ7+AF7+AB7+X7+T7+P7+L7+H7+D7</f>
        <v>21.390290670809204</v>
      </c>
      <c r="BA7" s="28">
        <f t="shared" ref="BA7:BB7" si="12">AW7+AS7+AO7+AK7+AG7+AC7+Y7+U7+Q7+M7+I7+E7</f>
        <v>129.59863762141001</v>
      </c>
      <c r="BB7" s="28">
        <f t="shared" si="12"/>
        <v>834.63135688994191</v>
      </c>
      <c r="BC7" s="27">
        <f t="shared" ref="BC7:BC13" si="13">SUM(AZ7:BB7)</f>
        <v>985.62028518216107</v>
      </c>
    </row>
    <row r="8" spans="1:55" ht="15" x14ac:dyDescent="0.2">
      <c r="A8" s="36" t="s">
        <v>90</v>
      </c>
      <c r="B8" s="34">
        <v>10</v>
      </c>
      <c r="C8" s="37"/>
      <c r="D8" s="45">
        <v>0.63820871737330886</v>
      </c>
      <c r="E8" s="45">
        <v>1.8478661540765096</v>
      </c>
      <c r="F8" s="45">
        <v>30.011134695738114</v>
      </c>
      <c r="G8" s="27">
        <f t="shared" si="0"/>
        <v>32.49720956718793</v>
      </c>
      <c r="H8" s="45">
        <v>0.72269733947541237</v>
      </c>
      <c r="I8" s="45">
        <v>2.0914257825170921</v>
      </c>
      <c r="J8" s="45">
        <v>28.888945019997795</v>
      </c>
      <c r="K8" s="27">
        <f t="shared" si="1"/>
        <v>31.7030681419903</v>
      </c>
      <c r="L8" s="45">
        <v>0.98160982492322713</v>
      </c>
      <c r="M8" s="45">
        <v>1.8280310992349069</v>
      </c>
      <c r="N8" s="45">
        <v>31.576917497709101</v>
      </c>
      <c r="O8" s="43">
        <f t="shared" si="2"/>
        <v>34.386558421867235</v>
      </c>
      <c r="P8" s="45">
        <v>0.91538009776027673</v>
      </c>
      <c r="Q8" s="45">
        <v>1.9611854887695852</v>
      </c>
      <c r="R8" s="45">
        <v>33.144732678391172</v>
      </c>
      <c r="S8" s="27">
        <f t="shared" si="3"/>
        <v>36.021298264921036</v>
      </c>
      <c r="T8" s="45">
        <v>0.83807236681209751</v>
      </c>
      <c r="U8" s="45">
        <v>2.8101279395433383</v>
      </c>
      <c r="V8" s="45">
        <v>38.171576992805065</v>
      </c>
      <c r="W8" s="27">
        <f t="shared" si="4"/>
        <v>41.819777299160499</v>
      </c>
      <c r="X8" s="45">
        <v>0.98079511665462737</v>
      </c>
      <c r="Y8" s="45">
        <v>1.7462958282731997</v>
      </c>
      <c r="Z8" s="45">
        <v>29.006975604908614</v>
      </c>
      <c r="AA8" s="27">
        <f t="shared" si="5"/>
        <v>31.734066549836442</v>
      </c>
      <c r="AB8" s="45">
        <v>0.62342299957526548</v>
      </c>
      <c r="AC8" s="45">
        <v>1.6880223050606094</v>
      </c>
      <c r="AD8" s="45">
        <v>22.542195935181404</v>
      </c>
      <c r="AE8" s="27">
        <f t="shared" si="6"/>
        <v>24.853641239817279</v>
      </c>
      <c r="AF8" s="45">
        <v>0.70129077351743851</v>
      </c>
      <c r="AG8" s="45">
        <v>1.3899583024156084</v>
      </c>
      <c r="AH8" s="45">
        <v>17.526108407641765</v>
      </c>
      <c r="AI8" s="27">
        <f t="shared" si="7"/>
        <v>19.617357483574811</v>
      </c>
      <c r="AJ8" s="45">
        <v>0.66505979529128378</v>
      </c>
      <c r="AK8" s="45">
        <v>1.4862624800687487</v>
      </c>
      <c r="AL8" s="45">
        <v>28.732572753307693</v>
      </c>
      <c r="AM8" s="27">
        <f t="shared" si="8"/>
        <v>30.883895028667727</v>
      </c>
      <c r="AN8" s="45">
        <v>0.69498968953925566</v>
      </c>
      <c r="AO8" s="45">
        <v>1.8557749442163041</v>
      </c>
      <c r="AP8" s="45">
        <v>32.714209517756153</v>
      </c>
      <c r="AQ8" s="27">
        <f t="shared" si="9"/>
        <v>35.264974151511716</v>
      </c>
      <c r="AR8" s="45">
        <v>0.72402934501672822</v>
      </c>
      <c r="AS8" s="45">
        <v>2.0095977838889083</v>
      </c>
      <c r="AT8" s="45">
        <v>26.774126285195194</v>
      </c>
      <c r="AU8" s="27">
        <f t="shared" si="10"/>
        <v>29.507753414100833</v>
      </c>
      <c r="AV8" s="45">
        <v>0.84402950047808756</v>
      </c>
      <c r="AW8" s="45">
        <v>1.4644458649875993</v>
      </c>
      <c r="AX8" s="45">
        <v>22.72919533840204</v>
      </c>
      <c r="AY8" s="27">
        <f t="shared" si="11"/>
        <v>25.037670703867725</v>
      </c>
      <c r="AZ8" s="28">
        <f>AV8+AR8+AN8+AJ8+AF8+AB8+X8+T8+P8+L8+H8+D8</f>
        <v>9.3295855664170091</v>
      </c>
      <c r="BA8" s="28">
        <f t="shared" ref="BA8" si="14">AW8+AS8+AO8+AK8+AG8+AC8+Y8+U8+Q8+M8+I8+E8</f>
        <v>22.17899397305241</v>
      </c>
      <c r="BB8" s="28">
        <f t="shared" ref="BB8" si="15">AX8+AT8+AP8+AL8+AH8+AD8+Z8+V8+R8+N8+J8+F8</f>
        <v>341.8186907270341</v>
      </c>
      <c r="BC8" s="27">
        <f t="shared" si="13"/>
        <v>373.32727026650349</v>
      </c>
    </row>
    <row r="9" spans="1:55" ht="15" x14ac:dyDescent="0.2">
      <c r="A9" s="36" t="s">
        <v>70</v>
      </c>
      <c r="B9" s="34" t="s">
        <v>91</v>
      </c>
      <c r="C9" s="37"/>
      <c r="D9" s="45">
        <v>44.886940000520411</v>
      </c>
      <c r="E9" s="45">
        <v>5.7172447379639255</v>
      </c>
      <c r="F9" s="45">
        <v>612.34064522051392</v>
      </c>
      <c r="G9" s="27">
        <f t="shared" si="0"/>
        <v>662.9448299589983</v>
      </c>
      <c r="H9" s="45">
        <v>42.920704190944313</v>
      </c>
      <c r="I9" s="45">
        <v>4.7437964580836622</v>
      </c>
      <c r="J9" s="45">
        <v>447.9939001634234</v>
      </c>
      <c r="K9" s="27">
        <f t="shared" si="1"/>
        <v>495.65840081245136</v>
      </c>
      <c r="L9" s="45">
        <v>46.826040506380153</v>
      </c>
      <c r="M9" s="45">
        <v>5.2168363103131314</v>
      </c>
      <c r="N9" s="45">
        <v>487.65370245924686</v>
      </c>
      <c r="O9" s="43">
        <f t="shared" si="2"/>
        <v>539.69657927594017</v>
      </c>
      <c r="P9" s="45">
        <v>55.863629479390504</v>
      </c>
      <c r="Q9" s="45">
        <v>6.7407308474983321</v>
      </c>
      <c r="R9" s="45">
        <v>542.32027697054968</v>
      </c>
      <c r="S9" s="27">
        <f t="shared" si="3"/>
        <v>604.92463729743849</v>
      </c>
      <c r="T9" s="45">
        <v>57.20459636709937</v>
      </c>
      <c r="U9" s="45">
        <v>7.4804110229142955</v>
      </c>
      <c r="V9" s="45">
        <v>561.56398613367571</v>
      </c>
      <c r="W9" s="27">
        <f t="shared" si="4"/>
        <v>626.24899352368936</v>
      </c>
      <c r="X9" s="45">
        <v>60.961755351518534</v>
      </c>
      <c r="Y9" s="45">
        <v>6.8328203320441174</v>
      </c>
      <c r="Z9" s="45">
        <v>544.68130598785854</v>
      </c>
      <c r="AA9" s="27">
        <f t="shared" si="5"/>
        <v>612.47588167142123</v>
      </c>
      <c r="AB9" s="45">
        <v>44.135270616955985</v>
      </c>
      <c r="AC9" s="45">
        <v>7.0062986538884537</v>
      </c>
      <c r="AD9" s="45">
        <v>514.69395470535073</v>
      </c>
      <c r="AE9" s="27">
        <f t="shared" si="6"/>
        <v>565.83552397619519</v>
      </c>
      <c r="AF9" s="45">
        <v>45.735480979694316</v>
      </c>
      <c r="AG9" s="45">
        <v>5.8773210205375195</v>
      </c>
      <c r="AH9" s="45">
        <v>551.68530344723661</v>
      </c>
      <c r="AI9" s="27">
        <f t="shared" si="7"/>
        <v>603.2981054474684</v>
      </c>
      <c r="AJ9" s="45">
        <v>49.003750764377138</v>
      </c>
      <c r="AK9" s="45">
        <v>7.5835601020983026</v>
      </c>
      <c r="AL9" s="45">
        <v>583.55824418745692</v>
      </c>
      <c r="AM9" s="27">
        <f t="shared" si="8"/>
        <v>640.14555505393241</v>
      </c>
      <c r="AN9" s="45">
        <v>52.516474805107492</v>
      </c>
      <c r="AO9" s="45">
        <v>6.3385842061543913</v>
      </c>
      <c r="AP9" s="45">
        <v>544.3135783757192</v>
      </c>
      <c r="AQ9" s="27">
        <f t="shared" si="9"/>
        <v>603.16863738698112</v>
      </c>
      <c r="AR9" s="45">
        <v>46.221342117877676</v>
      </c>
      <c r="AS9" s="45">
        <v>5.4915101446895473</v>
      </c>
      <c r="AT9" s="45">
        <v>449.97582346064513</v>
      </c>
      <c r="AU9" s="27">
        <f t="shared" si="10"/>
        <v>501.68867572321233</v>
      </c>
      <c r="AV9" s="45">
        <v>45.16593551659119</v>
      </c>
      <c r="AW9" s="45">
        <v>7.4362378880350519</v>
      </c>
      <c r="AX9" s="45">
        <v>556.36541333530602</v>
      </c>
      <c r="AY9" s="27">
        <f t="shared" si="11"/>
        <v>608.96758673993224</v>
      </c>
      <c r="AZ9" s="28">
        <f t="shared" ref="AZ9:AZ13" si="16">AV9+AR9+AN9+AJ9+AF9+AB9+X9+T9+P9+L9+H9+D9</f>
        <v>591.44192069645715</v>
      </c>
      <c r="BA9" s="28">
        <f t="shared" ref="BA9:BA13" si="17">AW9+AS9+AO9+AK9+AG9+AC9+Y9+U9+Q9+M9+I9+E9</f>
        <v>76.465351724220724</v>
      </c>
      <c r="BB9" s="28">
        <f t="shared" ref="BB9:BB13" si="18">AX9+AT9+AP9+AL9+AH9+AD9+Z9+V9+R9+N9+J9+F9</f>
        <v>6397.1461344469817</v>
      </c>
      <c r="BC9" s="27">
        <f t="shared" si="13"/>
        <v>7065.0534068676598</v>
      </c>
    </row>
    <row r="10" spans="1:55" ht="15" x14ac:dyDescent="0.2">
      <c r="A10" s="36" t="s">
        <v>92</v>
      </c>
      <c r="B10" s="34">
        <v>29</v>
      </c>
      <c r="C10" s="37"/>
      <c r="D10" s="45">
        <v>41.087108170134556</v>
      </c>
      <c r="E10" s="45">
        <v>2.6539873883442775</v>
      </c>
      <c r="F10" s="45">
        <v>129.86418740020778</v>
      </c>
      <c r="G10" s="27">
        <f t="shared" si="0"/>
        <v>173.60528295868662</v>
      </c>
      <c r="H10" s="45">
        <v>41.563306299707534</v>
      </c>
      <c r="I10" s="45">
        <v>2.4912607039711019</v>
      </c>
      <c r="J10" s="45">
        <v>98.629695490875989</v>
      </c>
      <c r="K10" s="27">
        <f t="shared" si="1"/>
        <v>142.68426249455462</v>
      </c>
      <c r="L10" s="45">
        <v>51.158204756218488</v>
      </c>
      <c r="M10" s="45">
        <v>2.1523923331911168</v>
      </c>
      <c r="N10" s="45">
        <v>100.68369896734427</v>
      </c>
      <c r="O10" s="43">
        <f t="shared" si="2"/>
        <v>153.99429605675388</v>
      </c>
      <c r="P10" s="45">
        <v>50.042169048152651</v>
      </c>
      <c r="Q10" s="45">
        <v>2.7939014394875152</v>
      </c>
      <c r="R10" s="45">
        <v>122.82944648187146</v>
      </c>
      <c r="S10" s="27">
        <f t="shared" si="3"/>
        <v>175.66551696951163</v>
      </c>
      <c r="T10" s="45">
        <v>50.954519858199745</v>
      </c>
      <c r="U10" s="45">
        <v>2.4900772156885194</v>
      </c>
      <c r="V10" s="45">
        <v>120.44581062812769</v>
      </c>
      <c r="W10" s="27">
        <f t="shared" si="4"/>
        <v>173.89040770201595</v>
      </c>
      <c r="X10" s="45">
        <v>54.570422229773911</v>
      </c>
      <c r="Y10" s="45">
        <v>3.4562208961371326</v>
      </c>
      <c r="Z10" s="45">
        <v>130.97926605648104</v>
      </c>
      <c r="AA10" s="27">
        <f t="shared" si="5"/>
        <v>189.00590918239209</v>
      </c>
      <c r="AB10" s="45">
        <v>38.04524322103466</v>
      </c>
      <c r="AC10" s="45">
        <v>2.6065518755105268</v>
      </c>
      <c r="AD10" s="45">
        <v>153.27086986887065</v>
      </c>
      <c r="AE10" s="27">
        <f t="shared" si="6"/>
        <v>193.92266496541583</v>
      </c>
      <c r="AF10" s="45">
        <v>42.6810568232153</v>
      </c>
      <c r="AG10" s="45">
        <v>1.9870685114498783</v>
      </c>
      <c r="AH10" s="45">
        <v>78.71611859328705</v>
      </c>
      <c r="AI10" s="27">
        <f t="shared" si="7"/>
        <v>123.38424392795223</v>
      </c>
      <c r="AJ10" s="45">
        <v>41.789036039848476</v>
      </c>
      <c r="AK10" s="45">
        <v>0.89037069002863189</v>
      </c>
      <c r="AL10" s="45">
        <v>74.377607554260578</v>
      </c>
      <c r="AM10" s="27">
        <f t="shared" si="8"/>
        <v>117.05701428413769</v>
      </c>
      <c r="AN10" s="45">
        <v>45.467448445006319</v>
      </c>
      <c r="AO10" s="45">
        <v>3.2712803183446293</v>
      </c>
      <c r="AP10" s="45">
        <v>117.64987618260169</v>
      </c>
      <c r="AQ10" s="27">
        <f t="shared" si="9"/>
        <v>166.38860494595264</v>
      </c>
      <c r="AR10" s="45">
        <v>41.584184201385739</v>
      </c>
      <c r="AS10" s="45">
        <v>2.3153749140700017</v>
      </c>
      <c r="AT10" s="45">
        <v>106.66012188706388</v>
      </c>
      <c r="AU10" s="27">
        <f t="shared" si="10"/>
        <v>150.55968100251962</v>
      </c>
      <c r="AV10" s="45">
        <v>44.163025978625342</v>
      </c>
      <c r="AW10" s="45">
        <v>3.2396606371958843</v>
      </c>
      <c r="AX10" s="45">
        <v>161.4402239497573</v>
      </c>
      <c r="AY10" s="27">
        <f t="shared" si="11"/>
        <v>208.84291056557851</v>
      </c>
      <c r="AZ10" s="28">
        <f t="shared" si="16"/>
        <v>543.10572507130269</v>
      </c>
      <c r="BA10" s="28">
        <f t="shared" si="17"/>
        <v>30.348146923419215</v>
      </c>
      <c r="BB10" s="28">
        <f t="shared" si="18"/>
        <v>1395.5469230607494</v>
      </c>
      <c r="BC10" s="27">
        <f t="shared" si="13"/>
        <v>1969.0007950554714</v>
      </c>
    </row>
    <row r="11" spans="1:55" s="39" customFormat="1" ht="42.75" x14ac:dyDescent="0.2">
      <c r="A11" s="36" t="s">
        <v>74</v>
      </c>
      <c r="B11" s="38" t="s">
        <v>99</v>
      </c>
      <c r="C11" s="36"/>
      <c r="D11" s="45">
        <v>342.68111470461866</v>
      </c>
      <c r="E11" s="45">
        <v>140.72776014834866</v>
      </c>
      <c r="F11" s="45">
        <v>694.48154887409726</v>
      </c>
      <c r="G11" s="29">
        <f t="shared" si="0"/>
        <v>1177.8904237270644</v>
      </c>
      <c r="H11" s="45">
        <v>317.34360582330891</v>
      </c>
      <c r="I11" s="45">
        <v>114.50679934345304</v>
      </c>
      <c r="J11" s="45">
        <v>510.49504915225145</v>
      </c>
      <c r="K11" s="29">
        <f t="shared" si="1"/>
        <v>942.34545431901347</v>
      </c>
      <c r="L11" s="45">
        <v>357.31393072813921</v>
      </c>
      <c r="M11" s="45">
        <v>132.88698419685605</v>
      </c>
      <c r="N11" s="45">
        <v>546.56618566516204</v>
      </c>
      <c r="O11" s="44">
        <f t="shared" si="2"/>
        <v>1036.7671005901573</v>
      </c>
      <c r="P11" s="45">
        <v>319.68499814026831</v>
      </c>
      <c r="Q11" s="45">
        <v>123.84346615855617</v>
      </c>
      <c r="R11" s="45">
        <v>579.16724690277726</v>
      </c>
      <c r="S11" s="29">
        <f t="shared" si="3"/>
        <v>1022.6957112016017</v>
      </c>
      <c r="T11" s="45">
        <v>296.58109641734364</v>
      </c>
      <c r="U11" s="45">
        <v>116.65180297411904</v>
      </c>
      <c r="V11" s="45">
        <v>563.87040432418758</v>
      </c>
      <c r="W11" s="29">
        <f t="shared" si="4"/>
        <v>977.10330371565033</v>
      </c>
      <c r="X11" s="45">
        <v>337.37581623961813</v>
      </c>
      <c r="Y11" s="45">
        <v>121.18422324767705</v>
      </c>
      <c r="Z11" s="45">
        <v>573.33136051658698</v>
      </c>
      <c r="AA11" s="29">
        <f t="shared" si="5"/>
        <v>1031.8914000038822</v>
      </c>
      <c r="AB11" s="45">
        <v>325.37908870577746</v>
      </c>
      <c r="AC11" s="45">
        <v>118.48902433233395</v>
      </c>
      <c r="AD11" s="45">
        <v>618.21590061847007</v>
      </c>
      <c r="AE11" s="29">
        <f t="shared" si="6"/>
        <v>1062.0840136565814</v>
      </c>
      <c r="AF11" s="45">
        <v>297.37299597723393</v>
      </c>
      <c r="AG11" s="45">
        <v>107.20819173291433</v>
      </c>
      <c r="AH11" s="45">
        <v>590.12911557721793</v>
      </c>
      <c r="AI11" s="29">
        <f t="shared" si="7"/>
        <v>994.71030328736617</v>
      </c>
      <c r="AJ11" s="45">
        <v>348.08396981298188</v>
      </c>
      <c r="AK11" s="45">
        <v>127.09137459013317</v>
      </c>
      <c r="AL11" s="45">
        <v>614.34656738251113</v>
      </c>
      <c r="AM11" s="29">
        <f t="shared" si="8"/>
        <v>1089.5219117856261</v>
      </c>
      <c r="AN11" s="45">
        <v>382.4224200215221</v>
      </c>
      <c r="AO11" s="45">
        <v>139.40359522780531</v>
      </c>
      <c r="AP11" s="45">
        <v>664.37368495323358</v>
      </c>
      <c r="AQ11" s="29">
        <f t="shared" si="9"/>
        <v>1186.199700202561</v>
      </c>
      <c r="AR11" s="45">
        <v>345.20078641193174</v>
      </c>
      <c r="AS11" s="45">
        <v>122.45421557255547</v>
      </c>
      <c r="AT11" s="45">
        <v>564.76899466770578</v>
      </c>
      <c r="AU11" s="29">
        <f t="shared" si="10"/>
        <v>1032.423996652193</v>
      </c>
      <c r="AV11" s="45">
        <v>263.55563651826782</v>
      </c>
      <c r="AW11" s="45">
        <v>105.44516037844456</v>
      </c>
      <c r="AX11" s="45">
        <v>613.5049674925649</v>
      </c>
      <c r="AY11" s="29">
        <f t="shared" si="11"/>
        <v>982.50576438927726</v>
      </c>
      <c r="AZ11" s="28">
        <f t="shared" si="16"/>
        <v>3932.9954595010122</v>
      </c>
      <c r="BA11" s="28">
        <f t="shared" si="17"/>
        <v>1469.8925979031967</v>
      </c>
      <c r="BB11" s="28">
        <f t="shared" si="18"/>
        <v>7133.2510261267662</v>
      </c>
      <c r="BC11" s="29">
        <f t="shared" si="13"/>
        <v>12536.139083530976</v>
      </c>
    </row>
    <row r="12" spans="1:55" ht="15" x14ac:dyDescent="0.2">
      <c r="A12" s="36" t="s">
        <v>93</v>
      </c>
      <c r="B12" s="34">
        <v>37</v>
      </c>
      <c r="C12" s="37"/>
      <c r="D12" s="45">
        <v>8.0645234021802376E-2</v>
      </c>
      <c r="E12" s="45"/>
      <c r="F12" s="45">
        <v>15.207799309360921</v>
      </c>
      <c r="G12" s="27">
        <f>SUM(D12:F12)</f>
        <v>15.288444543382722</v>
      </c>
      <c r="H12" s="45">
        <v>9.0553310848030852E-2</v>
      </c>
      <c r="I12" s="45"/>
      <c r="J12" s="45">
        <v>11.317624288785469</v>
      </c>
      <c r="K12" s="27">
        <f>SUM(H12:J12)</f>
        <v>11.4081775996335</v>
      </c>
      <c r="L12" s="45">
        <v>8.1412192007516981E-2</v>
      </c>
      <c r="M12" s="45"/>
      <c r="N12" s="45">
        <v>9.6583540012491422</v>
      </c>
      <c r="O12" s="43">
        <f>SUM(L12:N12)</f>
        <v>9.7397661932566599</v>
      </c>
      <c r="P12" s="45">
        <v>0.11228222637746894</v>
      </c>
      <c r="Q12" s="45"/>
      <c r="R12" s="45">
        <v>23.677920287612299</v>
      </c>
      <c r="S12" s="27">
        <f>SUM(P12:R12)</f>
        <v>23.790202513989769</v>
      </c>
      <c r="T12" s="45">
        <v>0.10918713090931259</v>
      </c>
      <c r="U12" s="45"/>
      <c r="V12" s="45">
        <v>16.407347007940235</v>
      </c>
      <c r="W12" s="27">
        <f>SUM(T12:V12)</f>
        <v>16.516534138849547</v>
      </c>
      <c r="X12" s="45">
        <v>0.12972634578058179</v>
      </c>
      <c r="Y12" s="45"/>
      <c r="Z12" s="45">
        <v>16.495850120390884</v>
      </c>
      <c r="AA12" s="27">
        <f>SUM(X12:Z12)</f>
        <v>16.625576466171466</v>
      </c>
      <c r="AB12" s="45">
        <v>9.607572868583672E-2</v>
      </c>
      <c r="AC12" s="45"/>
      <c r="AD12" s="45">
        <v>19.842975013957702</v>
      </c>
      <c r="AE12" s="27">
        <f>SUM(AB12:AD12)</f>
        <v>19.939050742643538</v>
      </c>
      <c r="AF12" s="45">
        <v>9.2671411198282039E-2</v>
      </c>
      <c r="AG12" s="45"/>
      <c r="AH12" s="45">
        <v>11.422163154861483</v>
      </c>
      <c r="AI12" s="27">
        <f>SUM(AF12:AH12)</f>
        <v>11.514834566059765</v>
      </c>
      <c r="AJ12" s="45">
        <v>0.11938350664816613</v>
      </c>
      <c r="AK12" s="45"/>
      <c r="AL12" s="45">
        <v>21.378319266054149</v>
      </c>
      <c r="AM12" s="27">
        <f>SUM(AJ12:AL12)</f>
        <v>21.497702772702315</v>
      </c>
      <c r="AN12" s="45">
        <v>0.10355846565493232</v>
      </c>
      <c r="AO12" s="45"/>
      <c r="AP12" s="45">
        <v>18.163960487702298</v>
      </c>
      <c r="AQ12" s="27">
        <f>SUM(AN12:AP12)</f>
        <v>18.267518953357229</v>
      </c>
      <c r="AR12" s="45">
        <v>9.5079264559738183E-2</v>
      </c>
      <c r="AS12" s="45"/>
      <c r="AT12" s="45">
        <v>12.284823524898938</v>
      </c>
      <c r="AU12" s="27">
        <f>SUM(AR12:AT12)</f>
        <v>12.379902789458676</v>
      </c>
      <c r="AV12" s="45">
        <v>0.10086882280404089</v>
      </c>
      <c r="AW12" s="45"/>
      <c r="AX12" s="45">
        <v>15.774089448793086</v>
      </c>
      <c r="AY12" s="27">
        <f>SUM(AV12:AX12)</f>
        <v>15.874958271597126</v>
      </c>
      <c r="AZ12" s="28">
        <f t="shared" ref="AZ12:BB12" si="19">AV12+AR12+AN12+AJ12+AF12+AB12+X12+T12+P12+L12+H12+D12</f>
        <v>1.21144363949571</v>
      </c>
      <c r="BA12" s="28">
        <f t="shared" si="19"/>
        <v>0</v>
      </c>
      <c r="BB12" s="28">
        <f t="shared" si="19"/>
        <v>191.63122591160661</v>
      </c>
      <c r="BC12" s="27">
        <f>SUM(AZ12:BB12)</f>
        <v>192.84266955110232</v>
      </c>
    </row>
    <row r="13" spans="1:55" ht="15" x14ac:dyDescent="0.2">
      <c r="A13" s="36" t="s">
        <v>73</v>
      </c>
      <c r="B13" s="34">
        <v>55</v>
      </c>
      <c r="C13" s="37"/>
      <c r="D13" s="45">
        <v>7.62205912206114</v>
      </c>
      <c r="E13" s="45"/>
      <c r="F13" s="45">
        <v>99.324505203571704</v>
      </c>
      <c r="G13" s="27">
        <f t="shared" si="0"/>
        <v>106.94656432563285</v>
      </c>
      <c r="H13" s="45">
        <v>7.5768553123541764</v>
      </c>
      <c r="I13" s="45"/>
      <c r="J13" s="45">
        <v>62.886829456668664</v>
      </c>
      <c r="K13" s="27">
        <f t="shared" si="1"/>
        <v>70.463684769022848</v>
      </c>
      <c r="L13" s="45">
        <v>8.854976920972927</v>
      </c>
      <c r="M13" s="45"/>
      <c r="N13" s="45">
        <v>61.186874902644583</v>
      </c>
      <c r="O13" s="43">
        <f t="shared" si="2"/>
        <v>70.041851823617506</v>
      </c>
      <c r="P13" s="45">
        <v>9.2613836972869734</v>
      </c>
      <c r="Q13" s="45"/>
      <c r="R13" s="45">
        <v>66.220801123663236</v>
      </c>
      <c r="S13" s="27">
        <f t="shared" si="3"/>
        <v>75.482184820950209</v>
      </c>
      <c r="T13" s="45">
        <v>9.874437453968465</v>
      </c>
      <c r="U13" s="45"/>
      <c r="V13" s="45">
        <v>69.466067520111324</v>
      </c>
      <c r="W13" s="27">
        <f t="shared" si="4"/>
        <v>79.340504974079792</v>
      </c>
      <c r="X13" s="45">
        <v>10.269663414794699</v>
      </c>
      <c r="Y13" s="45"/>
      <c r="Z13" s="45">
        <v>71.748401340744167</v>
      </c>
      <c r="AA13" s="27">
        <f t="shared" si="5"/>
        <v>82.018064755538859</v>
      </c>
      <c r="AB13" s="45">
        <v>7.2010022511350176</v>
      </c>
      <c r="AC13" s="45"/>
      <c r="AD13" s="45">
        <v>81.313773342279291</v>
      </c>
      <c r="AE13" s="27">
        <f t="shared" si="6"/>
        <v>88.514775593414313</v>
      </c>
      <c r="AF13" s="45">
        <v>8.0257084699070944</v>
      </c>
      <c r="AG13" s="45"/>
      <c r="AH13" s="45">
        <v>64.841075620713298</v>
      </c>
      <c r="AI13" s="27">
        <f t="shared" si="7"/>
        <v>72.866784090620399</v>
      </c>
      <c r="AJ13" s="45">
        <v>7.9082461745913353</v>
      </c>
      <c r="AK13" s="45"/>
      <c r="AL13" s="45">
        <v>64.114202335985709</v>
      </c>
      <c r="AM13" s="27">
        <f t="shared" si="8"/>
        <v>72.02244851057705</v>
      </c>
      <c r="AN13" s="45">
        <v>8.6816016802811777</v>
      </c>
      <c r="AO13" s="45"/>
      <c r="AP13" s="45">
        <v>62.336533692297252</v>
      </c>
      <c r="AQ13" s="27">
        <f t="shared" si="9"/>
        <v>71.018135372578428</v>
      </c>
      <c r="AR13" s="45">
        <v>7.7592003569821903</v>
      </c>
      <c r="AS13" s="45"/>
      <c r="AT13" s="45">
        <v>64.000165814342466</v>
      </c>
      <c r="AU13" s="27">
        <f t="shared" si="10"/>
        <v>71.759366171324658</v>
      </c>
      <c r="AV13" s="45">
        <v>7.9081548421644348</v>
      </c>
      <c r="AW13" s="45"/>
      <c r="AX13" s="45">
        <v>95.629414903393709</v>
      </c>
      <c r="AY13" s="27">
        <f t="shared" si="11"/>
        <v>103.53756974555814</v>
      </c>
      <c r="AZ13" s="28">
        <f t="shared" si="16"/>
        <v>100.94328969649963</v>
      </c>
      <c r="BA13" s="28">
        <f t="shared" si="17"/>
        <v>0</v>
      </c>
      <c r="BB13" s="28">
        <f t="shared" si="18"/>
        <v>863.06864525641549</v>
      </c>
      <c r="BC13" s="27">
        <f t="shared" si="13"/>
        <v>964.01193495291511</v>
      </c>
    </row>
    <row r="14" spans="1:55" ht="15" x14ac:dyDescent="0.25">
      <c r="A14" s="31" t="s">
        <v>53</v>
      </c>
      <c r="B14" s="40"/>
      <c r="C14" s="40"/>
      <c r="D14" s="30">
        <f t="shared" ref="D14:AI14" si="20">SUM(D7:D13)</f>
        <v>438.71346891260004</v>
      </c>
      <c r="E14" s="30">
        <f t="shared" si="20"/>
        <v>161.05841141153255</v>
      </c>
      <c r="F14" s="30">
        <f t="shared" si="20"/>
        <v>1647.4693481457289</v>
      </c>
      <c r="G14" s="30">
        <f t="shared" si="20"/>
        <v>2247.2412284698617</v>
      </c>
      <c r="H14" s="30">
        <f t="shared" si="20"/>
        <v>411.76439644255828</v>
      </c>
      <c r="I14" s="30">
        <f t="shared" si="20"/>
        <v>133.69754155477824</v>
      </c>
      <c r="J14" s="30">
        <f t="shared" si="20"/>
        <v>1223.2005669732146</v>
      </c>
      <c r="K14" s="30">
        <f t="shared" si="20"/>
        <v>1768.662504970551</v>
      </c>
      <c r="L14" s="30">
        <f t="shared" si="20"/>
        <v>467.31718390518023</v>
      </c>
      <c r="M14" s="30">
        <f t="shared" si="20"/>
        <v>154.96485659250544</v>
      </c>
      <c r="N14" s="30">
        <f t="shared" si="20"/>
        <v>1309.8901401232254</v>
      </c>
      <c r="O14" s="30">
        <f t="shared" si="20"/>
        <v>1932.1721806209109</v>
      </c>
      <c r="P14" s="30">
        <f t="shared" si="20"/>
        <v>438.0573421058084</v>
      </c>
      <c r="Q14" s="30">
        <f t="shared" si="20"/>
        <v>147.47157293442842</v>
      </c>
      <c r="R14" s="30">
        <f t="shared" si="20"/>
        <v>1438.3032833779741</v>
      </c>
      <c r="S14" s="30">
        <f t="shared" si="20"/>
        <v>2023.8321984182107</v>
      </c>
      <c r="T14" s="30">
        <f t="shared" si="20"/>
        <v>417.34750453978268</v>
      </c>
      <c r="U14" s="30">
        <f t="shared" si="20"/>
        <v>141.09632624748758</v>
      </c>
      <c r="V14" s="30">
        <f t="shared" si="20"/>
        <v>1451.0270265730492</v>
      </c>
      <c r="W14" s="30">
        <f t="shared" si="20"/>
        <v>2009.4708573603193</v>
      </c>
      <c r="X14" s="30">
        <f t="shared" si="20"/>
        <v>466.44830802599046</v>
      </c>
      <c r="Y14" s="30">
        <f t="shared" si="20"/>
        <v>145.36195535512752</v>
      </c>
      <c r="Z14" s="30">
        <f t="shared" si="20"/>
        <v>1434.1242213136984</v>
      </c>
      <c r="AA14" s="30">
        <f t="shared" si="20"/>
        <v>2045.9344846948165</v>
      </c>
      <c r="AB14" s="30">
        <f t="shared" si="20"/>
        <v>417.01369512477993</v>
      </c>
      <c r="AC14" s="30">
        <f t="shared" si="20"/>
        <v>138.86896376846045</v>
      </c>
      <c r="AD14" s="30">
        <f t="shared" si="20"/>
        <v>1471.0916766001342</v>
      </c>
      <c r="AE14" s="30">
        <f t="shared" si="20"/>
        <v>2026.9743354933744</v>
      </c>
      <c r="AF14" s="30">
        <f t="shared" si="20"/>
        <v>396.11640687291356</v>
      </c>
      <c r="AG14" s="30">
        <f t="shared" si="20"/>
        <v>126.16125545429193</v>
      </c>
      <c r="AH14" s="30">
        <f t="shared" si="20"/>
        <v>1362.1035735605738</v>
      </c>
      <c r="AI14" s="30">
        <f t="shared" si="20"/>
        <v>1884.381235887779</v>
      </c>
      <c r="AJ14" s="30">
        <f t="shared" ref="AJ14:BC14" si="21">SUM(AJ7:AJ13)</f>
        <v>449.08510292200106</v>
      </c>
      <c r="AK14" s="30">
        <f t="shared" si="21"/>
        <v>147.16575454918902</v>
      </c>
      <c r="AL14" s="30">
        <f t="shared" si="21"/>
        <v>1473.8781104387165</v>
      </c>
      <c r="AM14" s="30">
        <f t="shared" si="21"/>
        <v>2070.1289679099068</v>
      </c>
      <c r="AN14" s="30">
        <f t="shared" si="21"/>
        <v>491.68377088383932</v>
      </c>
      <c r="AO14" s="30">
        <f t="shared" si="21"/>
        <v>161.59068878215089</v>
      </c>
      <c r="AP14" s="30">
        <f t="shared" si="21"/>
        <v>1519.2186242815751</v>
      </c>
      <c r="AQ14" s="30">
        <f t="shared" si="21"/>
        <v>2172.4930839475651</v>
      </c>
      <c r="AR14" s="30">
        <f t="shared" si="21"/>
        <v>443.19854465544796</v>
      </c>
      <c r="AS14" s="30">
        <f t="shared" si="21"/>
        <v>142.29006379242452</v>
      </c>
      <c r="AT14" s="30">
        <f t="shared" si="21"/>
        <v>1290.5615931580096</v>
      </c>
      <c r="AU14" s="30">
        <f t="shared" si="21"/>
        <v>1876.0502016058817</v>
      </c>
      <c r="AV14" s="30">
        <f t="shared" si="21"/>
        <v>363.67199045109135</v>
      </c>
      <c r="AW14" s="30">
        <f t="shared" si="21"/>
        <v>128.75633770292256</v>
      </c>
      <c r="AX14" s="30">
        <f t="shared" si="21"/>
        <v>1536.2258378735967</v>
      </c>
      <c r="AY14" s="30">
        <f t="shared" si="21"/>
        <v>2028.6541660276102</v>
      </c>
      <c r="AZ14" s="30">
        <f t="shared" si="21"/>
        <v>5200.417714841994</v>
      </c>
      <c r="BA14" s="30">
        <f t="shared" si="21"/>
        <v>1728.483728145299</v>
      </c>
      <c r="BB14" s="30">
        <f t="shared" si="21"/>
        <v>17157.094002419493</v>
      </c>
      <c r="BC14" s="30">
        <f t="shared" si="21"/>
        <v>24085.995445406788</v>
      </c>
    </row>
    <row r="16" spans="1:55" ht="15" x14ac:dyDescent="0.25">
      <c r="A16" s="35" t="s">
        <v>44</v>
      </c>
      <c r="B16" s="34" t="s">
        <v>5</v>
      </c>
      <c r="C16" s="34" t="s">
        <v>6</v>
      </c>
      <c r="D16" s="47">
        <v>41640</v>
      </c>
      <c r="E16" s="47">
        <v>41671</v>
      </c>
      <c r="F16" s="47">
        <v>41699</v>
      </c>
      <c r="G16" s="47">
        <v>41730</v>
      </c>
      <c r="H16" s="47">
        <v>41760</v>
      </c>
      <c r="I16" s="47">
        <v>41791</v>
      </c>
      <c r="J16" s="47">
        <v>41821</v>
      </c>
      <c r="K16" s="47">
        <v>41852</v>
      </c>
      <c r="L16" s="47">
        <v>41883</v>
      </c>
      <c r="M16" s="47">
        <v>41913</v>
      </c>
      <c r="N16" s="47">
        <v>41944</v>
      </c>
      <c r="O16" s="47">
        <v>41974</v>
      </c>
      <c r="P16" s="33" t="s">
        <v>7</v>
      </c>
    </row>
    <row r="17" spans="1:53" x14ac:dyDescent="0.2">
      <c r="A17" s="36" t="s">
        <v>72</v>
      </c>
      <c r="B17" s="34">
        <v>8</v>
      </c>
      <c r="C17" s="37"/>
      <c r="D17" s="27">
        <f t="shared" ref="D17:D23" si="22">+D7</f>
        <v>1.717392963870136</v>
      </c>
      <c r="E17" s="27">
        <f t="shared" ref="E17:E23" si="23">+H7</f>
        <v>1.5466741659199514</v>
      </c>
      <c r="F17" s="27">
        <f t="shared" ref="F17:F23" si="24">+L7</f>
        <v>2.1010089765387008</v>
      </c>
      <c r="G17" s="27">
        <f t="shared" ref="G17:G23" si="25">+P7</f>
        <v>2.1774994165722177</v>
      </c>
      <c r="H17" s="27">
        <f t="shared" ref="H17:H23" si="26">+T7</f>
        <v>1.7855949454499969</v>
      </c>
      <c r="I17" s="27">
        <f t="shared" ref="I17:I23" si="27">+X7</f>
        <v>2.1601293278499907</v>
      </c>
      <c r="J17" s="27">
        <f t="shared" ref="J17:J23" si="28">+AB7</f>
        <v>1.5335916016157132</v>
      </c>
      <c r="K17" s="27">
        <f t="shared" ref="K17:K23" si="29">+AF7</f>
        <v>1.50720243814717</v>
      </c>
      <c r="L17" s="27">
        <f t="shared" ref="L17:L23" si="30">+AJ7</f>
        <v>1.5156568282627969</v>
      </c>
      <c r="M17" s="27">
        <f t="shared" ref="M17:M23" si="31">+AN7</f>
        <v>1.7972777767280248</v>
      </c>
      <c r="N17" s="27">
        <f t="shared" ref="N17:N23" si="32">+AR7</f>
        <v>1.6139229576941077</v>
      </c>
      <c r="O17" s="27">
        <f t="shared" ref="O17:O23" si="33">+AV7</f>
        <v>1.9343392721603996</v>
      </c>
      <c r="P17" s="27">
        <f t="shared" ref="P17:P23" si="34">SUM(D17:O17)</f>
        <v>21.390290670809204</v>
      </c>
    </row>
    <row r="18" spans="1:53" x14ac:dyDescent="0.2">
      <c r="A18" s="36" t="s">
        <v>90</v>
      </c>
      <c r="B18" s="34">
        <v>10</v>
      </c>
      <c r="C18" s="37"/>
      <c r="D18" s="27">
        <f t="shared" si="22"/>
        <v>0.63820871737330886</v>
      </c>
      <c r="E18" s="27">
        <f t="shared" si="23"/>
        <v>0.72269733947541237</v>
      </c>
      <c r="F18" s="27">
        <f t="shared" si="24"/>
        <v>0.98160982492322713</v>
      </c>
      <c r="G18" s="27">
        <f t="shared" si="25"/>
        <v>0.91538009776027673</v>
      </c>
      <c r="H18" s="27">
        <f t="shared" si="26"/>
        <v>0.83807236681209751</v>
      </c>
      <c r="I18" s="27">
        <f t="shared" si="27"/>
        <v>0.98079511665462737</v>
      </c>
      <c r="J18" s="27">
        <f t="shared" si="28"/>
        <v>0.62342299957526548</v>
      </c>
      <c r="K18" s="27">
        <f t="shared" si="29"/>
        <v>0.70129077351743851</v>
      </c>
      <c r="L18" s="27">
        <f t="shared" si="30"/>
        <v>0.66505979529128378</v>
      </c>
      <c r="M18" s="27">
        <f t="shared" si="31"/>
        <v>0.69498968953925566</v>
      </c>
      <c r="N18" s="27">
        <f t="shared" si="32"/>
        <v>0.72402934501672822</v>
      </c>
      <c r="O18" s="27">
        <f t="shared" si="33"/>
        <v>0.84402950047808756</v>
      </c>
      <c r="P18" s="27">
        <f t="shared" ref="P18" si="35">SUM(D18:O18)</f>
        <v>9.3295855664170109</v>
      </c>
    </row>
    <row r="19" spans="1:53" x14ac:dyDescent="0.2">
      <c r="A19" s="36" t="s">
        <v>70</v>
      </c>
      <c r="B19" s="34" t="s">
        <v>91</v>
      </c>
      <c r="C19" s="37"/>
      <c r="D19" s="27">
        <f t="shared" si="22"/>
        <v>44.886940000520411</v>
      </c>
      <c r="E19" s="27">
        <f t="shared" si="23"/>
        <v>42.920704190944313</v>
      </c>
      <c r="F19" s="27">
        <f t="shared" si="24"/>
        <v>46.826040506380153</v>
      </c>
      <c r="G19" s="27">
        <f t="shared" si="25"/>
        <v>55.863629479390504</v>
      </c>
      <c r="H19" s="27">
        <f t="shared" si="26"/>
        <v>57.20459636709937</v>
      </c>
      <c r="I19" s="27">
        <f t="shared" si="27"/>
        <v>60.961755351518534</v>
      </c>
      <c r="J19" s="27">
        <f t="shared" si="28"/>
        <v>44.135270616955985</v>
      </c>
      <c r="K19" s="27">
        <f t="shared" si="29"/>
        <v>45.735480979694316</v>
      </c>
      <c r="L19" s="27">
        <f t="shared" si="30"/>
        <v>49.003750764377138</v>
      </c>
      <c r="M19" s="27">
        <f t="shared" si="31"/>
        <v>52.516474805107492</v>
      </c>
      <c r="N19" s="27">
        <f t="shared" si="32"/>
        <v>46.221342117877676</v>
      </c>
      <c r="O19" s="27">
        <f t="shared" si="33"/>
        <v>45.16593551659119</v>
      </c>
      <c r="P19" s="27">
        <f t="shared" si="34"/>
        <v>591.44192069645715</v>
      </c>
    </row>
    <row r="20" spans="1:53" x14ac:dyDescent="0.2">
      <c r="A20" s="36" t="s">
        <v>92</v>
      </c>
      <c r="B20" s="34">
        <v>29</v>
      </c>
      <c r="C20" s="37"/>
      <c r="D20" s="27">
        <f t="shared" si="22"/>
        <v>41.087108170134556</v>
      </c>
      <c r="E20" s="27">
        <f t="shared" si="23"/>
        <v>41.563306299707534</v>
      </c>
      <c r="F20" s="27">
        <f t="shared" si="24"/>
        <v>51.158204756218488</v>
      </c>
      <c r="G20" s="27">
        <f t="shared" si="25"/>
        <v>50.042169048152651</v>
      </c>
      <c r="H20" s="27">
        <f t="shared" si="26"/>
        <v>50.954519858199745</v>
      </c>
      <c r="I20" s="27">
        <f t="shared" si="27"/>
        <v>54.570422229773911</v>
      </c>
      <c r="J20" s="27">
        <f t="shared" si="28"/>
        <v>38.04524322103466</v>
      </c>
      <c r="K20" s="27">
        <f t="shared" si="29"/>
        <v>42.6810568232153</v>
      </c>
      <c r="L20" s="27">
        <f t="shared" si="30"/>
        <v>41.789036039848476</v>
      </c>
      <c r="M20" s="27">
        <f t="shared" si="31"/>
        <v>45.467448445006319</v>
      </c>
      <c r="N20" s="27">
        <f t="shared" si="32"/>
        <v>41.584184201385739</v>
      </c>
      <c r="O20" s="27">
        <f t="shared" si="33"/>
        <v>44.163025978625342</v>
      </c>
      <c r="P20" s="27">
        <f t="shared" si="34"/>
        <v>543.10572507130269</v>
      </c>
    </row>
    <row r="21" spans="1:53" ht="42.75" x14ac:dyDescent="0.2">
      <c r="A21" s="36" t="s">
        <v>74</v>
      </c>
      <c r="B21" s="41" t="s">
        <v>99</v>
      </c>
      <c r="C21" s="37"/>
      <c r="D21" s="27">
        <f t="shared" si="22"/>
        <v>342.68111470461866</v>
      </c>
      <c r="E21" s="27">
        <f t="shared" si="23"/>
        <v>317.34360582330891</v>
      </c>
      <c r="F21" s="27">
        <f t="shared" si="24"/>
        <v>357.31393072813921</v>
      </c>
      <c r="G21" s="27">
        <f t="shared" si="25"/>
        <v>319.68499814026831</v>
      </c>
      <c r="H21" s="27">
        <f t="shared" si="26"/>
        <v>296.58109641734364</v>
      </c>
      <c r="I21" s="27">
        <f t="shared" si="27"/>
        <v>337.37581623961813</v>
      </c>
      <c r="J21" s="27">
        <f t="shared" si="28"/>
        <v>325.37908870577746</v>
      </c>
      <c r="K21" s="27">
        <f t="shared" si="29"/>
        <v>297.37299597723393</v>
      </c>
      <c r="L21" s="27">
        <f t="shared" si="30"/>
        <v>348.08396981298188</v>
      </c>
      <c r="M21" s="27">
        <f t="shared" si="31"/>
        <v>382.4224200215221</v>
      </c>
      <c r="N21" s="27">
        <f t="shared" si="32"/>
        <v>345.20078641193174</v>
      </c>
      <c r="O21" s="27">
        <f t="shared" si="33"/>
        <v>263.55563651826782</v>
      </c>
      <c r="P21" s="27">
        <f t="shared" si="34"/>
        <v>3932.9954595010122</v>
      </c>
      <c r="AF21" s="45"/>
      <c r="AG21" s="45"/>
      <c r="AH21" s="45"/>
    </row>
    <row r="22" spans="1:53" ht="15" x14ac:dyDescent="0.2">
      <c r="A22" s="36" t="s">
        <v>93</v>
      </c>
      <c r="B22" s="34">
        <v>37</v>
      </c>
      <c r="C22" s="37"/>
      <c r="D22" s="27">
        <f t="shared" si="22"/>
        <v>8.0645234021802376E-2</v>
      </c>
      <c r="E22" s="27">
        <f t="shared" si="23"/>
        <v>9.0553310848030852E-2</v>
      </c>
      <c r="F22" s="27">
        <f t="shared" si="24"/>
        <v>8.1412192007516981E-2</v>
      </c>
      <c r="G22" s="27">
        <f t="shared" si="25"/>
        <v>0.11228222637746894</v>
      </c>
      <c r="H22" s="27">
        <f t="shared" si="26"/>
        <v>0.10918713090931259</v>
      </c>
      <c r="I22" s="27">
        <f t="shared" si="27"/>
        <v>0.12972634578058179</v>
      </c>
      <c r="J22" s="27">
        <f t="shared" si="28"/>
        <v>9.607572868583672E-2</v>
      </c>
      <c r="K22" s="27">
        <f t="shared" si="29"/>
        <v>9.2671411198282039E-2</v>
      </c>
      <c r="L22" s="27">
        <f t="shared" si="30"/>
        <v>0.11938350664816613</v>
      </c>
      <c r="M22" s="27">
        <f t="shared" si="31"/>
        <v>0.10355846565493232</v>
      </c>
      <c r="N22" s="27">
        <f t="shared" si="32"/>
        <v>9.5079264559738183E-2</v>
      </c>
      <c r="O22" s="27">
        <f t="shared" si="33"/>
        <v>0.10086882280404089</v>
      </c>
      <c r="P22" s="27">
        <f>SUM(D22:O22)</f>
        <v>1.2114436394957098</v>
      </c>
      <c r="AF22" s="45"/>
      <c r="AG22" s="45"/>
      <c r="AH22" s="45"/>
    </row>
    <row r="23" spans="1:53" ht="15" x14ac:dyDescent="0.2">
      <c r="A23" s="36" t="s">
        <v>73</v>
      </c>
      <c r="B23" s="34">
        <v>55</v>
      </c>
      <c r="C23" s="37"/>
      <c r="D23" s="27">
        <f t="shared" si="22"/>
        <v>7.62205912206114</v>
      </c>
      <c r="E23" s="27">
        <f t="shared" si="23"/>
        <v>7.5768553123541764</v>
      </c>
      <c r="F23" s="27">
        <f t="shared" si="24"/>
        <v>8.854976920972927</v>
      </c>
      <c r="G23" s="27">
        <f t="shared" si="25"/>
        <v>9.2613836972869734</v>
      </c>
      <c r="H23" s="27">
        <f t="shared" si="26"/>
        <v>9.874437453968465</v>
      </c>
      <c r="I23" s="27">
        <f t="shared" si="27"/>
        <v>10.269663414794699</v>
      </c>
      <c r="J23" s="27">
        <f t="shared" si="28"/>
        <v>7.2010022511350176</v>
      </c>
      <c r="K23" s="27">
        <f t="shared" si="29"/>
        <v>8.0257084699070944</v>
      </c>
      <c r="L23" s="27">
        <f t="shared" si="30"/>
        <v>7.9082461745913353</v>
      </c>
      <c r="M23" s="27">
        <f t="shared" si="31"/>
        <v>8.6816016802811777</v>
      </c>
      <c r="N23" s="27">
        <f t="shared" si="32"/>
        <v>7.7592003569821903</v>
      </c>
      <c r="O23" s="27">
        <f t="shared" si="33"/>
        <v>7.9081548421644348</v>
      </c>
      <c r="P23" s="27">
        <f t="shared" si="34"/>
        <v>100.94328969649963</v>
      </c>
      <c r="AF23" s="45"/>
      <c r="AG23" s="45"/>
      <c r="AH23" s="45"/>
    </row>
    <row r="24" spans="1:53" ht="15.75" x14ac:dyDescent="0.25">
      <c r="A24" s="31" t="s">
        <v>45</v>
      </c>
      <c r="B24" s="40"/>
      <c r="C24" s="40"/>
      <c r="D24" s="30">
        <f t="shared" ref="D24:P24" si="36">SUM(D17:D23)</f>
        <v>438.71346891260004</v>
      </c>
      <c r="E24" s="30">
        <f t="shared" si="36"/>
        <v>411.76439644255828</v>
      </c>
      <c r="F24" s="30">
        <f t="shared" si="36"/>
        <v>467.31718390518023</v>
      </c>
      <c r="G24" s="30">
        <f t="shared" si="36"/>
        <v>438.0573421058084</v>
      </c>
      <c r="H24" s="30">
        <f t="shared" si="36"/>
        <v>417.34750453978268</v>
      </c>
      <c r="I24" s="30">
        <f t="shared" si="36"/>
        <v>466.44830802599046</v>
      </c>
      <c r="J24" s="30">
        <f t="shared" si="36"/>
        <v>417.01369512477993</v>
      </c>
      <c r="K24" s="30">
        <f t="shared" si="36"/>
        <v>396.11640687291356</v>
      </c>
      <c r="L24" s="30">
        <f t="shared" si="36"/>
        <v>449.08510292200106</v>
      </c>
      <c r="M24" s="30">
        <f t="shared" si="36"/>
        <v>491.68377088383932</v>
      </c>
      <c r="N24" s="30">
        <f t="shared" si="36"/>
        <v>443.19854465544796</v>
      </c>
      <c r="O24" s="30">
        <f t="shared" si="36"/>
        <v>363.67199045109135</v>
      </c>
      <c r="P24" s="30">
        <f t="shared" si="36"/>
        <v>5200.417714841994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5"/>
      <c r="AG24" s="45"/>
      <c r="AH24" s="45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</row>
    <row r="25" spans="1:53" ht="15" x14ac:dyDescent="0.2">
      <c r="A25" s="36"/>
      <c r="AF25" s="45"/>
      <c r="AG25" s="45"/>
      <c r="AH25" s="45"/>
    </row>
    <row r="26" spans="1:53" ht="15" x14ac:dyDescent="0.2">
      <c r="A26" s="36"/>
      <c r="AF26" s="45"/>
      <c r="AG26" s="45"/>
      <c r="AH26" s="45"/>
    </row>
    <row r="27" spans="1:53" ht="15.75" x14ac:dyDescent="0.25">
      <c r="A27" s="35" t="s">
        <v>64</v>
      </c>
      <c r="B27" s="34" t="s">
        <v>5</v>
      </c>
      <c r="C27" s="34" t="s">
        <v>6</v>
      </c>
      <c r="D27" s="33">
        <f t="shared" ref="D27:O27" si="37">D16</f>
        <v>41640</v>
      </c>
      <c r="E27" s="33">
        <f t="shared" si="37"/>
        <v>41671</v>
      </c>
      <c r="F27" s="33">
        <f t="shared" si="37"/>
        <v>41699</v>
      </c>
      <c r="G27" s="33">
        <f t="shared" si="37"/>
        <v>41730</v>
      </c>
      <c r="H27" s="33">
        <f t="shared" si="37"/>
        <v>41760</v>
      </c>
      <c r="I27" s="33">
        <f t="shared" si="37"/>
        <v>41791</v>
      </c>
      <c r="J27" s="33">
        <f t="shared" si="37"/>
        <v>41821</v>
      </c>
      <c r="K27" s="33">
        <f t="shared" si="37"/>
        <v>41852</v>
      </c>
      <c r="L27" s="33">
        <f t="shared" si="37"/>
        <v>41883</v>
      </c>
      <c r="M27" s="33">
        <f t="shared" si="37"/>
        <v>41913</v>
      </c>
      <c r="N27" s="33">
        <f t="shared" si="37"/>
        <v>41944</v>
      </c>
      <c r="O27" s="33">
        <f t="shared" si="37"/>
        <v>41974</v>
      </c>
      <c r="P27" s="33" t="s">
        <v>7</v>
      </c>
      <c r="AF27" s="45"/>
      <c r="AG27" s="45"/>
      <c r="AH27" s="45"/>
    </row>
    <row r="28" spans="1:53" x14ac:dyDescent="0.2">
      <c r="A28" s="36" t="s">
        <v>72</v>
      </c>
      <c r="B28" s="34">
        <v>8</v>
      </c>
      <c r="C28" s="37"/>
      <c r="D28" s="27">
        <f t="shared" ref="D28:D34" si="38">+E7</f>
        <v>10.111552982799173</v>
      </c>
      <c r="E28" s="27">
        <f t="shared" ref="E28:E34" si="39">+I7</f>
        <v>9.8642592667533524</v>
      </c>
      <c r="F28" s="27">
        <f t="shared" ref="F28:F34" si="40">M7</f>
        <v>12.880612652910228</v>
      </c>
      <c r="G28" s="27">
        <f t="shared" ref="G28:G34" si="41">Q7</f>
        <v>12.132289000116829</v>
      </c>
      <c r="H28" s="27">
        <f t="shared" ref="H28:H34" si="42">U7</f>
        <v>11.663907095222399</v>
      </c>
      <c r="I28" s="27">
        <f t="shared" ref="I28:I34" si="43">Y7</f>
        <v>12.142395050996015</v>
      </c>
      <c r="J28" s="27">
        <f t="shared" ref="J28:J34" si="44">AC7</f>
        <v>9.0790666016669164</v>
      </c>
      <c r="K28" s="27">
        <f t="shared" ref="K28:K34" si="45">AG7</f>
        <v>9.6987158869745986</v>
      </c>
      <c r="L28" s="27">
        <f t="shared" ref="L28:L34" si="46">AK7</f>
        <v>10.114186686860171</v>
      </c>
      <c r="M28" s="27">
        <f t="shared" ref="M28:M34" si="47">AO7</f>
        <v>10.721454085630263</v>
      </c>
      <c r="N28" s="27">
        <f t="shared" ref="N28:N34" si="48">AS7</f>
        <v>10.01936537722059</v>
      </c>
      <c r="O28" s="27">
        <f t="shared" ref="O28:O34" si="49">AW7</f>
        <v>11.170832934259458</v>
      </c>
      <c r="P28" s="27">
        <f t="shared" ref="P28:P34" si="50">SUM(D28:O28)</f>
        <v>129.59863762141001</v>
      </c>
    </row>
    <row r="29" spans="1:53" x14ac:dyDescent="0.2">
      <c r="A29" s="36" t="s">
        <v>90</v>
      </c>
      <c r="B29" s="34">
        <v>10</v>
      </c>
      <c r="C29" s="37"/>
      <c r="D29" s="27">
        <f t="shared" si="38"/>
        <v>1.8478661540765096</v>
      </c>
      <c r="E29" s="27">
        <f t="shared" si="39"/>
        <v>2.0914257825170921</v>
      </c>
      <c r="F29" s="27">
        <f t="shared" si="40"/>
        <v>1.8280310992349069</v>
      </c>
      <c r="G29" s="27">
        <f t="shared" si="41"/>
        <v>1.9611854887695852</v>
      </c>
      <c r="H29" s="27">
        <f t="shared" si="42"/>
        <v>2.8101279395433383</v>
      </c>
      <c r="I29" s="27">
        <f t="shared" si="43"/>
        <v>1.7462958282731997</v>
      </c>
      <c r="J29" s="27">
        <f t="shared" si="44"/>
        <v>1.6880223050606094</v>
      </c>
      <c r="K29" s="27">
        <f t="shared" si="45"/>
        <v>1.3899583024156084</v>
      </c>
      <c r="L29" s="27">
        <f t="shared" si="46"/>
        <v>1.4862624800687487</v>
      </c>
      <c r="M29" s="27">
        <f t="shared" si="47"/>
        <v>1.8557749442163041</v>
      </c>
      <c r="N29" s="27">
        <f t="shared" si="48"/>
        <v>2.0095977838889083</v>
      </c>
      <c r="O29" s="49">
        <f t="shared" si="49"/>
        <v>1.4644458649875993</v>
      </c>
      <c r="P29" s="27">
        <f t="shared" ref="P29" si="51">SUM(D29:O29)</f>
        <v>22.178993973052407</v>
      </c>
    </row>
    <row r="30" spans="1:53" x14ac:dyDescent="0.2">
      <c r="A30" s="36" t="s">
        <v>70</v>
      </c>
      <c r="B30" s="34" t="s">
        <v>91</v>
      </c>
      <c r="C30" s="37"/>
      <c r="D30" s="27">
        <f t="shared" si="38"/>
        <v>5.7172447379639255</v>
      </c>
      <c r="E30" s="27">
        <f t="shared" si="39"/>
        <v>4.7437964580836622</v>
      </c>
      <c r="F30" s="27">
        <f t="shared" si="40"/>
        <v>5.2168363103131314</v>
      </c>
      <c r="G30" s="27">
        <f t="shared" si="41"/>
        <v>6.7407308474983321</v>
      </c>
      <c r="H30" s="27">
        <f t="shared" si="42"/>
        <v>7.4804110229142955</v>
      </c>
      <c r="I30" s="27">
        <f t="shared" si="43"/>
        <v>6.8328203320441174</v>
      </c>
      <c r="J30" s="27">
        <f t="shared" si="44"/>
        <v>7.0062986538884537</v>
      </c>
      <c r="K30" s="27">
        <f t="shared" si="45"/>
        <v>5.8773210205375195</v>
      </c>
      <c r="L30" s="27">
        <f t="shared" si="46"/>
        <v>7.5835601020983026</v>
      </c>
      <c r="M30" s="27">
        <f t="shared" si="47"/>
        <v>6.3385842061543913</v>
      </c>
      <c r="N30" s="27">
        <f t="shared" si="48"/>
        <v>5.4915101446895473</v>
      </c>
      <c r="O30" s="49">
        <f t="shared" si="49"/>
        <v>7.4362378880350519</v>
      </c>
      <c r="P30" s="27">
        <f t="shared" si="50"/>
        <v>76.465351724220724</v>
      </c>
    </row>
    <row r="31" spans="1:53" x14ac:dyDescent="0.2">
      <c r="A31" s="36" t="s">
        <v>92</v>
      </c>
      <c r="B31" s="34">
        <v>29</v>
      </c>
      <c r="C31" s="37"/>
      <c r="D31" s="27">
        <f t="shared" si="38"/>
        <v>2.6539873883442775</v>
      </c>
      <c r="E31" s="27">
        <f t="shared" si="39"/>
        <v>2.4912607039711019</v>
      </c>
      <c r="F31" s="27">
        <f t="shared" si="40"/>
        <v>2.1523923331911168</v>
      </c>
      <c r="G31" s="27">
        <f t="shared" si="41"/>
        <v>2.7939014394875152</v>
      </c>
      <c r="H31" s="27">
        <f t="shared" si="42"/>
        <v>2.4900772156885194</v>
      </c>
      <c r="I31" s="27">
        <f t="shared" si="43"/>
        <v>3.4562208961371326</v>
      </c>
      <c r="J31" s="27">
        <f t="shared" si="44"/>
        <v>2.6065518755105268</v>
      </c>
      <c r="K31" s="27">
        <f t="shared" si="45"/>
        <v>1.9870685114498783</v>
      </c>
      <c r="L31" s="27">
        <f t="shared" si="46"/>
        <v>0.89037069002863189</v>
      </c>
      <c r="M31" s="27">
        <f t="shared" si="47"/>
        <v>3.2712803183446293</v>
      </c>
      <c r="N31" s="27">
        <f t="shared" si="48"/>
        <v>2.3153749140700017</v>
      </c>
      <c r="O31" s="27">
        <f t="shared" si="49"/>
        <v>3.2396606371958843</v>
      </c>
      <c r="P31" s="27">
        <f t="shared" si="50"/>
        <v>30.348146923419215</v>
      </c>
    </row>
    <row r="32" spans="1:53" ht="42.75" x14ac:dyDescent="0.2">
      <c r="A32" s="36" t="s">
        <v>74</v>
      </c>
      <c r="B32" s="41" t="s">
        <v>99</v>
      </c>
      <c r="C32" s="37"/>
      <c r="D32" s="27">
        <f t="shared" si="38"/>
        <v>140.72776014834866</v>
      </c>
      <c r="E32" s="27">
        <f t="shared" si="39"/>
        <v>114.50679934345304</v>
      </c>
      <c r="F32" s="27">
        <f t="shared" si="40"/>
        <v>132.88698419685605</v>
      </c>
      <c r="G32" s="27">
        <f t="shared" si="41"/>
        <v>123.84346615855617</v>
      </c>
      <c r="H32" s="27">
        <f t="shared" si="42"/>
        <v>116.65180297411904</v>
      </c>
      <c r="I32" s="27">
        <f t="shared" si="43"/>
        <v>121.18422324767705</v>
      </c>
      <c r="J32" s="27">
        <f t="shared" si="44"/>
        <v>118.48902433233395</v>
      </c>
      <c r="K32" s="27">
        <f t="shared" si="45"/>
        <v>107.20819173291433</v>
      </c>
      <c r="L32" s="27">
        <f t="shared" si="46"/>
        <v>127.09137459013317</v>
      </c>
      <c r="M32" s="27">
        <f t="shared" si="47"/>
        <v>139.40359522780531</v>
      </c>
      <c r="N32" s="27">
        <f t="shared" si="48"/>
        <v>122.45421557255547</v>
      </c>
      <c r="O32" s="27">
        <f t="shared" si="49"/>
        <v>105.44516037844456</v>
      </c>
      <c r="P32" s="27">
        <f t="shared" si="50"/>
        <v>1469.8925979031969</v>
      </c>
    </row>
    <row r="33" spans="1:53" x14ac:dyDescent="0.2">
      <c r="A33" s="36" t="s">
        <v>93</v>
      </c>
      <c r="B33" s="34">
        <v>37</v>
      </c>
      <c r="C33" s="37"/>
      <c r="D33" s="27">
        <f t="shared" si="38"/>
        <v>0</v>
      </c>
      <c r="E33" s="27">
        <f t="shared" si="39"/>
        <v>0</v>
      </c>
      <c r="F33" s="27">
        <f t="shared" si="40"/>
        <v>0</v>
      </c>
      <c r="G33" s="27">
        <f t="shared" si="41"/>
        <v>0</v>
      </c>
      <c r="H33" s="27">
        <f t="shared" si="42"/>
        <v>0</v>
      </c>
      <c r="I33" s="27">
        <f t="shared" si="43"/>
        <v>0</v>
      </c>
      <c r="J33" s="27">
        <f t="shared" si="44"/>
        <v>0</v>
      </c>
      <c r="K33" s="27">
        <f t="shared" si="45"/>
        <v>0</v>
      </c>
      <c r="L33" s="27">
        <f t="shared" si="46"/>
        <v>0</v>
      </c>
      <c r="M33" s="27">
        <f t="shared" si="47"/>
        <v>0</v>
      </c>
      <c r="N33" s="27">
        <f t="shared" si="48"/>
        <v>0</v>
      </c>
      <c r="O33" s="49">
        <f t="shared" si="49"/>
        <v>0</v>
      </c>
      <c r="P33" s="27">
        <f>SUM(D33:O33)</f>
        <v>0</v>
      </c>
    </row>
    <row r="34" spans="1:53" x14ac:dyDescent="0.2">
      <c r="A34" s="36" t="s">
        <v>73</v>
      </c>
      <c r="B34" s="34">
        <v>55</v>
      </c>
      <c r="C34" s="37"/>
      <c r="D34" s="27">
        <f t="shared" si="38"/>
        <v>0</v>
      </c>
      <c r="E34" s="27">
        <f t="shared" si="39"/>
        <v>0</v>
      </c>
      <c r="F34" s="27">
        <f t="shared" si="40"/>
        <v>0</v>
      </c>
      <c r="G34" s="27">
        <f t="shared" si="41"/>
        <v>0</v>
      </c>
      <c r="H34" s="27">
        <f t="shared" si="42"/>
        <v>0</v>
      </c>
      <c r="I34" s="27">
        <f t="shared" si="43"/>
        <v>0</v>
      </c>
      <c r="J34" s="27">
        <f t="shared" si="44"/>
        <v>0</v>
      </c>
      <c r="K34" s="27">
        <f t="shared" si="45"/>
        <v>0</v>
      </c>
      <c r="L34" s="27">
        <f t="shared" si="46"/>
        <v>0</v>
      </c>
      <c r="M34" s="27">
        <f t="shared" si="47"/>
        <v>0</v>
      </c>
      <c r="N34" s="27">
        <f t="shared" si="48"/>
        <v>0</v>
      </c>
      <c r="O34" s="49">
        <f t="shared" si="49"/>
        <v>0</v>
      </c>
      <c r="P34" s="27">
        <f t="shared" si="50"/>
        <v>0</v>
      </c>
    </row>
    <row r="35" spans="1:53" ht="15" x14ac:dyDescent="0.25">
      <c r="A35" s="31" t="s">
        <v>65</v>
      </c>
      <c r="B35" s="40"/>
      <c r="C35" s="40"/>
      <c r="D35" s="30">
        <f t="shared" ref="D35:P35" si="52">SUM(D28:D34)</f>
        <v>161.05841141153255</v>
      </c>
      <c r="E35" s="30">
        <f t="shared" si="52"/>
        <v>133.69754155477824</v>
      </c>
      <c r="F35" s="30">
        <f t="shared" si="52"/>
        <v>154.96485659250544</v>
      </c>
      <c r="G35" s="30">
        <f t="shared" si="52"/>
        <v>147.47157293442842</v>
      </c>
      <c r="H35" s="30">
        <f t="shared" si="52"/>
        <v>141.09632624748758</v>
      </c>
      <c r="I35" s="30">
        <f t="shared" si="52"/>
        <v>145.36195535512752</v>
      </c>
      <c r="J35" s="30">
        <f t="shared" si="52"/>
        <v>138.86896376846045</v>
      </c>
      <c r="K35" s="30">
        <f t="shared" si="52"/>
        <v>126.16125545429193</v>
      </c>
      <c r="L35" s="30">
        <f t="shared" si="52"/>
        <v>147.16575454918902</v>
      </c>
      <c r="M35" s="30">
        <f t="shared" si="52"/>
        <v>161.59068878215089</v>
      </c>
      <c r="N35" s="30">
        <f t="shared" si="52"/>
        <v>142.29006379242452</v>
      </c>
      <c r="O35" s="30">
        <f t="shared" si="52"/>
        <v>128.75633770292256</v>
      </c>
      <c r="P35" s="30">
        <f t="shared" si="52"/>
        <v>1728.4837281452992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</row>
    <row r="36" spans="1:53" x14ac:dyDescent="0.2">
      <c r="A36" s="36"/>
    </row>
    <row r="37" spans="1:53" x14ac:dyDescent="0.2">
      <c r="A37" s="36"/>
    </row>
    <row r="38" spans="1:53" ht="15" x14ac:dyDescent="0.25">
      <c r="A38" s="35" t="s">
        <v>46</v>
      </c>
      <c r="B38" s="34" t="s">
        <v>5</v>
      </c>
      <c r="C38" s="34" t="s">
        <v>6</v>
      </c>
      <c r="D38" s="33">
        <f t="shared" ref="D38:O38" si="53">D27</f>
        <v>41640</v>
      </c>
      <c r="E38" s="33">
        <f t="shared" si="53"/>
        <v>41671</v>
      </c>
      <c r="F38" s="33">
        <f t="shared" si="53"/>
        <v>41699</v>
      </c>
      <c r="G38" s="33">
        <f t="shared" si="53"/>
        <v>41730</v>
      </c>
      <c r="H38" s="33">
        <f t="shared" si="53"/>
        <v>41760</v>
      </c>
      <c r="I38" s="33">
        <f t="shared" si="53"/>
        <v>41791</v>
      </c>
      <c r="J38" s="33">
        <f t="shared" si="53"/>
        <v>41821</v>
      </c>
      <c r="K38" s="33">
        <f t="shared" si="53"/>
        <v>41852</v>
      </c>
      <c r="L38" s="33">
        <f t="shared" si="53"/>
        <v>41883</v>
      </c>
      <c r="M38" s="33">
        <f t="shared" si="53"/>
        <v>41913</v>
      </c>
      <c r="N38" s="33">
        <f t="shared" si="53"/>
        <v>41944</v>
      </c>
      <c r="O38" s="33">
        <f t="shared" si="53"/>
        <v>41974</v>
      </c>
      <c r="P38" s="33" t="s">
        <v>7</v>
      </c>
    </row>
    <row r="39" spans="1:53" x14ac:dyDescent="0.2">
      <c r="A39" s="36" t="s">
        <v>72</v>
      </c>
      <c r="B39" s="34">
        <v>8</v>
      </c>
      <c r="C39" s="37"/>
      <c r="D39" s="27">
        <f t="shared" ref="D39:D45" si="54">+F7</f>
        <v>66.239527442239009</v>
      </c>
      <c r="E39" s="27">
        <f t="shared" ref="E39:E45" si="55">J7</f>
        <v>62.988523401211559</v>
      </c>
      <c r="F39" s="27">
        <f t="shared" ref="F39:F45" si="56">N7</f>
        <v>72.564406629869367</v>
      </c>
      <c r="G39" s="27">
        <f t="shared" ref="G39:G45" si="57">R7</f>
        <v>70.942858933109008</v>
      </c>
      <c r="H39" s="27">
        <f t="shared" ref="H39:H45" si="58">V7</f>
        <v>81.101833966201696</v>
      </c>
      <c r="I39" s="27">
        <f t="shared" ref="I39:I45" si="59">Z7</f>
        <v>67.881061686728231</v>
      </c>
      <c r="J39" s="27">
        <f t="shared" ref="J39:J45" si="60">AD7</f>
        <v>61.212007116024381</v>
      </c>
      <c r="K39" s="27">
        <f t="shared" ref="K39:K45" si="61">AH7</f>
        <v>47.783688759615465</v>
      </c>
      <c r="L39" s="27">
        <f t="shared" ref="L39:L45" si="62">AL7</f>
        <v>87.370596959140443</v>
      </c>
      <c r="M39" s="27">
        <f t="shared" ref="M39:M45" si="63">AP7</f>
        <v>79.666781072264925</v>
      </c>
      <c r="N39" s="27">
        <f t="shared" ref="N39:N45" si="64">AT7</f>
        <v>66.097537518158219</v>
      </c>
      <c r="O39" s="27">
        <f t="shared" ref="O39:O45" si="65">AX7</f>
        <v>70.782533405379624</v>
      </c>
      <c r="P39" s="27">
        <f t="shared" ref="P39:P45" si="66">SUM(D39:O39)</f>
        <v>834.63135688994191</v>
      </c>
    </row>
    <row r="40" spans="1:53" x14ac:dyDescent="0.2">
      <c r="A40" s="36" t="s">
        <v>90</v>
      </c>
      <c r="B40" s="34">
        <v>10</v>
      </c>
      <c r="C40" s="37"/>
      <c r="D40" s="27">
        <f t="shared" si="54"/>
        <v>30.011134695738114</v>
      </c>
      <c r="E40" s="27">
        <f t="shared" si="55"/>
        <v>28.888945019997795</v>
      </c>
      <c r="F40" s="27">
        <f t="shared" si="56"/>
        <v>31.576917497709101</v>
      </c>
      <c r="G40" s="27">
        <f t="shared" si="57"/>
        <v>33.144732678391172</v>
      </c>
      <c r="H40" s="27">
        <f t="shared" si="58"/>
        <v>38.171576992805065</v>
      </c>
      <c r="I40" s="27">
        <f t="shared" si="59"/>
        <v>29.006975604908614</v>
      </c>
      <c r="J40" s="27">
        <f t="shared" si="60"/>
        <v>22.542195935181404</v>
      </c>
      <c r="K40" s="27">
        <f t="shared" si="61"/>
        <v>17.526108407641765</v>
      </c>
      <c r="L40" s="27">
        <f t="shared" si="62"/>
        <v>28.732572753307693</v>
      </c>
      <c r="M40" s="27">
        <f t="shared" si="63"/>
        <v>32.714209517756153</v>
      </c>
      <c r="N40" s="27">
        <f t="shared" si="64"/>
        <v>26.774126285195194</v>
      </c>
      <c r="O40" s="49">
        <f t="shared" si="65"/>
        <v>22.72919533840204</v>
      </c>
      <c r="P40" s="27">
        <f t="shared" ref="P40" si="67">SUM(D40:O40)</f>
        <v>341.81869072703421</v>
      </c>
    </row>
    <row r="41" spans="1:53" x14ac:dyDescent="0.2">
      <c r="A41" s="36" t="s">
        <v>70</v>
      </c>
      <c r="B41" s="34" t="s">
        <v>91</v>
      </c>
      <c r="C41" s="37"/>
      <c r="D41" s="27">
        <f t="shared" si="54"/>
        <v>612.34064522051392</v>
      </c>
      <c r="E41" s="27">
        <f t="shared" si="55"/>
        <v>447.9939001634234</v>
      </c>
      <c r="F41" s="27">
        <f t="shared" si="56"/>
        <v>487.65370245924686</v>
      </c>
      <c r="G41" s="27">
        <f t="shared" si="57"/>
        <v>542.32027697054968</v>
      </c>
      <c r="H41" s="27">
        <f t="shared" si="58"/>
        <v>561.56398613367571</v>
      </c>
      <c r="I41" s="27">
        <f t="shared" si="59"/>
        <v>544.68130598785854</v>
      </c>
      <c r="J41" s="27">
        <f t="shared" si="60"/>
        <v>514.69395470535073</v>
      </c>
      <c r="K41" s="27">
        <f t="shared" si="61"/>
        <v>551.68530344723661</v>
      </c>
      <c r="L41" s="27">
        <f t="shared" si="62"/>
        <v>583.55824418745692</v>
      </c>
      <c r="M41" s="27">
        <f t="shared" si="63"/>
        <v>544.3135783757192</v>
      </c>
      <c r="N41" s="27">
        <f t="shared" si="64"/>
        <v>449.97582346064513</v>
      </c>
      <c r="O41" s="49">
        <f t="shared" si="65"/>
        <v>556.36541333530602</v>
      </c>
      <c r="P41" s="27">
        <f t="shared" si="66"/>
        <v>6397.1461344469826</v>
      </c>
    </row>
    <row r="42" spans="1:53" x14ac:dyDescent="0.2">
      <c r="A42" s="36" t="s">
        <v>92</v>
      </c>
      <c r="B42" s="34">
        <v>29</v>
      </c>
      <c r="C42" s="37"/>
      <c r="D42" s="27">
        <f t="shared" si="54"/>
        <v>129.86418740020778</v>
      </c>
      <c r="E42" s="27">
        <f t="shared" si="55"/>
        <v>98.629695490875989</v>
      </c>
      <c r="F42" s="27">
        <f t="shared" si="56"/>
        <v>100.68369896734427</v>
      </c>
      <c r="G42" s="27">
        <f t="shared" si="57"/>
        <v>122.82944648187146</v>
      </c>
      <c r="H42" s="27">
        <f t="shared" si="58"/>
        <v>120.44581062812769</v>
      </c>
      <c r="I42" s="27">
        <f t="shared" si="59"/>
        <v>130.97926605648104</v>
      </c>
      <c r="J42" s="27">
        <f t="shared" si="60"/>
        <v>153.27086986887065</v>
      </c>
      <c r="K42" s="27">
        <f t="shared" si="61"/>
        <v>78.71611859328705</v>
      </c>
      <c r="L42" s="27">
        <f t="shared" si="62"/>
        <v>74.377607554260578</v>
      </c>
      <c r="M42" s="27">
        <f t="shared" si="63"/>
        <v>117.64987618260169</v>
      </c>
      <c r="N42" s="27">
        <f t="shared" si="64"/>
        <v>106.66012188706388</v>
      </c>
      <c r="O42" s="27">
        <f t="shared" si="65"/>
        <v>161.4402239497573</v>
      </c>
      <c r="P42" s="27">
        <f t="shared" si="66"/>
        <v>1395.5469230607496</v>
      </c>
    </row>
    <row r="43" spans="1:53" ht="42.75" x14ac:dyDescent="0.2">
      <c r="A43" s="36" t="s">
        <v>74</v>
      </c>
      <c r="B43" s="41" t="s">
        <v>99</v>
      </c>
      <c r="C43" s="37"/>
      <c r="D43" s="27">
        <f t="shared" si="54"/>
        <v>694.48154887409726</v>
      </c>
      <c r="E43" s="27">
        <f t="shared" si="55"/>
        <v>510.49504915225145</v>
      </c>
      <c r="F43" s="27">
        <f t="shared" si="56"/>
        <v>546.56618566516204</v>
      </c>
      <c r="G43" s="27">
        <f t="shared" si="57"/>
        <v>579.16724690277726</v>
      </c>
      <c r="H43" s="27">
        <f t="shared" si="58"/>
        <v>563.87040432418758</v>
      </c>
      <c r="I43" s="27">
        <f t="shared" si="59"/>
        <v>573.33136051658698</v>
      </c>
      <c r="J43" s="27">
        <f t="shared" si="60"/>
        <v>618.21590061847007</v>
      </c>
      <c r="K43" s="27">
        <f t="shared" si="61"/>
        <v>590.12911557721793</v>
      </c>
      <c r="L43" s="27">
        <f t="shared" si="62"/>
        <v>614.34656738251113</v>
      </c>
      <c r="M43" s="27">
        <f t="shared" si="63"/>
        <v>664.37368495323358</v>
      </c>
      <c r="N43" s="27">
        <f t="shared" si="64"/>
        <v>564.76899466770578</v>
      </c>
      <c r="O43" s="27">
        <f t="shared" si="65"/>
        <v>613.5049674925649</v>
      </c>
      <c r="P43" s="27">
        <f t="shared" si="66"/>
        <v>7133.2510261267653</v>
      </c>
    </row>
    <row r="44" spans="1:53" x14ac:dyDescent="0.2">
      <c r="A44" s="36" t="s">
        <v>93</v>
      </c>
      <c r="B44" s="34">
        <v>37</v>
      </c>
      <c r="C44" s="37"/>
      <c r="D44" s="27">
        <f t="shared" si="54"/>
        <v>15.207799309360921</v>
      </c>
      <c r="E44" s="27">
        <f t="shared" si="55"/>
        <v>11.317624288785469</v>
      </c>
      <c r="F44" s="27">
        <f t="shared" si="56"/>
        <v>9.6583540012491422</v>
      </c>
      <c r="G44" s="27">
        <f t="shared" si="57"/>
        <v>23.677920287612299</v>
      </c>
      <c r="H44" s="27">
        <f t="shared" si="58"/>
        <v>16.407347007940235</v>
      </c>
      <c r="I44" s="27">
        <f t="shared" si="59"/>
        <v>16.495850120390884</v>
      </c>
      <c r="J44" s="27">
        <f t="shared" si="60"/>
        <v>19.842975013957702</v>
      </c>
      <c r="K44" s="27">
        <f t="shared" si="61"/>
        <v>11.422163154861483</v>
      </c>
      <c r="L44" s="27">
        <f t="shared" si="62"/>
        <v>21.378319266054149</v>
      </c>
      <c r="M44" s="27">
        <f t="shared" si="63"/>
        <v>18.163960487702298</v>
      </c>
      <c r="N44" s="27">
        <f t="shared" si="64"/>
        <v>12.284823524898938</v>
      </c>
      <c r="O44" s="49">
        <f t="shared" si="65"/>
        <v>15.774089448793086</v>
      </c>
      <c r="P44" s="27">
        <f>SUM(D44:O44)</f>
        <v>191.63122591160661</v>
      </c>
    </row>
    <row r="45" spans="1:53" x14ac:dyDescent="0.2">
      <c r="A45" s="36" t="s">
        <v>73</v>
      </c>
      <c r="B45" s="34">
        <v>55</v>
      </c>
      <c r="C45" s="37"/>
      <c r="D45" s="27">
        <f t="shared" si="54"/>
        <v>99.324505203571704</v>
      </c>
      <c r="E45" s="27">
        <f t="shared" si="55"/>
        <v>62.886829456668664</v>
      </c>
      <c r="F45" s="27">
        <f t="shared" si="56"/>
        <v>61.186874902644583</v>
      </c>
      <c r="G45" s="27">
        <f t="shared" si="57"/>
        <v>66.220801123663236</v>
      </c>
      <c r="H45" s="27">
        <f t="shared" si="58"/>
        <v>69.466067520111324</v>
      </c>
      <c r="I45" s="27">
        <f t="shared" si="59"/>
        <v>71.748401340744167</v>
      </c>
      <c r="J45" s="27">
        <f t="shared" si="60"/>
        <v>81.313773342279291</v>
      </c>
      <c r="K45" s="27">
        <f t="shared" si="61"/>
        <v>64.841075620713298</v>
      </c>
      <c r="L45" s="27">
        <f t="shared" si="62"/>
        <v>64.114202335985709</v>
      </c>
      <c r="M45" s="27">
        <f t="shared" si="63"/>
        <v>62.336533692297252</v>
      </c>
      <c r="N45" s="27">
        <f t="shared" si="64"/>
        <v>64.000165814342466</v>
      </c>
      <c r="O45" s="49">
        <f t="shared" si="65"/>
        <v>95.629414903393709</v>
      </c>
      <c r="P45" s="27">
        <f t="shared" si="66"/>
        <v>863.06864525641549</v>
      </c>
    </row>
    <row r="46" spans="1:53" ht="15" x14ac:dyDescent="0.25">
      <c r="A46" s="31" t="s">
        <v>47</v>
      </c>
      <c r="B46" s="40"/>
      <c r="C46" s="40"/>
      <c r="D46" s="30">
        <f t="shared" ref="D46:P46" si="68">SUM(D39:D45)</f>
        <v>1647.4693481457289</v>
      </c>
      <c r="E46" s="30">
        <f t="shared" si="68"/>
        <v>1223.2005669732146</v>
      </c>
      <c r="F46" s="30">
        <f t="shared" si="68"/>
        <v>1309.8901401232254</v>
      </c>
      <c r="G46" s="30">
        <f t="shared" si="68"/>
        <v>1438.3032833779741</v>
      </c>
      <c r="H46" s="30">
        <f t="shared" si="68"/>
        <v>1451.0270265730492</v>
      </c>
      <c r="I46" s="30">
        <f t="shared" si="68"/>
        <v>1434.1242213136984</v>
      </c>
      <c r="J46" s="30">
        <f t="shared" si="68"/>
        <v>1471.0916766001342</v>
      </c>
      <c r="K46" s="30">
        <f t="shared" si="68"/>
        <v>1362.1035735605738</v>
      </c>
      <c r="L46" s="30">
        <f t="shared" si="68"/>
        <v>1473.8781104387165</v>
      </c>
      <c r="M46" s="30">
        <f t="shared" si="68"/>
        <v>1519.2186242815751</v>
      </c>
      <c r="N46" s="30">
        <f t="shared" si="68"/>
        <v>1290.5615931580096</v>
      </c>
      <c r="O46" s="30">
        <f t="shared" si="68"/>
        <v>1536.2258378735967</v>
      </c>
      <c r="P46" s="30">
        <f t="shared" si="68"/>
        <v>17157.094002419497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</row>
    <row r="47" spans="1:53" x14ac:dyDescent="0.2">
      <c r="A47" s="36"/>
    </row>
    <row r="48" spans="1:53" x14ac:dyDescent="0.2">
      <c r="A48" s="36"/>
    </row>
    <row r="49" spans="1:53" ht="15" x14ac:dyDescent="0.25">
      <c r="A49" s="35" t="s">
        <v>48</v>
      </c>
      <c r="B49" s="34" t="s">
        <v>5</v>
      </c>
      <c r="C49" s="34" t="s">
        <v>6</v>
      </c>
      <c r="D49" s="33">
        <f t="shared" ref="D49:O49" si="69">D38</f>
        <v>41640</v>
      </c>
      <c r="E49" s="33">
        <f t="shared" si="69"/>
        <v>41671</v>
      </c>
      <c r="F49" s="33">
        <f t="shared" si="69"/>
        <v>41699</v>
      </c>
      <c r="G49" s="33">
        <f t="shared" si="69"/>
        <v>41730</v>
      </c>
      <c r="H49" s="33">
        <f t="shared" si="69"/>
        <v>41760</v>
      </c>
      <c r="I49" s="33">
        <f t="shared" si="69"/>
        <v>41791</v>
      </c>
      <c r="J49" s="33">
        <f t="shared" si="69"/>
        <v>41821</v>
      </c>
      <c r="K49" s="33">
        <f t="shared" si="69"/>
        <v>41852</v>
      </c>
      <c r="L49" s="33">
        <f t="shared" si="69"/>
        <v>41883</v>
      </c>
      <c r="M49" s="33">
        <f t="shared" si="69"/>
        <v>41913</v>
      </c>
      <c r="N49" s="33">
        <f t="shared" si="69"/>
        <v>41944</v>
      </c>
      <c r="O49" s="33">
        <f t="shared" si="69"/>
        <v>41974</v>
      </c>
      <c r="P49" s="33" t="s">
        <v>7</v>
      </c>
    </row>
    <row r="50" spans="1:53" x14ac:dyDescent="0.2">
      <c r="A50" s="36" t="s">
        <v>72</v>
      </c>
      <c r="B50" s="34">
        <v>8</v>
      </c>
      <c r="C50" s="37"/>
      <c r="D50" s="27">
        <f t="shared" ref="D50:D56" si="70">+G7</f>
        <v>78.068473388908316</v>
      </c>
      <c r="E50" s="27">
        <f t="shared" ref="E50:E56" si="71">+K7</f>
        <v>74.399456833884869</v>
      </c>
      <c r="F50" s="27">
        <f t="shared" ref="F50:F56" si="72">+O7</f>
        <v>87.546028259318291</v>
      </c>
      <c r="G50" s="27">
        <f t="shared" ref="G50:G56" si="73">+S7</f>
        <v>85.252647349798053</v>
      </c>
      <c r="H50" s="27">
        <f t="shared" ref="H50:H56" si="74">+W7</f>
        <v>94.551336006874095</v>
      </c>
      <c r="I50" s="27">
        <f t="shared" ref="I50:I56" si="75">+AA7</f>
        <v>82.183586065574232</v>
      </c>
      <c r="J50" s="27">
        <f t="shared" ref="J50:J56" si="76">+AE7</f>
        <v>71.824665319307016</v>
      </c>
      <c r="K50" s="27">
        <f t="shared" ref="K50:K56" si="77">+AI7</f>
        <v>58.98960708473723</v>
      </c>
      <c r="L50" s="27">
        <f t="shared" ref="L50:L56" si="78">+AM7</f>
        <v>99.000440474263414</v>
      </c>
      <c r="M50" s="27">
        <f t="shared" ref="M50:M56" si="79">+AQ7</f>
        <v>92.185512934623219</v>
      </c>
      <c r="N50" s="27">
        <f t="shared" ref="N50:N56" si="80">+AU7</f>
        <v>77.730825853072915</v>
      </c>
      <c r="O50" s="27">
        <f t="shared" ref="O50:O56" si="81">+AY7</f>
        <v>83.887705611799475</v>
      </c>
      <c r="P50" s="27">
        <f t="shared" ref="P50:P56" si="82">SUM(D50:O50)</f>
        <v>985.62028518216118</v>
      </c>
    </row>
    <row r="51" spans="1:53" x14ac:dyDescent="0.2">
      <c r="A51" s="36" t="s">
        <v>90</v>
      </c>
      <c r="B51" s="34">
        <v>10</v>
      </c>
      <c r="C51" s="37"/>
      <c r="D51" s="27">
        <f t="shared" si="70"/>
        <v>32.49720956718793</v>
      </c>
      <c r="E51" s="27">
        <f t="shared" si="71"/>
        <v>31.7030681419903</v>
      </c>
      <c r="F51" s="27">
        <f t="shared" si="72"/>
        <v>34.386558421867235</v>
      </c>
      <c r="G51" s="27">
        <f t="shared" si="73"/>
        <v>36.021298264921036</v>
      </c>
      <c r="H51" s="27">
        <f t="shared" si="74"/>
        <v>41.819777299160499</v>
      </c>
      <c r="I51" s="27">
        <f t="shared" si="75"/>
        <v>31.734066549836442</v>
      </c>
      <c r="J51" s="27">
        <f t="shared" si="76"/>
        <v>24.853641239817279</v>
      </c>
      <c r="K51" s="27">
        <f t="shared" si="77"/>
        <v>19.617357483574811</v>
      </c>
      <c r="L51" s="27">
        <f t="shared" si="78"/>
        <v>30.883895028667727</v>
      </c>
      <c r="M51" s="27">
        <f t="shared" si="79"/>
        <v>35.264974151511716</v>
      </c>
      <c r="N51" s="27">
        <f t="shared" si="80"/>
        <v>29.507753414100833</v>
      </c>
      <c r="O51" s="27">
        <f t="shared" si="81"/>
        <v>25.037670703867725</v>
      </c>
      <c r="P51" s="27">
        <f t="shared" ref="P51" si="83">SUM(D51:O51)</f>
        <v>373.32727026650349</v>
      </c>
    </row>
    <row r="52" spans="1:53" x14ac:dyDescent="0.2">
      <c r="A52" s="36" t="s">
        <v>70</v>
      </c>
      <c r="B52" s="34" t="s">
        <v>91</v>
      </c>
      <c r="C52" s="37"/>
      <c r="D52" s="27">
        <f t="shared" si="70"/>
        <v>662.9448299589983</v>
      </c>
      <c r="E52" s="27">
        <f t="shared" si="71"/>
        <v>495.65840081245136</v>
      </c>
      <c r="F52" s="27">
        <f t="shared" si="72"/>
        <v>539.69657927594017</v>
      </c>
      <c r="G52" s="27">
        <f t="shared" si="73"/>
        <v>604.92463729743849</v>
      </c>
      <c r="H52" s="27">
        <f t="shared" si="74"/>
        <v>626.24899352368936</v>
      </c>
      <c r="I52" s="27">
        <f t="shared" si="75"/>
        <v>612.47588167142123</v>
      </c>
      <c r="J52" s="27">
        <f t="shared" si="76"/>
        <v>565.83552397619519</v>
      </c>
      <c r="K52" s="27">
        <f t="shared" si="77"/>
        <v>603.2981054474684</v>
      </c>
      <c r="L52" s="27">
        <f t="shared" si="78"/>
        <v>640.14555505393241</v>
      </c>
      <c r="M52" s="27">
        <f t="shared" si="79"/>
        <v>603.16863738698112</v>
      </c>
      <c r="N52" s="27">
        <f t="shared" si="80"/>
        <v>501.68867572321233</v>
      </c>
      <c r="O52" s="27">
        <f t="shared" si="81"/>
        <v>608.96758673993224</v>
      </c>
      <c r="P52" s="27">
        <f t="shared" si="82"/>
        <v>7065.0534068676607</v>
      </c>
    </row>
    <row r="53" spans="1:53" x14ac:dyDescent="0.2">
      <c r="A53" s="36" t="s">
        <v>92</v>
      </c>
      <c r="B53" s="34">
        <v>29</v>
      </c>
      <c r="C53" s="37"/>
      <c r="D53" s="27">
        <f t="shared" si="70"/>
        <v>173.60528295868662</v>
      </c>
      <c r="E53" s="27">
        <f t="shared" si="71"/>
        <v>142.68426249455462</v>
      </c>
      <c r="F53" s="27">
        <f t="shared" si="72"/>
        <v>153.99429605675388</v>
      </c>
      <c r="G53" s="27">
        <f t="shared" si="73"/>
        <v>175.66551696951163</v>
      </c>
      <c r="H53" s="27">
        <f t="shared" si="74"/>
        <v>173.89040770201595</v>
      </c>
      <c r="I53" s="27">
        <f t="shared" si="75"/>
        <v>189.00590918239209</v>
      </c>
      <c r="J53" s="27">
        <f t="shared" si="76"/>
        <v>193.92266496541583</v>
      </c>
      <c r="K53" s="27">
        <f t="shared" si="77"/>
        <v>123.38424392795223</v>
      </c>
      <c r="L53" s="27">
        <f t="shared" si="78"/>
        <v>117.05701428413769</v>
      </c>
      <c r="M53" s="27">
        <f t="shared" si="79"/>
        <v>166.38860494595264</v>
      </c>
      <c r="N53" s="27">
        <f t="shared" si="80"/>
        <v>150.55968100251962</v>
      </c>
      <c r="O53" s="27">
        <f t="shared" si="81"/>
        <v>208.84291056557851</v>
      </c>
      <c r="P53" s="27">
        <f t="shared" si="82"/>
        <v>1969.0007950554714</v>
      </c>
    </row>
    <row r="54" spans="1:53" ht="42.75" x14ac:dyDescent="0.2">
      <c r="A54" s="36" t="s">
        <v>74</v>
      </c>
      <c r="B54" s="41" t="s">
        <v>99</v>
      </c>
      <c r="C54" s="37"/>
      <c r="D54" s="27">
        <f t="shared" si="70"/>
        <v>1177.8904237270644</v>
      </c>
      <c r="E54" s="27">
        <f t="shared" si="71"/>
        <v>942.34545431901347</v>
      </c>
      <c r="F54" s="27">
        <f t="shared" si="72"/>
        <v>1036.7671005901573</v>
      </c>
      <c r="G54" s="27">
        <f t="shared" si="73"/>
        <v>1022.6957112016017</v>
      </c>
      <c r="H54" s="27">
        <f t="shared" si="74"/>
        <v>977.10330371565033</v>
      </c>
      <c r="I54" s="27">
        <f t="shared" si="75"/>
        <v>1031.8914000038822</v>
      </c>
      <c r="J54" s="27">
        <f t="shared" si="76"/>
        <v>1062.0840136565814</v>
      </c>
      <c r="K54" s="27">
        <f t="shared" si="77"/>
        <v>994.71030328736617</v>
      </c>
      <c r="L54" s="27">
        <f t="shared" si="78"/>
        <v>1089.5219117856261</v>
      </c>
      <c r="M54" s="27">
        <f t="shared" si="79"/>
        <v>1186.199700202561</v>
      </c>
      <c r="N54" s="27">
        <f t="shared" si="80"/>
        <v>1032.423996652193</v>
      </c>
      <c r="O54" s="27">
        <f t="shared" si="81"/>
        <v>982.50576438927726</v>
      </c>
      <c r="P54" s="27">
        <f t="shared" si="82"/>
        <v>12536.139083530974</v>
      </c>
    </row>
    <row r="55" spans="1:53" x14ac:dyDescent="0.2">
      <c r="A55" s="36" t="s">
        <v>93</v>
      </c>
      <c r="B55" s="34">
        <v>37</v>
      </c>
      <c r="C55" s="37"/>
      <c r="D55" s="27">
        <f t="shared" si="70"/>
        <v>15.288444543382722</v>
      </c>
      <c r="E55" s="27">
        <f t="shared" si="71"/>
        <v>11.4081775996335</v>
      </c>
      <c r="F55" s="27">
        <f t="shared" si="72"/>
        <v>9.7397661932566599</v>
      </c>
      <c r="G55" s="27">
        <f t="shared" si="73"/>
        <v>23.790202513989769</v>
      </c>
      <c r="H55" s="27">
        <f t="shared" si="74"/>
        <v>16.516534138849547</v>
      </c>
      <c r="I55" s="27">
        <f t="shared" si="75"/>
        <v>16.625576466171466</v>
      </c>
      <c r="J55" s="27">
        <f t="shared" si="76"/>
        <v>19.939050742643538</v>
      </c>
      <c r="K55" s="27">
        <f t="shared" si="77"/>
        <v>11.514834566059765</v>
      </c>
      <c r="L55" s="27">
        <f t="shared" si="78"/>
        <v>21.497702772702315</v>
      </c>
      <c r="M55" s="27">
        <f t="shared" si="79"/>
        <v>18.267518953357229</v>
      </c>
      <c r="N55" s="27">
        <f t="shared" si="80"/>
        <v>12.379902789458676</v>
      </c>
      <c r="O55" s="27">
        <f t="shared" si="81"/>
        <v>15.874958271597126</v>
      </c>
      <c r="P55" s="27">
        <f>SUM(D55:O55)</f>
        <v>192.84266955110235</v>
      </c>
    </row>
    <row r="56" spans="1:53" x14ac:dyDescent="0.2">
      <c r="A56" s="36" t="s">
        <v>73</v>
      </c>
      <c r="B56" s="34">
        <v>55</v>
      </c>
      <c r="C56" s="37"/>
      <c r="D56" s="27">
        <f t="shared" si="70"/>
        <v>106.94656432563285</v>
      </c>
      <c r="E56" s="27">
        <f t="shared" si="71"/>
        <v>70.463684769022848</v>
      </c>
      <c r="F56" s="27">
        <f t="shared" si="72"/>
        <v>70.041851823617506</v>
      </c>
      <c r="G56" s="27">
        <f t="shared" si="73"/>
        <v>75.482184820950209</v>
      </c>
      <c r="H56" s="27">
        <f t="shared" si="74"/>
        <v>79.340504974079792</v>
      </c>
      <c r="I56" s="27">
        <f t="shared" si="75"/>
        <v>82.018064755538859</v>
      </c>
      <c r="J56" s="27">
        <f t="shared" si="76"/>
        <v>88.514775593414313</v>
      </c>
      <c r="K56" s="27">
        <f t="shared" si="77"/>
        <v>72.866784090620399</v>
      </c>
      <c r="L56" s="27">
        <f t="shared" si="78"/>
        <v>72.02244851057705</v>
      </c>
      <c r="M56" s="27">
        <f t="shared" si="79"/>
        <v>71.018135372578428</v>
      </c>
      <c r="N56" s="27">
        <f t="shared" si="80"/>
        <v>71.759366171324658</v>
      </c>
      <c r="O56" s="27">
        <f t="shared" si="81"/>
        <v>103.53756974555814</v>
      </c>
      <c r="P56" s="27">
        <f t="shared" si="82"/>
        <v>964.01193495291511</v>
      </c>
    </row>
    <row r="57" spans="1:53" ht="15" x14ac:dyDescent="0.25">
      <c r="A57" s="31" t="s">
        <v>49</v>
      </c>
      <c r="B57" s="40"/>
      <c r="C57" s="40"/>
      <c r="D57" s="30">
        <f t="shared" ref="D57:P57" si="84">SUM(D50:D56)</f>
        <v>2247.2412284698617</v>
      </c>
      <c r="E57" s="30">
        <f t="shared" si="84"/>
        <v>1768.662504970551</v>
      </c>
      <c r="F57" s="30">
        <f t="shared" si="84"/>
        <v>1932.1721806209109</v>
      </c>
      <c r="G57" s="30">
        <f t="shared" si="84"/>
        <v>2023.8321984182107</v>
      </c>
      <c r="H57" s="30">
        <f t="shared" si="84"/>
        <v>2009.4708573603193</v>
      </c>
      <c r="I57" s="30">
        <f t="shared" si="84"/>
        <v>2045.9344846948165</v>
      </c>
      <c r="J57" s="30">
        <f t="shared" si="84"/>
        <v>2026.9743354933744</v>
      </c>
      <c r="K57" s="30">
        <f t="shared" si="84"/>
        <v>1884.381235887779</v>
      </c>
      <c r="L57" s="30">
        <f t="shared" si="84"/>
        <v>2070.1289679099068</v>
      </c>
      <c r="M57" s="30">
        <f t="shared" si="84"/>
        <v>2172.4930839475651</v>
      </c>
      <c r="N57" s="30">
        <f t="shared" si="84"/>
        <v>1876.0502016058817</v>
      </c>
      <c r="O57" s="30">
        <f t="shared" si="84"/>
        <v>2028.6541660276102</v>
      </c>
      <c r="P57" s="30">
        <f t="shared" si="84"/>
        <v>24085.995445406788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</row>
  </sheetData>
  <conditionalFormatting sqref="AZ7:BB13 D7:F13 H7:J13 L7:N13 P7:R13 T7:V13 AV7:AX13 X7:Z13 AB7:AD13 AF7:AH13 AN7:AP13 AR7:AT13">
    <cfRule type="cellIs" dxfId="2" priority="20" stopIfTrue="1" operator="equal">
      <formula>""</formula>
    </cfRule>
  </conditionalFormatting>
  <conditionalFormatting sqref="AJ7:AK13">
    <cfRule type="cellIs" dxfId="1" priority="1" stopIfTrue="1" operator="equal">
      <formula>""</formula>
    </cfRule>
  </conditionalFormatting>
  <pageMargins left="0.25" right="0.25" top="0.75" bottom="0.75" header="0.3" footer="0.3"/>
  <pageSetup scale="16" fitToHeight="0" orientation="portrait" r:id="rId1"/>
  <rowBreaks count="1" manualBreakCount="1">
    <brk id="1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7030A0"/>
    <pageSetUpPr fitToPage="1"/>
  </sheetPr>
  <dimension ref="A1:BC57"/>
  <sheetViews>
    <sheetView tabSelected="1" zoomScale="85" zoomScaleNormal="85" workbookViewId="0">
      <pane xSplit="3" ySplit="6" topLeftCell="AM7" activePane="bottomRight" state="frozen"/>
      <selection activeCell="A51" sqref="A51"/>
      <selection pane="topRight" activeCell="A51" sqref="A51"/>
      <selection pane="bottomLeft" activeCell="A51" sqref="A51"/>
      <selection pane="bottomRight" activeCell="A51" sqref="A51"/>
    </sheetView>
  </sheetViews>
  <sheetFormatPr defaultRowHeight="14.25" x14ac:dyDescent="0.2"/>
  <cols>
    <col min="1" max="1" width="42.140625" style="5" bestFit="1" customWidth="1"/>
    <col min="2" max="2" width="10.7109375" style="5" bestFit="1" customWidth="1"/>
    <col min="3" max="3" width="6.5703125" style="5" bestFit="1" customWidth="1"/>
    <col min="4" max="5" width="9.42578125" style="5" bestFit="1" customWidth="1"/>
    <col min="6" max="14" width="11.28515625" style="5" bestFit="1" customWidth="1"/>
    <col min="15" max="15" width="11.28515625" style="5" customWidth="1"/>
    <col min="16" max="16" width="12.42578125" style="5" customWidth="1"/>
    <col min="17" max="17" width="7.7109375" style="5" customWidth="1"/>
    <col min="18" max="18" width="12.28515625" style="5" bestFit="1" customWidth="1"/>
    <col min="19" max="19" width="11.28515625" style="5" customWidth="1"/>
    <col min="20" max="20" width="8.85546875" style="5" bestFit="1" customWidth="1"/>
    <col min="21" max="21" width="8.28515625" style="5" customWidth="1"/>
    <col min="22" max="22" width="12.28515625" style="5" bestFit="1" customWidth="1"/>
    <col min="23" max="23" width="11.28515625" style="5" customWidth="1"/>
    <col min="24" max="24" width="8.85546875" style="5" bestFit="1" customWidth="1"/>
    <col min="25" max="25" width="8" style="5" customWidth="1"/>
    <col min="26" max="26" width="11.5703125" style="5" customWidth="1"/>
    <col min="27" max="27" width="11.28515625" style="5" customWidth="1"/>
    <col min="28" max="28" width="8.85546875" style="5" bestFit="1" customWidth="1"/>
    <col min="29" max="29" width="7.28515625" style="5" customWidth="1"/>
    <col min="30" max="30" width="11.28515625" style="5" customWidth="1"/>
    <col min="31" max="31" width="15.140625" style="5" customWidth="1"/>
    <col min="32" max="32" width="8.85546875" style="5" bestFit="1" customWidth="1"/>
    <col min="33" max="33" width="8.140625" style="5" customWidth="1"/>
    <col min="34" max="35" width="11.28515625" style="5" customWidth="1"/>
    <col min="36" max="36" width="8.85546875" style="5" bestFit="1" customWidth="1"/>
    <col min="37" max="37" width="8.42578125" style="5" customWidth="1"/>
    <col min="38" max="38" width="11.28515625" style="5" customWidth="1"/>
    <col min="39" max="39" width="10.5703125" style="5" bestFit="1" customWidth="1"/>
    <col min="40" max="40" width="8.85546875" style="5" bestFit="1" customWidth="1"/>
    <col min="41" max="41" width="7.7109375" style="5" customWidth="1"/>
    <col min="42" max="43" width="11.28515625" style="5" customWidth="1"/>
    <col min="44" max="44" width="8.85546875" style="5" bestFit="1" customWidth="1"/>
    <col min="45" max="45" width="7.7109375" style="5" bestFit="1" customWidth="1"/>
    <col min="46" max="46" width="12.28515625" style="5" bestFit="1" customWidth="1"/>
    <col min="47" max="47" width="10.5703125" style="5" bestFit="1" customWidth="1"/>
    <col min="48" max="48" width="8.85546875" style="5" bestFit="1" customWidth="1"/>
    <col min="49" max="49" width="8.42578125" style="5" bestFit="1" customWidth="1"/>
    <col min="50" max="51" width="10.5703125" style="5" bestFit="1" customWidth="1"/>
    <col min="52" max="52" width="9.42578125" style="5" bestFit="1" customWidth="1"/>
    <col min="53" max="53" width="8.140625" style="5" bestFit="1" customWidth="1"/>
    <col min="54" max="55" width="12.42578125" style="5" bestFit="1" customWidth="1"/>
    <col min="56" max="56" width="8.42578125" style="5" customWidth="1"/>
    <col min="57" max="57" width="9.140625" style="5" customWidth="1"/>
    <col min="58" max="16384" width="9.140625" style="5"/>
  </cols>
  <sheetData>
    <row r="1" spans="1:55" ht="15" x14ac:dyDescent="0.25">
      <c r="A1" s="31" t="str">
        <f>+'176 Tons'!A1</f>
        <v>176 Tons</v>
      </c>
    </row>
    <row r="2" spans="1:55" ht="15" x14ac:dyDescent="0.25">
      <c r="A2" s="31" t="s">
        <v>20</v>
      </c>
    </row>
    <row r="4" spans="1:55" x14ac:dyDescent="0.2">
      <c r="E4" s="33">
        <v>41640</v>
      </c>
      <c r="I4" s="33">
        <v>41671</v>
      </c>
      <c r="M4" s="33">
        <v>41699</v>
      </c>
      <c r="Q4" s="33">
        <v>41730</v>
      </c>
      <c r="U4" s="33">
        <v>41760</v>
      </c>
      <c r="Y4" s="33">
        <v>41791</v>
      </c>
      <c r="AC4" s="33">
        <v>41821</v>
      </c>
      <c r="AG4" s="33">
        <v>41852</v>
      </c>
      <c r="AK4" s="33">
        <v>41883</v>
      </c>
      <c r="AO4" s="33">
        <v>41913</v>
      </c>
      <c r="AS4" s="33">
        <v>41944</v>
      </c>
      <c r="AW4" s="33">
        <v>41974</v>
      </c>
      <c r="BA4" s="33" t="s">
        <v>7</v>
      </c>
    </row>
    <row r="5" spans="1:55" x14ac:dyDescent="0.2">
      <c r="D5" s="34" t="s">
        <v>21</v>
      </c>
      <c r="E5" s="34" t="s">
        <v>19</v>
      </c>
      <c r="F5" s="34" t="s">
        <v>22</v>
      </c>
      <c r="G5" s="34" t="s">
        <v>23</v>
      </c>
      <c r="H5" s="34" t="s">
        <v>21</v>
      </c>
      <c r="I5" s="34" t="s">
        <v>19</v>
      </c>
      <c r="J5" s="34" t="s">
        <v>22</v>
      </c>
      <c r="K5" s="34" t="s">
        <v>23</v>
      </c>
      <c r="L5" s="34" t="s">
        <v>21</v>
      </c>
      <c r="M5" s="34" t="s">
        <v>19</v>
      </c>
      <c r="N5" s="34" t="s">
        <v>22</v>
      </c>
      <c r="O5" s="34" t="s">
        <v>23</v>
      </c>
      <c r="P5" s="34" t="s">
        <v>21</v>
      </c>
      <c r="Q5" s="34" t="s">
        <v>19</v>
      </c>
      <c r="R5" s="34" t="s">
        <v>22</v>
      </c>
      <c r="S5" s="34" t="s">
        <v>23</v>
      </c>
      <c r="T5" s="34" t="s">
        <v>21</v>
      </c>
      <c r="U5" s="34" t="s">
        <v>19</v>
      </c>
      <c r="V5" s="34" t="s">
        <v>22</v>
      </c>
      <c r="W5" s="34" t="s">
        <v>23</v>
      </c>
      <c r="X5" s="34" t="s">
        <v>21</v>
      </c>
      <c r="Y5" s="34" t="s">
        <v>19</v>
      </c>
      <c r="Z5" s="34" t="s">
        <v>22</v>
      </c>
      <c r="AA5" s="34" t="s">
        <v>23</v>
      </c>
      <c r="AB5" s="34" t="s">
        <v>21</v>
      </c>
      <c r="AC5" s="34" t="s">
        <v>19</v>
      </c>
      <c r="AD5" s="34" t="s">
        <v>22</v>
      </c>
      <c r="AE5" s="34" t="s">
        <v>23</v>
      </c>
      <c r="AF5" s="34" t="s">
        <v>21</v>
      </c>
      <c r="AG5" s="34" t="s">
        <v>19</v>
      </c>
      <c r="AH5" s="34" t="s">
        <v>22</v>
      </c>
      <c r="AI5" s="34" t="s">
        <v>23</v>
      </c>
      <c r="AJ5" s="34" t="s">
        <v>21</v>
      </c>
      <c r="AK5" s="34" t="s">
        <v>19</v>
      </c>
      <c r="AL5" s="34" t="s">
        <v>22</v>
      </c>
      <c r="AM5" s="34" t="s">
        <v>23</v>
      </c>
      <c r="AN5" s="34" t="s">
        <v>21</v>
      </c>
      <c r="AO5" s="34" t="s">
        <v>19</v>
      </c>
      <c r="AP5" s="34" t="s">
        <v>22</v>
      </c>
      <c r="AQ5" s="34" t="s">
        <v>23</v>
      </c>
      <c r="AR5" s="34" t="s">
        <v>21</v>
      </c>
      <c r="AS5" s="34" t="s">
        <v>19</v>
      </c>
      <c r="AT5" s="34" t="s">
        <v>22</v>
      </c>
      <c r="AU5" s="34" t="s">
        <v>23</v>
      </c>
      <c r="AV5" s="34" t="s">
        <v>21</v>
      </c>
      <c r="AW5" s="34" t="s">
        <v>19</v>
      </c>
      <c r="AX5" s="34" t="s">
        <v>22</v>
      </c>
      <c r="AY5" s="34" t="s">
        <v>23</v>
      </c>
      <c r="AZ5" s="34" t="s">
        <v>21</v>
      </c>
      <c r="BA5" s="34" t="s">
        <v>19</v>
      </c>
      <c r="BB5" s="34" t="s">
        <v>22</v>
      </c>
      <c r="BC5" s="34" t="s">
        <v>23</v>
      </c>
    </row>
    <row r="6" spans="1:55" ht="15" x14ac:dyDescent="0.25">
      <c r="A6" s="35" t="s">
        <v>28</v>
      </c>
      <c r="B6" s="34" t="s">
        <v>5</v>
      </c>
      <c r="C6" s="34" t="s">
        <v>6</v>
      </c>
    </row>
    <row r="7" spans="1:55" ht="15" x14ac:dyDescent="0.2">
      <c r="A7" s="36" t="s">
        <v>72</v>
      </c>
      <c r="B7" s="34">
        <v>8</v>
      </c>
      <c r="C7" s="37"/>
      <c r="D7" s="45">
        <v>0</v>
      </c>
      <c r="E7" s="45">
        <v>0</v>
      </c>
      <c r="F7" s="45">
        <v>0.12834040307055461</v>
      </c>
      <c r="G7" s="27">
        <f t="shared" ref="G7:G13" si="0">SUM(D7:F7)</f>
        <v>0.12834040307055461</v>
      </c>
      <c r="H7" s="45">
        <v>0</v>
      </c>
      <c r="I7" s="45">
        <v>0</v>
      </c>
      <c r="J7" s="45">
        <v>7.1441016108364272E-2</v>
      </c>
      <c r="K7" s="27">
        <f t="shared" ref="K7:K13" si="1">SUM(H7:J7)</f>
        <v>7.1441016108364272E-2</v>
      </c>
      <c r="L7" s="45">
        <v>9.0646651270207851E-2</v>
      </c>
      <c r="M7" s="45">
        <v>0</v>
      </c>
      <c r="N7" s="45">
        <v>0.17497447615697315</v>
      </c>
      <c r="O7" s="27">
        <f t="shared" ref="O7:O13" si="2">SUM(L7:N7)</f>
        <v>0.26562112742718103</v>
      </c>
      <c r="P7" s="45">
        <v>0.14630484988452655</v>
      </c>
      <c r="Q7" s="45">
        <v>0.15699466653618432</v>
      </c>
      <c r="R7" s="45">
        <v>63.38833488613411</v>
      </c>
      <c r="S7" s="27">
        <f t="shared" ref="S7:S14" si="3">SUM(P7:R7)</f>
        <v>63.691634402554818</v>
      </c>
      <c r="T7" s="45">
        <v>0.14642032332563509</v>
      </c>
      <c r="U7" s="45">
        <v>0.24143709937857802</v>
      </c>
      <c r="V7" s="45">
        <v>128.35489703593669</v>
      </c>
      <c r="W7" s="27">
        <f t="shared" ref="W7:W14" si="4">SUM(T7:V7)</f>
        <v>128.74275445864089</v>
      </c>
      <c r="X7" s="45">
        <v>0.34595842956120093</v>
      </c>
      <c r="Y7" s="45">
        <v>0.32819151538875563</v>
      </c>
      <c r="Z7" s="45">
        <v>132.7427652229353</v>
      </c>
      <c r="AA7" s="27">
        <f t="shared" ref="AA7:AA14" si="5">SUM(X7:Z7)</f>
        <v>133.41691516788526</v>
      </c>
      <c r="AB7" s="45">
        <v>0.17009237875288685</v>
      </c>
      <c r="AC7" s="45">
        <v>0.22921661692029158</v>
      </c>
      <c r="AD7" s="45">
        <v>108.56488891432427</v>
      </c>
      <c r="AE7" s="27">
        <f t="shared" ref="AE7:AE14" si="6">SUM(AB7:AD7)</f>
        <v>108.96419790999745</v>
      </c>
      <c r="AF7" s="45">
        <v>0.1418013856812933</v>
      </c>
      <c r="AG7" s="45">
        <v>0.19717913588100011</v>
      </c>
      <c r="AH7" s="45">
        <v>97.939221617894489</v>
      </c>
      <c r="AI7" s="27">
        <f t="shared" ref="AI7:AI14" si="7">SUM(AF7:AH7)</f>
        <v>98.278202139456781</v>
      </c>
      <c r="AJ7" s="45">
        <v>0.11189376443418016</v>
      </c>
      <c r="AK7" s="45">
        <v>0.11703038606449084</v>
      </c>
      <c r="AL7" s="45">
        <v>88.588476845298047</v>
      </c>
      <c r="AM7" s="27">
        <f t="shared" ref="AM7:AM14" si="8">SUM(AJ7:AL7)</f>
        <v>88.817400995796717</v>
      </c>
      <c r="AN7" s="45">
        <v>6.4434180138568137E-2</v>
      </c>
      <c r="AO7" s="45">
        <v>0.23692322747957131</v>
      </c>
      <c r="AP7" s="45">
        <v>80.476998534526075</v>
      </c>
      <c r="AQ7" s="27">
        <f t="shared" ref="AQ7:AQ14" si="9">SUM(AN7:AP7)</f>
        <v>80.778355942144216</v>
      </c>
      <c r="AR7" s="45">
        <v>0.22251732101616634</v>
      </c>
      <c r="AS7" s="45">
        <v>0.15853598864804028</v>
      </c>
      <c r="AT7" s="45">
        <v>76.083403255484455</v>
      </c>
      <c r="AU7" s="27">
        <f t="shared" ref="AU7:AU14" si="10">SUM(AR7:AT7)</f>
        <v>76.464456565148666</v>
      </c>
      <c r="AV7" s="45">
        <v>4.3071593533487301E-2</v>
      </c>
      <c r="AW7" s="45">
        <v>0.20015168566815086</v>
      </c>
      <c r="AX7" s="45">
        <v>62.956083762131641</v>
      </c>
      <c r="AY7" s="27">
        <f t="shared" ref="AY7:AY14" si="11">SUM(AV7:AX7)</f>
        <v>63.199307041333277</v>
      </c>
      <c r="AZ7" s="28">
        <f>AV7+AR7+AN7+AJ7+AF7+AB7+X7+T7+P7+L7+H7+D7</f>
        <v>1.4831408775981525</v>
      </c>
      <c r="BA7" s="28">
        <f t="shared" ref="BA7:BB13" si="12">AW7+AS7+AO7+AK7+AG7+AC7+Y7+U7+Q7+M7+I7+E7</f>
        <v>1.8656603219650627</v>
      </c>
      <c r="BB7" s="28">
        <f t="shared" si="12"/>
        <v>839.4698259700009</v>
      </c>
      <c r="BC7" s="27">
        <f t="shared" ref="BC7:BC13" si="13">SUM(AZ7:BB7)</f>
        <v>842.81862716956414</v>
      </c>
    </row>
    <row r="8" spans="1:55" ht="15" x14ac:dyDescent="0.2">
      <c r="A8" s="36" t="s">
        <v>90</v>
      </c>
      <c r="B8" s="34">
        <v>10</v>
      </c>
      <c r="C8" s="37"/>
      <c r="D8" s="45">
        <v>5.3393335886633482E-2</v>
      </c>
      <c r="E8" s="45"/>
      <c r="F8" s="45">
        <v>28.642785367345056</v>
      </c>
      <c r="G8" s="27">
        <f t="shared" si="0"/>
        <v>28.696178703231688</v>
      </c>
      <c r="H8" s="45">
        <v>2.2405208732286484E-2</v>
      </c>
      <c r="I8" s="45"/>
      <c r="J8" s="45">
        <v>16.899625919830534</v>
      </c>
      <c r="K8" s="27">
        <f t="shared" si="1"/>
        <v>16.922031128562821</v>
      </c>
      <c r="L8" s="45">
        <v>6.9283799310608976E-2</v>
      </c>
      <c r="M8" s="45"/>
      <c r="N8" s="45">
        <v>43.734349393134472</v>
      </c>
      <c r="O8" s="27">
        <f t="shared" si="2"/>
        <v>43.803633192445083</v>
      </c>
      <c r="P8" s="45">
        <v>7.8728456530065105E-2</v>
      </c>
      <c r="Q8" s="45"/>
      <c r="R8" s="45">
        <v>61.31046571358015</v>
      </c>
      <c r="S8" s="27">
        <f t="shared" si="3"/>
        <v>61.389194170110216</v>
      </c>
      <c r="T8" s="45">
        <v>0.11206051321332827</v>
      </c>
      <c r="U8" s="45"/>
      <c r="V8" s="45">
        <v>84.743635604132052</v>
      </c>
      <c r="W8" s="27"/>
      <c r="X8" s="45">
        <v>8.4140176177709705E-2</v>
      </c>
      <c r="Y8" s="45"/>
      <c r="Z8" s="45">
        <v>58.020827051267013</v>
      </c>
      <c r="AA8" s="27"/>
      <c r="AB8" s="45">
        <v>0.11505936422826507</v>
      </c>
      <c r="AC8" s="45"/>
      <c r="AD8" s="45">
        <v>89.534846795687301</v>
      </c>
      <c r="AE8" s="27">
        <f t="shared" si="6"/>
        <v>89.64990615991556</v>
      </c>
      <c r="AF8" s="45">
        <v>7.3040980467253935E-2</v>
      </c>
      <c r="AG8" s="45"/>
      <c r="AH8" s="45">
        <v>59.25801253224536</v>
      </c>
      <c r="AI8" s="27">
        <f t="shared" si="7"/>
        <v>59.331053512712614</v>
      </c>
      <c r="AJ8" s="45">
        <v>7.9934890846419013E-2</v>
      </c>
      <c r="AK8" s="45"/>
      <c r="AL8" s="45">
        <v>32.334550310729703</v>
      </c>
      <c r="AM8" s="27"/>
      <c r="AN8" s="45">
        <v>6.0045959402527771E-2</v>
      </c>
      <c r="AO8" s="45"/>
      <c r="AP8" s="45">
        <v>38.773718736538626</v>
      </c>
      <c r="AQ8" s="27"/>
      <c r="AR8" s="45">
        <v>5.4875526618153973E-2</v>
      </c>
      <c r="AS8" s="45"/>
      <c r="AT8" s="45">
        <v>57.178770711811374</v>
      </c>
      <c r="AU8" s="27">
        <f t="shared" si="10"/>
        <v>57.233646238429529</v>
      </c>
      <c r="AV8" s="45">
        <v>3.6020681731137497E-2</v>
      </c>
      <c r="AW8" s="45"/>
      <c r="AX8" s="45">
        <v>47.282610144328991</v>
      </c>
      <c r="AY8" s="27"/>
      <c r="AZ8" s="28">
        <f>AV8+AR8+AN8+AJ8+AF8+AB8+X8+T8+P8+L8+H8+D8</f>
        <v>0.83898889314438929</v>
      </c>
      <c r="BA8" s="28">
        <f t="shared" ref="BA8" si="14">AW8+AS8+AO8+AK8+AG8+AC8+Y8+U8+Q8+M8+I8+E8</f>
        <v>0</v>
      </c>
      <c r="BB8" s="28">
        <f t="shared" ref="BB8" si="15">AX8+AT8+AP8+AL8+AH8+AD8+Z8+V8+R8+N8+J8+F8</f>
        <v>617.71419828063063</v>
      </c>
      <c r="BC8" s="27">
        <f t="shared" ref="BC8" si="16">SUM(AZ8:BB8)</f>
        <v>618.55318717377497</v>
      </c>
    </row>
    <row r="9" spans="1:55" ht="15" x14ac:dyDescent="0.2">
      <c r="A9" s="36" t="s">
        <v>70</v>
      </c>
      <c r="B9" s="34" t="s">
        <v>91</v>
      </c>
      <c r="C9" s="37"/>
      <c r="D9" s="45">
        <v>0.63368031772747913</v>
      </c>
      <c r="E9" s="45"/>
      <c r="F9" s="45">
        <v>238.04012845878293</v>
      </c>
      <c r="G9" s="27">
        <f t="shared" si="0"/>
        <v>238.67380877651041</v>
      </c>
      <c r="H9" s="45">
        <v>0.42737362109592203</v>
      </c>
      <c r="I9" s="45"/>
      <c r="J9" s="45">
        <v>158.3482291629546</v>
      </c>
      <c r="K9" s="27">
        <f t="shared" si="1"/>
        <v>158.77560278405051</v>
      </c>
      <c r="L9" s="45">
        <v>0.70942363333487957</v>
      </c>
      <c r="M9" s="45"/>
      <c r="N9" s="45">
        <v>339.86979810005704</v>
      </c>
      <c r="O9" s="27">
        <f t="shared" si="2"/>
        <v>340.57922173339193</v>
      </c>
      <c r="P9" s="45">
        <v>0.95428603967148806</v>
      </c>
      <c r="Q9" s="45"/>
      <c r="R9" s="45">
        <v>521.70911425324812</v>
      </c>
      <c r="S9" s="27">
        <f t="shared" si="3"/>
        <v>522.66340029291962</v>
      </c>
      <c r="T9" s="45">
        <v>1.4264443984434907</v>
      </c>
      <c r="U9" s="45"/>
      <c r="V9" s="45">
        <v>665.82162043392611</v>
      </c>
      <c r="W9" s="27">
        <f t="shared" si="4"/>
        <v>667.24806483236955</v>
      </c>
      <c r="X9" s="45">
        <v>1.0682622855985029</v>
      </c>
      <c r="Y9" s="45"/>
      <c r="Z9" s="45">
        <v>619.7952444963197</v>
      </c>
      <c r="AA9" s="27">
        <f t="shared" si="5"/>
        <v>620.8635067819182</v>
      </c>
      <c r="AB9" s="45">
        <v>1.1919647228156178</v>
      </c>
      <c r="AC9" s="45"/>
      <c r="AD9" s="45">
        <v>501.50361988565379</v>
      </c>
      <c r="AE9" s="27">
        <f t="shared" si="6"/>
        <v>502.6955846084694</v>
      </c>
      <c r="AF9" s="45">
        <v>0.83105872793980218</v>
      </c>
      <c r="AG9" s="45"/>
      <c r="AH9" s="45">
        <v>422.77261869619014</v>
      </c>
      <c r="AI9" s="27">
        <f t="shared" si="7"/>
        <v>423.60367742412996</v>
      </c>
      <c r="AJ9" s="45">
        <v>0.91592437123068837</v>
      </c>
      <c r="AK9" s="45"/>
      <c r="AL9" s="45">
        <v>435.21538402787422</v>
      </c>
      <c r="AM9" s="27">
        <f t="shared" si="8"/>
        <v>436.13130839910491</v>
      </c>
      <c r="AN9" s="45">
        <v>0.95925557198268052</v>
      </c>
      <c r="AO9" s="45"/>
      <c r="AP9" s="45">
        <v>436.81839893390782</v>
      </c>
      <c r="AQ9" s="27">
        <f t="shared" si="9"/>
        <v>437.7776545058905</v>
      </c>
      <c r="AR9" s="45">
        <v>1.0038116474194838</v>
      </c>
      <c r="AS9" s="45"/>
      <c r="AT9" s="45">
        <v>486.86751575183825</v>
      </c>
      <c r="AU9" s="27">
        <f t="shared" si="10"/>
        <v>487.87132739925772</v>
      </c>
      <c r="AV9" s="45">
        <v>0.54331283922014173</v>
      </c>
      <c r="AW9" s="45"/>
      <c r="AX9" s="45">
        <v>305.82697448803327</v>
      </c>
      <c r="AY9" s="27">
        <f t="shared" si="11"/>
        <v>306.37028732725344</v>
      </c>
      <c r="AZ9" s="28">
        <f t="shared" ref="AZ9:AZ13" si="17">AV9+AR9+AN9+AJ9+AF9+AB9+X9+T9+P9+L9+H9+D9</f>
        <v>10.664798176480177</v>
      </c>
      <c r="BA9" s="28">
        <f t="shared" si="12"/>
        <v>0</v>
      </c>
      <c r="BB9" s="28">
        <f t="shared" si="12"/>
        <v>5132.588646688786</v>
      </c>
      <c r="BC9" s="27">
        <f t="shared" si="13"/>
        <v>5143.2534448652659</v>
      </c>
    </row>
    <row r="10" spans="1:55" ht="15" x14ac:dyDescent="0.2">
      <c r="A10" s="36" t="s">
        <v>92</v>
      </c>
      <c r="B10" s="34">
        <v>29</v>
      </c>
      <c r="C10" s="37"/>
      <c r="D10" s="45">
        <v>1.6796951082130016E-2</v>
      </c>
      <c r="E10" s="45"/>
      <c r="F10" s="45">
        <v>41.708558685513729</v>
      </c>
      <c r="G10" s="27">
        <f t="shared" si="0"/>
        <v>41.725355636595857</v>
      </c>
      <c r="H10" s="45">
        <v>2.9401712839165612E-2</v>
      </c>
      <c r="I10" s="45"/>
      <c r="J10" s="45">
        <v>32.127945334387476</v>
      </c>
      <c r="K10" s="27">
        <f t="shared" si="1"/>
        <v>32.157347047226644</v>
      </c>
      <c r="L10" s="45">
        <v>5.3768626389273759E-2</v>
      </c>
      <c r="M10" s="45"/>
      <c r="N10" s="45">
        <v>62.043988938724539</v>
      </c>
      <c r="O10" s="27">
        <f t="shared" si="2"/>
        <v>62.09775756511381</v>
      </c>
      <c r="P10" s="45">
        <v>0.14509511000937172</v>
      </c>
      <c r="Q10" s="45"/>
      <c r="R10" s="45">
        <v>261.83273143829007</v>
      </c>
      <c r="S10" s="27">
        <f t="shared" si="3"/>
        <v>261.97782654829945</v>
      </c>
      <c r="T10" s="45">
        <v>0.1379048026188007</v>
      </c>
      <c r="U10" s="45"/>
      <c r="V10" s="45">
        <v>265.1405601436619</v>
      </c>
      <c r="W10" s="27">
        <f t="shared" si="4"/>
        <v>265.27846494628068</v>
      </c>
      <c r="X10" s="45">
        <v>0.15352386335850912</v>
      </c>
      <c r="Y10" s="45"/>
      <c r="Z10" s="45">
        <v>235.20807506421295</v>
      </c>
      <c r="AA10" s="27">
        <f t="shared" si="5"/>
        <v>235.36159892757146</v>
      </c>
      <c r="AB10" s="45">
        <v>4.7063870545839409E-2</v>
      </c>
      <c r="AC10" s="45"/>
      <c r="AD10" s="45">
        <v>110.64492988299119</v>
      </c>
      <c r="AE10" s="27">
        <f t="shared" si="6"/>
        <v>110.69199375353703</v>
      </c>
      <c r="AF10" s="45">
        <v>4.9728704129344187E-2</v>
      </c>
      <c r="AG10" s="45"/>
      <c r="AH10" s="45">
        <v>95.170631250866109</v>
      </c>
      <c r="AI10" s="27">
        <f t="shared" si="7"/>
        <v>95.220359954995459</v>
      </c>
      <c r="AJ10" s="45">
        <v>7.2013336251725318E-2</v>
      </c>
      <c r="AK10" s="45"/>
      <c r="AL10" s="45">
        <v>93.531031598599768</v>
      </c>
      <c r="AM10" s="27">
        <f t="shared" si="8"/>
        <v>93.603044934851496</v>
      </c>
      <c r="AN10" s="45">
        <v>0.10536533963969186</v>
      </c>
      <c r="AO10" s="45"/>
      <c r="AP10" s="45">
        <v>177.43093305541143</v>
      </c>
      <c r="AQ10" s="27">
        <f t="shared" si="9"/>
        <v>177.53629839505112</v>
      </c>
      <c r="AR10" s="45">
        <v>0.10809406487165281</v>
      </c>
      <c r="AS10" s="45"/>
      <c r="AT10" s="45">
        <v>198.73545870196952</v>
      </c>
      <c r="AU10" s="27">
        <f t="shared" si="10"/>
        <v>198.84355276684119</v>
      </c>
      <c r="AV10" s="45">
        <v>4.3999030341314214E-2</v>
      </c>
      <c r="AW10" s="45"/>
      <c r="AX10" s="45">
        <v>64.480432533691982</v>
      </c>
      <c r="AY10" s="27">
        <f t="shared" si="11"/>
        <v>64.524431564033293</v>
      </c>
      <c r="AZ10" s="28">
        <f t="shared" si="17"/>
        <v>0.96275541207681847</v>
      </c>
      <c r="BA10" s="28">
        <f t="shared" si="12"/>
        <v>0</v>
      </c>
      <c r="BB10" s="28">
        <f t="shared" si="12"/>
        <v>1638.0552766283206</v>
      </c>
      <c r="BC10" s="27">
        <f t="shared" si="13"/>
        <v>1639.0180320403974</v>
      </c>
    </row>
    <row r="11" spans="1:55" s="39" customFormat="1" ht="42.75" x14ac:dyDescent="0.2">
      <c r="A11" s="36" t="s">
        <v>74</v>
      </c>
      <c r="B11" s="38" t="s">
        <v>99</v>
      </c>
      <c r="C11" s="36"/>
      <c r="D11" s="45">
        <v>11.179289918076377</v>
      </c>
      <c r="E11" s="45">
        <v>0.69797608755449614</v>
      </c>
      <c r="F11" s="45">
        <v>454.71241730031812</v>
      </c>
      <c r="G11" s="29">
        <f t="shared" si="0"/>
        <v>466.58968330594899</v>
      </c>
      <c r="H11" s="45">
        <v>8.0046852844641752</v>
      </c>
      <c r="I11" s="45">
        <v>0.4816266446321863</v>
      </c>
      <c r="J11" s="45">
        <v>307.2146031970243</v>
      </c>
      <c r="K11" s="29">
        <f t="shared" si="1"/>
        <v>315.70091512612066</v>
      </c>
      <c r="L11" s="45">
        <v>17.092188893808554</v>
      </c>
      <c r="M11" s="45">
        <v>1.0056261261025101</v>
      </c>
      <c r="N11" s="45">
        <v>591.03309379570646</v>
      </c>
      <c r="O11" s="29">
        <f t="shared" si="2"/>
        <v>609.13090881561754</v>
      </c>
      <c r="P11" s="45">
        <v>30.194223367391775</v>
      </c>
      <c r="Q11" s="45">
        <v>1.6001751465938532</v>
      </c>
      <c r="R11" s="45">
        <v>1211.546001111944</v>
      </c>
      <c r="S11" s="27">
        <f t="shared" si="3"/>
        <v>1243.3403996259296</v>
      </c>
      <c r="T11" s="45">
        <v>32.899274907679647</v>
      </c>
      <c r="U11" s="45">
        <v>1.5160127307654934</v>
      </c>
      <c r="V11" s="45">
        <v>1394.3366647693661</v>
      </c>
      <c r="W11" s="29">
        <f t="shared" si="4"/>
        <v>1428.7519524078111</v>
      </c>
      <c r="X11" s="45">
        <v>27.660098671762103</v>
      </c>
      <c r="Y11" s="45">
        <v>1.087198407557455</v>
      </c>
      <c r="Z11" s="45">
        <v>977.93203443031291</v>
      </c>
      <c r="AA11" s="29">
        <f t="shared" si="5"/>
        <v>1006.6793315096324</v>
      </c>
      <c r="AB11" s="45">
        <v>21.294904897504917</v>
      </c>
      <c r="AC11" s="45">
        <v>1.2730678843895933</v>
      </c>
      <c r="AD11" s="45">
        <v>776.55757502572521</v>
      </c>
      <c r="AE11" s="29">
        <f t="shared" si="6"/>
        <v>799.12554780761968</v>
      </c>
      <c r="AF11" s="45">
        <v>16.545795732141457</v>
      </c>
      <c r="AG11" s="45">
        <v>0.98785086549837242</v>
      </c>
      <c r="AH11" s="45">
        <v>616.08241605004855</v>
      </c>
      <c r="AI11" s="27">
        <f t="shared" si="7"/>
        <v>633.61606264768841</v>
      </c>
      <c r="AJ11" s="45">
        <v>19.918815298822242</v>
      </c>
      <c r="AK11" s="45">
        <v>0.85894281009379603</v>
      </c>
      <c r="AL11" s="45">
        <v>795.69463038740616</v>
      </c>
      <c r="AM11" s="29">
        <f t="shared" si="8"/>
        <v>816.4723884963222</v>
      </c>
      <c r="AN11" s="45">
        <v>21.277373179774312</v>
      </c>
      <c r="AO11" s="45">
        <v>1.1267749861069039</v>
      </c>
      <c r="AP11" s="45">
        <v>934.36318659366259</v>
      </c>
      <c r="AQ11" s="29">
        <f t="shared" si="9"/>
        <v>956.76733475954381</v>
      </c>
      <c r="AR11" s="45">
        <v>21.984230990446196</v>
      </c>
      <c r="AS11" s="45">
        <v>1.2308402188573668</v>
      </c>
      <c r="AT11" s="45">
        <v>1000.7380172087373</v>
      </c>
      <c r="AU11" s="29">
        <f t="shared" si="10"/>
        <v>1023.9530884180409</v>
      </c>
      <c r="AV11" s="45">
        <v>13.731060059209698</v>
      </c>
      <c r="AW11" s="45">
        <v>0.87736319091367654</v>
      </c>
      <c r="AX11" s="45">
        <v>561.42032098511777</v>
      </c>
      <c r="AY11" s="29">
        <f t="shared" si="11"/>
        <v>576.02874423524111</v>
      </c>
      <c r="AZ11" s="28">
        <f t="shared" si="17"/>
        <v>241.78194120108145</v>
      </c>
      <c r="BA11" s="28">
        <f t="shared" si="12"/>
        <v>12.743455099065704</v>
      </c>
      <c r="BB11" s="28">
        <f t="shared" si="12"/>
        <v>9621.6309608553674</v>
      </c>
      <c r="BC11" s="29">
        <f t="shared" si="13"/>
        <v>9876.1563571555143</v>
      </c>
    </row>
    <row r="12" spans="1:55" ht="15" x14ac:dyDescent="0.2">
      <c r="A12" s="36" t="s">
        <v>93</v>
      </c>
      <c r="B12" s="34">
        <v>37</v>
      </c>
      <c r="C12" s="37"/>
      <c r="D12" s="45"/>
      <c r="E12" s="45"/>
      <c r="F12" s="45">
        <v>19.79099960645415</v>
      </c>
      <c r="G12" s="27">
        <f t="shared" si="0"/>
        <v>19.79099960645415</v>
      </c>
      <c r="H12" s="45"/>
      <c r="I12" s="45"/>
      <c r="J12" s="45">
        <v>12.059291617473434</v>
      </c>
      <c r="K12" s="27">
        <f>SUM(H12:J12)</f>
        <v>12.059291617473434</v>
      </c>
      <c r="L12" s="45"/>
      <c r="M12" s="45"/>
      <c r="N12" s="45">
        <v>26.336696182605266</v>
      </c>
      <c r="O12" s="27">
        <f>SUM(L12:N12)</f>
        <v>26.336696182605266</v>
      </c>
      <c r="P12" s="45"/>
      <c r="Q12" s="45"/>
      <c r="R12" s="45">
        <v>25.739163715072806</v>
      </c>
      <c r="S12" s="27">
        <f t="shared" si="3"/>
        <v>25.739163715072806</v>
      </c>
      <c r="T12" s="45"/>
      <c r="U12" s="45"/>
      <c r="V12" s="45">
        <v>30.600905155450604</v>
      </c>
      <c r="W12" s="27">
        <f>SUM(T12:V12)</f>
        <v>30.600905155450604</v>
      </c>
      <c r="X12" s="45"/>
      <c r="Y12" s="45"/>
      <c r="Z12" s="45">
        <v>33.344122392758749</v>
      </c>
      <c r="AA12" s="27">
        <f>SUM(X12:Z12)</f>
        <v>33.344122392758749</v>
      </c>
      <c r="AB12" s="45"/>
      <c r="AC12" s="45"/>
      <c r="AD12" s="45">
        <v>30.58279811097993</v>
      </c>
      <c r="AE12" s="27">
        <f>SUM(AB12:AD12)</f>
        <v>30.58279811097993</v>
      </c>
      <c r="AF12" s="45"/>
      <c r="AG12" s="45"/>
      <c r="AH12" s="45">
        <v>20.279889807162533</v>
      </c>
      <c r="AI12" s="27">
        <f t="shared" si="7"/>
        <v>20.279889807162533</v>
      </c>
      <c r="AJ12" s="45"/>
      <c r="AK12" s="45"/>
      <c r="AL12" s="45">
        <v>12.85600157418339</v>
      </c>
      <c r="AM12" s="27">
        <f>SUM(AJ12:AL12)</f>
        <v>12.85600157418339</v>
      </c>
      <c r="AN12" s="45"/>
      <c r="AO12" s="45"/>
      <c r="AP12" s="45">
        <v>16.042841401023217</v>
      </c>
      <c r="AQ12" s="27">
        <f>SUM(AN12:AP12)</f>
        <v>16.042841401023217</v>
      </c>
      <c r="AR12" s="45"/>
      <c r="AS12" s="45"/>
      <c r="AT12" s="45">
        <v>24.589366391184573</v>
      </c>
      <c r="AU12" s="27">
        <f>SUM(AR12:AT12)</f>
        <v>24.589366391184573</v>
      </c>
      <c r="AV12" s="45"/>
      <c r="AW12" s="45"/>
      <c r="AX12" s="45">
        <v>17.690582447855171</v>
      </c>
      <c r="AY12" s="27">
        <f>SUM(AV12:AX12)</f>
        <v>17.690582447855171</v>
      </c>
      <c r="AZ12" s="28">
        <f t="shared" ref="AZ12:BB12" si="18">AV12+AR12+AN12+AJ12+AF12+AB12+X12+T12+P12+L12+H12+D12</f>
        <v>0</v>
      </c>
      <c r="BA12" s="28">
        <f t="shared" si="18"/>
        <v>0</v>
      </c>
      <c r="BB12" s="28">
        <f t="shared" si="18"/>
        <v>269.91265840220382</v>
      </c>
      <c r="BC12" s="27">
        <f>SUM(AZ12:BB12)</f>
        <v>269.91265840220382</v>
      </c>
    </row>
    <row r="13" spans="1:55" ht="15" x14ac:dyDescent="0.2">
      <c r="A13" s="36" t="s">
        <v>73</v>
      </c>
      <c r="B13" s="34">
        <v>55</v>
      </c>
      <c r="C13" s="37"/>
      <c r="D13" s="45">
        <v>2.0624645624645627E-2</v>
      </c>
      <c r="E13" s="45"/>
      <c r="F13" s="45">
        <v>46.884662225670077</v>
      </c>
      <c r="G13" s="27">
        <f t="shared" si="0"/>
        <v>46.90528687129472</v>
      </c>
      <c r="H13" s="45">
        <v>2.0681345681345685E-2</v>
      </c>
      <c r="I13" s="45"/>
      <c r="J13" s="45">
        <v>34.99770977546946</v>
      </c>
      <c r="K13" s="27">
        <f t="shared" si="1"/>
        <v>35.018391121150806</v>
      </c>
      <c r="L13" s="45">
        <v>4.334719334719335E-2</v>
      </c>
      <c r="M13" s="45"/>
      <c r="N13" s="45">
        <v>74.304118809214174</v>
      </c>
      <c r="O13" s="27">
        <f t="shared" si="2"/>
        <v>74.347466002561362</v>
      </c>
      <c r="P13" s="45">
        <v>5.2220752220752231E-2</v>
      </c>
      <c r="Q13" s="45"/>
      <c r="R13" s="45">
        <v>136.99633877015609</v>
      </c>
      <c r="S13" s="27">
        <f t="shared" si="3"/>
        <v>137.04855952237685</v>
      </c>
      <c r="T13" s="45">
        <v>5.9832734832734838E-2</v>
      </c>
      <c r="U13" s="45"/>
      <c r="V13" s="45">
        <v>191.77087692255998</v>
      </c>
      <c r="W13" s="27">
        <f t="shared" si="4"/>
        <v>191.8307096573927</v>
      </c>
      <c r="X13" s="45">
        <v>5.8386883386883387E-2</v>
      </c>
      <c r="Y13" s="45"/>
      <c r="Z13" s="45">
        <v>129.6688671552474</v>
      </c>
      <c r="AA13" s="27">
        <f t="shared" si="5"/>
        <v>129.72725403863427</v>
      </c>
      <c r="AB13" s="45">
        <v>2.7244377244377244E-2</v>
      </c>
      <c r="AC13" s="45"/>
      <c r="AD13" s="45">
        <v>80.487370415541335</v>
      </c>
      <c r="AE13" s="27">
        <f t="shared" si="6"/>
        <v>80.514614792785707</v>
      </c>
      <c r="AF13" s="45">
        <v>3.0532980532980532E-2</v>
      </c>
      <c r="AG13" s="45"/>
      <c r="AH13" s="45">
        <v>82.985619170282874</v>
      </c>
      <c r="AI13" s="27">
        <f t="shared" si="7"/>
        <v>83.016152150815856</v>
      </c>
      <c r="AJ13" s="45">
        <v>4.2397467397467407E-2</v>
      </c>
      <c r="AK13" s="45"/>
      <c r="AL13" s="45">
        <v>76.80479412042682</v>
      </c>
      <c r="AM13" s="27">
        <f t="shared" si="8"/>
        <v>76.847191587824284</v>
      </c>
      <c r="AN13" s="45">
        <v>2.8888678888678895E-2</v>
      </c>
      <c r="AO13" s="45"/>
      <c r="AP13" s="45">
        <v>114.04286230565738</v>
      </c>
      <c r="AQ13" s="27">
        <f t="shared" si="9"/>
        <v>114.07175098454606</v>
      </c>
      <c r="AR13" s="45">
        <v>4.056889056889057E-2</v>
      </c>
      <c r="AS13" s="45"/>
      <c r="AT13" s="45">
        <v>90.407002062333191</v>
      </c>
      <c r="AU13" s="27">
        <f t="shared" si="10"/>
        <v>90.447570952902083</v>
      </c>
      <c r="AV13" s="45">
        <v>1.3664713664713666E-2</v>
      </c>
      <c r="AW13" s="45"/>
      <c r="AX13" s="45">
        <v>47.482121045168498</v>
      </c>
      <c r="AY13" s="27">
        <f t="shared" si="11"/>
        <v>47.495785758833215</v>
      </c>
      <c r="AZ13" s="28">
        <f t="shared" si="17"/>
        <v>0.4383906633906634</v>
      </c>
      <c r="BA13" s="28">
        <f t="shared" si="12"/>
        <v>0</v>
      </c>
      <c r="BB13" s="28">
        <f t="shared" si="12"/>
        <v>1106.8323427777273</v>
      </c>
      <c r="BC13" s="27">
        <f t="shared" si="13"/>
        <v>1107.270733441118</v>
      </c>
    </row>
    <row r="14" spans="1:55" ht="15" x14ac:dyDescent="0.25">
      <c r="A14" s="31" t="s">
        <v>75</v>
      </c>
      <c r="B14" s="40"/>
      <c r="C14" s="40"/>
      <c r="D14" s="30">
        <f>SUM(D7:D13)</f>
        <v>11.903785168397265</v>
      </c>
      <c r="E14" s="30">
        <f>SUM(E7:E13)</f>
        <v>0.69797608755449614</v>
      </c>
      <c r="F14" s="30">
        <f>SUM(F7:F13)</f>
        <v>829.90789204715463</v>
      </c>
      <c r="G14" s="30">
        <f t="shared" ref="G14" si="19">SUM(D14:F14)</f>
        <v>842.50965330310635</v>
      </c>
      <c r="H14" s="30">
        <f>SUM(H7:H13)</f>
        <v>8.5045471728128952</v>
      </c>
      <c r="I14" s="30">
        <f>SUM(I7:I13)</f>
        <v>0.4816266446321863</v>
      </c>
      <c r="J14" s="30">
        <f>SUM(J7:J13)</f>
        <v>561.71884602324826</v>
      </c>
      <c r="K14" s="30">
        <f t="shared" ref="K14" si="20">SUM(H14:J14)</f>
        <v>570.70501984069335</v>
      </c>
      <c r="L14" s="30">
        <f>SUM(L7:L13)</f>
        <v>18.058658797460719</v>
      </c>
      <c r="M14" s="30">
        <f>SUM(M7:M13)</f>
        <v>1.0056261261025101</v>
      </c>
      <c r="N14" s="30">
        <f>SUM(N7:N13)</f>
        <v>1137.4970196955987</v>
      </c>
      <c r="O14" s="30">
        <f t="shared" ref="O14" si="21">SUM(L14:N14)</f>
        <v>1156.561304619162</v>
      </c>
      <c r="P14" s="42">
        <f>SUM(P7:P13)</f>
        <v>31.570858575707977</v>
      </c>
      <c r="Q14" s="42">
        <f>SUM(Q7:Q13)</f>
        <v>1.7571698131300375</v>
      </c>
      <c r="R14" s="42">
        <f>SUM(R7:R13)</f>
        <v>2282.5221498884248</v>
      </c>
      <c r="S14" s="30">
        <f t="shared" si="3"/>
        <v>2315.8501782772628</v>
      </c>
      <c r="T14" s="30">
        <f>SUM(T7:T13)</f>
        <v>34.781937680113636</v>
      </c>
      <c r="U14" s="30">
        <f>SUM(U7:U13)</f>
        <v>1.7574498301440713</v>
      </c>
      <c r="V14" s="30">
        <f>SUM(V7:V13)</f>
        <v>2760.7691600650337</v>
      </c>
      <c r="W14" s="30">
        <f t="shared" si="4"/>
        <v>2797.3085475752914</v>
      </c>
      <c r="X14" s="30">
        <f>SUM(X7:X13)</f>
        <v>29.370370309844912</v>
      </c>
      <c r="Y14" s="30">
        <f>SUM(Y7:Y13)</f>
        <v>1.4153899229462106</v>
      </c>
      <c r="Z14" s="30">
        <f>SUM(Z7:Z13)</f>
        <v>2186.711935813054</v>
      </c>
      <c r="AA14" s="30">
        <f t="shared" si="5"/>
        <v>2217.4976960458453</v>
      </c>
      <c r="AB14" s="30">
        <f>SUM(AB7:AB13)</f>
        <v>22.846329611091903</v>
      </c>
      <c r="AC14" s="30">
        <f>SUM(AC7:AC13)</f>
        <v>1.5022845013098849</v>
      </c>
      <c r="AD14" s="30">
        <f>SUM(AD7:AD13)</f>
        <v>1697.8760290309028</v>
      </c>
      <c r="AE14" s="30">
        <f t="shared" si="6"/>
        <v>1722.2246431433045</v>
      </c>
      <c r="AF14" s="30">
        <f>SUM(AF7:AF13)</f>
        <v>17.671958510892132</v>
      </c>
      <c r="AG14" s="30">
        <f>SUM(AG7:AG13)</f>
        <v>1.1850300013793724</v>
      </c>
      <c r="AH14" s="30">
        <f>SUM(AH7:AH13)</f>
        <v>1394.4884091246902</v>
      </c>
      <c r="AI14" s="30">
        <f t="shared" si="7"/>
        <v>1413.3453976369617</v>
      </c>
      <c r="AJ14" s="30">
        <f>SUM(AJ7:AJ13)</f>
        <v>21.140979128982721</v>
      </c>
      <c r="AK14" s="30">
        <f>SUM(AK7:AK13)</f>
        <v>0.97597319615828693</v>
      </c>
      <c r="AL14" s="30">
        <f>SUM(AL7:AL13)</f>
        <v>1535.0248688645181</v>
      </c>
      <c r="AM14" s="30">
        <f t="shared" si="8"/>
        <v>1557.1418211896591</v>
      </c>
      <c r="AN14" s="30">
        <f>SUM(AN7:AN13)</f>
        <v>22.495362909826461</v>
      </c>
      <c r="AO14" s="30">
        <f>SUM(AO7:AO13)</f>
        <v>1.3636982135864752</v>
      </c>
      <c r="AP14" s="30">
        <f>SUM(AP7:AP13)</f>
        <v>1797.948939560727</v>
      </c>
      <c r="AQ14" s="30">
        <f t="shared" si="9"/>
        <v>1821.8080006841399</v>
      </c>
      <c r="AR14" s="30">
        <f>SUM(AR7:AR13)</f>
        <v>23.414098440940545</v>
      </c>
      <c r="AS14" s="30">
        <f>SUM(AS7:AS13)</f>
        <v>1.389376207505407</v>
      </c>
      <c r="AT14" s="30">
        <f>SUM(AT7:AT13)</f>
        <v>1934.5995340833588</v>
      </c>
      <c r="AU14" s="30">
        <f t="shared" si="10"/>
        <v>1959.4030087318047</v>
      </c>
      <c r="AV14" s="30">
        <f>SUM(AV7:AV13)</f>
        <v>14.411128917700491</v>
      </c>
      <c r="AW14" s="30">
        <f>SUM(AW7:AW13)</f>
        <v>1.0775148765818274</v>
      </c>
      <c r="AX14" s="30">
        <f>SUM(AX7:AX13)</f>
        <v>1107.1391254063274</v>
      </c>
      <c r="AY14" s="30">
        <f t="shared" si="11"/>
        <v>1122.6277692006097</v>
      </c>
      <c r="AZ14" s="30">
        <f>SUM(AZ7:AZ13)</f>
        <v>256.17001522377166</v>
      </c>
      <c r="BA14" s="30">
        <f>SUM(BA7:BA13)</f>
        <v>14.609115421030767</v>
      </c>
      <c r="BB14" s="30">
        <f>SUM(BB7:BB13)</f>
        <v>19226.203909603038</v>
      </c>
      <c r="BC14" s="30">
        <f>SUM(BC7:BC13)</f>
        <v>19496.983040247836</v>
      </c>
    </row>
    <row r="16" spans="1:55" ht="15" x14ac:dyDescent="0.25">
      <c r="A16" s="35" t="s">
        <v>27</v>
      </c>
      <c r="B16" s="34" t="s">
        <v>5</v>
      </c>
      <c r="C16" s="34" t="s">
        <v>6</v>
      </c>
      <c r="D16" s="47">
        <v>41640</v>
      </c>
      <c r="E16" s="47">
        <v>41671</v>
      </c>
      <c r="F16" s="47">
        <v>41699</v>
      </c>
      <c r="G16" s="47">
        <v>41730</v>
      </c>
      <c r="H16" s="47">
        <v>41760</v>
      </c>
      <c r="I16" s="47">
        <v>41791</v>
      </c>
      <c r="J16" s="47">
        <v>41821</v>
      </c>
      <c r="K16" s="47">
        <v>41852</v>
      </c>
      <c r="L16" s="47">
        <v>41883</v>
      </c>
      <c r="M16" s="47">
        <v>41913</v>
      </c>
      <c r="N16" s="47">
        <v>41944</v>
      </c>
      <c r="O16" s="47">
        <v>41974</v>
      </c>
      <c r="P16" s="33" t="s">
        <v>7</v>
      </c>
    </row>
    <row r="17" spans="1:55" x14ac:dyDescent="0.2">
      <c r="A17" s="36" t="s">
        <v>72</v>
      </c>
      <c r="B17" s="34">
        <v>8</v>
      </c>
      <c r="C17" s="37"/>
      <c r="D17" s="27">
        <f t="shared" ref="D17:D23" si="22">+D7</f>
        <v>0</v>
      </c>
      <c r="E17" s="27">
        <f t="shared" ref="E17:E23" si="23">+H7</f>
        <v>0</v>
      </c>
      <c r="F17" s="27">
        <f t="shared" ref="F17:F23" si="24">+L7</f>
        <v>9.0646651270207851E-2</v>
      </c>
      <c r="G17" s="27">
        <f t="shared" ref="G17:G23" si="25">+P7</f>
        <v>0.14630484988452655</v>
      </c>
      <c r="H17" s="27">
        <f t="shared" ref="H17:H23" si="26">+T7</f>
        <v>0.14642032332563509</v>
      </c>
      <c r="I17" s="27">
        <f t="shared" ref="I17:I23" si="27">+X7</f>
        <v>0.34595842956120093</v>
      </c>
      <c r="J17" s="27">
        <f t="shared" ref="J17:J23" si="28">+AB7</f>
        <v>0.17009237875288685</v>
      </c>
      <c r="K17" s="27">
        <f t="shared" ref="K17:K23" si="29">+AF7</f>
        <v>0.1418013856812933</v>
      </c>
      <c r="L17" s="27">
        <f t="shared" ref="L17:L23" si="30">+AJ7</f>
        <v>0.11189376443418016</v>
      </c>
      <c r="M17" s="27">
        <f t="shared" ref="M17:M23" si="31">+AN7</f>
        <v>6.4434180138568137E-2</v>
      </c>
      <c r="N17" s="27">
        <f t="shared" ref="N17:N23" si="32">+AR7</f>
        <v>0.22251732101616634</v>
      </c>
      <c r="O17" s="27">
        <f t="shared" ref="O17:O23" si="33">+AV7</f>
        <v>4.3071593533487301E-2</v>
      </c>
      <c r="P17" s="27">
        <f t="shared" ref="P17:P23" si="34">SUM(D17:O17)</f>
        <v>1.4831408775981527</v>
      </c>
    </row>
    <row r="18" spans="1:55" x14ac:dyDescent="0.2">
      <c r="A18" s="36" t="s">
        <v>90</v>
      </c>
      <c r="B18" s="34">
        <v>10</v>
      </c>
      <c r="C18" s="37"/>
      <c r="D18" s="27">
        <f t="shared" si="22"/>
        <v>5.3393335886633482E-2</v>
      </c>
      <c r="E18" s="27">
        <f t="shared" si="23"/>
        <v>2.2405208732286484E-2</v>
      </c>
      <c r="F18" s="27">
        <f t="shared" si="24"/>
        <v>6.9283799310608976E-2</v>
      </c>
      <c r="G18" s="27">
        <f t="shared" si="25"/>
        <v>7.8728456530065105E-2</v>
      </c>
      <c r="H18" s="27">
        <f t="shared" si="26"/>
        <v>0.11206051321332827</v>
      </c>
      <c r="I18" s="27">
        <f t="shared" si="27"/>
        <v>8.4140176177709705E-2</v>
      </c>
      <c r="J18" s="27">
        <f t="shared" si="28"/>
        <v>0.11505936422826507</v>
      </c>
      <c r="K18" s="27">
        <f t="shared" si="29"/>
        <v>7.3040980467253935E-2</v>
      </c>
      <c r="L18" s="27">
        <f t="shared" si="30"/>
        <v>7.9934890846419013E-2</v>
      </c>
      <c r="M18" s="27">
        <f t="shared" si="31"/>
        <v>6.0045959402527771E-2</v>
      </c>
      <c r="N18" s="27">
        <f t="shared" si="32"/>
        <v>5.4875526618153973E-2</v>
      </c>
      <c r="O18" s="27">
        <f t="shared" si="33"/>
        <v>3.6020681731137497E-2</v>
      </c>
      <c r="P18" s="27">
        <f t="shared" si="34"/>
        <v>0.83898889314438929</v>
      </c>
    </row>
    <row r="19" spans="1:55" x14ac:dyDescent="0.2">
      <c r="A19" s="36" t="s">
        <v>70</v>
      </c>
      <c r="B19" s="34" t="s">
        <v>91</v>
      </c>
      <c r="C19" s="37"/>
      <c r="D19" s="27">
        <f t="shared" si="22"/>
        <v>0.63368031772747913</v>
      </c>
      <c r="E19" s="27">
        <f t="shared" si="23"/>
        <v>0.42737362109592203</v>
      </c>
      <c r="F19" s="27">
        <f t="shared" si="24"/>
        <v>0.70942363333487957</v>
      </c>
      <c r="G19" s="27">
        <f t="shared" si="25"/>
        <v>0.95428603967148806</v>
      </c>
      <c r="H19" s="27">
        <f t="shared" si="26"/>
        <v>1.4264443984434907</v>
      </c>
      <c r="I19" s="27">
        <f t="shared" si="27"/>
        <v>1.0682622855985029</v>
      </c>
      <c r="J19" s="27">
        <f t="shared" si="28"/>
        <v>1.1919647228156178</v>
      </c>
      <c r="K19" s="27">
        <f t="shared" si="29"/>
        <v>0.83105872793980218</v>
      </c>
      <c r="L19" s="27">
        <f t="shared" si="30"/>
        <v>0.91592437123068837</v>
      </c>
      <c r="M19" s="27">
        <f t="shared" si="31"/>
        <v>0.95925557198268052</v>
      </c>
      <c r="N19" s="27">
        <f t="shared" si="32"/>
        <v>1.0038116474194838</v>
      </c>
      <c r="O19" s="27">
        <f t="shared" si="33"/>
        <v>0.54331283922014173</v>
      </c>
      <c r="P19" s="27">
        <f t="shared" si="34"/>
        <v>10.664798176480177</v>
      </c>
    </row>
    <row r="20" spans="1:55" x14ac:dyDescent="0.2">
      <c r="A20" s="36" t="s">
        <v>92</v>
      </c>
      <c r="B20" s="34">
        <v>29</v>
      </c>
      <c r="C20" s="37"/>
      <c r="D20" s="27">
        <f t="shared" si="22"/>
        <v>1.6796951082130016E-2</v>
      </c>
      <c r="E20" s="27">
        <f t="shared" si="23"/>
        <v>2.9401712839165612E-2</v>
      </c>
      <c r="F20" s="27">
        <f t="shared" si="24"/>
        <v>5.3768626389273759E-2</v>
      </c>
      <c r="G20" s="27">
        <f>+P10</f>
        <v>0.14509511000937172</v>
      </c>
      <c r="H20" s="27">
        <f t="shared" si="26"/>
        <v>0.1379048026188007</v>
      </c>
      <c r="I20" s="27">
        <f t="shared" si="27"/>
        <v>0.15352386335850912</v>
      </c>
      <c r="J20" s="27">
        <f t="shared" si="28"/>
        <v>4.7063870545839409E-2</v>
      </c>
      <c r="K20" s="27">
        <f t="shared" si="29"/>
        <v>4.9728704129344187E-2</v>
      </c>
      <c r="L20" s="27">
        <f t="shared" si="30"/>
        <v>7.2013336251725318E-2</v>
      </c>
      <c r="M20" s="27">
        <f t="shared" si="31"/>
        <v>0.10536533963969186</v>
      </c>
      <c r="N20" s="27">
        <f t="shared" si="32"/>
        <v>0.10809406487165281</v>
      </c>
      <c r="O20" s="27">
        <f t="shared" si="33"/>
        <v>4.3999030341314214E-2</v>
      </c>
      <c r="P20" s="27">
        <f t="shared" si="34"/>
        <v>0.96275541207681881</v>
      </c>
    </row>
    <row r="21" spans="1:55" ht="42.75" x14ac:dyDescent="0.2">
      <c r="A21" s="36" t="s">
        <v>74</v>
      </c>
      <c r="B21" s="41" t="s">
        <v>99</v>
      </c>
      <c r="C21" s="37"/>
      <c r="D21" s="27">
        <f t="shared" si="22"/>
        <v>11.179289918076377</v>
      </c>
      <c r="E21" s="27">
        <f t="shared" si="23"/>
        <v>8.0046852844641752</v>
      </c>
      <c r="F21" s="27">
        <f t="shared" si="24"/>
        <v>17.092188893808554</v>
      </c>
      <c r="G21" s="27">
        <f t="shared" si="25"/>
        <v>30.194223367391775</v>
      </c>
      <c r="H21" s="27">
        <f t="shared" si="26"/>
        <v>32.899274907679647</v>
      </c>
      <c r="I21" s="27">
        <f t="shared" si="27"/>
        <v>27.660098671762103</v>
      </c>
      <c r="J21" s="27">
        <f t="shared" si="28"/>
        <v>21.294904897504917</v>
      </c>
      <c r="K21" s="27">
        <f t="shared" si="29"/>
        <v>16.545795732141457</v>
      </c>
      <c r="L21" s="27">
        <f t="shared" si="30"/>
        <v>19.918815298822242</v>
      </c>
      <c r="M21" s="27">
        <f t="shared" si="31"/>
        <v>21.277373179774312</v>
      </c>
      <c r="N21" s="27">
        <f t="shared" si="32"/>
        <v>21.984230990446196</v>
      </c>
      <c r="O21" s="27">
        <f t="shared" si="33"/>
        <v>13.731060059209698</v>
      </c>
      <c r="P21" s="27">
        <f t="shared" si="34"/>
        <v>241.78194120108145</v>
      </c>
    </row>
    <row r="22" spans="1:55" x14ac:dyDescent="0.2">
      <c r="A22" s="36" t="s">
        <v>93</v>
      </c>
      <c r="B22" s="34">
        <v>37</v>
      </c>
      <c r="C22" s="37"/>
      <c r="D22" s="27">
        <f t="shared" si="22"/>
        <v>0</v>
      </c>
      <c r="E22" s="27">
        <f t="shared" si="23"/>
        <v>0</v>
      </c>
      <c r="F22" s="27">
        <f t="shared" si="24"/>
        <v>0</v>
      </c>
      <c r="G22" s="27">
        <f t="shared" si="25"/>
        <v>0</v>
      </c>
      <c r="H22" s="27">
        <f t="shared" si="26"/>
        <v>0</v>
      </c>
      <c r="I22" s="27">
        <f t="shared" si="27"/>
        <v>0</v>
      </c>
      <c r="J22" s="27">
        <f t="shared" si="28"/>
        <v>0</v>
      </c>
      <c r="K22" s="27">
        <f t="shared" si="29"/>
        <v>0</v>
      </c>
      <c r="L22" s="27">
        <f t="shared" si="30"/>
        <v>0</v>
      </c>
      <c r="M22" s="27">
        <f t="shared" si="31"/>
        <v>0</v>
      </c>
      <c r="N22" s="27">
        <f t="shared" si="32"/>
        <v>0</v>
      </c>
      <c r="O22" s="27">
        <f t="shared" si="33"/>
        <v>0</v>
      </c>
      <c r="P22" s="27">
        <f>SUM(D22:O22)</f>
        <v>0</v>
      </c>
    </row>
    <row r="23" spans="1:55" x14ac:dyDescent="0.2">
      <c r="A23" s="36" t="s">
        <v>73</v>
      </c>
      <c r="B23" s="34">
        <v>55</v>
      </c>
      <c r="C23" s="37"/>
      <c r="D23" s="27">
        <f t="shared" si="22"/>
        <v>2.0624645624645627E-2</v>
      </c>
      <c r="E23" s="27">
        <f t="shared" si="23"/>
        <v>2.0681345681345685E-2</v>
      </c>
      <c r="F23" s="27">
        <f t="shared" si="24"/>
        <v>4.334719334719335E-2</v>
      </c>
      <c r="G23" s="27">
        <f t="shared" si="25"/>
        <v>5.2220752220752231E-2</v>
      </c>
      <c r="H23" s="27">
        <f t="shared" si="26"/>
        <v>5.9832734832734838E-2</v>
      </c>
      <c r="I23" s="27">
        <f t="shared" si="27"/>
        <v>5.8386883386883387E-2</v>
      </c>
      <c r="J23" s="27">
        <f t="shared" si="28"/>
        <v>2.7244377244377244E-2</v>
      </c>
      <c r="K23" s="27">
        <f t="shared" si="29"/>
        <v>3.0532980532980532E-2</v>
      </c>
      <c r="L23" s="27">
        <f t="shared" si="30"/>
        <v>4.2397467397467407E-2</v>
      </c>
      <c r="M23" s="27">
        <f t="shared" si="31"/>
        <v>2.8888678888678895E-2</v>
      </c>
      <c r="N23" s="27">
        <f t="shared" si="32"/>
        <v>4.056889056889057E-2</v>
      </c>
      <c r="O23" s="27">
        <f t="shared" si="33"/>
        <v>1.3664713664713666E-2</v>
      </c>
      <c r="P23" s="27">
        <f t="shared" si="34"/>
        <v>0.43839066339066346</v>
      </c>
    </row>
    <row r="24" spans="1:55" ht="15" x14ac:dyDescent="0.25">
      <c r="A24" s="31" t="s">
        <v>29</v>
      </c>
      <c r="B24" s="40"/>
      <c r="C24" s="40"/>
      <c r="D24" s="30">
        <f t="shared" ref="D24:P24" si="35">SUM(D17:D23)</f>
        <v>11.903785168397265</v>
      </c>
      <c r="E24" s="30">
        <f t="shared" si="35"/>
        <v>8.5045471728128952</v>
      </c>
      <c r="F24" s="30">
        <f t="shared" si="35"/>
        <v>18.058658797460719</v>
      </c>
      <c r="G24" s="30">
        <f t="shared" si="35"/>
        <v>31.570858575707977</v>
      </c>
      <c r="H24" s="30">
        <f t="shared" si="35"/>
        <v>34.781937680113636</v>
      </c>
      <c r="I24" s="30">
        <f t="shared" si="35"/>
        <v>29.370370309844912</v>
      </c>
      <c r="J24" s="30">
        <f t="shared" si="35"/>
        <v>22.846329611091903</v>
      </c>
      <c r="K24" s="30">
        <f t="shared" si="35"/>
        <v>17.671958510892132</v>
      </c>
      <c r="L24" s="30">
        <f t="shared" si="35"/>
        <v>21.140979128982721</v>
      </c>
      <c r="M24" s="30">
        <f t="shared" si="35"/>
        <v>22.495362909826461</v>
      </c>
      <c r="N24" s="30">
        <f t="shared" si="35"/>
        <v>23.414098440940545</v>
      </c>
      <c r="O24" s="30">
        <f t="shared" si="35"/>
        <v>14.411128917700491</v>
      </c>
      <c r="P24" s="30">
        <f t="shared" si="35"/>
        <v>256.17001522377166</v>
      </c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</row>
    <row r="25" spans="1:55" x14ac:dyDescent="0.2">
      <c r="A25" s="36"/>
    </row>
    <row r="26" spans="1:55" x14ac:dyDescent="0.2">
      <c r="A26" s="36"/>
    </row>
    <row r="27" spans="1:55" ht="15" x14ac:dyDescent="0.25">
      <c r="A27" s="35" t="s">
        <v>66</v>
      </c>
      <c r="B27" s="34" t="s">
        <v>5</v>
      </c>
      <c r="C27" s="34" t="s">
        <v>6</v>
      </c>
      <c r="D27" s="47">
        <v>41640</v>
      </c>
      <c r="E27" s="47">
        <v>41671</v>
      </c>
      <c r="F27" s="47">
        <v>41699</v>
      </c>
      <c r="G27" s="47">
        <v>41730</v>
      </c>
      <c r="H27" s="47">
        <v>41760</v>
      </c>
      <c r="I27" s="47">
        <v>41791</v>
      </c>
      <c r="J27" s="47">
        <v>41821</v>
      </c>
      <c r="K27" s="47">
        <v>41852</v>
      </c>
      <c r="L27" s="47">
        <v>41883</v>
      </c>
      <c r="M27" s="47">
        <v>41913</v>
      </c>
      <c r="N27" s="47">
        <v>41944</v>
      </c>
      <c r="O27" s="47">
        <v>41974</v>
      </c>
      <c r="P27" s="33" t="s">
        <v>7</v>
      </c>
    </row>
    <row r="28" spans="1:55" x14ac:dyDescent="0.2">
      <c r="A28" s="36" t="s">
        <v>72</v>
      </c>
      <c r="B28" s="34">
        <v>8</v>
      </c>
      <c r="C28" s="37"/>
      <c r="D28" s="27">
        <f t="shared" ref="D28:D34" si="36">+E7</f>
        <v>0</v>
      </c>
      <c r="E28" s="27">
        <f t="shared" ref="E28:E34" si="37">+I7</f>
        <v>0</v>
      </c>
      <c r="F28" s="27">
        <f t="shared" ref="F28:F34" si="38">M7</f>
        <v>0</v>
      </c>
      <c r="G28" s="27">
        <f t="shared" ref="G28:G34" si="39">Q7</f>
        <v>0.15699466653618432</v>
      </c>
      <c r="H28" s="27">
        <f t="shared" ref="H28:H34" si="40">U7</f>
        <v>0.24143709937857802</v>
      </c>
      <c r="I28" s="27">
        <f t="shared" ref="I28:I34" si="41">Y7</f>
        <v>0.32819151538875563</v>
      </c>
      <c r="J28" s="27">
        <f t="shared" ref="J28:J34" si="42">AC7</f>
        <v>0.22921661692029158</v>
      </c>
      <c r="K28" s="27">
        <f t="shared" ref="K28:K34" si="43">AG7</f>
        <v>0.19717913588100011</v>
      </c>
      <c r="L28" s="27">
        <f t="shared" ref="L28:L34" si="44">AK7</f>
        <v>0.11703038606449084</v>
      </c>
      <c r="M28" s="27">
        <f t="shared" ref="M28:M34" si="45">AO7</f>
        <v>0.23692322747957131</v>
      </c>
      <c r="N28" s="27">
        <f t="shared" ref="N28:N34" si="46">AS7</f>
        <v>0.15853598864804028</v>
      </c>
      <c r="O28" s="27">
        <f t="shared" ref="O28:O34" si="47">AW7</f>
        <v>0.20015168566815086</v>
      </c>
      <c r="P28" s="27">
        <f t="shared" ref="P28:P34" si="48">SUM(D28:O28)</f>
        <v>1.8656603219650629</v>
      </c>
    </row>
    <row r="29" spans="1:55" x14ac:dyDescent="0.2">
      <c r="A29" s="36" t="s">
        <v>90</v>
      </c>
      <c r="B29" s="34">
        <v>10</v>
      </c>
      <c r="C29" s="37"/>
      <c r="D29" s="27">
        <f t="shared" si="36"/>
        <v>0</v>
      </c>
      <c r="E29" s="27">
        <f t="shared" si="37"/>
        <v>0</v>
      </c>
      <c r="F29" s="27">
        <f t="shared" si="38"/>
        <v>0</v>
      </c>
      <c r="G29" s="27">
        <f t="shared" si="39"/>
        <v>0</v>
      </c>
      <c r="H29" s="27">
        <f t="shared" si="40"/>
        <v>0</v>
      </c>
      <c r="I29" s="27">
        <f t="shared" si="41"/>
        <v>0</v>
      </c>
      <c r="J29" s="27">
        <f t="shared" si="42"/>
        <v>0</v>
      </c>
      <c r="K29" s="27">
        <f t="shared" si="43"/>
        <v>0</v>
      </c>
      <c r="L29" s="27">
        <f t="shared" si="44"/>
        <v>0</v>
      </c>
      <c r="M29" s="27">
        <f t="shared" si="45"/>
        <v>0</v>
      </c>
      <c r="N29" s="27">
        <f t="shared" si="46"/>
        <v>0</v>
      </c>
      <c r="O29" s="27">
        <f t="shared" si="47"/>
        <v>0</v>
      </c>
      <c r="P29" s="27">
        <f t="shared" si="48"/>
        <v>0</v>
      </c>
    </row>
    <row r="30" spans="1:55" x14ac:dyDescent="0.2">
      <c r="A30" s="36" t="s">
        <v>70</v>
      </c>
      <c r="B30" s="34" t="s">
        <v>91</v>
      </c>
      <c r="C30" s="37"/>
      <c r="D30" s="27">
        <f t="shared" si="36"/>
        <v>0</v>
      </c>
      <c r="E30" s="27">
        <f t="shared" si="37"/>
        <v>0</v>
      </c>
      <c r="F30" s="27">
        <f t="shared" si="38"/>
        <v>0</v>
      </c>
      <c r="G30" s="27">
        <f t="shared" si="39"/>
        <v>0</v>
      </c>
      <c r="H30" s="27">
        <f t="shared" si="40"/>
        <v>0</v>
      </c>
      <c r="I30" s="27">
        <f t="shared" si="41"/>
        <v>0</v>
      </c>
      <c r="J30" s="27">
        <f t="shared" si="42"/>
        <v>0</v>
      </c>
      <c r="K30" s="27">
        <f t="shared" si="43"/>
        <v>0</v>
      </c>
      <c r="L30" s="27">
        <f t="shared" si="44"/>
        <v>0</v>
      </c>
      <c r="M30" s="27">
        <f t="shared" si="45"/>
        <v>0</v>
      </c>
      <c r="N30" s="27">
        <f t="shared" si="46"/>
        <v>0</v>
      </c>
      <c r="O30" s="27">
        <f t="shared" si="47"/>
        <v>0</v>
      </c>
      <c r="P30" s="27">
        <f t="shared" si="48"/>
        <v>0</v>
      </c>
    </row>
    <row r="31" spans="1:55" x14ac:dyDescent="0.2">
      <c r="A31" s="36" t="s">
        <v>92</v>
      </c>
      <c r="B31" s="34">
        <v>29</v>
      </c>
      <c r="C31" s="37"/>
      <c r="D31" s="27">
        <f t="shared" si="36"/>
        <v>0</v>
      </c>
      <c r="E31" s="27">
        <f t="shared" si="37"/>
        <v>0</v>
      </c>
      <c r="F31" s="27">
        <f t="shared" si="38"/>
        <v>0</v>
      </c>
      <c r="G31" s="27">
        <f t="shared" si="39"/>
        <v>0</v>
      </c>
      <c r="H31" s="27">
        <f t="shared" si="40"/>
        <v>0</v>
      </c>
      <c r="I31" s="27">
        <f t="shared" si="41"/>
        <v>0</v>
      </c>
      <c r="J31" s="27">
        <f t="shared" si="42"/>
        <v>0</v>
      </c>
      <c r="K31" s="27">
        <f t="shared" si="43"/>
        <v>0</v>
      </c>
      <c r="L31" s="27">
        <f t="shared" si="44"/>
        <v>0</v>
      </c>
      <c r="M31" s="27">
        <f t="shared" si="45"/>
        <v>0</v>
      </c>
      <c r="N31" s="27">
        <f t="shared" si="46"/>
        <v>0</v>
      </c>
      <c r="O31" s="27">
        <f t="shared" si="47"/>
        <v>0</v>
      </c>
      <c r="P31" s="27">
        <f t="shared" si="48"/>
        <v>0</v>
      </c>
    </row>
    <row r="32" spans="1:55" ht="42.75" x14ac:dyDescent="0.2">
      <c r="A32" s="36" t="s">
        <v>74</v>
      </c>
      <c r="B32" s="41" t="s">
        <v>99</v>
      </c>
      <c r="C32" s="37"/>
      <c r="D32" s="27">
        <f t="shared" si="36"/>
        <v>0.69797608755449614</v>
      </c>
      <c r="E32" s="27">
        <f t="shared" si="37"/>
        <v>0.4816266446321863</v>
      </c>
      <c r="F32" s="27">
        <f t="shared" si="38"/>
        <v>1.0056261261025101</v>
      </c>
      <c r="G32" s="27">
        <f t="shared" si="39"/>
        <v>1.6001751465938532</v>
      </c>
      <c r="H32" s="27">
        <f t="shared" si="40"/>
        <v>1.5160127307654934</v>
      </c>
      <c r="I32" s="27">
        <f t="shared" si="41"/>
        <v>1.087198407557455</v>
      </c>
      <c r="J32" s="27">
        <f t="shared" si="42"/>
        <v>1.2730678843895933</v>
      </c>
      <c r="K32" s="27">
        <f t="shared" si="43"/>
        <v>0.98785086549837242</v>
      </c>
      <c r="L32" s="27">
        <f t="shared" si="44"/>
        <v>0.85894281009379603</v>
      </c>
      <c r="M32" s="27">
        <f t="shared" si="45"/>
        <v>1.1267749861069039</v>
      </c>
      <c r="N32" s="27">
        <f t="shared" si="46"/>
        <v>1.2308402188573668</v>
      </c>
      <c r="O32" s="27">
        <f t="shared" si="47"/>
        <v>0.87736319091367654</v>
      </c>
      <c r="P32" s="27">
        <f t="shared" si="48"/>
        <v>12.743455099065702</v>
      </c>
    </row>
    <row r="33" spans="1:55" x14ac:dyDescent="0.2">
      <c r="A33" s="36" t="s">
        <v>93</v>
      </c>
      <c r="B33" s="34">
        <v>37</v>
      </c>
      <c r="C33" s="37"/>
      <c r="D33" s="27">
        <f t="shared" si="36"/>
        <v>0</v>
      </c>
      <c r="E33" s="27">
        <f t="shared" si="37"/>
        <v>0</v>
      </c>
      <c r="F33" s="27">
        <f t="shared" si="38"/>
        <v>0</v>
      </c>
      <c r="G33" s="27">
        <f t="shared" si="39"/>
        <v>0</v>
      </c>
      <c r="H33" s="27">
        <f t="shared" si="40"/>
        <v>0</v>
      </c>
      <c r="I33" s="27">
        <f t="shared" si="41"/>
        <v>0</v>
      </c>
      <c r="J33" s="27">
        <f t="shared" si="42"/>
        <v>0</v>
      </c>
      <c r="K33" s="27">
        <f t="shared" si="43"/>
        <v>0</v>
      </c>
      <c r="L33" s="27">
        <f t="shared" si="44"/>
        <v>0</v>
      </c>
      <c r="M33" s="27">
        <f t="shared" si="45"/>
        <v>0</v>
      </c>
      <c r="N33" s="27">
        <f t="shared" si="46"/>
        <v>0</v>
      </c>
      <c r="O33" s="27">
        <f t="shared" si="47"/>
        <v>0</v>
      </c>
      <c r="P33" s="27">
        <f>SUM(D33:O33)</f>
        <v>0</v>
      </c>
    </row>
    <row r="34" spans="1:55" x14ac:dyDescent="0.2">
      <c r="A34" s="36" t="s">
        <v>73</v>
      </c>
      <c r="B34" s="34">
        <v>55</v>
      </c>
      <c r="C34" s="37"/>
      <c r="D34" s="27">
        <f t="shared" si="36"/>
        <v>0</v>
      </c>
      <c r="E34" s="27">
        <f t="shared" si="37"/>
        <v>0</v>
      </c>
      <c r="F34" s="27">
        <f t="shared" si="38"/>
        <v>0</v>
      </c>
      <c r="G34" s="27">
        <f t="shared" si="39"/>
        <v>0</v>
      </c>
      <c r="H34" s="27">
        <f t="shared" si="40"/>
        <v>0</v>
      </c>
      <c r="I34" s="27">
        <f t="shared" si="41"/>
        <v>0</v>
      </c>
      <c r="J34" s="27">
        <f t="shared" si="42"/>
        <v>0</v>
      </c>
      <c r="K34" s="27">
        <f t="shared" si="43"/>
        <v>0</v>
      </c>
      <c r="L34" s="27">
        <f t="shared" si="44"/>
        <v>0</v>
      </c>
      <c r="M34" s="27">
        <f t="shared" si="45"/>
        <v>0</v>
      </c>
      <c r="N34" s="27">
        <f t="shared" si="46"/>
        <v>0</v>
      </c>
      <c r="O34" s="27">
        <f t="shared" si="47"/>
        <v>0</v>
      </c>
      <c r="P34" s="27">
        <f t="shared" si="48"/>
        <v>0</v>
      </c>
    </row>
    <row r="35" spans="1:55" ht="15" x14ac:dyDescent="0.25">
      <c r="A35" s="31" t="s">
        <v>67</v>
      </c>
      <c r="B35" s="40"/>
      <c r="C35" s="40"/>
      <c r="D35" s="30">
        <f t="shared" ref="D35:P35" si="49">SUM(D28:D34)</f>
        <v>0.69797608755449614</v>
      </c>
      <c r="E35" s="30">
        <f t="shared" si="49"/>
        <v>0.4816266446321863</v>
      </c>
      <c r="F35" s="30">
        <f t="shared" si="49"/>
        <v>1.0056261261025101</v>
      </c>
      <c r="G35" s="30">
        <f t="shared" si="49"/>
        <v>1.7571698131300375</v>
      </c>
      <c r="H35" s="30">
        <f t="shared" si="49"/>
        <v>1.7574498301440713</v>
      </c>
      <c r="I35" s="30">
        <f t="shared" si="49"/>
        <v>1.4153899229462106</v>
      </c>
      <c r="J35" s="30">
        <f t="shared" si="49"/>
        <v>1.5022845013098849</v>
      </c>
      <c r="K35" s="30">
        <f t="shared" si="49"/>
        <v>1.1850300013793724</v>
      </c>
      <c r="L35" s="30">
        <f t="shared" si="49"/>
        <v>0.97597319615828693</v>
      </c>
      <c r="M35" s="30">
        <f t="shared" si="49"/>
        <v>1.3636982135864752</v>
      </c>
      <c r="N35" s="30">
        <f t="shared" si="49"/>
        <v>1.389376207505407</v>
      </c>
      <c r="O35" s="30">
        <f t="shared" si="49"/>
        <v>1.0775148765818274</v>
      </c>
      <c r="P35" s="30">
        <f t="shared" si="49"/>
        <v>14.609115421030765</v>
      </c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</row>
    <row r="36" spans="1:55" x14ac:dyDescent="0.2">
      <c r="A36" s="36"/>
    </row>
    <row r="37" spans="1:55" x14ac:dyDescent="0.2">
      <c r="A37" s="36"/>
    </row>
    <row r="38" spans="1:55" ht="15" x14ac:dyDescent="0.25">
      <c r="A38" s="35" t="s">
        <v>30</v>
      </c>
      <c r="B38" s="34" t="s">
        <v>5</v>
      </c>
      <c r="C38" s="34" t="s">
        <v>6</v>
      </c>
      <c r="D38" s="47">
        <v>41640</v>
      </c>
      <c r="E38" s="47">
        <v>41671</v>
      </c>
      <c r="F38" s="47">
        <v>41699</v>
      </c>
      <c r="G38" s="47">
        <v>41730</v>
      </c>
      <c r="H38" s="47">
        <v>41760</v>
      </c>
      <c r="I38" s="47">
        <v>41791</v>
      </c>
      <c r="J38" s="47">
        <v>41821</v>
      </c>
      <c r="K38" s="47">
        <v>41852</v>
      </c>
      <c r="L38" s="47">
        <v>41883</v>
      </c>
      <c r="M38" s="47">
        <v>41913</v>
      </c>
      <c r="N38" s="47">
        <v>41944</v>
      </c>
      <c r="O38" s="47">
        <v>41974</v>
      </c>
      <c r="P38" s="33" t="s">
        <v>7</v>
      </c>
    </row>
    <row r="39" spans="1:55" x14ac:dyDescent="0.2">
      <c r="A39" s="36" t="s">
        <v>72</v>
      </c>
      <c r="B39" s="34">
        <v>8</v>
      </c>
      <c r="C39" s="37"/>
      <c r="D39" s="27">
        <f t="shared" ref="D39:D45" si="50">+F7</f>
        <v>0.12834040307055461</v>
      </c>
      <c r="E39" s="27">
        <f t="shared" ref="E39:E45" si="51">J7</f>
        <v>7.1441016108364272E-2</v>
      </c>
      <c r="F39" s="27">
        <f t="shared" ref="F39:F45" si="52">N7</f>
        <v>0.17497447615697315</v>
      </c>
      <c r="G39" s="27">
        <f t="shared" ref="G39:G45" si="53">R7</f>
        <v>63.38833488613411</v>
      </c>
      <c r="H39" s="27">
        <f t="shared" ref="H39:H45" si="54">V7</f>
        <v>128.35489703593669</v>
      </c>
      <c r="I39" s="27">
        <f t="shared" ref="I39:I45" si="55">Z7</f>
        <v>132.7427652229353</v>
      </c>
      <c r="J39" s="27">
        <f t="shared" ref="J39:J45" si="56">AD7</f>
        <v>108.56488891432427</v>
      </c>
      <c r="K39" s="27">
        <f t="shared" ref="K39:K45" si="57">AH7</f>
        <v>97.939221617894489</v>
      </c>
      <c r="L39" s="27">
        <f t="shared" ref="L39:L45" si="58">AL7</f>
        <v>88.588476845298047</v>
      </c>
      <c r="M39" s="27">
        <f t="shared" ref="M39:M45" si="59">AP7</f>
        <v>80.476998534526075</v>
      </c>
      <c r="N39" s="27">
        <f t="shared" ref="N39:N45" si="60">AT7</f>
        <v>76.083403255484455</v>
      </c>
      <c r="O39" s="27">
        <f t="shared" ref="O39:O45" si="61">AX7</f>
        <v>62.956083762131641</v>
      </c>
      <c r="P39" s="27">
        <f t="shared" ref="P39:P45" si="62">SUM(D39:O39)</f>
        <v>839.46982597000101</v>
      </c>
    </row>
    <row r="40" spans="1:55" x14ac:dyDescent="0.2">
      <c r="A40" s="36" t="s">
        <v>90</v>
      </c>
      <c r="B40" s="34">
        <v>10</v>
      </c>
      <c r="C40" s="37"/>
      <c r="D40" s="27">
        <f t="shared" si="50"/>
        <v>28.642785367345056</v>
      </c>
      <c r="E40" s="27">
        <f t="shared" si="51"/>
        <v>16.899625919830534</v>
      </c>
      <c r="F40" s="27">
        <f t="shared" si="52"/>
        <v>43.734349393134472</v>
      </c>
      <c r="G40" s="27">
        <f t="shared" si="53"/>
        <v>61.31046571358015</v>
      </c>
      <c r="H40" s="27">
        <f t="shared" si="54"/>
        <v>84.743635604132052</v>
      </c>
      <c r="I40" s="27">
        <f t="shared" si="55"/>
        <v>58.020827051267013</v>
      </c>
      <c r="J40" s="27">
        <f t="shared" si="56"/>
        <v>89.534846795687301</v>
      </c>
      <c r="K40" s="27">
        <f t="shared" si="57"/>
        <v>59.25801253224536</v>
      </c>
      <c r="L40" s="27">
        <f t="shared" si="58"/>
        <v>32.334550310729703</v>
      </c>
      <c r="M40" s="27">
        <f t="shared" si="59"/>
        <v>38.773718736538626</v>
      </c>
      <c r="N40" s="27">
        <f t="shared" si="60"/>
        <v>57.178770711811374</v>
      </c>
      <c r="O40" s="27">
        <f t="shared" si="61"/>
        <v>47.282610144328991</v>
      </c>
      <c r="P40" s="27">
        <f t="shared" si="62"/>
        <v>617.71419828063063</v>
      </c>
    </row>
    <row r="41" spans="1:55" x14ac:dyDescent="0.2">
      <c r="A41" s="36" t="s">
        <v>70</v>
      </c>
      <c r="B41" s="34" t="s">
        <v>91</v>
      </c>
      <c r="C41" s="37"/>
      <c r="D41" s="27">
        <f t="shared" si="50"/>
        <v>238.04012845878293</v>
      </c>
      <c r="E41" s="27">
        <f t="shared" si="51"/>
        <v>158.3482291629546</v>
      </c>
      <c r="F41" s="27">
        <f t="shared" si="52"/>
        <v>339.86979810005704</v>
      </c>
      <c r="G41" s="27">
        <f t="shared" si="53"/>
        <v>521.70911425324812</v>
      </c>
      <c r="H41" s="27">
        <f t="shared" si="54"/>
        <v>665.82162043392611</v>
      </c>
      <c r="I41" s="27">
        <f t="shared" si="55"/>
        <v>619.7952444963197</v>
      </c>
      <c r="J41" s="27">
        <f t="shared" si="56"/>
        <v>501.50361988565379</v>
      </c>
      <c r="K41" s="27">
        <f t="shared" si="57"/>
        <v>422.77261869619014</v>
      </c>
      <c r="L41" s="27">
        <f t="shared" si="58"/>
        <v>435.21538402787422</v>
      </c>
      <c r="M41" s="27">
        <f t="shared" si="59"/>
        <v>436.81839893390782</v>
      </c>
      <c r="N41" s="27">
        <f t="shared" si="60"/>
        <v>486.86751575183825</v>
      </c>
      <c r="O41" s="27">
        <f t="shared" si="61"/>
        <v>305.82697448803327</v>
      </c>
      <c r="P41" s="27">
        <f t="shared" si="62"/>
        <v>5132.588646688786</v>
      </c>
    </row>
    <row r="42" spans="1:55" x14ac:dyDescent="0.2">
      <c r="A42" s="36" t="s">
        <v>92</v>
      </c>
      <c r="B42" s="34">
        <v>29</v>
      </c>
      <c r="C42" s="37"/>
      <c r="D42" s="27">
        <f t="shared" si="50"/>
        <v>41.708558685513729</v>
      </c>
      <c r="E42" s="27">
        <f t="shared" si="51"/>
        <v>32.127945334387476</v>
      </c>
      <c r="F42" s="27">
        <f t="shared" si="52"/>
        <v>62.043988938724539</v>
      </c>
      <c r="G42" s="27">
        <f t="shared" si="53"/>
        <v>261.83273143829007</v>
      </c>
      <c r="H42" s="27">
        <f t="shared" si="54"/>
        <v>265.1405601436619</v>
      </c>
      <c r="I42" s="27">
        <f t="shared" si="55"/>
        <v>235.20807506421295</v>
      </c>
      <c r="J42" s="27">
        <f t="shared" si="56"/>
        <v>110.64492988299119</v>
      </c>
      <c r="K42" s="27">
        <f t="shared" si="57"/>
        <v>95.170631250866109</v>
      </c>
      <c r="L42" s="27">
        <f t="shared" si="58"/>
        <v>93.531031598599768</v>
      </c>
      <c r="M42" s="27">
        <f t="shared" si="59"/>
        <v>177.43093305541143</v>
      </c>
      <c r="N42" s="27">
        <f t="shared" si="60"/>
        <v>198.73545870196952</v>
      </c>
      <c r="O42" s="27">
        <f t="shared" si="61"/>
        <v>64.480432533691982</v>
      </c>
      <c r="P42" s="27">
        <f t="shared" si="62"/>
        <v>1638.0552766283208</v>
      </c>
    </row>
    <row r="43" spans="1:55" ht="42.75" x14ac:dyDescent="0.2">
      <c r="A43" s="36" t="s">
        <v>74</v>
      </c>
      <c r="B43" s="41" t="s">
        <v>99</v>
      </c>
      <c r="C43" s="37"/>
      <c r="D43" s="27">
        <f t="shared" si="50"/>
        <v>454.71241730031812</v>
      </c>
      <c r="E43" s="27">
        <f t="shared" si="51"/>
        <v>307.2146031970243</v>
      </c>
      <c r="F43" s="27">
        <f t="shared" si="52"/>
        <v>591.03309379570646</v>
      </c>
      <c r="G43" s="27">
        <f t="shared" si="53"/>
        <v>1211.546001111944</v>
      </c>
      <c r="H43" s="27">
        <f t="shared" si="54"/>
        <v>1394.3366647693661</v>
      </c>
      <c r="I43" s="27">
        <f t="shared" si="55"/>
        <v>977.93203443031291</v>
      </c>
      <c r="J43" s="27">
        <f t="shared" si="56"/>
        <v>776.55757502572521</v>
      </c>
      <c r="K43" s="27">
        <f t="shared" si="57"/>
        <v>616.08241605004855</v>
      </c>
      <c r="L43" s="27">
        <f t="shared" si="58"/>
        <v>795.69463038740616</v>
      </c>
      <c r="M43" s="27">
        <f t="shared" si="59"/>
        <v>934.36318659366259</v>
      </c>
      <c r="N43" s="27">
        <f t="shared" si="60"/>
        <v>1000.7380172087373</v>
      </c>
      <c r="O43" s="27">
        <f t="shared" si="61"/>
        <v>561.42032098511777</v>
      </c>
      <c r="P43" s="27">
        <f t="shared" si="62"/>
        <v>9621.6309608553693</v>
      </c>
    </row>
    <row r="44" spans="1:55" x14ac:dyDescent="0.2">
      <c r="A44" s="36" t="s">
        <v>93</v>
      </c>
      <c r="B44" s="34">
        <v>37</v>
      </c>
      <c r="C44" s="37"/>
      <c r="D44" s="27">
        <f t="shared" si="50"/>
        <v>19.79099960645415</v>
      </c>
      <c r="E44" s="27">
        <f t="shared" si="51"/>
        <v>12.059291617473434</v>
      </c>
      <c r="F44" s="27">
        <f t="shared" si="52"/>
        <v>26.336696182605266</v>
      </c>
      <c r="G44" s="27">
        <f t="shared" si="53"/>
        <v>25.739163715072806</v>
      </c>
      <c r="H44" s="27">
        <f t="shared" si="54"/>
        <v>30.600905155450604</v>
      </c>
      <c r="I44" s="27">
        <f t="shared" si="55"/>
        <v>33.344122392758749</v>
      </c>
      <c r="J44" s="27">
        <f t="shared" si="56"/>
        <v>30.58279811097993</v>
      </c>
      <c r="K44" s="27">
        <f t="shared" si="57"/>
        <v>20.279889807162533</v>
      </c>
      <c r="L44" s="27">
        <f t="shared" si="58"/>
        <v>12.85600157418339</v>
      </c>
      <c r="M44" s="27">
        <f t="shared" si="59"/>
        <v>16.042841401023217</v>
      </c>
      <c r="N44" s="27">
        <f t="shared" si="60"/>
        <v>24.589366391184573</v>
      </c>
      <c r="O44" s="27">
        <f t="shared" si="61"/>
        <v>17.690582447855171</v>
      </c>
      <c r="P44" s="27">
        <f>SUM(D44:O44)</f>
        <v>269.91265840220382</v>
      </c>
    </row>
    <row r="45" spans="1:55" x14ac:dyDescent="0.2">
      <c r="A45" s="36" t="s">
        <v>73</v>
      </c>
      <c r="B45" s="34">
        <v>55</v>
      </c>
      <c r="C45" s="37"/>
      <c r="D45" s="27">
        <f t="shared" si="50"/>
        <v>46.884662225670077</v>
      </c>
      <c r="E45" s="27">
        <f t="shared" si="51"/>
        <v>34.99770977546946</v>
      </c>
      <c r="F45" s="27">
        <f t="shared" si="52"/>
        <v>74.304118809214174</v>
      </c>
      <c r="G45" s="27">
        <f t="shared" si="53"/>
        <v>136.99633877015609</v>
      </c>
      <c r="H45" s="27">
        <f t="shared" si="54"/>
        <v>191.77087692255998</v>
      </c>
      <c r="I45" s="27">
        <f t="shared" si="55"/>
        <v>129.6688671552474</v>
      </c>
      <c r="J45" s="27">
        <f t="shared" si="56"/>
        <v>80.487370415541335</v>
      </c>
      <c r="K45" s="27">
        <f t="shared" si="57"/>
        <v>82.985619170282874</v>
      </c>
      <c r="L45" s="27">
        <f t="shared" si="58"/>
        <v>76.80479412042682</v>
      </c>
      <c r="M45" s="27">
        <f t="shared" si="59"/>
        <v>114.04286230565738</v>
      </c>
      <c r="N45" s="27">
        <f t="shared" si="60"/>
        <v>90.407002062333191</v>
      </c>
      <c r="O45" s="27">
        <f t="shared" si="61"/>
        <v>47.482121045168498</v>
      </c>
      <c r="P45" s="27">
        <f t="shared" si="62"/>
        <v>1106.8323427777273</v>
      </c>
    </row>
    <row r="46" spans="1:55" ht="15" x14ac:dyDescent="0.25">
      <c r="A46" s="31" t="s">
        <v>31</v>
      </c>
      <c r="B46" s="40"/>
      <c r="C46" s="40"/>
      <c r="D46" s="30">
        <f t="shared" ref="D46:P46" si="63">SUM(D39:D45)</f>
        <v>829.90789204715463</v>
      </c>
      <c r="E46" s="30">
        <f t="shared" si="63"/>
        <v>561.71884602324826</v>
      </c>
      <c r="F46" s="30">
        <f t="shared" si="63"/>
        <v>1137.4970196955987</v>
      </c>
      <c r="G46" s="30">
        <f t="shared" si="63"/>
        <v>2282.5221498884248</v>
      </c>
      <c r="H46" s="30">
        <f t="shared" si="63"/>
        <v>2760.7691600650337</v>
      </c>
      <c r="I46" s="30">
        <f t="shared" si="63"/>
        <v>2186.711935813054</v>
      </c>
      <c r="J46" s="30">
        <f t="shared" si="63"/>
        <v>1697.8760290309028</v>
      </c>
      <c r="K46" s="30">
        <f t="shared" si="63"/>
        <v>1394.4884091246902</v>
      </c>
      <c r="L46" s="30">
        <f t="shared" si="63"/>
        <v>1535.0248688645181</v>
      </c>
      <c r="M46" s="30">
        <f t="shared" si="63"/>
        <v>1797.948939560727</v>
      </c>
      <c r="N46" s="30">
        <f t="shared" si="63"/>
        <v>1934.5995340833588</v>
      </c>
      <c r="O46" s="30">
        <f t="shared" si="63"/>
        <v>1107.1391254063274</v>
      </c>
      <c r="P46" s="30">
        <f t="shared" si="63"/>
        <v>19226.203909603038</v>
      </c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</row>
    <row r="47" spans="1:55" x14ac:dyDescent="0.2">
      <c r="A47" s="36"/>
    </row>
    <row r="48" spans="1:55" x14ac:dyDescent="0.2">
      <c r="A48" s="36"/>
    </row>
    <row r="49" spans="1:55" ht="15" x14ac:dyDescent="0.25">
      <c r="A49" s="35" t="s">
        <v>32</v>
      </c>
      <c r="B49" s="34" t="s">
        <v>5</v>
      </c>
      <c r="C49" s="34" t="s">
        <v>6</v>
      </c>
      <c r="D49" s="33">
        <f t="shared" ref="D49:O49" si="64">D38</f>
        <v>41640</v>
      </c>
      <c r="E49" s="33">
        <f t="shared" si="64"/>
        <v>41671</v>
      </c>
      <c r="F49" s="33">
        <f t="shared" si="64"/>
        <v>41699</v>
      </c>
      <c r="G49" s="33">
        <f t="shared" si="64"/>
        <v>41730</v>
      </c>
      <c r="H49" s="33">
        <f t="shared" si="64"/>
        <v>41760</v>
      </c>
      <c r="I49" s="33">
        <f t="shared" si="64"/>
        <v>41791</v>
      </c>
      <c r="J49" s="33">
        <f t="shared" si="64"/>
        <v>41821</v>
      </c>
      <c r="K49" s="33">
        <f t="shared" si="64"/>
        <v>41852</v>
      </c>
      <c r="L49" s="33">
        <f t="shared" si="64"/>
        <v>41883</v>
      </c>
      <c r="M49" s="33">
        <f t="shared" si="64"/>
        <v>41913</v>
      </c>
      <c r="N49" s="33">
        <f t="shared" si="64"/>
        <v>41944</v>
      </c>
      <c r="O49" s="33">
        <f t="shared" si="64"/>
        <v>41974</v>
      </c>
      <c r="P49" s="33" t="s">
        <v>7</v>
      </c>
    </row>
    <row r="50" spans="1:55" x14ac:dyDescent="0.2">
      <c r="A50" s="36" t="s">
        <v>72</v>
      </c>
      <c r="B50" s="34">
        <v>8</v>
      </c>
      <c r="C50" s="37"/>
      <c r="D50" s="27">
        <f t="shared" ref="D50:D56" si="65">+G7</f>
        <v>0.12834040307055461</v>
      </c>
      <c r="E50" s="27">
        <f t="shared" ref="E50:E56" si="66">+K7</f>
        <v>7.1441016108364272E-2</v>
      </c>
      <c r="F50" s="27">
        <f t="shared" ref="F50:F56" si="67">+O7</f>
        <v>0.26562112742718103</v>
      </c>
      <c r="G50" s="27">
        <f t="shared" ref="G50:O50" si="68">G17+G28+G39</f>
        <v>63.691634402554818</v>
      </c>
      <c r="H50" s="27">
        <f t="shared" si="68"/>
        <v>128.74275445864089</v>
      </c>
      <c r="I50" s="27">
        <f t="shared" si="68"/>
        <v>133.41691516788526</v>
      </c>
      <c r="J50" s="27">
        <f t="shared" si="68"/>
        <v>108.96419790999745</v>
      </c>
      <c r="K50" s="27">
        <f t="shared" si="68"/>
        <v>98.278202139456781</v>
      </c>
      <c r="L50" s="27">
        <f t="shared" si="68"/>
        <v>88.817400995796717</v>
      </c>
      <c r="M50" s="27">
        <f t="shared" si="68"/>
        <v>80.778355942144216</v>
      </c>
      <c r="N50" s="27">
        <f t="shared" si="68"/>
        <v>76.464456565148666</v>
      </c>
      <c r="O50" s="27">
        <f t="shared" si="68"/>
        <v>63.199307041333277</v>
      </c>
      <c r="P50" s="27">
        <f t="shared" ref="P50:P56" si="69">SUM(D50:O50)</f>
        <v>842.81862716956414</v>
      </c>
    </row>
    <row r="51" spans="1:55" x14ac:dyDescent="0.2">
      <c r="A51" s="36" t="s">
        <v>90</v>
      </c>
      <c r="B51" s="34">
        <v>10</v>
      </c>
      <c r="C51" s="37"/>
      <c r="D51" s="27">
        <f t="shared" si="65"/>
        <v>28.696178703231688</v>
      </c>
      <c r="E51" s="27">
        <f t="shared" si="66"/>
        <v>16.922031128562821</v>
      </c>
      <c r="F51" s="27">
        <f t="shared" si="67"/>
        <v>43.803633192445083</v>
      </c>
      <c r="G51" s="27">
        <f t="shared" ref="G51:O51" si="70">G18+G29+G40</f>
        <v>61.389194170110216</v>
      </c>
      <c r="H51" s="27">
        <f t="shared" si="70"/>
        <v>84.855696117345374</v>
      </c>
      <c r="I51" s="27">
        <f t="shared" si="70"/>
        <v>58.104967227444725</v>
      </c>
      <c r="J51" s="27">
        <f t="shared" si="70"/>
        <v>89.64990615991556</v>
      </c>
      <c r="K51" s="27">
        <f t="shared" si="70"/>
        <v>59.331053512712614</v>
      </c>
      <c r="L51" s="27">
        <f t="shared" si="70"/>
        <v>32.41448520157612</v>
      </c>
      <c r="M51" s="27">
        <f t="shared" si="70"/>
        <v>38.833764695941156</v>
      </c>
      <c r="N51" s="27">
        <f t="shared" si="70"/>
        <v>57.233646238429529</v>
      </c>
      <c r="O51" s="27">
        <f t="shared" si="70"/>
        <v>47.318630826060129</v>
      </c>
      <c r="P51" s="27">
        <f t="shared" si="69"/>
        <v>618.55318717377497</v>
      </c>
    </row>
    <row r="52" spans="1:55" x14ac:dyDescent="0.2">
      <c r="A52" s="36" t="s">
        <v>70</v>
      </c>
      <c r="B52" s="34" t="s">
        <v>91</v>
      </c>
      <c r="C52" s="37"/>
      <c r="D52" s="27">
        <f t="shared" si="65"/>
        <v>238.67380877651041</v>
      </c>
      <c r="E52" s="27">
        <f t="shared" si="66"/>
        <v>158.77560278405051</v>
      </c>
      <c r="F52" s="27">
        <f t="shared" si="67"/>
        <v>340.57922173339193</v>
      </c>
      <c r="G52" s="27">
        <f t="shared" ref="G52:O52" si="71">G19+G30+G41</f>
        <v>522.66340029291962</v>
      </c>
      <c r="H52" s="27">
        <f t="shared" si="71"/>
        <v>667.24806483236955</v>
      </c>
      <c r="I52" s="27">
        <f t="shared" si="71"/>
        <v>620.8635067819182</v>
      </c>
      <c r="J52" s="27">
        <f t="shared" si="71"/>
        <v>502.6955846084694</v>
      </c>
      <c r="K52" s="27">
        <f t="shared" si="71"/>
        <v>423.60367742412996</v>
      </c>
      <c r="L52" s="27">
        <f t="shared" si="71"/>
        <v>436.13130839910491</v>
      </c>
      <c r="M52" s="27">
        <f t="shared" si="71"/>
        <v>437.7776545058905</v>
      </c>
      <c r="N52" s="27">
        <f t="shared" si="71"/>
        <v>487.87132739925772</v>
      </c>
      <c r="O52" s="27">
        <f t="shared" si="71"/>
        <v>306.37028732725344</v>
      </c>
      <c r="P52" s="27">
        <f t="shared" si="69"/>
        <v>5143.2534448652668</v>
      </c>
    </row>
    <row r="53" spans="1:55" x14ac:dyDescent="0.2">
      <c r="A53" s="36" t="s">
        <v>92</v>
      </c>
      <c r="B53" s="34">
        <v>29</v>
      </c>
      <c r="C53" s="37"/>
      <c r="D53" s="27">
        <f t="shared" si="65"/>
        <v>41.725355636595857</v>
      </c>
      <c r="E53" s="27">
        <f t="shared" si="66"/>
        <v>32.157347047226644</v>
      </c>
      <c r="F53" s="27">
        <f t="shared" si="67"/>
        <v>62.09775756511381</v>
      </c>
      <c r="G53" s="27">
        <f t="shared" ref="G53:O53" si="72">G20+G31+G42</f>
        <v>261.97782654829945</v>
      </c>
      <c r="H53" s="27">
        <f t="shared" si="72"/>
        <v>265.27846494628068</v>
      </c>
      <c r="I53" s="27">
        <f t="shared" si="72"/>
        <v>235.36159892757146</v>
      </c>
      <c r="J53" s="27">
        <f t="shared" si="72"/>
        <v>110.69199375353703</v>
      </c>
      <c r="K53" s="27">
        <f t="shared" si="72"/>
        <v>95.220359954995459</v>
      </c>
      <c r="L53" s="27">
        <f t="shared" si="72"/>
        <v>93.603044934851496</v>
      </c>
      <c r="M53" s="27">
        <f t="shared" si="72"/>
        <v>177.53629839505112</v>
      </c>
      <c r="N53" s="27">
        <f t="shared" si="72"/>
        <v>198.84355276684119</v>
      </c>
      <c r="O53" s="27">
        <f t="shared" si="72"/>
        <v>64.524431564033293</v>
      </c>
      <c r="P53" s="27">
        <f t="shared" si="69"/>
        <v>1639.0180320403974</v>
      </c>
    </row>
    <row r="54" spans="1:55" ht="42.75" x14ac:dyDescent="0.2">
      <c r="A54" s="36" t="s">
        <v>74</v>
      </c>
      <c r="B54" s="41" t="s">
        <v>99</v>
      </c>
      <c r="C54" s="37"/>
      <c r="D54" s="27">
        <f t="shared" si="65"/>
        <v>466.58968330594899</v>
      </c>
      <c r="E54" s="27">
        <f t="shared" si="66"/>
        <v>315.70091512612066</v>
      </c>
      <c r="F54" s="27">
        <f t="shared" si="67"/>
        <v>609.13090881561754</v>
      </c>
      <c r="G54" s="27">
        <f t="shared" ref="G54:O54" si="73">G21+G32+G43</f>
        <v>1243.3403996259296</v>
      </c>
      <c r="H54" s="27">
        <f t="shared" si="73"/>
        <v>1428.7519524078111</v>
      </c>
      <c r="I54" s="27">
        <f t="shared" si="73"/>
        <v>1006.6793315096324</v>
      </c>
      <c r="J54" s="27">
        <f t="shared" si="73"/>
        <v>799.12554780761968</v>
      </c>
      <c r="K54" s="27">
        <f t="shared" si="73"/>
        <v>633.61606264768841</v>
      </c>
      <c r="L54" s="27">
        <f t="shared" si="73"/>
        <v>816.4723884963222</v>
      </c>
      <c r="M54" s="27">
        <f t="shared" si="73"/>
        <v>956.76733475954381</v>
      </c>
      <c r="N54" s="27">
        <f t="shared" si="73"/>
        <v>1023.9530884180409</v>
      </c>
      <c r="O54" s="27">
        <f t="shared" si="73"/>
        <v>576.02874423524111</v>
      </c>
      <c r="P54" s="27">
        <f t="shared" si="69"/>
        <v>9876.156357155518</v>
      </c>
    </row>
    <row r="55" spans="1:55" x14ac:dyDescent="0.2">
      <c r="A55" s="36" t="s">
        <v>93</v>
      </c>
      <c r="B55" s="34">
        <v>37</v>
      </c>
      <c r="C55" s="37"/>
      <c r="D55" s="27">
        <f t="shared" si="65"/>
        <v>19.79099960645415</v>
      </c>
      <c r="E55" s="27">
        <f t="shared" si="66"/>
        <v>12.059291617473434</v>
      </c>
      <c r="F55" s="27">
        <f t="shared" si="67"/>
        <v>26.336696182605266</v>
      </c>
      <c r="G55" s="27">
        <f t="shared" ref="G55:O55" si="74">G22+G33+G44</f>
        <v>25.739163715072806</v>
      </c>
      <c r="H55" s="27">
        <f t="shared" si="74"/>
        <v>30.600905155450604</v>
      </c>
      <c r="I55" s="27">
        <f t="shared" si="74"/>
        <v>33.344122392758749</v>
      </c>
      <c r="J55" s="27">
        <f t="shared" si="74"/>
        <v>30.58279811097993</v>
      </c>
      <c r="K55" s="27">
        <f t="shared" si="74"/>
        <v>20.279889807162533</v>
      </c>
      <c r="L55" s="27">
        <f t="shared" si="74"/>
        <v>12.85600157418339</v>
      </c>
      <c r="M55" s="27">
        <f t="shared" si="74"/>
        <v>16.042841401023217</v>
      </c>
      <c r="N55" s="27">
        <f t="shared" si="74"/>
        <v>24.589366391184573</v>
      </c>
      <c r="O55" s="27">
        <f t="shared" si="74"/>
        <v>17.690582447855171</v>
      </c>
      <c r="P55" s="27">
        <f>SUM(D55:O55)</f>
        <v>269.91265840220382</v>
      </c>
    </row>
    <row r="56" spans="1:55" x14ac:dyDescent="0.2">
      <c r="A56" s="36" t="s">
        <v>73</v>
      </c>
      <c r="B56" s="34">
        <v>55</v>
      </c>
      <c r="C56" s="37"/>
      <c r="D56" s="27">
        <f t="shared" si="65"/>
        <v>46.90528687129472</v>
      </c>
      <c r="E56" s="27">
        <f t="shared" si="66"/>
        <v>35.018391121150806</v>
      </c>
      <c r="F56" s="27">
        <f t="shared" si="67"/>
        <v>74.347466002561362</v>
      </c>
      <c r="G56" s="27">
        <f t="shared" ref="G56:O56" si="75">G23+G34+G45</f>
        <v>137.04855952237685</v>
      </c>
      <c r="H56" s="27">
        <f t="shared" si="75"/>
        <v>191.8307096573927</v>
      </c>
      <c r="I56" s="27">
        <f t="shared" si="75"/>
        <v>129.72725403863427</v>
      </c>
      <c r="J56" s="27">
        <f t="shared" si="75"/>
        <v>80.514614792785707</v>
      </c>
      <c r="K56" s="27">
        <f t="shared" si="75"/>
        <v>83.016152150815856</v>
      </c>
      <c r="L56" s="27">
        <f t="shared" si="75"/>
        <v>76.847191587824284</v>
      </c>
      <c r="M56" s="27">
        <f t="shared" si="75"/>
        <v>114.07175098454606</v>
      </c>
      <c r="N56" s="27">
        <f t="shared" si="75"/>
        <v>90.447570952902083</v>
      </c>
      <c r="O56" s="27">
        <f t="shared" si="75"/>
        <v>47.495785758833215</v>
      </c>
      <c r="P56" s="27">
        <f t="shared" si="69"/>
        <v>1107.2707334411177</v>
      </c>
    </row>
    <row r="57" spans="1:55" ht="15" x14ac:dyDescent="0.25">
      <c r="A57" s="31" t="s">
        <v>33</v>
      </c>
      <c r="B57" s="40"/>
      <c r="C57" s="40"/>
      <c r="D57" s="30">
        <f t="shared" ref="D57:P57" si="76">SUM(D50:D56)</f>
        <v>842.50965330310635</v>
      </c>
      <c r="E57" s="30">
        <f t="shared" si="76"/>
        <v>570.70501984069313</v>
      </c>
      <c r="F57" s="30">
        <f t="shared" si="76"/>
        <v>1156.561304619162</v>
      </c>
      <c r="G57" s="30">
        <f t="shared" si="76"/>
        <v>2315.8501782772632</v>
      </c>
      <c r="H57" s="30">
        <f t="shared" si="76"/>
        <v>2797.308547575291</v>
      </c>
      <c r="I57" s="30">
        <f t="shared" si="76"/>
        <v>2217.4976960458453</v>
      </c>
      <c r="J57" s="30">
        <f t="shared" si="76"/>
        <v>1722.2246431433048</v>
      </c>
      <c r="K57" s="30">
        <f t="shared" si="76"/>
        <v>1413.3453976369619</v>
      </c>
      <c r="L57" s="30">
        <f t="shared" si="76"/>
        <v>1557.1418211896591</v>
      </c>
      <c r="M57" s="30">
        <f t="shared" si="76"/>
        <v>1821.8080006841401</v>
      </c>
      <c r="N57" s="30">
        <f t="shared" si="76"/>
        <v>1959.4030087318047</v>
      </c>
      <c r="O57" s="30">
        <f t="shared" si="76"/>
        <v>1122.6277692006095</v>
      </c>
      <c r="P57" s="30">
        <f t="shared" si="76"/>
        <v>19496.983040247844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</row>
  </sheetData>
  <conditionalFormatting sqref="D7:F13 AZ7:BB13 H7:J13 L7:N13 P7:R13 T7:V13 X7:Z13 AB7:AD13 AF7:AH13 AJ7:AL13 AN7:AP13 AR7:AT13 AV7:AX13">
    <cfRule type="cellIs" dxfId="0" priority="49" stopIfTrue="1" operator="equal">
      <formula>""</formula>
    </cfRule>
  </conditionalFormatting>
  <pageMargins left="0.25" right="0.25" top="0.75" bottom="0.75" header="0.3" footer="0.3"/>
  <pageSetup scale="17" fitToHeight="0" orientation="portrait" horizontalDpi="300" verticalDpi="300" r:id="rId1"/>
  <rowBreaks count="1" manualBreakCount="1">
    <brk id="14" max="16383" man="1"/>
  </rowBreaks>
  <ignoredErrors>
    <ignoredError sqref="G14 K14 O14 S14 W14:AA14 AE14:AU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C49A3B0E00B644B010EAF7887598A5" ma:contentTypeVersion="119" ma:contentTypeDescription="" ma:contentTypeScope="" ma:versionID="e14f160c6f088893eeb29cb781d79b0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2015-03-25T07:00:00+00:00</OpenedDate>
    <Date1 xmlns="dc463f71-b30c-4ab2-9473-d307f9d35888">2015-03-25T07:00:00+00:00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150487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85B2638-869C-4419-AF67-9C0181A1094B}"/>
</file>

<file path=customXml/itemProps2.xml><?xml version="1.0" encoding="utf-8"?>
<ds:datastoreItem xmlns:ds="http://schemas.openxmlformats.org/officeDocument/2006/customXml" ds:itemID="{8A79F284-C36A-44CD-8DD7-CEA01865C350}"/>
</file>

<file path=customXml/itemProps3.xml><?xml version="1.0" encoding="utf-8"?>
<ds:datastoreItem xmlns:ds="http://schemas.openxmlformats.org/officeDocument/2006/customXml" ds:itemID="{2BDFCC44-5706-480D-8B60-9C753A9F35B8}"/>
</file>

<file path=customXml/itemProps4.xml><?xml version="1.0" encoding="utf-8"?>
<ds:datastoreItem xmlns:ds="http://schemas.openxmlformats.org/officeDocument/2006/customXml" ds:itemID="{1B2BC118-15D0-424E-93D0-0AC477A67D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176 Tons</vt:lpstr>
      <vt:lpstr>MSW Tons</vt:lpstr>
      <vt:lpstr>Recycle Tons</vt:lpstr>
      <vt:lpstr>YW Tons</vt:lpstr>
    </vt:vector>
  </TitlesOfParts>
  <Company>Allied Waste Industries,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mccante</dc:creator>
  <cp:lastModifiedBy>Vander Zalm, Connor</cp:lastModifiedBy>
  <cp:lastPrinted>2015-03-14T17:18:51Z</cp:lastPrinted>
  <dcterms:created xsi:type="dcterms:W3CDTF">2010-12-06T16:45:30Z</dcterms:created>
  <dcterms:modified xsi:type="dcterms:W3CDTF">2015-03-14T17:18:53Z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0x0101006E56B4D1795A2E4DB2F0B01679ED314A0010C49A3B0E00B644B010EAF7887598A5</vt:lpwstr>
  </property>
  <property fmtid="{D5CDD505-2E9C-101B-9397-08002B2CF9AE}" pid="3" name="_docset_NoMedatataSyncRequired">
    <vt:lpwstr>False</vt:lpwstr>
  </property>
</Properties>
</file>