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1"/>
  </bookViews>
  <sheets>
    <sheet name="MMK-2 page 2" sheetId="1" r:id="rId1"/>
    <sheet name="MMK-2 page 1" sheetId="2" r:id="rId2"/>
    <sheet name="MMK-2 page 3" sheetId="3" r:id="rId3"/>
  </sheets>
  <definedNames>
    <definedName name="_xlnm.Print_Area" localSheetId="2">'MMK-2 page 3'!$A$1:$N$45</definedName>
  </definedNames>
  <calcPr fullCalcOnLoad="1"/>
</workbook>
</file>

<file path=xl/sharedStrings.xml><?xml version="1.0" encoding="utf-8"?>
<sst xmlns="http://schemas.openxmlformats.org/spreadsheetml/2006/main" count="180" uniqueCount="74">
  <si>
    <t>reported</t>
  </si>
  <si>
    <t xml:space="preserve">Avista </t>
  </si>
  <si>
    <t>Therm Savings</t>
  </si>
  <si>
    <t>Avista</t>
  </si>
  <si>
    <t>Avista has not provided clear indication of changes to savings estimates for these programs. Awaiting clarification in discovery.</t>
  </si>
  <si>
    <t>Participants</t>
  </si>
  <si>
    <t>Restated to Remove Impact of New Estimates</t>
  </si>
  <si>
    <t>Ceiling/Attic Insulation</t>
  </si>
  <si>
    <t>Floor Insulation</t>
  </si>
  <si>
    <t>Wall Insulation</t>
  </si>
  <si>
    <t>Prog. Thermostat w/AC</t>
  </si>
  <si>
    <t>"Apples to Oranges" vs "Apples to Apples" Comparison</t>
  </si>
  <si>
    <t>Window Replacement*</t>
  </si>
  <si>
    <t>Energy Star Clothes Washer</t>
  </si>
  <si>
    <t>Energy Star Dishwasher</t>
  </si>
  <si>
    <t>Energy Star Home</t>
  </si>
  <si>
    <t>Fireplace Damper</t>
  </si>
  <si>
    <t>High Efficiency Boiler</t>
  </si>
  <si>
    <t>High Efficiency Furnace</t>
  </si>
  <si>
    <t>High Efficiency Water Heat 40G</t>
  </si>
  <si>
    <t>High Efficiency Water Heat 50G</t>
  </si>
  <si>
    <t>High Efficiency Water Heat Tankless</t>
  </si>
  <si>
    <t>unit</t>
  </si>
  <si>
    <t>sq. ft.</t>
  </si>
  <si>
    <t>measure</t>
  </si>
  <si>
    <t>Difference from 2008 reported</t>
  </si>
  <si>
    <t>*see note</t>
  </si>
  <si>
    <t>*see note.</t>
  </si>
  <si>
    <t>*Note: Avista's reported therm savings for windows programs increased disproportionately from participation levels.</t>
  </si>
  <si>
    <t>*</t>
  </si>
  <si>
    <t>High Eff. Water Heat 40G</t>
  </si>
  <si>
    <t>High Eff. Water Heat 50G</t>
  </si>
  <si>
    <t>High Eff. Water Heat Tankless</t>
  </si>
  <si>
    <t>6,683*</t>
  </si>
  <si>
    <t>149,429*</t>
  </si>
  <si>
    <t>Savings Estimates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</si>
  <si>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</si>
  <si>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</si>
  <si>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</si>
  <si>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</si>
  <si>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</si>
  <si>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</si>
  <si>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</si>
  <si>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</si>
  <si>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</si>
  <si>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</si>
  <si>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Avista Reported Therm Savings </t>
  </si>
  <si>
    <t>2006</t>
  </si>
  <si>
    <t>2007</t>
  </si>
  <si>
    <t>Sources: Avista Response to Public Counsel Data Request No. 283, Attachment A (participation and reported savings);</t>
  </si>
  <si>
    <t>Avista Response to Public Counsel Data Request No. 441 (Savings Estimates).</t>
  </si>
  <si>
    <t>2,531*</t>
  </si>
  <si>
    <t>40,336*</t>
  </si>
  <si>
    <t xml:space="preserve">(C) </t>
  </si>
  <si>
    <t xml:space="preserve">Column (J) Calculations: Re-stated 2008 Savings (Column (J)) calculated as follows: For per measure programs, multiplied </t>
  </si>
  <si>
    <t xml:space="preserve">2008 participants by 2006-2007 savings amount (J=C*E); for per sq. ft. programs, 2008 reported savings divided by </t>
  </si>
  <si>
    <t>2008 savings estimate equals total sq. feet. Total sq. feet then multiplied by 2006-2007 savings estimate (J=(I/F)*E).</t>
  </si>
  <si>
    <t xml:space="preserve">Washington Restatement of 2008 Residential Savings (Therms) </t>
  </si>
  <si>
    <t>to Remove Impact of New 2008 Savings Estimates</t>
  </si>
  <si>
    <t>2008  Restated Savings using 06 estimates</t>
  </si>
  <si>
    <t>Avista Reported Washington Residential Gas DSM Savings &amp; Restated 2008 Results to Remove Impact of New Estimates</t>
  </si>
  <si>
    <t>TOTAL</t>
  </si>
  <si>
    <t xml:space="preserve"> TOTAL</t>
  </si>
  <si>
    <t>New Windows**</t>
  </si>
  <si>
    <t>Energy Star New Windows**</t>
  </si>
  <si>
    <t xml:space="preserve">** Avista reported two separate sets of data for the energy star new windows (new construction) program. This exhibit </t>
  </si>
  <si>
    <t xml:space="preserve">presents the data in the same manner, although it appears the program offerings were identical. </t>
  </si>
  <si>
    <t>(C)</t>
  </si>
  <si>
    <t>2008    Restated Savings using 06 estimates</t>
  </si>
  <si>
    <t xml:space="preserve"> </t>
  </si>
  <si>
    <t xml:space="preserve">Idaho Restatement of 2008 Residential Savings (Therms) </t>
  </si>
  <si>
    <t>2006         &amp; 2007</t>
  </si>
  <si>
    <t xml:space="preserve">Source: Avista Response to Public Counsel Data Request No. 283, Attachment A </t>
  </si>
  <si>
    <t xml:space="preserve">** Avista reported two separate sets of data for the Energy Star new windows (new construction) program. This exhibit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</si>
</sst>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_(* #,##0.0_);_(* \(#,##0.0\);_(* &quot;-&quot;??_);_(@_)"/>
    <numFmt numFmtId="168" formatCode="_(* #,##0.000_);_(* \(#,##0.000\);_(* &quot;-&quot;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E39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0" fillId="33" borderId="10" xfId="42" applyNumberFormat="1" applyFont="1" applyFill="1" applyBorder="1" applyAlignment="1">
      <alignment/>
    </xf>
    <xf numFmtId="0" fontId="37" fillId="0" borderId="0" xfId="0" applyFont="1" applyAlignment="1">
      <alignment horizontal="left"/>
    </xf>
    <xf numFmtId="0" fontId="0" fillId="34" borderId="10" xfId="0" applyFill="1" applyBorder="1" applyAlignment="1">
      <alignment/>
    </xf>
    <xf numFmtId="164" fontId="37" fillId="34" borderId="11" xfId="42" applyNumberFormat="1" applyFont="1" applyFill="1" applyBorder="1" applyAlignment="1">
      <alignment/>
    </xf>
    <xf numFmtId="0" fontId="37" fillId="34" borderId="10" xfId="0" applyFont="1" applyFill="1" applyBorder="1" applyAlignment="1">
      <alignment horizontal="right"/>
    </xf>
    <xf numFmtId="0" fontId="37" fillId="34" borderId="10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164" fontId="37" fillId="34" borderId="0" xfId="42" applyNumberFormat="1" applyFont="1" applyFill="1" applyBorder="1" applyAlignment="1">
      <alignment horizontal="center"/>
    </xf>
    <xf numFmtId="164" fontId="0" fillId="34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164" fontId="37" fillId="34" borderId="13" xfId="42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7" fillId="34" borderId="10" xfId="42" applyNumberFormat="1" applyFont="1" applyFill="1" applyBorder="1" applyAlignment="1">
      <alignment horizontal="right"/>
    </xf>
    <xf numFmtId="164" fontId="37" fillId="34" borderId="10" xfId="42" applyNumberFormat="1" applyFont="1" applyFill="1" applyBorder="1" applyAlignment="1">
      <alignment horizontal="center"/>
    </xf>
    <xf numFmtId="164" fontId="0" fillId="34" borderId="10" xfId="42" applyNumberFormat="1" applyFont="1" applyFill="1" applyBorder="1" applyAlignment="1">
      <alignment/>
    </xf>
    <xf numFmtId="0" fontId="37" fillId="34" borderId="14" xfId="0" applyFont="1" applyFill="1" applyBorder="1" applyAlignment="1">
      <alignment horizontal="center" wrapText="1"/>
    </xf>
    <xf numFmtId="0" fontId="0" fillId="34" borderId="15" xfId="0" applyFill="1" applyBorder="1" applyAlignment="1">
      <alignment/>
    </xf>
    <xf numFmtId="164" fontId="0" fillId="34" borderId="15" xfId="42" applyNumberFormat="1" applyFont="1" applyFill="1" applyBorder="1" applyAlignment="1">
      <alignment/>
    </xf>
    <xf numFmtId="49" fontId="37" fillId="34" borderId="14" xfId="0" applyNumberFormat="1" applyFont="1" applyFill="1" applyBorder="1" applyAlignment="1">
      <alignment horizontal="center" wrapText="1"/>
    </xf>
    <xf numFmtId="164" fontId="37" fillId="33" borderId="16" xfId="42" applyNumberFormat="1" applyFont="1" applyFill="1" applyBorder="1" applyAlignment="1">
      <alignment horizontal="center" wrapText="1"/>
    </xf>
    <xf numFmtId="164" fontId="37" fillId="33" borderId="17" xfId="42" applyNumberFormat="1" applyFont="1" applyFill="1" applyBorder="1" applyAlignment="1">
      <alignment horizontal="center"/>
    </xf>
    <xf numFmtId="164" fontId="37" fillId="33" borderId="18" xfId="42" applyNumberFormat="1" applyFont="1" applyFill="1" applyBorder="1" applyAlignment="1">
      <alignment horizontal="center"/>
    </xf>
    <xf numFmtId="164" fontId="0" fillId="33" borderId="17" xfId="42" applyNumberFormat="1" applyFont="1" applyFill="1" applyBorder="1" applyAlignment="1">
      <alignment/>
    </xf>
    <xf numFmtId="164" fontId="37" fillId="33" borderId="19" xfId="42" applyNumberFormat="1" applyFont="1" applyFill="1" applyBorder="1" applyAlignment="1">
      <alignment/>
    </xf>
    <xf numFmtId="164" fontId="39" fillId="34" borderId="15" xfId="42" applyNumberFormat="1" applyFont="1" applyFill="1" applyBorder="1" applyAlignment="1">
      <alignment/>
    </xf>
    <xf numFmtId="164" fontId="37" fillId="34" borderId="20" xfId="42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7" fillId="0" borderId="14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164" fontId="37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37" fillId="0" borderId="11" xfId="42" applyNumberFormat="1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0" fillId="0" borderId="15" xfId="0" applyBorder="1" applyAlignment="1">
      <alignment/>
    </xf>
    <xf numFmtId="0" fontId="40" fillId="0" borderId="10" xfId="0" applyFont="1" applyFill="1" applyBorder="1" applyAlignment="1">
      <alignment/>
    </xf>
    <xf numFmtId="164" fontId="0" fillId="0" borderId="15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164" fontId="37" fillId="0" borderId="11" xfId="42" applyNumberFormat="1" applyFont="1" applyBorder="1" applyAlignment="1">
      <alignment/>
    </xf>
    <xf numFmtId="0" fontId="0" fillId="0" borderId="20" xfId="0" applyBorder="1" applyAlignment="1">
      <alignment/>
    </xf>
    <xf numFmtId="164" fontId="37" fillId="0" borderId="15" xfId="42" applyNumberFormat="1" applyFont="1" applyBorder="1" applyAlignment="1">
      <alignment/>
    </xf>
    <xf numFmtId="164" fontId="37" fillId="0" borderId="17" xfId="42" applyNumberFormat="1" applyFont="1" applyBorder="1" applyAlignment="1">
      <alignment horizontal="center" wrapText="1"/>
    </xf>
    <xf numFmtId="164" fontId="0" fillId="0" borderId="17" xfId="42" applyNumberFormat="1" applyFont="1" applyBorder="1" applyAlignment="1">
      <alignment/>
    </xf>
    <xf numFmtId="164" fontId="37" fillId="0" borderId="19" xfId="42" applyNumberFormat="1" applyFont="1" applyBorder="1" applyAlignment="1">
      <alignment/>
    </xf>
    <xf numFmtId="164" fontId="0" fillId="34" borderId="10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37" fillId="34" borderId="11" xfId="42" applyNumberFormat="1" applyFont="1" applyFill="1" applyBorder="1" applyAlignment="1">
      <alignment horizontal="right"/>
    </xf>
    <xf numFmtId="164" fontId="37" fillId="0" borderId="15" xfId="42" applyNumberFormat="1" applyFont="1" applyBorder="1" applyAlignment="1">
      <alignment horizontal="right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" fontId="0" fillId="0" borderId="15" xfId="42" applyNumberFormat="1" applyFont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64" fontId="37" fillId="0" borderId="17" xfId="42" applyNumberFormat="1" applyFont="1" applyBorder="1" applyAlignment="1">
      <alignment horizontal="right" wrapText="1"/>
    </xf>
    <xf numFmtId="164" fontId="0" fillId="0" borderId="17" xfId="42" applyNumberFormat="1" applyFont="1" applyBorder="1" applyAlignment="1">
      <alignment horizontal="right"/>
    </xf>
    <xf numFmtId="43" fontId="0" fillId="0" borderId="17" xfId="42" applyFont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37" fillId="0" borderId="11" xfId="42" applyNumberFormat="1" applyFont="1" applyBorder="1" applyAlignment="1">
      <alignment horizontal="right"/>
    </xf>
    <xf numFmtId="164" fontId="37" fillId="0" borderId="20" xfId="42" applyNumberFormat="1" applyFont="1" applyBorder="1" applyAlignment="1">
      <alignment horizontal="right"/>
    </xf>
    <xf numFmtId="164" fontId="0" fillId="34" borderId="0" xfId="42" applyNumberFormat="1" applyFont="1" applyFill="1" applyBorder="1" applyAlignment="1">
      <alignment horizontal="right"/>
    </xf>
    <xf numFmtId="49" fontId="41" fillId="34" borderId="10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164" fontId="37" fillId="0" borderId="19" xfId="42" applyNumberFormat="1" applyFont="1" applyBorder="1" applyAlignment="1">
      <alignment horizontal="right"/>
    </xf>
    <xf numFmtId="164" fontId="41" fillId="33" borderId="17" xfId="42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21" xfId="42" applyNumberFormat="1" applyFont="1" applyBorder="1" applyAlignment="1">
      <alignment horizontal="center" vertical="center" wrapText="1"/>
    </xf>
    <xf numFmtId="164" fontId="41" fillId="35" borderId="22" xfId="42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1" fillId="0" borderId="15" xfId="42" applyNumberFormat="1" applyFont="1" applyBorder="1" applyAlignment="1">
      <alignment horizontal="center" vertical="center" wrapText="1"/>
    </xf>
    <xf numFmtId="164" fontId="41" fillId="34" borderId="0" xfId="42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0" fillId="0" borderId="17" xfId="42" applyNumberFormat="1" applyFont="1" applyFill="1" applyBorder="1" applyAlignment="1">
      <alignment horizontal="right"/>
    </xf>
    <xf numFmtId="164" fontId="39" fillId="34" borderId="0" xfId="42" applyNumberFormat="1" applyFont="1" applyFill="1" applyBorder="1" applyAlignment="1">
      <alignment horizontal="right"/>
    </xf>
    <xf numFmtId="49" fontId="41" fillId="34" borderId="21" xfId="0" applyNumberFormat="1" applyFont="1" applyFill="1" applyBorder="1" applyAlignment="1">
      <alignment horizontal="center" vertical="center" wrapText="1"/>
    </xf>
    <xf numFmtId="49" fontId="41" fillId="34" borderId="23" xfId="0" applyNumberFormat="1" applyFont="1" applyFill="1" applyBorder="1" applyAlignment="1">
      <alignment horizontal="center" vertical="center"/>
    </xf>
    <xf numFmtId="49" fontId="41" fillId="33" borderId="21" xfId="42" applyNumberFormat="1" applyFont="1" applyFill="1" applyBorder="1" applyAlignment="1">
      <alignment horizontal="center" vertical="center" wrapText="1"/>
    </xf>
    <xf numFmtId="164" fontId="37" fillId="35" borderId="24" xfId="42" applyNumberFormat="1" applyFont="1" applyFill="1" applyBorder="1" applyAlignment="1">
      <alignment horizontal="center"/>
    </xf>
    <xf numFmtId="164" fontId="0" fillId="35" borderId="24" xfId="42" applyNumberFormat="1" applyFont="1" applyFill="1" applyBorder="1" applyAlignment="1">
      <alignment/>
    </xf>
    <xf numFmtId="164" fontId="0" fillId="35" borderId="24" xfId="42" applyNumberFormat="1" applyFont="1" applyFill="1" applyBorder="1" applyAlignment="1">
      <alignment horizontal="right"/>
    </xf>
    <xf numFmtId="164" fontId="37" fillId="35" borderId="25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37" fillId="0" borderId="17" xfId="0" applyFont="1" applyBorder="1" applyAlignment="1">
      <alignment horizontal="center" wrapText="1"/>
    </xf>
    <xf numFmtId="0" fontId="42" fillId="0" borderId="17" xfId="42" applyNumberFormat="1" applyFont="1" applyBorder="1" applyAlignment="1">
      <alignment horizontal="center" vertical="center" wrapText="1"/>
    </xf>
    <xf numFmtId="164" fontId="37" fillId="0" borderId="17" xfId="42" applyNumberFormat="1" applyFont="1" applyBorder="1" applyAlignment="1">
      <alignment/>
    </xf>
    <xf numFmtId="49" fontId="41" fillId="34" borderId="21" xfId="0" applyNumberFormat="1" applyFont="1" applyFill="1" applyBorder="1" applyAlignment="1">
      <alignment horizontal="center" vertical="center"/>
    </xf>
    <xf numFmtId="49" fontId="41" fillId="34" borderId="17" xfId="0" applyNumberFormat="1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/>
    </xf>
    <xf numFmtId="164" fontId="0" fillId="34" borderId="17" xfId="42" applyNumberFormat="1" applyFont="1" applyFill="1" applyBorder="1" applyAlignment="1">
      <alignment/>
    </xf>
    <xf numFmtId="164" fontId="0" fillId="34" borderId="17" xfId="42" applyNumberFormat="1" applyFont="1" applyFill="1" applyBorder="1" applyAlignment="1">
      <alignment horizontal="right"/>
    </xf>
    <xf numFmtId="164" fontId="37" fillId="34" borderId="19" xfId="42" applyNumberFormat="1" applyFont="1" applyFill="1" applyBorder="1" applyAlignment="1">
      <alignment horizontal="right"/>
    </xf>
    <xf numFmtId="0" fontId="37" fillId="34" borderId="17" xfId="0" applyFont="1" applyFill="1" applyBorder="1" applyAlignment="1">
      <alignment horizontal="right"/>
    </xf>
    <xf numFmtId="164" fontId="41" fillId="35" borderId="16" xfId="42" applyNumberFormat="1" applyFont="1" applyFill="1" applyBorder="1" applyAlignment="1">
      <alignment horizontal="center" vertical="center" wrapText="1"/>
    </xf>
    <xf numFmtId="164" fontId="37" fillId="35" borderId="17" xfId="42" applyNumberFormat="1" applyFont="1" applyFill="1" applyBorder="1" applyAlignment="1">
      <alignment horizontal="center"/>
    </xf>
    <xf numFmtId="164" fontId="0" fillId="35" borderId="17" xfId="42" applyNumberFormat="1" applyFont="1" applyFill="1" applyBorder="1" applyAlignment="1">
      <alignment/>
    </xf>
    <xf numFmtId="164" fontId="37" fillId="35" borderId="19" xfId="42" applyNumberFormat="1" applyFont="1" applyFill="1" applyBorder="1" applyAlignment="1">
      <alignment horizontal="right"/>
    </xf>
    <xf numFmtId="164" fontId="37" fillId="33" borderId="11" xfId="42" applyNumberFormat="1" applyFont="1" applyFill="1" applyBorder="1" applyAlignment="1">
      <alignment horizontal="right"/>
    </xf>
    <xf numFmtId="164" fontId="41" fillId="33" borderId="10" xfId="42" applyNumberFormat="1" applyFont="1" applyFill="1" applyBorder="1" applyAlignment="1">
      <alignment horizontal="center" vertical="center" wrapText="1"/>
    </xf>
    <xf numFmtId="164" fontId="37" fillId="33" borderId="10" xfId="42" applyNumberFormat="1" applyFont="1" applyFill="1" applyBorder="1" applyAlignment="1">
      <alignment horizontal="center"/>
    </xf>
    <xf numFmtId="164" fontId="41" fillId="34" borderId="16" xfId="42" applyNumberFormat="1" applyFont="1" applyFill="1" applyBorder="1" applyAlignment="1">
      <alignment horizontal="center" vertical="center" wrapText="1"/>
    </xf>
    <xf numFmtId="164" fontId="37" fillId="34" borderId="17" xfId="42" applyNumberFormat="1" applyFont="1" applyFill="1" applyBorder="1" applyAlignment="1">
      <alignment horizontal="center"/>
    </xf>
    <xf numFmtId="164" fontId="39" fillId="34" borderId="17" xfId="42" applyNumberFormat="1" applyFont="1" applyFill="1" applyBorder="1" applyAlignment="1">
      <alignment horizontal="right"/>
    </xf>
    <xf numFmtId="0" fontId="41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64" fontId="0" fillId="35" borderId="17" xfId="42" applyNumberFormat="1" applyFont="1" applyFill="1" applyBorder="1" applyAlignment="1">
      <alignment horizontal="right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164" fontId="0" fillId="35" borderId="17" xfId="42" applyNumberFormat="1" applyFont="1" applyFill="1" applyBorder="1" applyAlignment="1">
      <alignment horizontal="right"/>
    </xf>
    <xf numFmtId="164" fontId="0" fillId="33" borderId="17" xfId="42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7" xfId="42" applyNumberFormat="1" applyFont="1" applyFill="1" applyBorder="1" applyAlignment="1">
      <alignment/>
    </xf>
    <xf numFmtId="164" fontId="41" fillId="35" borderId="22" xfId="42" applyNumberFormat="1" applyFont="1" applyFill="1" applyBorder="1" applyAlignment="1">
      <alignment horizontal="center" vertical="center" wrapText="1"/>
    </xf>
    <xf numFmtId="164" fontId="41" fillId="35" borderId="24" xfId="42" applyNumberFormat="1" applyFont="1" applyFill="1" applyBorder="1" applyAlignment="1">
      <alignment horizontal="center" vertical="center" wrapText="1"/>
    </xf>
    <xf numFmtId="164" fontId="41" fillId="35" borderId="25" xfId="42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64" fontId="41" fillId="34" borderId="28" xfId="42" applyNumberFormat="1" applyFont="1" applyFill="1" applyBorder="1" applyAlignment="1">
      <alignment horizontal="center" vertical="center" wrapText="1"/>
    </xf>
    <xf numFmtId="164" fontId="41" fillId="34" borderId="29" xfId="42" applyNumberFormat="1" applyFont="1" applyFill="1" applyBorder="1" applyAlignment="1">
      <alignment horizontal="center" vertical="center" wrapText="1"/>
    </xf>
    <xf numFmtId="164" fontId="41" fillId="34" borderId="30" xfId="42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horizontal="center" vertical="center" wrapText="1"/>
    </xf>
    <xf numFmtId="49" fontId="41" fillId="34" borderId="26" xfId="0" applyNumberFormat="1" applyFont="1" applyFill="1" applyBorder="1" applyAlignment="1">
      <alignment horizontal="center" vertical="center" wrapText="1"/>
    </xf>
    <xf numFmtId="49" fontId="41" fillId="34" borderId="27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49" fontId="41" fillId="34" borderId="0" xfId="0" applyNumberFormat="1" applyFont="1" applyFill="1" applyBorder="1" applyAlignment="1">
      <alignment horizontal="center" vertical="center" wrapText="1"/>
    </xf>
    <xf numFmtId="49" fontId="41" fillId="34" borderId="15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7" fillId="34" borderId="27" xfId="0" applyFont="1" applyFill="1" applyBorder="1" applyAlignment="1">
      <alignment horizontal="center" wrapText="1"/>
    </xf>
    <xf numFmtId="0" fontId="37" fillId="34" borderId="15" xfId="0" applyFont="1" applyFill="1" applyBorder="1" applyAlignment="1">
      <alignment horizontal="center" wrapText="1"/>
    </xf>
    <xf numFmtId="0" fontId="37" fillId="34" borderId="31" xfId="0" applyFont="1" applyFill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41" fillId="34" borderId="26" xfId="42" applyNumberFormat="1" applyFont="1" applyFill="1" applyBorder="1" applyAlignment="1">
      <alignment horizontal="center" vertical="center" wrapText="1"/>
    </xf>
    <xf numFmtId="164" fontId="41" fillId="34" borderId="0" xfId="42" applyNumberFormat="1" applyFont="1" applyFill="1" applyBorder="1" applyAlignment="1">
      <alignment horizontal="center" vertical="center" wrapText="1"/>
    </xf>
    <xf numFmtId="164" fontId="41" fillId="34" borderId="13" xfId="42" applyNumberFormat="1" applyFont="1" applyFill="1" applyBorder="1" applyAlignment="1">
      <alignment horizontal="center" vertical="center" wrapText="1"/>
    </xf>
    <xf numFmtId="164" fontId="41" fillId="35" borderId="16" xfId="42" applyNumberFormat="1" applyFont="1" applyFill="1" applyBorder="1" applyAlignment="1">
      <alignment horizontal="center" vertical="center" wrapText="1"/>
    </xf>
    <xf numFmtId="164" fontId="41" fillId="35" borderId="17" xfId="42" applyNumberFormat="1" applyFont="1" applyFill="1" applyBorder="1" applyAlignment="1">
      <alignment horizontal="center" vertical="center" wrapText="1"/>
    </xf>
    <xf numFmtId="164" fontId="41" fillId="35" borderId="19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1"/>
  <sheetViews>
    <sheetView zoomScalePageLayoutView="0" workbookViewId="0" topLeftCell="A4">
      <selection activeCell="L30" sqref="L30"/>
    </sheetView>
  </sheetViews>
  <sheetFormatPr defaultColWidth="9.140625" defaultRowHeight="15"/>
  <cols>
    <col min="1" max="1" width="26.8515625" style="0" customWidth="1"/>
    <col min="2" max="2" width="7.7109375" style="0" customWidth="1"/>
    <col min="3" max="3" width="8.140625" style="0" customWidth="1"/>
    <col min="4" max="4" width="7.140625" style="0" customWidth="1"/>
    <col min="5" max="5" width="2.421875" style="0" customWidth="1"/>
    <col min="6" max="6" width="9.00390625" style="12" bestFit="1" customWidth="1"/>
    <col min="7" max="7" width="9.140625" style="0" customWidth="1"/>
    <col min="8" max="8" width="10.28125" style="0" customWidth="1"/>
    <col min="9" max="9" width="2.57421875" style="0" customWidth="1"/>
    <col min="10" max="10" width="9.7109375" style="52" customWidth="1"/>
    <col min="11" max="11" width="8.7109375" style="0" customWidth="1"/>
    <col min="12" max="12" width="10.140625" style="0" customWidth="1"/>
    <col min="13" max="13" width="9.57421875" style="0" customWidth="1"/>
    <col min="14" max="14" width="10.421875" style="0" customWidth="1"/>
  </cols>
  <sheetData>
    <row r="3" spans="3:13" ht="15.75">
      <c r="C3" s="145" t="s">
        <v>57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3:13" ht="15.75">
      <c r="C4" s="145" t="s">
        <v>58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ht="15.75" thickBot="1"/>
    <row r="6" spans="1:14" ht="15" customHeight="1">
      <c r="A6" s="4"/>
      <c r="B6" s="124" t="s">
        <v>5</v>
      </c>
      <c r="C6" s="125"/>
      <c r="D6" s="126"/>
      <c r="F6" s="133" t="s">
        <v>35</v>
      </c>
      <c r="G6" s="134"/>
      <c r="H6" s="135"/>
      <c r="J6" s="139" t="s">
        <v>46</v>
      </c>
      <c r="K6" s="140"/>
      <c r="L6" s="141"/>
      <c r="M6" s="130" t="s">
        <v>59</v>
      </c>
      <c r="N6" s="121" t="s">
        <v>25</v>
      </c>
    </row>
    <row r="7" spans="1:14" ht="15" customHeight="1" thickBot="1">
      <c r="A7" s="2" t="s">
        <v>69</v>
      </c>
      <c r="B7" s="127"/>
      <c r="C7" s="128"/>
      <c r="D7" s="129"/>
      <c r="F7" s="136"/>
      <c r="G7" s="137"/>
      <c r="H7" s="138"/>
      <c r="J7" s="142"/>
      <c r="K7" s="143"/>
      <c r="L7" s="144"/>
      <c r="M7" s="131"/>
      <c r="N7" s="122"/>
    </row>
    <row r="8" spans="1:14" ht="38.25" customHeight="1" thickBot="1">
      <c r="A8" s="2"/>
      <c r="B8" s="115">
        <v>2006</v>
      </c>
      <c r="C8" s="116">
        <v>2007</v>
      </c>
      <c r="D8" s="75">
        <v>2008</v>
      </c>
      <c r="F8" s="116" t="s">
        <v>22</v>
      </c>
      <c r="G8" s="116" t="s">
        <v>71</v>
      </c>
      <c r="H8" s="75">
        <v>2008</v>
      </c>
      <c r="J8" s="83" t="s">
        <v>47</v>
      </c>
      <c r="K8" s="84" t="s">
        <v>48</v>
      </c>
      <c r="L8" s="85">
        <v>2008</v>
      </c>
      <c r="M8" s="132"/>
      <c r="N8" s="123"/>
    </row>
    <row r="9" spans="1:14" ht="18" customHeight="1">
      <c r="A9" s="2"/>
      <c r="B9" s="80" t="s">
        <v>36</v>
      </c>
      <c r="C9" s="112" t="s">
        <v>37</v>
      </c>
      <c r="D9" s="78" t="s">
        <v>53</v>
      </c>
      <c r="E9" s="113"/>
      <c r="F9" s="80" t="s">
        <v>38</v>
      </c>
      <c r="G9" s="112" t="s">
        <v>39</v>
      </c>
      <c r="H9" s="78" t="s">
        <v>40</v>
      </c>
      <c r="J9" s="69" t="s">
        <v>41</v>
      </c>
      <c r="K9" s="69" t="s">
        <v>42</v>
      </c>
      <c r="L9" s="73" t="s">
        <v>43</v>
      </c>
      <c r="M9" s="79" t="s">
        <v>44</v>
      </c>
      <c r="N9" s="76" t="s">
        <v>45</v>
      </c>
    </row>
    <row r="10" spans="1:14" ht="15">
      <c r="A10" s="2"/>
      <c r="B10" s="38"/>
      <c r="C10" s="70"/>
      <c r="D10" s="47"/>
      <c r="F10" s="38"/>
      <c r="G10" s="48"/>
      <c r="H10" s="54"/>
      <c r="J10" s="7"/>
      <c r="K10" s="8"/>
      <c r="L10" s="24"/>
      <c r="M10" s="10"/>
      <c r="N10" s="86"/>
    </row>
    <row r="11" spans="1:14" ht="15">
      <c r="A11" s="2"/>
      <c r="B11" s="39"/>
      <c r="C11" s="70"/>
      <c r="D11" s="47"/>
      <c r="F11" s="39"/>
      <c r="G11" s="61"/>
      <c r="H11" s="54"/>
      <c r="J11" s="7"/>
      <c r="K11" s="8"/>
      <c r="L11" s="24"/>
      <c r="M11" s="10"/>
      <c r="N11" s="86"/>
    </row>
    <row r="12" spans="1:14" ht="15">
      <c r="A12" t="s">
        <v>13</v>
      </c>
      <c r="B12" s="91">
        <v>0</v>
      </c>
      <c r="C12" s="90">
        <v>174</v>
      </c>
      <c r="D12" s="43">
        <v>1048</v>
      </c>
      <c r="F12" s="40" t="s">
        <v>24</v>
      </c>
      <c r="G12" s="62">
        <v>1</v>
      </c>
      <c r="H12" s="55">
        <v>9</v>
      </c>
      <c r="J12" s="51">
        <v>0</v>
      </c>
      <c r="K12" s="51">
        <v>174</v>
      </c>
      <c r="L12" s="26">
        <v>9248</v>
      </c>
      <c r="M12" s="11">
        <f>D12*G12</f>
        <v>1048</v>
      </c>
      <c r="N12" s="87">
        <v>-8200</v>
      </c>
    </row>
    <row r="13" spans="1:14" ht="15">
      <c r="A13" t="s">
        <v>14</v>
      </c>
      <c r="B13" s="91">
        <v>0</v>
      </c>
      <c r="C13" s="90">
        <v>137</v>
      </c>
      <c r="D13" s="43">
        <v>791</v>
      </c>
      <c r="F13" s="40" t="s">
        <v>24</v>
      </c>
      <c r="G13" s="62">
        <v>5</v>
      </c>
      <c r="H13" s="55">
        <v>5</v>
      </c>
      <c r="J13" s="51">
        <v>0</v>
      </c>
      <c r="K13" s="51">
        <v>685</v>
      </c>
      <c r="L13" s="26">
        <v>3955</v>
      </c>
      <c r="M13" s="11">
        <v>3955</v>
      </c>
      <c r="N13" s="87">
        <v>0</v>
      </c>
    </row>
    <row r="14" spans="1:14" ht="15">
      <c r="A14" t="s">
        <v>64</v>
      </c>
      <c r="B14" s="91">
        <v>366</v>
      </c>
      <c r="C14" s="90">
        <v>389</v>
      </c>
      <c r="D14" s="43">
        <v>16</v>
      </c>
      <c r="F14" s="40" t="s">
        <v>23</v>
      </c>
      <c r="G14" s="63">
        <v>0.42</v>
      </c>
      <c r="H14" s="43">
        <v>0</v>
      </c>
      <c r="J14" s="51">
        <v>14697</v>
      </c>
      <c r="K14" s="51">
        <v>17873</v>
      </c>
      <c r="L14" s="26">
        <v>340</v>
      </c>
      <c r="M14" s="11">
        <v>340</v>
      </c>
      <c r="N14" s="87">
        <v>0</v>
      </c>
    </row>
    <row r="15" spans="1:14" ht="15">
      <c r="A15" t="s">
        <v>15</v>
      </c>
      <c r="B15" s="91">
        <v>0</v>
      </c>
      <c r="C15" s="90">
        <v>0</v>
      </c>
      <c r="D15" s="43">
        <v>8</v>
      </c>
      <c r="F15" s="42" t="s">
        <v>24</v>
      </c>
      <c r="G15" s="81">
        <v>197</v>
      </c>
      <c r="H15" s="55">
        <v>197</v>
      </c>
      <c r="J15" s="51">
        <v>0</v>
      </c>
      <c r="K15" s="51">
        <v>0</v>
      </c>
      <c r="L15" s="26">
        <v>1576</v>
      </c>
      <c r="M15" s="11">
        <v>1576</v>
      </c>
      <c r="N15" s="87">
        <v>0</v>
      </c>
    </row>
    <row r="16" spans="1:14" ht="15">
      <c r="A16" t="s">
        <v>16</v>
      </c>
      <c r="B16" s="91">
        <v>0</v>
      </c>
      <c r="C16" s="90">
        <v>13</v>
      </c>
      <c r="D16" s="43">
        <v>33</v>
      </c>
      <c r="F16" s="42" t="s">
        <v>24</v>
      </c>
      <c r="G16" s="62">
        <v>76</v>
      </c>
      <c r="H16" s="55">
        <v>76</v>
      </c>
      <c r="J16" s="51">
        <v>0</v>
      </c>
      <c r="K16" s="51">
        <v>988</v>
      </c>
      <c r="L16" s="26">
        <v>2508</v>
      </c>
      <c r="M16" s="11">
        <v>2508</v>
      </c>
      <c r="N16" s="87">
        <v>0</v>
      </c>
    </row>
    <row r="17" spans="1:14" ht="15">
      <c r="A17" t="s">
        <v>17</v>
      </c>
      <c r="B17" s="91">
        <v>23</v>
      </c>
      <c r="C17" s="90">
        <v>36</v>
      </c>
      <c r="D17" s="43">
        <v>64</v>
      </c>
      <c r="F17" s="42" t="s">
        <v>24</v>
      </c>
      <c r="G17" s="62">
        <v>72</v>
      </c>
      <c r="H17" s="56">
        <v>123</v>
      </c>
      <c r="J17" s="51">
        <v>1656</v>
      </c>
      <c r="K17" s="51">
        <v>2592</v>
      </c>
      <c r="L17" s="26">
        <v>7269</v>
      </c>
      <c r="M17" s="11">
        <f>D17*G17</f>
        <v>4608</v>
      </c>
      <c r="N17" s="87">
        <v>-2661</v>
      </c>
    </row>
    <row r="18" spans="1:14" ht="15">
      <c r="A18" t="s">
        <v>18</v>
      </c>
      <c r="B18" s="91">
        <v>837</v>
      </c>
      <c r="C18" s="90">
        <v>1056</v>
      </c>
      <c r="D18" s="43">
        <v>1648</v>
      </c>
      <c r="F18" s="42" t="s">
        <v>24</v>
      </c>
      <c r="G18" s="62">
        <v>72</v>
      </c>
      <c r="H18" s="43">
        <v>123</v>
      </c>
      <c r="J18" s="51">
        <v>60264</v>
      </c>
      <c r="K18" s="51">
        <v>76032</v>
      </c>
      <c r="L18" s="26">
        <v>200919</v>
      </c>
      <c r="M18" s="11">
        <f>D18*G18</f>
        <v>118656</v>
      </c>
      <c r="N18" s="87">
        <v>-82263</v>
      </c>
    </row>
    <row r="19" spans="1:14" ht="15">
      <c r="A19" t="s">
        <v>30</v>
      </c>
      <c r="B19" s="91">
        <v>50</v>
      </c>
      <c r="C19" s="90">
        <v>54</v>
      </c>
      <c r="D19" s="43">
        <v>80</v>
      </c>
      <c r="F19" s="42" t="s">
        <v>24</v>
      </c>
      <c r="G19" s="62">
        <v>11</v>
      </c>
      <c r="H19" s="57">
        <v>8</v>
      </c>
      <c r="J19" s="51">
        <v>550</v>
      </c>
      <c r="K19" s="51">
        <v>594</v>
      </c>
      <c r="L19" s="26">
        <v>646</v>
      </c>
      <c r="M19" s="11">
        <f>D19*G19</f>
        <v>880</v>
      </c>
      <c r="N19" s="87">
        <v>234</v>
      </c>
    </row>
    <row r="20" spans="1:14" ht="15">
      <c r="A20" t="s">
        <v>31</v>
      </c>
      <c r="B20" s="91">
        <v>78</v>
      </c>
      <c r="C20" s="90">
        <v>110</v>
      </c>
      <c r="D20" s="43">
        <v>170</v>
      </c>
      <c r="F20" s="42" t="s">
        <v>24</v>
      </c>
      <c r="G20" s="62">
        <v>8</v>
      </c>
      <c r="H20" s="57">
        <v>11</v>
      </c>
      <c r="J20" s="51">
        <v>624</v>
      </c>
      <c r="K20" s="51">
        <v>880</v>
      </c>
      <c r="L20" s="26">
        <v>1834</v>
      </c>
      <c r="M20" s="11">
        <f>D20*G20</f>
        <v>1360</v>
      </c>
      <c r="N20" s="87">
        <v>-474</v>
      </c>
    </row>
    <row r="21" spans="1:14" ht="15">
      <c r="A21" t="s">
        <v>32</v>
      </c>
      <c r="B21" s="91">
        <v>0</v>
      </c>
      <c r="C21" s="90">
        <v>0</v>
      </c>
      <c r="D21" s="43">
        <v>70</v>
      </c>
      <c r="F21" s="42" t="s">
        <v>24</v>
      </c>
      <c r="G21" s="62">
        <v>11</v>
      </c>
      <c r="H21" s="57">
        <v>60</v>
      </c>
      <c r="J21" s="51">
        <v>0</v>
      </c>
      <c r="K21" s="51">
        <v>0</v>
      </c>
      <c r="L21" s="26">
        <v>4200</v>
      </c>
      <c r="M21" s="11">
        <v>4200</v>
      </c>
      <c r="N21" s="87">
        <v>0</v>
      </c>
    </row>
    <row r="22" spans="1:14" ht="15">
      <c r="A22" t="s">
        <v>7</v>
      </c>
      <c r="B22" s="91">
        <v>321</v>
      </c>
      <c r="C22" s="90">
        <v>333</v>
      </c>
      <c r="D22" s="43">
        <v>564</v>
      </c>
      <c r="F22" s="42" t="s">
        <v>23</v>
      </c>
      <c r="G22" s="64">
        <v>0.042</v>
      </c>
      <c r="H22" s="58">
        <v>0.09</v>
      </c>
      <c r="J22" s="51">
        <v>15010</v>
      </c>
      <c r="K22" s="51">
        <v>16138</v>
      </c>
      <c r="L22" s="26">
        <v>67691</v>
      </c>
      <c r="M22" s="11">
        <f>(L22/H22)*G22</f>
        <v>31589.133333333335</v>
      </c>
      <c r="N22" s="87">
        <v>-36101.86666666667</v>
      </c>
    </row>
    <row r="23" spans="1:14" ht="15">
      <c r="A23" t="s">
        <v>8</v>
      </c>
      <c r="B23" s="91">
        <v>36</v>
      </c>
      <c r="C23" s="90">
        <v>54</v>
      </c>
      <c r="D23" s="43">
        <v>69</v>
      </c>
      <c r="F23" s="42" t="s">
        <v>23</v>
      </c>
      <c r="G23" s="64">
        <v>0.209</v>
      </c>
      <c r="H23" s="58">
        <v>0.313</v>
      </c>
      <c r="J23" s="51">
        <v>5020</v>
      </c>
      <c r="K23" s="51">
        <v>8847</v>
      </c>
      <c r="L23" s="26">
        <v>12579</v>
      </c>
      <c r="M23" s="11">
        <f>(L23/H23)*G23</f>
        <v>8399.396166134185</v>
      </c>
      <c r="N23" s="87">
        <v>-4179.6038338658145</v>
      </c>
    </row>
    <row r="24" spans="1:14" ht="15">
      <c r="A24" t="s">
        <v>9</v>
      </c>
      <c r="B24" s="91">
        <v>114</v>
      </c>
      <c r="C24" s="90">
        <v>119</v>
      </c>
      <c r="D24" s="43">
        <v>210</v>
      </c>
      <c r="F24" s="42" t="s">
        <v>23</v>
      </c>
      <c r="G24" s="64">
        <v>0.209</v>
      </c>
      <c r="H24" s="58">
        <v>0.313</v>
      </c>
      <c r="J24" s="51">
        <v>19286</v>
      </c>
      <c r="K24" s="51">
        <v>22226</v>
      </c>
      <c r="L24" s="26">
        <v>52485</v>
      </c>
      <c r="M24" s="68">
        <f>(L24/H24)*G24</f>
        <v>35045.89456869009</v>
      </c>
      <c r="N24" s="87">
        <v>-17439.10543130991</v>
      </c>
    </row>
    <row r="25" spans="1:14" ht="15">
      <c r="A25" t="s">
        <v>63</v>
      </c>
      <c r="B25" s="91">
        <v>88</v>
      </c>
      <c r="C25" s="90">
        <v>147</v>
      </c>
      <c r="D25" s="43">
        <v>61</v>
      </c>
      <c r="F25" s="42" t="s">
        <v>23</v>
      </c>
      <c r="G25" s="63">
        <v>0.42</v>
      </c>
      <c r="H25" s="57" t="s">
        <v>26</v>
      </c>
      <c r="J25" s="51">
        <v>3767</v>
      </c>
      <c r="K25" s="51">
        <v>6730</v>
      </c>
      <c r="L25" s="26">
        <v>6683</v>
      </c>
      <c r="M25" s="82" t="s">
        <v>33</v>
      </c>
      <c r="N25" s="88" t="s">
        <v>29</v>
      </c>
    </row>
    <row r="26" spans="1:14" ht="15">
      <c r="A26" t="s">
        <v>10</v>
      </c>
      <c r="B26" s="91">
        <v>1</v>
      </c>
      <c r="C26" s="90">
        <v>0</v>
      </c>
      <c r="D26" s="43">
        <v>2</v>
      </c>
      <c r="F26" s="42" t="s">
        <v>24</v>
      </c>
      <c r="G26" s="62">
        <v>31</v>
      </c>
      <c r="H26" s="59">
        <v>31</v>
      </c>
      <c r="J26" s="51">
        <v>31</v>
      </c>
      <c r="K26" s="51">
        <v>0</v>
      </c>
      <c r="L26" s="26">
        <v>62</v>
      </c>
      <c r="M26" s="68">
        <v>62</v>
      </c>
      <c r="N26" s="88">
        <v>0</v>
      </c>
    </row>
    <row r="27" spans="1:14" ht="15">
      <c r="A27" t="s">
        <v>12</v>
      </c>
      <c r="B27" s="91">
        <v>711</v>
      </c>
      <c r="C27" s="90">
        <v>947</v>
      </c>
      <c r="D27" s="43">
        <v>1591</v>
      </c>
      <c r="F27" s="42" t="s">
        <v>23</v>
      </c>
      <c r="G27" s="63">
        <v>0.83</v>
      </c>
      <c r="H27" s="60" t="s">
        <v>27</v>
      </c>
      <c r="J27" s="51">
        <v>29191</v>
      </c>
      <c r="K27" s="51">
        <v>54039</v>
      </c>
      <c r="L27" s="26">
        <v>149429</v>
      </c>
      <c r="M27" s="82" t="s">
        <v>34</v>
      </c>
      <c r="N27" s="88" t="s">
        <v>29</v>
      </c>
    </row>
    <row r="28" spans="2:14" ht="15">
      <c r="B28" s="65"/>
      <c r="C28" s="71"/>
      <c r="D28" s="43"/>
      <c r="F28" s="44"/>
      <c r="G28" s="49"/>
      <c r="H28" s="41"/>
      <c r="J28" s="51"/>
      <c r="K28" s="51"/>
      <c r="L28" s="26"/>
      <c r="M28" s="11"/>
      <c r="N28" s="87"/>
    </row>
    <row r="29" spans="1:14" ht="15.75" thickBot="1">
      <c r="A29" s="1" t="s">
        <v>62</v>
      </c>
      <c r="B29" s="66">
        <f>SUM(B12:B27)</f>
        <v>2625</v>
      </c>
      <c r="C29" s="72">
        <f>SUM(C12:C27)</f>
        <v>3569</v>
      </c>
      <c r="D29" s="67">
        <f>SUM(D12:D27)</f>
        <v>6425</v>
      </c>
      <c r="F29" s="45"/>
      <c r="G29" s="50"/>
      <c r="H29" s="46"/>
      <c r="J29" s="53">
        <f>SUM(J12:J28)</f>
        <v>150096</v>
      </c>
      <c r="K29" s="53">
        <f>SUM(K12:K28)</f>
        <v>207798</v>
      </c>
      <c r="L29" s="27">
        <f>SUM(L12:L27)</f>
        <v>521424</v>
      </c>
      <c r="M29" s="13">
        <f>M12+M13+M14+M15+M16+M17+M18+M19+M20+M21+M22+M23+M24+L25+M26+L27</f>
        <v>370339.4240681576</v>
      </c>
      <c r="N29" s="89">
        <f>SUM(N12:N27)</f>
        <v>-151084.57593184238</v>
      </c>
    </row>
    <row r="31" ht="15">
      <c r="B31" t="s">
        <v>28</v>
      </c>
    </row>
    <row r="32" ht="15">
      <c r="B32" t="s">
        <v>4</v>
      </c>
    </row>
    <row r="33" ht="15">
      <c r="B33" t="s">
        <v>73</v>
      </c>
    </row>
    <row r="34" ht="15">
      <c r="B34" t="s">
        <v>66</v>
      </c>
    </row>
    <row r="35" ht="9.75" customHeight="1"/>
    <row r="36" ht="15">
      <c r="B36" t="s">
        <v>54</v>
      </c>
    </row>
    <row r="37" ht="15">
      <c r="B37" t="s">
        <v>55</v>
      </c>
    </row>
    <row r="38" ht="15">
      <c r="B38" t="s">
        <v>56</v>
      </c>
    </row>
    <row r="39" ht="9.75" customHeight="1"/>
    <row r="40" ht="15">
      <c r="B40" t="s">
        <v>49</v>
      </c>
    </row>
    <row r="41" ht="15">
      <c r="B41" t="s">
        <v>50</v>
      </c>
    </row>
  </sheetData>
  <sheetProtection/>
  <mergeCells count="7">
    <mergeCell ref="N6:N8"/>
    <mergeCell ref="B6:D7"/>
    <mergeCell ref="M6:M8"/>
    <mergeCell ref="F6:H7"/>
    <mergeCell ref="J6:L7"/>
    <mergeCell ref="C3:M3"/>
    <mergeCell ref="C4:M4"/>
  </mergeCells>
  <printOptions/>
  <pageMargins left="0.25" right="0.25" top="0.25" bottom="0.25" header="0.3" footer="0.3"/>
  <pageSetup fitToWidth="0" fitToHeight="1" horizontalDpi="600" verticalDpi="600" orientation="landscape" scale="93" r:id="rId1"/>
  <headerFooter>
    <oddHeader>&amp;RDocket Nos. UE-090134, UG-090135, UG-060518
Exhibit No. ____ (MMK-2)
Page 2 of 3</oddHeader>
  </headerFooter>
  <ignoredErrors>
    <ignoredError sqref="J8:K8" numberStoredAsText="1"/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tabSelected="1" zoomScalePageLayoutView="0" workbookViewId="0" topLeftCell="A9">
      <selection activeCell="C28" sqref="C28"/>
    </sheetView>
  </sheetViews>
  <sheetFormatPr defaultColWidth="9.140625" defaultRowHeight="15"/>
  <cols>
    <col min="1" max="1" width="37.140625" style="0" customWidth="1"/>
    <col min="2" max="2" width="16.8515625" style="0" customWidth="1"/>
    <col min="3" max="3" width="15.57421875" style="0" customWidth="1"/>
    <col min="4" max="4" width="4.7109375" style="12" customWidth="1"/>
    <col min="5" max="5" width="15.28125" style="0" customWidth="1"/>
    <col min="6" max="6" width="16.140625" style="0" customWidth="1"/>
  </cols>
  <sheetData>
    <row r="3" spans="1:9" ht="15">
      <c r="A3" s="150" t="s">
        <v>60</v>
      </c>
      <c r="B3" s="150"/>
      <c r="C3" s="150"/>
      <c r="D3" s="150"/>
      <c r="E3" s="150"/>
      <c r="F3" s="150"/>
      <c r="G3" s="150"/>
      <c r="H3" s="150"/>
      <c r="I3" s="150"/>
    </row>
    <row r="4" spans="1:9" ht="15">
      <c r="A4" s="150" t="s">
        <v>11</v>
      </c>
      <c r="B4" s="150"/>
      <c r="C4" s="150"/>
      <c r="D4" s="150"/>
      <c r="E4" s="150"/>
      <c r="F4" s="150"/>
      <c r="G4" s="150"/>
      <c r="H4" s="150"/>
      <c r="I4" s="150"/>
    </row>
    <row r="5" ht="15">
      <c r="A5" s="15"/>
    </row>
    <row r="6" spans="1:6" ht="15.75" thickBot="1">
      <c r="A6" s="4"/>
      <c r="B6" s="14">
        <v>2006</v>
      </c>
      <c r="C6" s="14">
        <v>2007</v>
      </c>
      <c r="D6" s="30"/>
      <c r="E6" s="149">
        <v>2008</v>
      </c>
      <c r="F6" s="149"/>
    </row>
    <row r="7" spans="2:6" ht="15">
      <c r="B7" s="22" t="s">
        <v>2</v>
      </c>
      <c r="C7" s="19" t="s">
        <v>2</v>
      </c>
      <c r="D7" s="31"/>
      <c r="E7" s="23" t="s">
        <v>2</v>
      </c>
      <c r="F7" s="146" t="s">
        <v>6</v>
      </c>
    </row>
    <row r="8" spans="2:6" ht="15">
      <c r="B8" s="8" t="s">
        <v>1</v>
      </c>
      <c r="C8" s="8" t="s">
        <v>3</v>
      </c>
      <c r="D8" s="32"/>
      <c r="E8" s="24" t="s">
        <v>1</v>
      </c>
      <c r="F8" s="147"/>
    </row>
    <row r="9" spans="2:6" ht="15">
      <c r="B9" s="9" t="s">
        <v>0</v>
      </c>
      <c r="C9" s="9" t="s">
        <v>0</v>
      </c>
      <c r="D9" s="33"/>
      <c r="E9" s="25" t="s">
        <v>0</v>
      </c>
      <c r="F9" s="148"/>
    </row>
    <row r="10" spans="1:6" ht="15">
      <c r="A10" s="4"/>
      <c r="B10" s="8"/>
      <c r="C10" s="8"/>
      <c r="D10" s="32"/>
      <c r="E10" s="24"/>
      <c r="F10" s="20"/>
    </row>
    <row r="11" spans="1:6" ht="15">
      <c r="A11" s="2"/>
      <c r="B11" s="16"/>
      <c r="C11" s="17"/>
      <c r="D11" s="34"/>
      <c r="E11" s="24"/>
      <c r="F11" s="20"/>
    </row>
    <row r="12" spans="1:6" ht="15">
      <c r="A12" t="s">
        <v>13</v>
      </c>
      <c r="B12" s="18">
        <v>0</v>
      </c>
      <c r="C12" s="18">
        <v>174</v>
      </c>
      <c r="D12" s="35"/>
      <c r="E12" s="26">
        <v>9248</v>
      </c>
      <c r="F12" s="21">
        <v>1048</v>
      </c>
    </row>
    <row r="13" spans="1:6" ht="15">
      <c r="A13" t="s">
        <v>14</v>
      </c>
      <c r="B13" s="18">
        <v>0</v>
      </c>
      <c r="C13" s="18">
        <v>685</v>
      </c>
      <c r="D13" s="35"/>
      <c r="E13" s="26">
        <v>3955</v>
      </c>
      <c r="F13" s="21">
        <v>3955</v>
      </c>
    </row>
    <row r="14" spans="1:6" ht="15">
      <c r="A14" t="s">
        <v>64</v>
      </c>
      <c r="B14" s="18">
        <v>14697</v>
      </c>
      <c r="C14" s="18">
        <v>17873</v>
      </c>
      <c r="D14" s="35"/>
      <c r="E14" s="26">
        <v>340</v>
      </c>
      <c r="F14" s="21">
        <v>340</v>
      </c>
    </row>
    <row r="15" spans="1:6" ht="15">
      <c r="A15" t="s">
        <v>15</v>
      </c>
      <c r="B15" s="18">
        <v>0</v>
      </c>
      <c r="C15" s="18">
        <v>0</v>
      </c>
      <c r="D15" s="35"/>
      <c r="E15" s="26">
        <f>197*8</f>
        <v>1576</v>
      </c>
      <c r="F15" s="21">
        <v>1576</v>
      </c>
    </row>
    <row r="16" spans="1:6" ht="15">
      <c r="A16" t="s">
        <v>16</v>
      </c>
      <c r="B16" s="18">
        <v>0</v>
      </c>
      <c r="C16" s="18">
        <v>988</v>
      </c>
      <c r="D16" s="35"/>
      <c r="E16" s="26">
        <v>2508</v>
      </c>
      <c r="F16" s="21">
        <v>2508</v>
      </c>
    </row>
    <row r="17" spans="1:6" ht="15">
      <c r="A17" t="s">
        <v>17</v>
      </c>
      <c r="B17" s="18">
        <v>1656</v>
      </c>
      <c r="C17" s="18">
        <v>2592</v>
      </c>
      <c r="D17" s="35"/>
      <c r="E17" s="26">
        <v>7269</v>
      </c>
      <c r="F17" s="21">
        <v>4608</v>
      </c>
    </row>
    <row r="18" spans="1:6" ht="15">
      <c r="A18" t="s">
        <v>18</v>
      </c>
      <c r="B18" s="18">
        <v>60264</v>
      </c>
      <c r="C18" s="18">
        <v>76032</v>
      </c>
      <c r="D18" s="35"/>
      <c r="E18" s="26">
        <v>200919</v>
      </c>
      <c r="F18" s="21">
        <v>118656</v>
      </c>
    </row>
    <row r="19" spans="1:6" ht="15">
      <c r="A19" t="s">
        <v>19</v>
      </c>
      <c r="B19" s="18">
        <v>550</v>
      </c>
      <c r="C19" s="18">
        <v>594</v>
      </c>
      <c r="D19" s="35"/>
      <c r="E19" s="26">
        <v>646</v>
      </c>
      <c r="F19" s="21">
        <v>880</v>
      </c>
    </row>
    <row r="20" spans="1:6" ht="15">
      <c r="A20" t="s">
        <v>20</v>
      </c>
      <c r="B20" s="18">
        <v>624</v>
      </c>
      <c r="C20" s="18">
        <v>880</v>
      </c>
      <c r="D20" s="35"/>
      <c r="E20" s="26">
        <v>1834</v>
      </c>
      <c r="F20" s="21">
        <v>1360</v>
      </c>
    </row>
    <row r="21" spans="1:6" ht="15">
      <c r="A21" t="s">
        <v>21</v>
      </c>
      <c r="B21" s="18">
        <v>0</v>
      </c>
      <c r="C21" s="18">
        <v>0</v>
      </c>
      <c r="D21" s="35"/>
      <c r="E21" s="26">
        <v>4200</v>
      </c>
      <c r="F21" s="21">
        <v>4200</v>
      </c>
    </row>
    <row r="22" spans="1:6" ht="15">
      <c r="A22" t="s">
        <v>7</v>
      </c>
      <c r="B22" s="18">
        <v>15010</v>
      </c>
      <c r="C22" s="18">
        <v>16138</v>
      </c>
      <c r="D22" s="35"/>
      <c r="E22" s="26">
        <v>67691</v>
      </c>
      <c r="F22" s="21">
        <v>31589.133333333335</v>
      </c>
    </row>
    <row r="23" spans="1:6" ht="15">
      <c r="A23" t="s">
        <v>8</v>
      </c>
      <c r="B23" s="18">
        <v>5020</v>
      </c>
      <c r="C23" s="18">
        <v>8847</v>
      </c>
      <c r="D23" s="35"/>
      <c r="E23" s="26">
        <v>12579</v>
      </c>
      <c r="F23" s="21">
        <v>8399.396166134185</v>
      </c>
    </row>
    <row r="24" spans="1:6" ht="15">
      <c r="A24" t="s">
        <v>9</v>
      </c>
      <c r="B24" s="18">
        <v>19286</v>
      </c>
      <c r="C24" s="18">
        <v>22226</v>
      </c>
      <c r="D24" s="35"/>
      <c r="E24" s="26">
        <v>52485</v>
      </c>
      <c r="F24" s="21">
        <v>35045.89456869009</v>
      </c>
    </row>
    <row r="25" spans="1:6" ht="15">
      <c r="A25" t="s">
        <v>63</v>
      </c>
      <c r="B25" s="18">
        <v>3767</v>
      </c>
      <c r="C25" s="18">
        <v>6730</v>
      </c>
      <c r="D25" s="35"/>
      <c r="E25" s="118" t="s">
        <v>33</v>
      </c>
      <c r="F25" s="28">
        <v>6683</v>
      </c>
    </row>
    <row r="26" spans="1:6" ht="15">
      <c r="A26" t="s">
        <v>10</v>
      </c>
      <c r="B26" s="18">
        <v>31</v>
      </c>
      <c r="C26" s="18">
        <v>0</v>
      </c>
      <c r="D26" s="35"/>
      <c r="E26" s="26">
        <v>62</v>
      </c>
      <c r="F26" s="21">
        <v>62</v>
      </c>
    </row>
    <row r="27" spans="1:6" ht="15">
      <c r="A27" t="s">
        <v>12</v>
      </c>
      <c r="B27" s="18">
        <v>29191</v>
      </c>
      <c r="C27" s="18">
        <v>54039</v>
      </c>
      <c r="D27" s="35"/>
      <c r="E27" s="118" t="s">
        <v>34</v>
      </c>
      <c r="F27" s="28">
        <v>149429</v>
      </c>
    </row>
    <row r="28" spans="2:6" ht="15">
      <c r="B28" s="18"/>
      <c r="C28" s="18"/>
      <c r="D28" s="35"/>
      <c r="E28" s="26"/>
      <c r="F28" s="21"/>
    </row>
    <row r="29" spans="1:6" ht="15">
      <c r="A29" t="s">
        <v>69</v>
      </c>
      <c r="B29" s="5"/>
      <c r="C29" s="5"/>
      <c r="D29" s="36"/>
      <c r="E29" s="26"/>
      <c r="F29" s="21"/>
    </row>
    <row r="30" spans="2:6" ht="15">
      <c r="B30" s="5"/>
      <c r="C30" s="5"/>
      <c r="D30" s="36"/>
      <c r="E30" s="26"/>
      <c r="F30" s="21"/>
    </row>
    <row r="31" spans="1:6" ht="15.75" thickBot="1">
      <c r="A31" s="1" t="s">
        <v>61</v>
      </c>
      <c r="B31" s="6">
        <f>SUM(B12:B30)</f>
        <v>150096</v>
      </c>
      <c r="C31" s="6">
        <f>SUM(C12:C30)</f>
        <v>207798</v>
      </c>
      <c r="D31" s="37"/>
      <c r="E31" s="27">
        <f>E12+E13+E14+E15+E16+E17+E18+E19+E20+E21+E22+E23+E24+6683+E26+149429</f>
        <v>521424</v>
      </c>
      <c r="F31" s="29">
        <v>370339.4240681576</v>
      </c>
    </row>
    <row r="33" ht="15">
      <c r="B33" t="s">
        <v>28</v>
      </c>
    </row>
    <row r="34" ht="15">
      <c r="B34" t="s">
        <v>4</v>
      </c>
    </row>
    <row r="35" ht="15">
      <c r="B35" t="s">
        <v>65</v>
      </c>
    </row>
    <row r="36" ht="15">
      <c r="B36" t="s">
        <v>66</v>
      </c>
    </row>
    <row r="38" ht="15">
      <c r="B38" t="s">
        <v>72</v>
      </c>
    </row>
    <row r="40" ht="15">
      <c r="C40" t="s">
        <v>69</v>
      </c>
    </row>
    <row r="43" ht="15">
      <c r="E43" t="s">
        <v>69</v>
      </c>
    </row>
  </sheetData>
  <sheetProtection/>
  <mergeCells count="4">
    <mergeCell ref="F7:F9"/>
    <mergeCell ref="E6:F6"/>
    <mergeCell ref="A3:I3"/>
    <mergeCell ref="A4:I4"/>
  </mergeCells>
  <printOptions/>
  <pageMargins left="0.25" right="0.25" top="0.25" bottom="0.25" header="0.3" footer="0.3"/>
  <pageSetup fitToHeight="1" fitToWidth="1" horizontalDpi="600" verticalDpi="600" orientation="landscape" scale="92" r:id="rId1"/>
  <headerFooter>
    <oddHeader>&amp;RDocket Nos. UE-090134, UG-090135, UG-060518
Exhibit No. ____  (MMK-2)
Page 1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4"/>
  <sheetViews>
    <sheetView zoomScalePageLayoutView="0" workbookViewId="0" topLeftCell="B10">
      <selection activeCell="M33" sqref="M33"/>
    </sheetView>
  </sheetViews>
  <sheetFormatPr defaultColWidth="9.140625" defaultRowHeight="15"/>
  <cols>
    <col min="1" max="1" width="30.8515625" style="0" customWidth="1"/>
    <col min="14" max="14" width="10.8515625" style="0" customWidth="1"/>
  </cols>
  <sheetData>
    <row r="3" spans="3:13" ht="15.75">
      <c r="C3" s="145" t="s">
        <v>70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3:13" ht="15.75">
      <c r="C4" s="145" t="s">
        <v>58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6" spans="6:10" ht="15.75" thickBot="1">
      <c r="F6" s="12"/>
      <c r="J6" s="52"/>
    </row>
    <row r="7" spans="1:14" ht="15">
      <c r="A7" s="4"/>
      <c r="B7" s="124" t="s">
        <v>5</v>
      </c>
      <c r="C7" s="125"/>
      <c r="D7" s="126"/>
      <c r="E7" s="113"/>
      <c r="F7" s="133" t="s">
        <v>35</v>
      </c>
      <c r="G7" s="134"/>
      <c r="H7" s="135"/>
      <c r="I7" s="113"/>
      <c r="J7" s="139" t="s">
        <v>46</v>
      </c>
      <c r="K7" s="140"/>
      <c r="L7" s="141"/>
      <c r="M7" s="151" t="s">
        <v>68</v>
      </c>
      <c r="N7" s="154" t="s">
        <v>25</v>
      </c>
    </row>
    <row r="8" spans="1:14" ht="15.75" thickBot="1">
      <c r="A8" s="2"/>
      <c r="B8" s="127"/>
      <c r="C8" s="128"/>
      <c r="D8" s="129"/>
      <c r="E8" s="113"/>
      <c r="F8" s="136"/>
      <c r="G8" s="137"/>
      <c r="H8" s="138"/>
      <c r="I8" s="113"/>
      <c r="J8" s="142"/>
      <c r="K8" s="143"/>
      <c r="L8" s="144"/>
      <c r="M8" s="152"/>
      <c r="N8" s="155"/>
    </row>
    <row r="9" spans="1:14" ht="38.25" customHeight="1" thickBot="1">
      <c r="A9" s="2"/>
      <c r="B9" s="116">
        <v>2006</v>
      </c>
      <c r="C9" s="116">
        <v>2007</v>
      </c>
      <c r="D9" s="75">
        <v>2008</v>
      </c>
      <c r="E9" s="113"/>
      <c r="F9" s="116" t="s">
        <v>22</v>
      </c>
      <c r="G9" s="116" t="s">
        <v>71</v>
      </c>
      <c r="H9" s="75">
        <v>2008</v>
      </c>
      <c r="I9" s="113"/>
      <c r="J9" s="83" t="s">
        <v>47</v>
      </c>
      <c r="K9" s="95" t="s">
        <v>48</v>
      </c>
      <c r="L9" s="85">
        <v>2008</v>
      </c>
      <c r="M9" s="153"/>
      <c r="N9" s="156"/>
    </row>
    <row r="10" spans="1:14" ht="15">
      <c r="A10" s="2"/>
      <c r="B10" s="77" t="s">
        <v>36</v>
      </c>
      <c r="C10" s="77" t="s">
        <v>37</v>
      </c>
      <c r="D10" s="93" t="s">
        <v>67</v>
      </c>
      <c r="F10" s="74" t="s">
        <v>38</v>
      </c>
      <c r="G10" s="77" t="s">
        <v>39</v>
      </c>
      <c r="H10" s="78" t="s">
        <v>40</v>
      </c>
      <c r="J10" s="96" t="s">
        <v>41</v>
      </c>
      <c r="K10" s="96" t="s">
        <v>42</v>
      </c>
      <c r="L10" s="107" t="s">
        <v>43</v>
      </c>
      <c r="M10" s="109" t="s">
        <v>44</v>
      </c>
      <c r="N10" s="102" t="s">
        <v>45</v>
      </c>
    </row>
    <row r="11" spans="1:14" ht="15">
      <c r="A11" s="2"/>
      <c r="B11" s="92"/>
      <c r="C11" s="70"/>
      <c r="D11" s="94"/>
      <c r="F11" s="38"/>
      <c r="G11" s="48"/>
      <c r="H11" s="54"/>
      <c r="J11" s="101"/>
      <c r="K11" s="97"/>
      <c r="L11" s="108"/>
      <c r="M11" s="110"/>
      <c r="N11" s="103"/>
    </row>
    <row r="12" spans="1:14" ht="15">
      <c r="A12" s="2"/>
      <c r="B12" s="70"/>
      <c r="C12" s="70"/>
      <c r="D12" s="94"/>
      <c r="F12" s="39"/>
      <c r="G12" s="61"/>
      <c r="H12" s="54"/>
      <c r="J12" s="101"/>
      <c r="K12" s="97"/>
      <c r="L12" s="108"/>
      <c r="M12" s="110"/>
      <c r="N12" s="103"/>
    </row>
    <row r="13" spans="1:14" ht="15">
      <c r="A13" t="s">
        <v>13</v>
      </c>
      <c r="B13" s="49">
        <v>0</v>
      </c>
      <c r="C13" s="49">
        <v>71</v>
      </c>
      <c r="D13" s="49">
        <v>312</v>
      </c>
      <c r="F13" s="40" t="s">
        <v>24</v>
      </c>
      <c r="G13" s="62">
        <v>1</v>
      </c>
      <c r="H13" s="55">
        <v>9</v>
      </c>
      <c r="J13" s="98">
        <v>0</v>
      </c>
      <c r="K13" s="98">
        <v>71</v>
      </c>
      <c r="L13" s="3">
        <v>2728</v>
      </c>
      <c r="M13" s="98">
        <f>D13*G13</f>
        <v>312</v>
      </c>
      <c r="N13" s="104">
        <f>M13-L13</f>
        <v>-2416</v>
      </c>
    </row>
    <row r="14" spans="1:14" ht="15">
      <c r="A14" t="s">
        <v>14</v>
      </c>
      <c r="B14" s="49"/>
      <c r="C14" s="49">
        <v>85</v>
      </c>
      <c r="D14" s="49">
        <v>191</v>
      </c>
      <c r="F14" s="40" t="s">
        <v>24</v>
      </c>
      <c r="G14" s="62">
        <v>5</v>
      </c>
      <c r="H14" s="55">
        <v>5</v>
      </c>
      <c r="J14" s="98">
        <v>0</v>
      </c>
      <c r="K14" s="98">
        <v>425</v>
      </c>
      <c r="L14" s="3">
        <v>955</v>
      </c>
      <c r="M14" s="98">
        <v>955</v>
      </c>
      <c r="N14" s="104">
        <v>0</v>
      </c>
    </row>
    <row r="15" spans="1:14" ht="15">
      <c r="A15" t="s">
        <v>64</v>
      </c>
      <c r="B15" s="49">
        <v>109</v>
      </c>
      <c r="C15" s="49">
        <v>89</v>
      </c>
      <c r="D15" s="49">
        <v>6</v>
      </c>
      <c r="F15" s="40" t="s">
        <v>23</v>
      </c>
      <c r="G15" s="63">
        <v>0.42</v>
      </c>
      <c r="H15" s="43">
        <v>0</v>
      </c>
      <c r="J15" s="98">
        <v>4100</v>
      </c>
      <c r="K15" s="98">
        <v>3724</v>
      </c>
      <c r="L15" s="3">
        <v>152</v>
      </c>
      <c r="M15" s="98">
        <v>152</v>
      </c>
      <c r="N15" s="104">
        <f aca="true" t="shared" si="0" ref="N15:N25">M15-L15</f>
        <v>0</v>
      </c>
    </row>
    <row r="16" spans="1:14" ht="15">
      <c r="A16" t="s">
        <v>15</v>
      </c>
      <c r="B16" s="49">
        <v>0</v>
      </c>
      <c r="C16" s="49">
        <v>0</v>
      </c>
      <c r="D16" s="49">
        <v>26</v>
      </c>
      <c r="F16" s="42" t="s">
        <v>24</v>
      </c>
      <c r="G16" s="81">
        <v>197</v>
      </c>
      <c r="H16" s="55">
        <v>197</v>
      </c>
      <c r="J16" s="98">
        <v>0</v>
      </c>
      <c r="K16" s="98">
        <v>0</v>
      </c>
      <c r="L16" s="3">
        <v>5122</v>
      </c>
      <c r="M16" s="98">
        <v>5122</v>
      </c>
      <c r="N16" s="104">
        <f t="shared" si="0"/>
        <v>0</v>
      </c>
    </row>
    <row r="17" spans="1:14" ht="15">
      <c r="A17" t="s">
        <v>16</v>
      </c>
      <c r="B17" s="49">
        <v>0</v>
      </c>
      <c r="C17" s="49">
        <v>0</v>
      </c>
      <c r="D17" s="49">
        <v>5</v>
      </c>
      <c r="F17" s="42" t="s">
        <v>24</v>
      </c>
      <c r="G17" s="62">
        <v>76</v>
      </c>
      <c r="H17" s="55">
        <v>76</v>
      </c>
      <c r="J17" s="98">
        <v>0</v>
      </c>
      <c r="K17" s="98">
        <v>0</v>
      </c>
      <c r="L17" s="3">
        <v>380</v>
      </c>
      <c r="M17" s="98">
        <v>380</v>
      </c>
      <c r="N17" s="104">
        <v>0</v>
      </c>
    </row>
    <row r="18" spans="1:14" ht="15">
      <c r="A18" t="s">
        <v>17</v>
      </c>
      <c r="B18" s="49">
        <v>5</v>
      </c>
      <c r="C18" s="120">
        <v>4</v>
      </c>
      <c r="D18" s="49">
        <v>18</v>
      </c>
      <c r="F18" s="42" t="s">
        <v>24</v>
      </c>
      <c r="G18" s="62">
        <v>72</v>
      </c>
      <c r="H18" s="56">
        <v>123</v>
      </c>
      <c r="J18" s="98">
        <v>360</v>
      </c>
      <c r="K18" s="98">
        <v>288</v>
      </c>
      <c r="L18" s="3">
        <v>2163</v>
      </c>
      <c r="M18" s="98">
        <f>D18*G18</f>
        <v>1296</v>
      </c>
      <c r="N18" s="104">
        <f t="shared" si="0"/>
        <v>-867</v>
      </c>
    </row>
    <row r="19" spans="1:14" ht="15">
      <c r="A19" t="s">
        <v>18</v>
      </c>
      <c r="B19" s="49">
        <v>432</v>
      </c>
      <c r="C19" s="120">
        <v>408</v>
      </c>
      <c r="D19" s="49">
        <v>692</v>
      </c>
      <c r="F19" s="42" t="s">
        <v>24</v>
      </c>
      <c r="G19" s="62">
        <v>72</v>
      </c>
      <c r="H19" s="43">
        <v>123</v>
      </c>
      <c r="J19" s="98">
        <v>31104</v>
      </c>
      <c r="K19" s="98">
        <v>29376</v>
      </c>
      <c r="L19" s="3">
        <v>84147</v>
      </c>
      <c r="M19" s="98">
        <f>D19*G19</f>
        <v>49824</v>
      </c>
      <c r="N19" s="104">
        <f t="shared" si="0"/>
        <v>-34323</v>
      </c>
    </row>
    <row r="20" spans="1:14" ht="15">
      <c r="A20" t="s">
        <v>30</v>
      </c>
      <c r="B20" s="120">
        <v>20</v>
      </c>
      <c r="C20" s="120">
        <v>12</v>
      </c>
      <c r="D20" s="49">
        <v>19</v>
      </c>
      <c r="F20" s="42" t="s">
        <v>24</v>
      </c>
      <c r="G20" s="62">
        <v>11</v>
      </c>
      <c r="H20" s="57">
        <v>8</v>
      </c>
      <c r="J20" s="98">
        <v>220</v>
      </c>
      <c r="K20" s="98">
        <v>149</v>
      </c>
      <c r="L20" s="3">
        <v>152</v>
      </c>
      <c r="M20" s="98">
        <f>D20*G20</f>
        <v>209</v>
      </c>
      <c r="N20" s="104">
        <f t="shared" si="0"/>
        <v>57</v>
      </c>
    </row>
    <row r="21" spans="1:14" ht="15">
      <c r="A21" t="s">
        <v>31</v>
      </c>
      <c r="B21" s="120">
        <v>31</v>
      </c>
      <c r="C21" s="120">
        <v>22</v>
      </c>
      <c r="D21" s="49">
        <v>39</v>
      </c>
      <c r="F21" s="42" t="s">
        <v>24</v>
      </c>
      <c r="G21" s="62">
        <v>8</v>
      </c>
      <c r="H21" s="57">
        <v>11</v>
      </c>
      <c r="J21" s="98">
        <v>248</v>
      </c>
      <c r="K21" s="98">
        <v>176</v>
      </c>
      <c r="L21" s="3">
        <v>420</v>
      </c>
      <c r="M21" s="98">
        <f>D21*G21</f>
        <v>312</v>
      </c>
      <c r="N21" s="104">
        <f t="shared" si="0"/>
        <v>-108</v>
      </c>
    </row>
    <row r="22" spans="1:14" ht="15">
      <c r="A22" t="s">
        <v>32</v>
      </c>
      <c r="B22" s="49">
        <v>0</v>
      </c>
      <c r="C22" s="49">
        <v>0</v>
      </c>
      <c r="D22" s="49">
        <v>48</v>
      </c>
      <c r="F22" s="42" t="s">
        <v>24</v>
      </c>
      <c r="G22" s="62">
        <v>11</v>
      </c>
      <c r="H22" s="57">
        <v>60</v>
      </c>
      <c r="J22" s="98">
        <v>0</v>
      </c>
      <c r="K22" s="98">
        <v>0</v>
      </c>
      <c r="L22" s="3">
        <v>2820</v>
      </c>
      <c r="M22" s="98">
        <v>2820</v>
      </c>
      <c r="N22" s="104">
        <f t="shared" si="0"/>
        <v>0</v>
      </c>
    </row>
    <row r="23" spans="1:14" ht="15">
      <c r="A23" t="s">
        <v>7</v>
      </c>
      <c r="B23" s="120">
        <v>102</v>
      </c>
      <c r="C23" s="120">
        <v>80</v>
      </c>
      <c r="D23" s="49">
        <v>135</v>
      </c>
      <c r="F23" s="42" t="s">
        <v>23</v>
      </c>
      <c r="G23" s="64">
        <v>0.042</v>
      </c>
      <c r="H23" s="58">
        <v>0.09</v>
      </c>
      <c r="J23" s="98">
        <v>5162</v>
      </c>
      <c r="K23" s="98">
        <v>3877</v>
      </c>
      <c r="L23" s="3">
        <v>13322</v>
      </c>
      <c r="M23" s="98">
        <f>(L23/H23)*G23</f>
        <v>6216.933333333333</v>
      </c>
      <c r="N23" s="104">
        <f t="shared" si="0"/>
        <v>-7105.066666666667</v>
      </c>
    </row>
    <row r="24" spans="1:14" ht="15">
      <c r="A24" t="s">
        <v>8</v>
      </c>
      <c r="B24" s="120">
        <v>20</v>
      </c>
      <c r="C24" s="120">
        <v>20</v>
      </c>
      <c r="D24" s="49">
        <v>28</v>
      </c>
      <c r="F24" s="42" t="s">
        <v>23</v>
      </c>
      <c r="G24" s="64">
        <v>0.209</v>
      </c>
      <c r="H24" s="58">
        <v>0.313</v>
      </c>
      <c r="J24" s="98">
        <v>4762</v>
      </c>
      <c r="K24" s="98">
        <v>4817</v>
      </c>
      <c r="L24" s="3">
        <v>7826</v>
      </c>
      <c r="M24" s="98">
        <f>(L24/H24)*G24</f>
        <v>5225.667731629393</v>
      </c>
      <c r="N24" s="104">
        <f t="shared" si="0"/>
        <v>-2600.3322683706074</v>
      </c>
    </row>
    <row r="25" spans="1:14" ht="15">
      <c r="A25" t="s">
        <v>9</v>
      </c>
      <c r="B25" s="120">
        <v>26</v>
      </c>
      <c r="C25" s="120">
        <v>18</v>
      </c>
      <c r="D25" s="49">
        <v>44</v>
      </c>
      <c r="F25" s="42" t="s">
        <v>23</v>
      </c>
      <c r="G25" s="64">
        <v>0.209</v>
      </c>
      <c r="H25" s="58">
        <v>0.313</v>
      </c>
      <c r="J25" s="98">
        <v>5347</v>
      </c>
      <c r="K25" s="98">
        <v>2842</v>
      </c>
      <c r="L25" s="3">
        <v>12976</v>
      </c>
      <c r="M25" s="99">
        <f>(L25/H25)*G25</f>
        <v>8664.485623003195</v>
      </c>
      <c r="N25" s="104">
        <f t="shared" si="0"/>
        <v>-4311.514376996805</v>
      </c>
    </row>
    <row r="26" spans="1:14" ht="15">
      <c r="A26" t="s">
        <v>63</v>
      </c>
      <c r="B26" s="120">
        <v>54</v>
      </c>
      <c r="C26" s="120">
        <v>76</v>
      </c>
      <c r="D26" s="49">
        <v>22</v>
      </c>
      <c r="F26" s="42" t="s">
        <v>23</v>
      </c>
      <c r="G26" s="63">
        <v>0.42</v>
      </c>
      <c r="H26" s="57" t="s">
        <v>26</v>
      </c>
      <c r="J26" s="98">
        <v>1844</v>
      </c>
      <c r="K26" s="98">
        <v>4072</v>
      </c>
      <c r="L26" s="3">
        <v>2531</v>
      </c>
      <c r="M26" s="111" t="s">
        <v>51</v>
      </c>
      <c r="N26" s="114" t="s">
        <v>29</v>
      </c>
    </row>
    <row r="27" spans="1:14" ht="15">
      <c r="A27" t="s">
        <v>10</v>
      </c>
      <c r="B27" s="49">
        <v>0</v>
      </c>
      <c r="C27" s="49">
        <v>0</v>
      </c>
      <c r="D27" s="49">
        <v>1</v>
      </c>
      <c r="F27" s="42" t="s">
        <v>24</v>
      </c>
      <c r="G27" s="62">
        <v>31</v>
      </c>
      <c r="H27" s="59">
        <v>31</v>
      </c>
      <c r="J27" s="98">
        <v>0</v>
      </c>
      <c r="K27" s="98">
        <v>0</v>
      </c>
      <c r="L27" s="3">
        <f>D27*H27</f>
        <v>31</v>
      </c>
      <c r="M27" s="99">
        <v>31</v>
      </c>
      <c r="N27" s="117">
        <v>0</v>
      </c>
    </row>
    <row r="28" spans="1:14" ht="15">
      <c r="A28" t="s">
        <v>12</v>
      </c>
      <c r="B28" s="120">
        <v>211</v>
      </c>
      <c r="C28" s="120">
        <v>222</v>
      </c>
      <c r="D28" s="49">
        <v>474</v>
      </c>
      <c r="F28" s="42" t="s">
        <v>23</v>
      </c>
      <c r="G28" s="63">
        <v>0.83</v>
      </c>
      <c r="H28" s="60" t="s">
        <v>27</v>
      </c>
      <c r="J28" s="98">
        <v>9498</v>
      </c>
      <c r="K28" s="98">
        <v>13262</v>
      </c>
      <c r="L28" s="3">
        <v>40336</v>
      </c>
      <c r="M28" s="111" t="s">
        <v>52</v>
      </c>
      <c r="N28" s="114" t="s">
        <v>29</v>
      </c>
    </row>
    <row r="29" spans="2:14" ht="15">
      <c r="B29" s="71"/>
      <c r="C29" s="71"/>
      <c r="D29" s="90"/>
      <c r="F29" s="44"/>
      <c r="G29" s="49"/>
      <c r="H29" s="41"/>
      <c r="J29" s="99"/>
      <c r="K29" s="99"/>
      <c r="L29" s="3"/>
      <c r="M29" s="98"/>
      <c r="N29" s="104"/>
    </row>
    <row r="30" spans="2:14" ht="15">
      <c r="B30" s="71"/>
      <c r="C30" s="71"/>
      <c r="D30" s="90"/>
      <c r="F30" s="44"/>
      <c r="G30" s="49"/>
      <c r="H30" s="41"/>
      <c r="J30" s="99"/>
      <c r="K30" s="99"/>
      <c r="L30" s="3"/>
      <c r="M30" s="98"/>
      <c r="N30" s="104"/>
    </row>
    <row r="31" spans="2:14" ht="15">
      <c r="B31" s="71"/>
      <c r="C31" s="71"/>
      <c r="D31" s="90"/>
      <c r="F31" s="44"/>
      <c r="G31" s="49"/>
      <c r="H31" s="41"/>
      <c r="J31" s="99"/>
      <c r="K31" s="99"/>
      <c r="L31" s="3"/>
      <c r="M31" s="98"/>
      <c r="N31" s="104"/>
    </row>
    <row r="32" spans="1:14" ht="15.75" thickBot="1">
      <c r="A32" s="1" t="s">
        <v>61</v>
      </c>
      <c r="B32" s="72">
        <f>SUM(B13:B28)</f>
        <v>1010</v>
      </c>
      <c r="C32" s="72">
        <f>SUM(C13:C28)</f>
        <v>1107</v>
      </c>
      <c r="D32" s="72">
        <f>SUM(D13:D28)</f>
        <v>2060</v>
      </c>
      <c r="F32" s="45"/>
      <c r="G32" s="50"/>
      <c r="H32" s="46"/>
      <c r="J32" s="100">
        <f>SUM(J13:J28)</f>
        <v>62645</v>
      </c>
      <c r="K32" s="100">
        <f>SUM(K13:K28)</f>
        <v>63079</v>
      </c>
      <c r="L32" s="106">
        <f>SUM(L13:L28)</f>
        <v>176061</v>
      </c>
      <c r="M32" s="100">
        <f>M13+M14+M15+M16+M17+M18+M19+M20+M21+M22+M23+M24+M25+L26+M27+L28</f>
        <v>124387.08668796593</v>
      </c>
      <c r="N32" s="105">
        <f>SUM(N13:N28)</f>
        <v>-51673.91331203408</v>
      </c>
    </row>
    <row r="33" spans="6:16" ht="15">
      <c r="F33" s="12"/>
      <c r="J33" s="52"/>
      <c r="P33" s="119"/>
    </row>
    <row r="34" spans="2:10" ht="15">
      <c r="B34" t="s">
        <v>28</v>
      </c>
      <c r="F34" s="12"/>
      <c r="J34" s="52"/>
    </row>
    <row r="35" spans="2:10" ht="15">
      <c r="B35" t="s">
        <v>4</v>
      </c>
      <c r="F35" s="12"/>
      <c r="J35" s="52"/>
    </row>
    <row r="36" spans="2:10" ht="15">
      <c r="B36" t="s">
        <v>65</v>
      </c>
      <c r="F36" s="12"/>
      <c r="J36" s="52"/>
    </row>
    <row r="37" spans="2:10" ht="15">
      <c r="B37" t="s">
        <v>66</v>
      </c>
      <c r="F37" s="12"/>
      <c r="J37" s="52"/>
    </row>
    <row r="38" spans="6:10" ht="15">
      <c r="F38" s="12"/>
      <c r="J38" s="52"/>
    </row>
    <row r="39" spans="2:10" ht="15">
      <c r="B39" t="s">
        <v>54</v>
      </c>
      <c r="F39" s="12"/>
      <c r="J39" s="52"/>
    </row>
    <row r="40" spans="2:10" ht="15">
      <c r="B40" t="s">
        <v>55</v>
      </c>
      <c r="F40" s="12"/>
      <c r="J40" s="52"/>
    </row>
    <row r="41" spans="2:10" ht="15">
      <c r="B41" t="s">
        <v>56</v>
      </c>
      <c r="F41" s="12"/>
      <c r="J41" s="52"/>
    </row>
    <row r="43" ht="15">
      <c r="B43" t="s">
        <v>49</v>
      </c>
    </row>
    <row r="44" ht="15">
      <c r="B44" t="s">
        <v>50</v>
      </c>
    </row>
  </sheetData>
  <sheetProtection/>
  <mergeCells count="7">
    <mergeCell ref="B7:D8"/>
    <mergeCell ref="F7:H8"/>
    <mergeCell ref="J7:L8"/>
    <mergeCell ref="M7:M9"/>
    <mergeCell ref="N7:N9"/>
    <mergeCell ref="C3:M3"/>
    <mergeCell ref="C4:M4"/>
  </mergeCells>
  <printOptions/>
  <pageMargins left="0.25" right="0.25" top="0.25" bottom="0.25" header="0.3" footer="0.3"/>
  <pageSetup fitToHeight="1" fitToWidth="1" horizontalDpi="600" verticalDpi="600" orientation="landscape" scale="84" r:id="rId1"/>
  <headerFooter>
    <oddHeader>&amp;RDocket Nos. UE-090134, UG-090135, UG-060518
Exhibit No. ____ (MMK-2)
Page 3 of 3</oddHeader>
  </headerFooter>
  <ignoredErrors>
    <ignoredError sqref="J9:K9" numberStoredAsText="1"/>
    <ignoredError sqref="M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maryk2</dc:creator>
  <cp:keywords/>
  <dc:description/>
  <cp:lastModifiedBy>maryk2</cp:lastModifiedBy>
  <cp:lastPrinted>2009-08-13T20:13:50Z</cp:lastPrinted>
  <dcterms:created xsi:type="dcterms:W3CDTF">2009-07-17T05:49:20Z</dcterms:created>
  <dcterms:modified xsi:type="dcterms:W3CDTF">2009-08-14T09:01:11Z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