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240" windowHeight="7065" activeTab="3"/>
  </bookViews>
  <sheets>
    <sheet name="Mains Unit Cost (3 years avg.)" sheetId="13" r:id="rId1"/>
    <sheet name="Mains Balance" sheetId="15" r:id="rId2"/>
    <sheet name="Mains Data" sheetId="7" r:id="rId3"/>
    <sheet name="HW Index" sheetId="12" r:id="rId4"/>
    <sheet name="2015-16 Additions" sheetId="9" state="hidden" r:id="rId5"/>
    <sheet name="Mains Unit Cost (Addition Data)" sheetId="10" state="hidden" r:id="rId6"/>
  </sheets>
  <definedNames>
    <definedName name="_xlnm._FilterDatabase" localSheetId="4" hidden="1">'2015-16 Additions'!$A$1:$N$60</definedName>
    <definedName name="_xlnm._FilterDatabase" localSheetId="1" hidden="1">'Mains Balance'!$A$7:$D$31</definedName>
    <definedName name="_xlnm._FilterDatabase" localSheetId="2" hidden="1">'Mains Data'!$B$7:$K$594</definedName>
    <definedName name="_xlnm.Print_Area" localSheetId="3">'HW Index'!$B$7:$F$114</definedName>
    <definedName name="_xlnm.Print_Area" localSheetId="1">'Mains Balance'!$A$7:$D$37</definedName>
    <definedName name="_xlnm.Print_Area" localSheetId="2">'Mains Data'!$B$7:$K$594</definedName>
    <definedName name="_xlnm.Print_Area" localSheetId="0">'Mains Unit Cost (3 years avg.)'!$A$6:$E$27,'Mains Unit Cost (3 years avg.)'!$H$6:$O$28</definedName>
    <definedName name="_xlnm.Print_Titles" localSheetId="3">'HW Index'!$A:$A,'HW Index'!$9:$9</definedName>
    <definedName name="_xlnm.Print_Titles" localSheetId="2">'Mains Data'!$A:$A,'Mains Data'!$7:$7</definedName>
    <definedName name="_xlnm.Print_Titles" localSheetId="0">'Mains Unit Cost (3 years avg.)'!$A:$B</definedName>
  </definedNames>
  <calcPr calcId="145621" iterateCount="10" iterateDelta="100" calcOnSave="0"/>
</workbook>
</file>

<file path=xl/calcChain.xml><?xml version="1.0" encoding="utf-8"?>
<calcChain xmlns="http://schemas.openxmlformats.org/spreadsheetml/2006/main">
  <c r="A12" i="12" l="1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" i="12"/>
  <c r="A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9" i="7"/>
  <c r="D13" i="15" l="1"/>
  <c r="D37" i="15" l="1"/>
  <c r="D36" i="15"/>
  <c r="D35" i="15"/>
  <c r="D34" i="15"/>
  <c r="G16" i="15" s="1"/>
  <c r="D33" i="15"/>
  <c r="G15" i="15" s="1"/>
  <c r="D31" i="15"/>
  <c r="D30" i="15"/>
  <c r="D29" i="15"/>
  <c r="D28" i="15"/>
  <c r="D27" i="15"/>
  <c r="D26" i="15"/>
  <c r="D25" i="15"/>
  <c r="D24" i="15"/>
  <c r="G12" i="15" s="1"/>
  <c r="D23" i="15"/>
  <c r="D22" i="15"/>
  <c r="D21" i="15"/>
  <c r="D20" i="15"/>
  <c r="D18" i="15"/>
  <c r="D17" i="15"/>
  <c r="D16" i="15"/>
  <c r="D15" i="15"/>
  <c r="D14" i="15"/>
  <c r="D12" i="15"/>
  <c r="D11" i="15"/>
  <c r="D10" i="15"/>
  <c r="D9" i="15"/>
  <c r="D8" i="15"/>
  <c r="G13" i="15" l="1"/>
  <c r="G8" i="15"/>
  <c r="G11" i="15"/>
  <c r="G19" i="15" s="1"/>
  <c r="G14" i="15"/>
  <c r="G17" i="15"/>
  <c r="H10" i="13" l="1"/>
  <c r="H11" i="13"/>
  <c r="H12" i="13"/>
  <c r="H13" i="13"/>
  <c r="H15" i="13"/>
  <c r="H16" i="13"/>
  <c r="H17" i="13"/>
  <c r="H18" i="13"/>
  <c r="H19" i="13"/>
  <c r="H21" i="13"/>
  <c r="H22" i="13"/>
  <c r="H23" i="13"/>
  <c r="H24" i="13"/>
  <c r="H25" i="13"/>
  <c r="H26" i="13"/>
  <c r="H27" i="13"/>
  <c r="H9" i="13"/>
  <c r="I27" i="13"/>
  <c r="I26" i="13"/>
  <c r="I25" i="13"/>
  <c r="I24" i="13"/>
  <c r="I23" i="13"/>
  <c r="I22" i="13"/>
  <c r="I21" i="13"/>
  <c r="I19" i="13"/>
  <c r="I18" i="13"/>
  <c r="I17" i="13"/>
  <c r="I16" i="13"/>
  <c r="I15" i="13"/>
  <c r="I13" i="13"/>
  <c r="I12" i="13"/>
  <c r="I11" i="13"/>
  <c r="I10" i="13"/>
  <c r="I9" i="13"/>
  <c r="K6" i="13"/>
  <c r="H28" i="13" l="1"/>
  <c r="K9" i="13"/>
  <c r="K13" i="13"/>
  <c r="K17" i="13"/>
  <c r="K23" i="13"/>
  <c r="K26" i="13"/>
  <c r="L11" i="13"/>
  <c r="K10" i="13"/>
  <c r="K19" i="13"/>
  <c r="K24" i="13"/>
  <c r="L12" i="13"/>
  <c r="K11" i="13"/>
  <c r="K15" i="13"/>
  <c r="K25" i="13"/>
  <c r="K18" i="13"/>
  <c r="K21" i="13"/>
  <c r="K27" i="13"/>
  <c r="K12" i="13"/>
  <c r="K16" i="13"/>
  <c r="K22" i="13"/>
  <c r="L27" i="13"/>
  <c r="L26" i="13"/>
  <c r="L25" i="13"/>
  <c r="L24" i="13"/>
  <c r="L22" i="13"/>
  <c r="L19" i="13"/>
  <c r="L18" i="13"/>
  <c r="L21" i="13"/>
  <c r="L23" i="13"/>
  <c r="L17" i="13"/>
  <c r="L16" i="13"/>
  <c r="L13" i="13"/>
  <c r="L9" i="13"/>
  <c r="L10" i="13"/>
  <c r="N6" i="13"/>
  <c r="L15" i="13"/>
  <c r="I28" i="13"/>
  <c r="G16" i="10"/>
  <c r="F58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I359" i="7" s="1"/>
  <c r="J359" i="7" s="1"/>
  <c r="F52" i="12"/>
  <c r="F53" i="12"/>
  <c r="F54" i="12"/>
  <c r="F55" i="12"/>
  <c r="I146" i="7" s="1"/>
  <c r="J146" i="7" s="1"/>
  <c r="F56" i="12"/>
  <c r="F57" i="12"/>
  <c r="I20" i="7" s="1"/>
  <c r="J20" i="7" s="1"/>
  <c r="I68" i="7"/>
  <c r="J68" i="7" s="1"/>
  <c r="F10" i="12"/>
  <c r="E113" i="12"/>
  <c r="E114" i="12"/>
  <c r="I19" i="7"/>
  <c r="J19" i="7" s="1"/>
  <c r="I63" i="7"/>
  <c r="J63" i="7" s="1"/>
  <c r="I64" i="7"/>
  <c r="J64" i="7" s="1"/>
  <c r="I66" i="7"/>
  <c r="J66" i="7" s="1"/>
  <c r="I147" i="7"/>
  <c r="J147" i="7" s="1"/>
  <c r="I327" i="7"/>
  <c r="J327" i="7" s="1"/>
  <c r="I361" i="7"/>
  <c r="J361" i="7" s="1"/>
  <c r="I382" i="7"/>
  <c r="J382" i="7" s="1"/>
  <c r="I384" i="7"/>
  <c r="J384" i="7" s="1"/>
  <c r="I442" i="7"/>
  <c r="J442" i="7" s="1"/>
  <c r="I444" i="7"/>
  <c r="J444" i="7" s="1"/>
  <c r="I451" i="7"/>
  <c r="J451" i="7" s="1"/>
  <c r="I452" i="7"/>
  <c r="J452" i="7" s="1"/>
  <c r="I511" i="7"/>
  <c r="J511" i="7" s="1"/>
  <c r="I512" i="7"/>
  <c r="J512" i="7" s="1"/>
  <c r="I559" i="7"/>
  <c r="J559" i="7" s="1"/>
  <c r="I583" i="7"/>
  <c r="J583" i="7" s="1"/>
  <c r="F114" i="12"/>
  <c r="F113" i="12"/>
  <c r="F112" i="12"/>
  <c r="E112" i="12"/>
  <c r="F111" i="12"/>
  <c r="E111" i="12"/>
  <c r="F110" i="12"/>
  <c r="E110" i="12"/>
  <c r="F109" i="12"/>
  <c r="I344" i="7" s="1"/>
  <c r="J344" i="7" s="1"/>
  <c r="E109" i="12"/>
  <c r="F108" i="12"/>
  <c r="E108" i="12"/>
  <c r="F107" i="12"/>
  <c r="I141" i="7" s="1"/>
  <c r="J141" i="7" s="1"/>
  <c r="E107" i="12"/>
  <c r="F106" i="12"/>
  <c r="E106" i="12"/>
  <c r="I301" i="7" s="1"/>
  <c r="J301" i="7" s="1"/>
  <c r="F105" i="12"/>
  <c r="I338" i="7" s="1"/>
  <c r="J338" i="7" s="1"/>
  <c r="E105" i="12"/>
  <c r="F104" i="12"/>
  <c r="E104" i="12"/>
  <c r="F103" i="12"/>
  <c r="I135" i="7" s="1"/>
  <c r="J135" i="7" s="1"/>
  <c r="E103" i="12"/>
  <c r="I296" i="7" s="1"/>
  <c r="J296" i="7" s="1"/>
  <c r="F102" i="12"/>
  <c r="E102" i="12"/>
  <c r="F101" i="12"/>
  <c r="I546" i="7" s="1"/>
  <c r="J546" i="7" s="1"/>
  <c r="E101" i="12"/>
  <c r="F100" i="12"/>
  <c r="E100" i="12"/>
  <c r="F99" i="12"/>
  <c r="E99" i="12"/>
  <c r="I224" i="7" s="1"/>
  <c r="J224" i="7" s="1"/>
  <c r="F98" i="12"/>
  <c r="E98" i="12"/>
  <c r="F97" i="12"/>
  <c r="I423" i="7" s="1"/>
  <c r="J423" i="7" s="1"/>
  <c r="E97" i="12"/>
  <c r="F96" i="12"/>
  <c r="I422" i="7" s="1"/>
  <c r="J422" i="7" s="1"/>
  <c r="E96" i="12"/>
  <c r="I289" i="7" s="1"/>
  <c r="J289" i="7" s="1"/>
  <c r="F95" i="12"/>
  <c r="I187" i="7" s="1"/>
  <c r="J187" i="7" s="1"/>
  <c r="E95" i="12"/>
  <c r="I255" i="7" s="1"/>
  <c r="J255" i="7" s="1"/>
  <c r="F94" i="12"/>
  <c r="E94" i="12"/>
  <c r="F93" i="12"/>
  <c r="I538" i="7" s="1"/>
  <c r="J538" i="7" s="1"/>
  <c r="E93" i="12"/>
  <c r="I253" i="7" s="1"/>
  <c r="J253" i="7" s="1"/>
  <c r="F92" i="12"/>
  <c r="I582" i="7" s="1"/>
  <c r="J582" i="7" s="1"/>
  <c r="E92" i="12"/>
  <c r="I285" i="7" s="1"/>
  <c r="J285" i="7" s="1"/>
  <c r="F91" i="12"/>
  <c r="I14" i="7" s="1"/>
  <c r="J14" i="7" s="1"/>
  <c r="E91" i="12"/>
  <c r="I221" i="7" s="1"/>
  <c r="J221" i="7" s="1"/>
  <c r="F90" i="12"/>
  <c r="E90" i="12"/>
  <c r="F89" i="12"/>
  <c r="I368" i="7" s="1"/>
  <c r="J368" i="7" s="1"/>
  <c r="E89" i="12"/>
  <c r="F88" i="12"/>
  <c r="E88" i="12"/>
  <c r="I248" i="7" s="1"/>
  <c r="J248" i="7" s="1"/>
  <c r="F87" i="12"/>
  <c r="I40" i="7" s="1"/>
  <c r="J40" i="7" s="1"/>
  <c r="E87" i="12"/>
  <c r="F86" i="12"/>
  <c r="I534" i="7" s="1"/>
  <c r="J534" i="7" s="1"/>
  <c r="E86" i="12"/>
  <c r="F85" i="12"/>
  <c r="I120" i="7" s="1"/>
  <c r="J120" i="7" s="1"/>
  <c r="E85" i="12"/>
  <c r="I278" i="7" s="1"/>
  <c r="J278" i="7" s="1"/>
  <c r="F84" i="12"/>
  <c r="E84" i="12"/>
  <c r="I244" i="7" s="1"/>
  <c r="J244" i="7" s="1"/>
  <c r="F83" i="12"/>
  <c r="I409" i="7" s="1"/>
  <c r="J409" i="7" s="1"/>
  <c r="E83" i="12"/>
  <c r="F82" i="12"/>
  <c r="E82" i="12"/>
  <c r="I242" i="7" s="1"/>
  <c r="J242" i="7" s="1"/>
  <c r="F81" i="12"/>
  <c r="I407" i="7" s="1"/>
  <c r="J407" i="7" s="1"/>
  <c r="E81" i="12"/>
  <c r="F80" i="12"/>
  <c r="I37" i="7" s="1"/>
  <c r="J37" i="7" s="1"/>
  <c r="E80" i="12"/>
  <c r="I241" i="7" s="1"/>
  <c r="J241" i="7" s="1"/>
  <c r="F79" i="12"/>
  <c r="I530" i="7" s="1"/>
  <c r="J530" i="7" s="1"/>
  <c r="E79" i="12"/>
  <c r="I275" i="7" s="1"/>
  <c r="J275" i="7" s="1"/>
  <c r="F78" i="12"/>
  <c r="E78" i="12"/>
  <c r="F77" i="12"/>
  <c r="E77" i="12"/>
  <c r="F76" i="12"/>
  <c r="E76" i="12"/>
  <c r="F75" i="12"/>
  <c r="I401" i="7" s="1"/>
  <c r="J401" i="7" s="1"/>
  <c r="E75" i="12"/>
  <c r="F74" i="12"/>
  <c r="I377" i="7" s="1"/>
  <c r="J377" i="7" s="1"/>
  <c r="E74" i="12"/>
  <c r="F73" i="12"/>
  <c r="I527" i="7" s="1"/>
  <c r="J527" i="7" s="1"/>
  <c r="E73" i="12"/>
  <c r="F72" i="12"/>
  <c r="E72" i="12"/>
  <c r="F71" i="12"/>
  <c r="I572" i="7" s="1"/>
  <c r="J572" i="7" s="1"/>
  <c r="E71" i="12"/>
  <c r="F70" i="12"/>
  <c r="E70" i="12"/>
  <c r="F69" i="12"/>
  <c r="I9" i="7" s="1"/>
  <c r="J9" i="7" s="1"/>
  <c r="E69" i="12"/>
  <c r="F68" i="12"/>
  <c r="I522" i="7" s="1"/>
  <c r="J522" i="7" s="1"/>
  <c r="E68" i="12"/>
  <c r="F67" i="12"/>
  <c r="I568" i="7" s="1"/>
  <c r="J568" i="7" s="1"/>
  <c r="E67" i="12"/>
  <c r="F66" i="12"/>
  <c r="E66" i="12"/>
  <c r="F65" i="12"/>
  <c r="I28" i="7" s="1"/>
  <c r="J28" i="7" s="1"/>
  <c r="E65" i="12"/>
  <c r="F64" i="12"/>
  <c r="I518" i="7" s="1"/>
  <c r="J518" i="7" s="1"/>
  <c r="E64" i="12"/>
  <c r="F63" i="12"/>
  <c r="E63" i="12"/>
  <c r="F62" i="12"/>
  <c r="E62" i="12"/>
  <c r="F61" i="12"/>
  <c r="I562" i="7" s="1"/>
  <c r="J562" i="7" s="1"/>
  <c r="E61" i="12"/>
  <c r="F60" i="12"/>
  <c r="F59" i="12" s="1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I179" i="7" l="1"/>
  <c r="J179" i="7" s="1"/>
  <c r="I385" i="7"/>
  <c r="J385" i="7" s="1"/>
  <c r="I558" i="7"/>
  <c r="J558" i="7" s="1"/>
  <c r="I381" i="7"/>
  <c r="J381" i="7" s="1"/>
  <c r="I174" i="7"/>
  <c r="J174" i="7" s="1"/>
  <c r="I304" i="7"/>
  <c r="J304" i="7" s="1"/>
  <c r="I570" i="7"/>
  <c r="J570" i="7" s="1"/>
  <c r="I443" i="7"/>
  <c r="J443" i="7" s="1"/>
  <c r="I383" i="7"/>
  <c r="J383" i="7" s="1"/>
  <c r="I346" i="7"/>
  <c r="J346" i="7" s="1"/>
  <c r="I67" i="7"/>
  <c r="J67" i="7" s="1"/>
  <c r="K28" i="13"/>
  <c r="N27" i="13"/>
  <c r="N24" i="13"/>
  <c r="N21" i="13"/>
  <c r="N19" i="13"/>
  <c r="N18" i="13"/>
  <c r="N10" i="13"/>
  <c r="N22" i="13"/>
  <c r="C22" i="13" s="1"/>
  <c r="N26" i="13"/>
  <c r="C26" i="13" s="1"/>
  <c r="N23" i="13"/>
  <c r="C23" i="13" s="1"/>
  <c r="N17" i="13"/>
  <c r="C17" i="13" s="1"/>
  <c r="N13" i="13"/>
  <c r="N9" i="13"/>
  <c r="C9" i="13" s="1"/>
  <c r="N16" i="13"/>
  <c r="C16" i="13" s="1"/>
  <c r="N12" i="13"/>
  <c r="N25" i="13"/>
  <c r="N15" i="13"/>
  <c r="N11" i="13"/>
  <c r="O27" i="13"/>
  <c r="D27" i="13" s="1"/>
  <c r="O24" i="13"/>
  <c r="O23" i="13"/>
  <c r="D23" i="13" s="1"/>
  <c r="O21" i="13"/>
  <c r="O13" i="13"/>
  <c r="D13" i="13" s="1"/>
  <c r="O11" i="13"/>
  <c r="O9" i="13"/>
  <c r="O17" i="13"/>
  <c r="O16" i="13"/>
  <c r="D16" i="13" s="1"/>
  <c r="O15" i="13"/>
  <c r="D15" i="13" s="1"/>
  <c r="O12" i="13"/>
  <c r="O10" i="13"/>
  <c r="D10" i="13" s="1"/>
  <c r="O25" i="13"/>
  <c r="O26" i="13"/>
  <c r="D26" i="13" s="1"/>
  <c r="O19" i="13"/>
  <c r="D19" i="13" s="1"/>
  <c r="O18" i="13"/>
  <c r="D18" i="13" s="1"/>
  <c r="O22" i="13"/>
  <c r="L28" i="13"/>
  <c r="I117" i="7"/>
  <c r="J117" i="7" s="1"/>
  <c r="I514" i="7"/>
  <c r="J514" i="7" s="1"/>
  <c r="I360" i="7"/>
  <c r="J360" i="7" s="1"/>
  <c r="I116" i="7"/>
  <c r="J116" i="7" s="1"/>
  <c r="I22" i="7"/>
  <c r="J22" i="7" s="1"/>
  <c r="I560" i="7"/>
  <c r="J560" i="7" s="1"/>
  <c r="I513" i="7"/>
  <c r="J513" i="7" s="1"/>
  <c r="I454" i="7"/>
  <c r="J454" i="7" s="1"/>
  <c r="I450" i="7"/>
  <c r="J450" i="7" s="1"/>
  <c r="I363" i="7"/>
  <c r="J363" i="7" s="1"/>
  <c r="I326" i="7"/>
  <c r="J326" i="7" s="1"/>
  <c r="I69" i="7"/>
  <c r="J69" i="7" s="1"/>
  <c r="I65" i="7"/>
  <c r="J65" i="7" s="1"/>
  <c r="I21" i="7"/>
  <c r="J21" i="7" s="1"/>
  <c r="I561" i="7"/>
  <c r="J561" i="7" s="1"/>
  <c r="I510" i="7"/>
  <c r="J510" i="7" s="1"/>
  <c r="I374" i="7"/>
  <c r="J374" i="7" s="1"/>
  <c r="I148" i="7"/>
  <c r="J148" i="7" s="1"/>
  <c r="I453" i="7"/>
  <c r="J453" i="7" s="1"/>
  <c r="I445" i="7"/>
  <c r="J445" i="7" s="1"/>
  <c r="I441" i="7"/>
  <c r="J441" i="7" s="1"/>
  <c r="I362" i="7"/>
  <c r="J362" i="7" s="1"/>
  <c r="I349" i="7"/>
  <c r="J349" i="7" s="1"/>
  <c r="I502" i="7"/>
  <c r="J502" i="7" s="1"/>
  <c r="I232" i="7"/>
  <c r="J232" i="7" s="1"/>
  <c r="I592" i="7"/>
  <c r="J592" i="7" s="1"/>
  <c r="I320" i="7"/>
  <c r="J320" i="7" s="1"/>
  <c r="I542" i="7"/>
  <c r="J542" i="7" s="1"/>
  <c r="I486" i="7"/>
  <c r="J486" i="7" s="1"/>
  <c r="I419" i="7"/>
  <c r="J419" i="7" s="1"/>
  <c r="I240" i="7"/>
  <c r="J240" i="7" s="1"/>
  <c r="I208" i="7"/>
  <c r="J208" i="7" s="1"/>
  <c r="I523" i="7"/>
  <c r="J523" i="7" s="1"/>
  <c r="I462" i="7"/>
  <c r="J462" i="7" s="1"/>
  <c r="I587" i="7"/>
  <c r="J587" i="7" s="1"/>
  <c r="I177" i="7"/>
  <c r="J177" i="7" s="1"/>
  <c r="I114" i="7"/>
  <c r="J114" i="7" s="1"/>
  <c r="I169" i="7"/>
  <c r="J169" i="7" s="1"/>
  <c r="I506" i="7"/>
  <c r="J506" i="7" s="1"/>
  <c r="I16" i="7"/>
  <c r="J16" i="7" s="1"/>
  <c r="I552" i="7"/>
  <c r="J552" i="7" s="1"/>
  <c r="I399" i="7"/>
  <c r="J399" i="7" s="1"/>
  <c r="I354" i="7"/>
  <c r="J354" i="7" s="1"/>
  <c r="I93" i="7"/>
  <c r="J93" i="7" s="1"/>
  <c r="I44" i="7"/>
  <c r="J44" i="7" s="1"/>
  <c r="I435" i="7"/>
  <c r="J435" i="7" s="1"/>
  <c r="I334" i="7"/>
  <c r="J334" i="7" s="1"/>
  <c r="I237" i="7"/>
  <c r="J237" i="7" s="1"/>
  <c r="I272" i="7"/>
  <c r="J272" i="7" s="1"/>
  <c r="I164" i="7"/>
  <c r="J164" i="7" s="1"/>
  <c r="I264" i="7"/>
  <c r="J264" i="7" s="1"/>
  <c r="I8" i="7"/>
  <c r="J8" i="7" s="1"/>
  <c r="I578" i="7"/>
  <c r="J578" i="7" s="1"/>
  <c r="I550" i="7"/>
  <c r="J550" i="7" s="1"/>
  <c r="I519" i="7"/>
  <c r="J519" i="7" s="1"/>
  <c r="I498" i="7"/>
  <c r="J498" i="7" s="1"/>
  <c r="I482" i="7"/>
  <c r="J482" i="7" s="1"/>
  <c r="I431" i="7"/>
  <c r="J431" i="7" s="1"/>
  <c r="I415" i="7"/>
  <c r="J415" i="7" s="1"/>
  <c r="I391" i="7"/>
  <c r="J391" i="7" s="1"/>
  <c r="I372" i="7"/>
  <c r="J372" i="7" s="1"/>
  <c r="I342" i="7"/>
  <c r="J342" i="7" s="1"/>
  <c r="I288" i="7"/>
  <c r="J288" i="7" s="1"/>
  <c r="I176" i="7"/>
  <c r="J176" i="7" s="1"/>
  <c r="I125" i="7"/>
  <c r="J125" i="7" s="1"/>
  <c r="I112" i="7"/>
  <c r="J112" i="7" s="1"/>
  <c r="I85" i="7"/>
  <c r="J85" i="7" s="1"/>
  <c r="I61" i="7"/>
  <c r="J61" i="7" s="1"/>
  <c r="I337" i="7"/>
  <c r="J337" i="7" s="1"/>
  <c r="I591" i="7"/>
  <c r="J591" i="7" s="1"/>
  <c r="I574" i="7"/>
  <c r="J574" i="7" s="1"/>
  <c r="I548" i="7"/>
  <c r="J548" i="7" s="1"/>
  <c r="I494" i="7"/>
  <c r="J494" i="7" s="1"/>
  <c r="I478" i="7"/>
  <c r="J478" i="7" s="1"/>
  <c r="I427" i="7"/>
  <c r="J427" i="7" s="1"/>
  <c r="I411" i="7"/>
  <c r="J411" i="7" s="1"/>
  <c r="I348" i="7"/>
  <c r="J348" i="7" s="1"/>
  <c r="I317" i="7"/>
  <c r="J317" i="7" s="1"/>
  <c r="I104" i="7"/>
  <c r="J104" i="7" s="1"/>
  <c r="I53" i="7"/>
  <c r="J53" i="7" s="1"/>
  <c r="I17" i="7"/>
  <c r="J17" i="7" s="1"/>
  <c r="I586" i="7"/>
  <c r="J586" i="7" s="1"/>
  <c r="I555" i="7"/>
  <c r="J555" i="7" s="1"/>
  <c r="I490" i="7"/>
  <c r="J490" i="7" s="1"/>
  <c r="I470" i="7"/>
  <c r="J470" i="7" s="1"/>
  <c r="I439" i="7"/>
  <c r="J439" i="7" s="1"/>
  <c r="I378" i="7"/>
  <c r="J378" i="7" s="1"/>
  <c r="I256" i="7"/>
  <c r="J256" i="7" s="1"/>
  <c r="I197" i="7"/>
  <c r="J197" i="7" s="1"/>
  <c r="I101" i="7"/>
  <c r="J101" i="7" s="1"/>
  <c r="I52" i="7"/>
  <c r="J52" i="7" s="1"/>
  <c r="I388" i="7"/>
  <c r="J388" i="7" s="1"/>
  <c r="I25" i="7"/>
  <c r="J25" i="7" s="1"/>
  <c r="I457" i="7"/>
  <c r="J457" i="7" s="1"/>
  <c r="I74" i="7"/>
  <c r="J74" i="7" s="1"/>
  <c r="I392" i="7"/>
  <c r="J392" i="7" s="1"/>
  <c r="I520" i="7"/>
  <c r="J520" i="7" s="1"/>
  <c r="I461" i="7"/>
  <c r="J461" i="7" s="1"/>
  <c r="I151" i="7"/>
  <c r="J151" i="7" s="1"/>
  <c r="I32" i="7"/>
  <c r="J32" i="7" s="1"/>
  <c r="I396" i="7"/>
  <c r="J396" i="7" s="1"/>
  <c r="I524" i="7"/>
  <c r="J524" i="7" s="1"/>
  <c r="I465" i="7"/>
  <c r="J465" i="7" s="1"/>
  <c r="I34" i="7"/>
  <c r="J34" i="7" s="1"/>
  <c r="I79" i="7"/>
  <c r="J79" i="7" s="1"/>
  <c r="I376" i="7"/>
  <c r="J376" i="7" s="1"/>
  <c r="I573" i="7"/>
  <c r="J573" i="7" s="1"/>
  <c r="I82" i="7"/>
  <c r="J82" i="7" s="1"/>
  <c r="I404" i="7"/>
  <c r="J404" i="7" s="1"/>
  <c r="I473" i="7"/>
  <c r="J473" i="7" s="1"/>
  <c r="I577" i="7"/>
  <c r="J577" i="7" s="1"/>
  <c r="I408" i="7"/>
  <c r="J408" i="7" s="1"/>
  <c r="I477" i="7"/>
  <c r="J477" i="7" s="1"/>
  <c r="I38" i="7"/>
  <c r="J38" i="7" s="1"/>
  <c r="I86" i="7"/>
  <c r="J86" i="7" s="1"/>
  <c r="I183" i="7"/>
  <c r="J183" i="7" s="1"/>
  <c r="I533" i="7"/>
  <c r="J533" i="7" s="1"/>
  <c r="I90" i="7"/>
  <c r="J90" i="7" s="1"/>
  <c r="I122" i="7"/>
  <c r="J122" i="7" s="1"/>
  <c r="I41" i="7"/>
  <c r="J41" i="7" s="1"/>
  <c r="I10" i="7"/>
  <c r="J10" i="7" s="1"/>
  <c r="I158" i="7"/>
  <c r="J158" i="7" s="1"/>
  <c r="I43" i="7"/>
  <c r="J43" i="7" s="1"/>
  <c r="I175" i="7"/>
  <c r="J175" i="7" s="1"/>
  <c r="I416" i="7"/>
  <c r="J416" i="7" s="1"/>
  <c r="I536" i="7"/>
  <c r="J536" i="7" s="1"/>
  <c r="I92" i="7"/>
  <c r="J92" i="7" s="1"/>
  <c r="I124" i="7"/>
  <c r="J124" i="7" s="1"/>
  <c r="I485" i="7"/>
  <c r="J485" i="7" s="1"/>
  <c r="I47" i="7"/>
  <c r="J47" i="7" s="1"/>
  <c r="I420" i="7"/>
  <c r="J420" i="7" s="1"/>
  <c r="I489" i="7"/>
  <c r="J489" i="7" s="1"/>
  <c r="I51" i="7"/>
  <c r="J51" i="7" s="1"/>
  <c r="I163" i="7"/>
  <c r="J163" i="7" s="1"/>
  <c r="I424" i="7"/>
  <c r="J424" i="7" s="1"/>
  <c r="I100" i="7"/>
  <c r="J100" i="7" s="1"/>
  <c r="I132" i="7"/>
  <c r="J132" i="7" s="1"/>
  <c r="I493" i="7"/>
  <c r="J493" i="7" s="1"/>
  <c r="I134" i="7"/>
  <c r="J134" i="7" s="1"/>
  <c r="I103" i="7"/>
  <c r="J103" i="7" s="1"/>
  <c r="I335" i="7"/>
  <c r="J335" i="7" s="1"/>
  <c r="I355" i="7"/>
  <c r="J355" i="7" s="1"/>
  <c r="I428" i="7"/>
  <c r="J428" i="7" s="1"/>
  <c r="I497" i="7"/>
  <c r="J497" i="7" s="1"/>
  <c r="I138" i="7"/>
  <c r="J138" i="7" s="1"/>
  <c r="I166" i="7"/>
  <c r="J166" i="7" s="1"/>
  <c r="I107" i="7"/>
  <c r="J107" i="7" s="1"/>
  <c r="I339" i="7"/>
  <c r="J339" i="7" s="1"/>
  <c r="I432" i="7"/>
  <c r="J432" i="7" s="1"/>
  <c r="I196" i="7"/>
  <c r="J196" i="7" s="1"/>
  <c r="I501" i="7"/>
  <c r="J501" i="7" s="1"/>
  <c r="I58" i="7"/>
  <c r="J58" i="7" s="1"/>
  <c r="I142" i="7"/>
  <c r="J142" i="7" s="1"/>
  <c r="I170" i="7"/>
  <c r="J170" i="7" s="1"/>
  <c r="I111" i="7"/>
  <c r="J111" i="7" s="1"/>
  <c r="I343" i="7"/>
  <c r="J343" i="7" s="1"/>
  <c r="I436" i="7"/>
  <c r="J436" i="7" s="1"/>
  <c r="I505" i="7"/>
  <c r="J505" i="7" s="1"/>
  <c r="I62" i="7"/>
  <c r="J62" i="7" s="1"/>
  <c r="I115" i="7"/>
  <c r="J115" i="7" s="1"/>
  <c r="I440" i="7"/>
  <c r="J440" i="7" s="1"/>
  <c r="I509" i="7"/>
  <c r="J509" i="7" s="1"/>
  <c r="I590" i="7"/>
  <c r="J590" i="7" s="1"/>
  <c r="I579" i="7"/>
  <c r="J579" i="7" s="1"/>
  <c r="I373" i="7"/>
  <c r="J373" i="7" s="1"/>
  <c r="I192" i="7"/>
  <c r="J192" i="7" s="1"/>
  <c r="I156" i="7"/>
  <c r="J156" i="7" s="1"/>
  <c r="I88" i="7"/>
  <c r="J88" i="7" s="1"/>
  <c r="I29" i="7"/>
  <c r="J29" i="7" s="1"/>
  <c r="I243" i="7"/>
  <c r="J243" i="7" s="1"/>
  <c r="I276" i="7"/>
  <c r="J276" i="7" s="1"/>
  <c r="I247" i="7"/>
  <c r="J247" i="7" s="1"/>
  <c r="I217" i="7"/>
  <c r="J217" i="7" s="1"/>
  <c r="I310" i="7"/>
  <c r="J310" i="7" s="1"/>
  <c r="I259" i="7"/>
  <c r="J259" i="7" s="1"/>
  <c r="I292" i="7"/>
  <c r="J292" i="7" s="1"/>
  <c r="I226" i="7"/>
  <c r="J226" i="7" s="1"/>
  <c r="I294" i="7"/>
  <c r="J294" i="7" s="1"/>
  <c r="I206" i="7"/>
  <c r="J206" i="7" s="1"/>
  <c r="I230" i="7"/>
  <c r="J230" i="7" s="1"/>
  <c r="I298" i="7"/>
  <c r="J298" i="7" s="1"/>
  <c r="I265" i="7"/>
  <c r="J265" i="7" s="1"/>
  <c r="I316" i="7"/>
  <c r="J316" i="7" s="1"/>
  <c r="I210" i="7"/>
  <c r="J210" i="7" s="1"/>
  <c r="I234" i="7"/>
  <c r="J234" i="7" s="1"/>
  <c r="I302" i="7"/>
  <c r="J302" i="7" s="1"/>
  <c r="I322" i="7"/>
  <c r="J322" i="7" s="1"/>
  <c r="I271" i="7"/>
  <c r="J271" i="7" s="1"/>
  <c r="I212" i="7"/>
  <c r="J212" i="7" s="1"/>
  <c r="I236" i="7"/>
  <c r="J236" i="7" s="1"/>
  <c r="I594" i="7"/>
  <c r="J594" i="7" s="1"/>
  <c r="I543" i="7"/>
  <c r="J543" i="7" s="1"/>
  <c r="I507" i="7"/>
  <c r="J507" i="7" s="1"/>
  <c r="I491" i="7"/>
  <c r="J491" i="7" s="1"/>
  <c r="I475" i="7"/>
  <c r="J475" i="7" s="1"/>
  <c r="I459" i="7"/>
  <c r="J459" i="7" s="1"/>
  <c r="I438" i="7"/>
  <c r="J438" i="7" s="1"/>
  <c r="I414" i="7"/>
  <c r="J414" i="7" s="1"/>
  <c r="I406" i="7"/>
  <c r="J406" i="7" s="1"/>
  <c r="I398" i="7"/>
  <c r="J398" i="7" s="1"/>
  <c r="I390" i="7"/>
  <c r="J390" i="7" s="1"/>
  <c r="I358" i="7"/>
  <c r="J358" i="7" s="1"/>
  <c r="I269" i="7"/>
  <c r="J269" i="7" s="1"/>
  <c r="I205" i="7"/>
  <c r="J205" i="7" s="1"/>
  <c r="I189" i="7"/>
  <c r="J189" i="7" s="1"/>
  <c r="I153" i="7"/>
  <c r="J153" i="7" s="1"/>
  <c r="I144" i="7"/>
  <c r="J144" i="7" s="1"/>
  <c r="I128" i="7"/>
  <c r="J128" i="7" s="1"/>
  <c r="I60" i="7"/>
  <c r="J60" i="7" s="1"/>
  <c r="I70" i="7"/>
  <c r="J70" i="7" s="1"/>
  <c r="I150" i="7"/>
  <c r="J150" i="7" s="1"/>
  <c r="I24" i="7"/>
  <c r="J24" i="7" s="1"/>
  <c r="I456" i="7"/>
  <c r="J456" i="7" s="1"/>
  <c r="I516" i="7"/>
  <c r="J516" i="7" s="1"/>
  <c r="I26" i="7"/>
  <c r="J26" i="7" s="1"/>
  <c r="I118" i="7"/>
  <c r="J118" i="7" s="1"/>
  <c r="I71" i="7"/>
  <c r="J71" i="7" s="1"/>
  <c r="I564" i="7"/>
  <c r="J564" i="7" s="1"/>
  <c r="I389" i="7"/>
  <c r="J389" i="7" s="1"/>
  <c r="I517" i="7"/>
  <c r="J517" i="7" s="1"/>
  <c r="I73" i="7"/>
  <c r="J73" i="7" s="1"/>
  <c r="I460" i="7"/>
  <c r="J460" i="7" s="1"/>
  <c r="I75" i="7"/>
  <c r="J75" i="7" s="1"/>
  <c r="I393" i="7"/>
  <c r="J393" i="7" s="1"/>
  <c r="I521" i="7"/>
  <c r="J521" i="7" s="1"/>
  <c r="I31" i="7"/>
  <c r="J31" i="7" s="1"/>
  <c r="I464" i="7"/>
  <c r="J464" i="7" s="1"/>
  <c r="I180" i="7"/>
  <c r="J180" i="7" s="1"/>
  <c r="I78" i="7"/>
  <c r="J78" i="7" s="1"/>
  <c r="I119" i="7"/>
  <c r="J119" i="7" s="1"/>
  <c r="I350" i="7"/>
  <c r="J350" i="7" s="1"/>
  <c r="I33" i="7"/>
  <c r="J33" i="7" s="1"/>
  <c r="I397" i="7"/>
  <c r="J397" i="7" s="1"/>
  <c r="I525" i="7"/>
  <c r="J525" i="7" s="1"/>
  <c r="I35" i="7"/>
  <c r="J35" i="7" s="1"/>
  <c r="I468" i="7"/>
  <c r="J468" i="7" s="1"/>
  <c r="I367" i="7"/>
  <c r="J367" i="7" s="1"/>
  <c r="I81" i="7"/>
  <c r="J81" i="7" s="1"/>
  <c r="I472" i="7"/>
  <c r="J472" i="7" s="1"/>
  <c r="I152" i="7"/>
  <c r="J152" i="7" s="1"/>
  <c r="I529" i="7"/>
  <c r="J529" i="7" s="1"/>
  <c r="I154" i="7"/>
  <c r="J154" i="7" s="1"/>
  <c r="I182" i="7"/>
  <c r="J182" i="7" s="1"/>
  <c r="I83" i="7"/>
  <c r="J83" i="7" s="1"/>
  <c r="I405" i="7"/>
  <c r="J405" i="7" s="1"/>
  <c r="I476" i="7"/>
  <c r="J476" i="7" s="1"/>
  <c r="I532" i="7"/>
  <c r="J532" i="7" s="1"/>
  <c r="I357" i="7"/>
  <c r="J357" i="7" s="1"/>
  <c r="I576" i="7"/>
  <c r="J576" i="7" s="1"/>
  <c r="I571" i="7"/>
  <c r="J571" i="7" s="1"/>
  <c r="I566" i="7"/>
  <c r="J566" i="7" s="1"/>
  <c r="I554" i="7"/>
  <c r="J554" i="7" s="1"/>
  <c r="I526" i="7"/>
  <c r="J526" i="7" s="1"/>
  <c r="I474" i="7"/>
  <c r="J474" i="7" s="1"/>
  <c r="I466" i="7"/>
  <c r="J466" i="7" s="1"/>
  <c r="I458" i="7"/>
  <c r="J458" i="7" s="1"/>
  <c r="I446" i="7"/>
  <c r="J446" i="7" s="1"/>
  <c r="I403" i="7"/>
  <c r="J403" i="7" s="1"/>
  <c r="I395" i="7"/>
  <c r="J395" i="7" s="1"/>
  <c r="I387" i="7"/>
  <c r="J387" i="7" s="1"/>
  <c r="I312" i="7"/>
  <c r="J312" i="7" s="1"/>
  <c r="I280" i="7"/>
  <c r="J280" i="7" s="1"/>
  <c r="I216" i="7"/>
  <c r="J216" i="7" s="1"/>
  <c r="I200" i="7"/>
  <c r="J200" i="7" s="1"/>
  <c r="I184" i="7"/>
  <c r="J184" i="7" s="1"/>
  <c r="I96" i="7"/>
  <c r="J96" i="7" s="1"/>
  <c r="I80" i="7"/>
  <c r="J80" i="7" s="1"/>
  <c r="I23" i="7"/>
  <c r="J23" i="7" s="1"/>
  <c r="I375" i="7"/>
  <c r="J375" i="7" s="1"/>
  <c r="I149" i="7"/>
  <c r="J149" i="7" s="1"/>
  <c r="I364" i="7"/>
  <c r="J364" i="7" s="1"/>
  <c r="I328" i="7"/>
  <c r="J328" i="7" s="1"/>
  <c r="I330" i="7"/>
  <c r="J330" i="7" s="1"/>
  <c r="I27" i="7"/>
  <c r="J27" i="7" s="1"/>
  <c r="I347" i="7"/>
  <c r="J347" i="7" s="1"/>
  <c r="I565" i="7"/>
  <c r="J565" i="7" s="1"/>
  <c r="I30" i="7"/>
  <c r="J30" i="7" s="1"/>
  <c r="I76" i="7"/>
  <c r="J76" i="7" s="1"/>
  <c r="I365" i="7"/>
  <c r="J365" i="7" s="1"/>
  <c r="I569" i="7"/>
  <c r="J569" i="7" s="1"/>
  <c r="I400" i="7"/>
  <c r="J400" i="7" s="1"/>
  <c r="I469" i="7"/>
  <c r="J469" i="7" s="1"/>
  <c r="I331" i="7"/>
  <c r="J331" i="7" s="1"/>
  <c r="I351" i="7"/>
  <c r="J351" i="7" s="1"/>
  <c r="I528" i="7"/>
  <c r="J528" i="7" s="1"/>
  <c r="I155" i="7"/>
  <c r="J155" i="7" s="1"/>
  <c r="I84" i="7"/>
  <c r="J84" i="7" s="1"/>
  <c r="I412" i="7"/>
  <c r="J412" i="7" s="1"/>
  <c r="I481" i="7"/>
  <c r="J481" i="7" s="1"/>
  <c r="I94" i="7"/>
  <c r="J94" i="7" s="1"/>
  <c r="I126" i="7"/>
  <c r="J126" i="7" s="1"/>
  <c r="I159" i="7"/>
  <c r="J159" i="7" s="1"/>
  <c r="I537" i="7"/>
  <c r="J537" i="7" s="1"/>
  <c r="I98" i="7"/>
  <c r="J98" i="7" s="1"/>
  <c r="I130" i="7"/>
  <c r="J130" i="7" s="1"/>
  <c r="I49" i="7"/>
  <c r="J49" i="7" s="1"/>
  <c r="I352" i="7"/>
  <c r="J352" i="7" s="1"/>
  <c r="I541" i="7"/>
  <c r="J541" i="7" s="1"/>
  <c r="I102" i="7"/>
  <c r="J102" i="7" s="1"/>
  <c r="I15" i="7"/>
  <c r="J15" i="7" s="1"/>
  <c r="I191" i="7"/>
  <c r="J191" i="7" s="1"/>
  <c r="I333" i="7"/>
  <c r="J333" i="7" s="1"/>
  <c r="I369" i="7"/>
  <c r="J369" i="7" s="1"/>
  <c r="I545" i="7"/>
  <c r="J545" i="7" s="1"/>
  <c r="I54" i="7"/>
  <c r="J54" i="7" s="1"/>
  <c r="I194" i="7"/>
  <c r="J194" i="7" s="1"/>
  <c r="I105" i="7"/>
  <c r="J105" i="7" s="1"/>
  <c r="I549" i="7"/>
  <c r="J549" i="7" s="1"/>
  <c r="I198" i="7"/>
  <c r="J198" i="7" s="1"/>
  <c r="I371" i="7"/>
  <c r="J371" i="7" s="1"/>
  <c r="I57" i="7"/>
  <c r="J57" i="7" s="1"/>
  <c r="I140" i="7"/>
  <c r="J140" i="7" s="1"/>
  <c r="I168" i="7"/>
  <c r="J168" i="7" s="1"/>
  <c r="I341" i="7"/>
  <c r="J341" i="7" s="1"/>
  <c r="I553" i="7"/>
  <c r="J553" i="7" s="1"/>
  <c r="I178" i="7"/>
  <c r="J178" i="7" s="1"/>
  <c r="I113" i="7"/>
  <c r="J113" i="7" s="1"/>
  <c r="I345" i="7"/>
  <c r="J345" i="7" s="1"/>
  <c r="I380" i="7"/>
  <c r="J380" i="7" s="1"/>
  <c r="I448" i="7"/>
  <c r="J448" i="7" s="1"/>
  <c r="I556" i="7"/>
  <c r="J556" i="7" s="1"/>
  <c r="I584" i="7"/>
  <c r="J584" i="7" s="1"/>
  <c r="I551" i="7"/>
  <c r="J551" i="7" s="1"/>
  <c r="I329" i="7"/>
  <c r="J329" i="7" s="1"/>
  <c r="I172" i="7"/>
  <c r="J172" i="7" s="1"/>
  <c r="I133" i="7"/>
  <c r="J133" i="7" s="1"/>
  <c r="I72" i="7"/>
  <c r="J72" i="7" s="1"/>
  <c r="I45" i="7"/>
  <c r="J45" i="7" s="1"/>
  <c r="I282" i="7"/>
  <c r="J282" i="7" s="1"/>
  <c r="I219" i="7"/>
  <c r="J219" i="7" s="1"/>
  <c r="I249" i="7"/>
  <c r="J249" i="7" s="1"/>
  <c r="I251" i="7"/>
  <c r="J251" i="7" s="1"/>
  <c r="I284" i="7"/>
  <c r="J284" i="7" s="1"/>
  <c r="I286" i="7"/>
  <c r="J286" i="7" s="1"/>
  <c r="I308" i="7"/>
  <c r="J308" i="7" s="1"/>
  <c r="I290" i="7"/>
  <c r="J290" i="7" s="1"/>
  <c r="I257" i="7"/>
  <c r="J257" i="7" s="1"/>
  <c r="I314" i="7"/>
  <c r="J314" i="7" s="1"/>
  <c r="I263" i="7"/>
  <c r="J263" i="7" s="1"/>
  <c r="I204" i="7"/>
  <c r="J204" i="7" s="1"/>
  <c r="I228" i="7"/>
  <c r="J228" i="7" s="1"/>
  <c r="I318" i="7"/>
  <c r="J318" i="7" s="1"/>
  <c r="I267" i="7"/>
  <c r="J267" i="7" s="1"/>
  <c r="I300" i="7"/>
  <c r="J300" i="7" s="1"/>
  <c r="I214" i="7"/>
  <c r="J214" i="7" s="1"/>
  <c r="I238" i="7"/>
  <c r="J238" i="7" s="1"/>
  <c r="I306" i="7"/>
  <c r="J306" i="7" s="1"/>
  <c r="I273" i="7"/>
  <c r="J273" i="7" s="1"/>
  <c r="I324" i="7"/>
  <c r="J324" i="7" s="1"/>
  <c r="I588" i="7"/>
  <c r="J588" i="7" s="1"/>
  <c r="I567" i="7"/>
  <c r="J567" i="7" s="1"/>
  <c r="I535" i="7"/>
  <c r="J535" i="7" s="1"/>
  <c r="I499" i="7"/>
  <c r="J499" i="7" s="1"/>
  <c r="I483" i="7"/>
  <c r="J483" i="7" s="1"/>
  <c r="I467" i="7"/>
  <c r="J467" i="7" s="1"/>
  <c r="I447" i="7"/>
  <c r="J447" i="7" s="1"/>
  <c r="I430" i="7"/>
  <c r="J430" i="7" s="1"/>
  <c r="I246" i="7"/>
  <c r="J246" i="7" s="1"/>
  <c r="I279" i="7"/>
  <c r="J279" i="7" s="1"/>
  <c r="I218" i="7"/>
  <c r="J218" i="7" s="1"/>
  <c r="I281" i="7"/>
  <c r="J281" i="7" s="1"/>
  <c r="I250" i="7"/>
  <c r="J250" i="7" s="1"/>
  <c r="I283" i="7"/>
  <c r="J283" i="7" s="1"/>
  <c r="I220" i="7"/>
  <c r="J220" i="7" s="1"/>
  <c r="I222" i="7"/>
  <c r="J222" i="7" s="1"/>
  <c r="I252" i="7"/>
  <c r="J252" i="7" s="1"/>
  <c r="I254" i="7"/>
  <c r="J254" i="7" s="1"/>
  <c r="I287" i="7"/>
  <c r="J287" i="7" s="1"/>
  <c r="I258" i="7"/>
  <c r="J258" i="7" s="1"/>
  <c r="I223" i="7"/>
  <c r="J223" i="7" s="1"/>
  <c r="I291" i="7"/>
  <c r="J291" i="7" s="1"/>
  <c r="I202" i="7"/>
  <c r="J202" i="7" s="1"/>
  <c r="I311" i="7"/>
  <c r="J311" i="7" s="1"/>
  <c r="I225" i="7"/>
  <c r="J225" i="7" s="1"/>
  <c r="I260" i="7"/>
  <c r="J260" i="7" s="1"/>
  <c r="I262" i="7"/>
  <c r="J262" i="7" s="1"/>
  <c r="I203" i="7"/>
  <c r="J203" i="7" s="1"/>
  <c r="I227" i="7"/>
  <c r="J227" i="7" s="1"/>
  <c r="I295" i="7"/>
  <c r="J295" i="7" s="1"/>
  <c r="I313" i="7"/>
  <c r="J313" i="7" s="1"/>
  <c r="I315" i="7"/>
  <c r="J315" i="7" s="1"/>
  <c r="I297" i="7"/>
  <c r="J297" i="7" s="1"/>
  <c r="I266" i="7"/>
  <c r="J266" i="7" s="1"/>
  <c r="I207" i="7"/>
  <c r="J207" i="7" s="1"/>
  <c r="I231" i="7"/>
  <c r="J231" i="7" s="1"/>
  <c r="I299" i="7"/>
  <c r="J299" i="7" s="1"/>
  <c r="I319" i="7"/>
  <c r="J319" i="7" s="1"/>
  <c r="I209" i="7"/>
  <c r="J209" i="7" s="1"/>
  <c r="I233" i="7"/>
  <c r="J233" i="7" s="1"/>
  <c r="I268" i="7"/>
  <c r="J268" i="7" s="1"/>
  <c r="I270" i="7"/>
  <c r="J270" i="7" s="1"/>
  <c r="I211" i="7"/>
  <c r="J211" i="7" s="1"/>
  <c r="I235" i="7"/>
  <c r="J235" i="7" s="1"/>
  <c r="I303" i="7"/>
  <c r="J303" i="7" s="1"/>
  <c r="I321" i="7"/>
  <c r="J321" i="7" s="1"/>
  <c r="I323" i="7"/>
  <c r="J323" i="7" s="1"/>
  <c r="I305" i="7"/>
  <c r="J305" i="7" s="1"/>
  <c r="I274" i="7"/>
  <c r="J274" i="7" s="1"/>
  <c r="I215" i="7"/>
  <c r="J215" i="7" s="1"/>
  <c r="I239" i="7"/>
  <c r="J239" i="7" s="1"/>
  <c r="I307" i="7"/>
  <c r="J307" i="7" s="1"/>
  <c r="I580" i="7"/>
  <c r="J580" i="7" s="1"/>
  <c r="I575" i="7"/>
  <c r="J575" i="7" s="1"/>
  <c r="I563" i="7"/>
  <c r="J563" i="7" s="1"/>
  <c r="I547" i="7"/>
  <c r="J547" i="7" s="1"/>
  <c r="I539" i="7"/>
  <c r="J539" i="7" s="1"/>
  <c r="I531" i="7"/>
  <c r="J531" i="7" s="1"/>
  <c r="I515" i="7"/>
  <c r="J515" i="7" s="1"/>
  <c r="I503" i="7"/>
  <c r="J503" i="7" s="1"/>
  <c r="I495" i="7"/>
  <c r="J495" i="7" s="1"/>
  <c r="I487" i="7"/>
  <c r="J487" i="7" s="1"/>
  <c r="I479" i="7"/>
  <c r="J479" i="7" s="1"/>
  <c r="I471" i="7"/>
  <c r="J471" i="7" s="1"/>
  <c r="I463" i="7"/>
  <c r="J463" i="7" s="1"/>
  <c r="I455" i="7"/>
  <c r="J455" i="7" s="1"/>
  <c r="I434" i="7"/>
  <c r="J434" i="7" s="1"/>
  <c r="I426" i="7"/>
  <c r="J426" i="7" s="1"/>
  <c r="I418" i="7"/>
  <c r="J418" i="7" s="1"/>
  <c r="I410" i="7"/>
  <c r="J410" i="7" s="1"/>
  <c r="I402" i="7"/>
  <c r="J402" i="7" s="1"/>
  <c r="I394" i="7"/>
  <c r="J394" i="7" s="1"/>
  <c r="I386" i="7"/>
  <c r="J386" i="7" s="1"/>
  <c r="I366" i="7"/>
  <c r="J366" i="7" s="1"/>
  <c r="I353" i="7"/>
  <c r="J353" i="7" s="1"/>
  <c r="I332" i="7"/>
  <c r="J332" i="7" s="1"/>
  <c r="I325" i="7"/>
  <c r="J325" i="7" s="1"/>
  <c r="I309" i="7"/>
  <c r="J309" i="7" s="1"/>
  <c r="I293" i="7"/>
  <c r="J293" i="7" s="1"/>
  <c r="I277" i="7"/>
  <c r="J277" i="7" s="1"/>
  <c r="I261" i="7"/>
  <c r="J261" i="7" s="1"/>
  <c r="I245" i="7"/>
  <c r="J245" i="7" s="1"/>
  <c r="I229" i="7"/>
  <c r="J229" i="7" s="1"/>
  <c r="I213" i="7"/>
  <c r="J213" i="7" s="1"/>
  <c r="I181" i="7"/>
  <c r="J181" i="7" s="1"/>
  <c r="I161" i="7"/>
  <c r="J161" i="7" s="1"/>
  <c r="I136" i="7"/>
  <c r="J136" i="7" s="1"/>
  <c r="I109" i="7"/>
  <c r="J109" i="7" s="1"/>
  <c r="I77" i="7"/>
  <c r="J77" i="7" s="1"/>
  <c r="I36" i="7"/>
  <c r="J36" i="7" s="1"/>
  <c r="I39" i="7"/>
  <c r="J39" i="7" s="1"/>
  <c r="I87" i="7"/>
  <c r="J87" i="7" s="1"/>
  <c r="I42" i="7"/>
  <c r="J42" i="7" s="1"/>
  <c r="I91" i="7"/>
  <c r="J91" i="7" s="1"/>
  <c r="I123" i="7"/>
  <c r="J123" i="7" s="1"/>
  <c r="I46" i="7"/>
  <c r="J46" i="7" s="1"/>
  <c r="I186" i="7"/>
  <c r="J186" i="7" s="1"/>
  <c r="I11" i="7"/>
  <c r="J11" i="7" s="1"/>
  <c r="I95" i="7"/>
  <c r="J95" i="7" s="1"/>
  <c r="I127" i="7"/>
  <c r="J127" i="7" s="1"/>
  <c r="I50" i="7"/>
  <c r="J50" i="7" s="1"/>
  <c r="I162" i="7"/>
  <c r="J162" i="7" s="1"/>
  <c r="I99" i="7"/>
  <c r="J99" i="7" s="1"/>
  <c r="I131" i="7"/>
  <c r="J131" i="7" s="1"/>
  <c r="I190" i="7"/>
  <c r="J190" i="7" s="1"/>
  <c r="I379" i="7"/>
  <c r="J379" i="7" s="1"/>
  <c r="I106" i="7"/>
  <c r="J106" i="7" s="1"/>
  <c r="I55" i="7"/>
  <c r="J55" i="7" s="1"/>
  <c r="I195" i="7"/>
  <c r="J195" i="7" s="1"/>
  <c r="I139" i="7"/>
  <c r="J139" i="7" s="1"/>
  <c r="I167" i="7"/>
  <c r="J167" i="7" s="1"/>
  <c r="I110" i="7"/>
  <c r="J110" i="7" s="1"/>
  <c r="I199" i="7"/>
  <c r="J199" i="7" s="1"/>
  <c r="I18" i="7"/>
  <c r="J18" i="7" s="1"/>
  <c r="I59" i="7"/>
  <c r="J59" i="7" s="1"/>
  <c r="I143" i="7"/>
  <c r="J143" i="7" s="1"/>
  <c r="I171" i="7"/>
  <c r="J171" i="7" s="1"/>
  <c r="I593" i="7"/>
  <c r="J593" i="7" s="1"/>
  <c r="I589" i="7"/>
  <c r="J589" i="7" s="1"/>
  <c r="I585" i="7"/>
  <c r="J585" i="7" s="1"/>
  <c r="I581" i="7"/>
  <c r="J581" i="7" s="1"/>
  <c r="I557" i="7"/>
  <c r="J557" i="7" s="1"/>
  <c r="I449" i="7"/>
  <c r="J449" i="7" s="1"/>
  <c r="I437" i="7"/>
  <c r="J437" i="7" s="1"/>
  <c r="I433" i="7"/>
  <c r="J433" i="7" s="1"/>
  <c r="I429" i="7"/>
  <c r="J429" i="7" s="1"/>
  <c r="I425" i="7"/>
  <c r="J425" i="7" s="1"/>
  <c r="I421" i="7"/>
  <c r="J421" i="7" s="1"/>
  <c r="I417" i="7"/>
  <c r="J417" i="7" s="1"/>
  <c r="I413" i="7"/>
  <c r="J413" i="7" s="1"/>
  <c r="I370" i="7"/>
  <c r="J370" i="7" s="1"/>
  <c r="I336" i="7"/>
  <c r="J336" i="7" s="1"/>
  <c r="I188" i="7"/>
  <c r="J188" i="7" s="1"/>
  <c r="I160" i="7"/>
  <c r="J160" i="7" s="1"/>
  <c r="I108" i="7"/>
  <c r="J108" i="7" s="1"/>
  <c r="I13" i="7"/>
  <c r="J13" i="7" s="1"/>
  <c r="I544" i="7"/>
  <c r="J544" i="7" s="1"/>
  <c r="I540" i="7"/>
  <c r="J540" i="7" s="1"/>
  <c r="I508" i="7"/>
  <c r="J508" i="7" s="1"/>
  <c r="I504" i="7"/>
  <c r="J504" i="7" s="1"/>
  <c r="I500" i="7"/>
  <c r="J500" i="7" s="1"/>
  <c r="I496" i="7"/>
  <c r="J496" i="7" s="1"/>
  <c r="I492" i="7"/>
  <c r="J492" i="7" s="1"/>
  <c r="I488" i="7"/>
  <c r="J488" i="7" s="1"/>
  <c r="I484" i="7"/>
  <c r="J484" i="7" s="1"/>
  <c r="I480" i="7"/>
  <c r="J480" i="7" s="1"/>
  <c r="I356" i="7"/>
  <c r="J356" i="7" s="1"/>
  <c r="I340" i="7"/>
  <c r="J340" i="7" s="1"/>
  <c r="I201" i="7"/>
  <c r="J201" i="7" s="1"/>
  <c r="I193" i="7"/>
  <c r="J193" i="7" s="1"/>
  <c r="I185" i="7"/>
  <c r="J185" i="7" s="1"/>
  <c r="I173" i="7"/>
  <c r="J173" i="7" s="1"/>
  <c r="I165" i="7"/>
  <c r="J165" i="7" s="1"/>
  <c r="I157" i="7"/>
  <c r="J157" i="7" s="1"/>
  <c r="I145" i="7"/>
  <c r="J145" i="7" s="1"/>
  <c r="I137" i="7"/>
  <c r="J137" i="7" s="1"/>
  <c r="I129" i="7"/>
  <c r="J129" i="7" s="1"/>
  <c r="I121" i="7"/>
  <c r="J121" i="7" s="1"/>
  <c r="I97" i="7"/>
  <c r="J97" i="7" s="1"/>
  <c r="I89" i="7"/>
  <c r="J89" i="7" s="1"/>
  <c r="I56" i="7"/>
  <c r="J56" i="7" s="1"/>
  <c r="I48" i="7"/>
  <c r="J48" i="7" s="1"/>
  <c r="I12" i="7"/>
  <c r="J12" i="7" s="1"/>
  <c r="E16" i="13" l="1"/>
  <c r="D12" i="13"/>
  <c r="O28" i="13"/>
  <c r="C15" i="13"/>
  <c r="E23" i="13"/>
  <c r="D22" i="13"/>
  <c r="E26" i="13"/>
  <c r="C18" i="13"/>
  <c r="C25" i="13"/>
  <c r="C13" i="13"/>
  <c r="C19" i="13"/>
  <c r="D17" i="13"/>
  <c r="D21" i="13"/>
  <c r="C24" i="13"/>
  <c r="D9" i="13"/>
  <c r="D11" i="13"/>
  <c r="C21" i="13"/>
  <c r="C11" i="13"/>
  <c r="D25" i="13"/>
  <c r="C12" i="13"/>
  <c r="N28" i="13"/>
  <c r="C10" i="13"/>
  <c r="C27" i="13"/>
  <c r="D24" i="13"/>
  <c r="E18" i="13" l="1"/>
  <c r="E15" i="13"/>
  <c r="E19" i="13"/>
  <c r="E27" i="13"/>
  <c r="E9" i="13"/>
  <c r="E13" i="13"/>
  <c r="E10" i="13"/>
  <c r="E17" i="13"/>
  <c r="E22" i="13"/>
  <c r="E12" i="13"/>
  <c r="E11" i="13"/>
  <c r="E21" i="13"/>
  <c r="E24" i="13"/>
  <c r="E25" i="13"/>
  <c r="E38" i="10"/>
  <c r="E37" i="10"/>
  <c r="E36" i="10"/>
  <c r="E35" i="10"/>
  <c r="E34" i="10"/>
  <c r="E33" i="10"/>
  <c r="E32" i="10"/>
  <c r="E31" i="10"/>
  <c r="E30" i="10"/>
  <c r="E29" i="10"/>
  <c r="E28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0" i="10"/>
  <c r="E11" i="10"/>
  <c r="E12" i="10"/>
  <c r="E13" i="10"/>
  <c r="E9" i="10"/>
  <c r="D38" i="10"/>
  <c r="D37" i="10"/>
  <c r="D36" i="10"/>
  <c r="D35" i="10"/>
  <c r="D34" i="10"/>
  <c r="D33" i="10"/>
  <c r="D32" i="10"/>
  <c r="D31" i="10"/>
  <c r="D30" i="10"/>
  <c r="D29" i="10"/>
  <c r="D28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0" i="10"/>
  <c r="D11" i="10"/>
  <c r="D12" i="10"/>
  <c r="D13" i="10"/>
  <c r="D9" i="10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2" i="9"/>
  <c r="G6" i="10"/>
  <c r="H9" i="10" s="1"/>
  <c r="E39" i="10" l="1"/>
  <c r="D39" i="10"/>
  <c r="G9" i="10"/>
  <c r="H11" i="10"/>
  <c r="K11" i="10" s="1"/>
  <c r="H13" i="10"/>
  <c r="H16" i="10"/>
  <c r="K16" i="10" s="1"/>
  <c r="H18" i="10"/>
  <c r="K18" i="10" s="1"/>
  <c r="H20" i="10"/>
  <c r="K20" i="10" s="1"/>
  <c r="H22" i="10"/>
  <c r="K22" i="10" s="1"/>
  <c r="H24" i="10"/>
  <c r="K24" i="10" s="1"/>
  <c r="H26" i="10"/>
  <c r="K26" i="10" s="1"/>
  <c r="H29" i="10"/>
  <c r="K29" i="10" s="1"/>
  <c r="H31" i="10"/>
  <c r="K31" i="10" s="1"/>
  <c r="H33" i="10"/>
  <c r="K33" i="10" s="1"/>
  <c r="H35" i="10"/>
  <c r="K35" i="10" s="1"/>
  <c r="H37" i="10"/>
  <c r="K37" i="10" s="1"/>
  <c r="K13" i="10"/>
  <c r="G10" i="10"/>
  <c r="J10" i="10" s="1"/>
  <c r="G12" i="10"/>
  <c r="J12" i="10" s="1"/>
  <c r="G15" i="10"/>
  <c r="J15" i="10" s="1"/>
  <c r="G17" i="10"/>
  <c r="J17" i="10" s="1"/>
  <c r="G19" i="10"/>
  <c r="J19" i="10" s="1"/>
  <c r="G21" i="10"/>
  <c r="J21" i="10" s="1"/>
  <c r="G23" i="10"/>
  <c r="J23" i="10" s="1"/>
  <c r="G25" i="10"/>
  <c r="J25" i="10" s="1"/>
  <c r="G28" i="10"/>
  <c r="J28" i="10" s="1"/>
  <c r="G30" i="10"/>
  <c r="J30" i="10" s="1"/>
  <c r="G32" i="10"/>
  <c r="J32" i="10" s="1"/>
  <c r="G34" i="10"/>
  <c r="J34" i="10" s="1"/>
  <c r="G36" i="10"/>
  <c r="J36" i="10" s="1"/>
  <c r="G38" i="10"/>
  <c r="J38" i="10" s="1"/>
  <c r="H10" i="10"/>
  <c r="K10" i="10" s="1"/>
  <c r="H12" i="10"/>
  <c r="K12" i="10" s="1"/>
  <c r="H15" i="10"/>
  <c r="K15" i="10" s="1"/>
  <c r="H17" i="10"/>
  <c r="K17" i="10" s="1"/>
  <c r="H19" i="10"/>
  <c r="K19" i="10" s="1"/>
  <c r="H21" i="10"/>
  <c r="K21" i="10" s="1"/>
  <c r="H23" i="10"/>
  <c r="K23" i="10" s="1"/>
  <c r="H25" i="10"/>
  <c r="K25" i="10" s="1"/>
  <c r="H28" i="10"/>
  <c r="K28" i="10" s="1"/>
  <c r="H30" i="10"/>
  <c r="K30" i="10" s="1"/>
  <c r="H32" i="10"/>
  <c r="K32" i="10" s="1"/>
  <c r="H34" i="10"/>
  <c r="K34" i="10" s="1"/>
  <c r="H36" i="10"/>
  <c r="K36" i="10" s="1"/>
  <c r="H38" i="10"/>
  <c r="K38" i="10" s="1"/>
  <c r="G11" i="10"/>
  <c r="J11" i="10" s="1"/>
  <c r="G13" i="10"/>
  <c r="J13" i="10" s="1"/>
  <c r="J16" i="10"/>
  <c r="G18" i="10"/>
  <c r="J18" i="10" s="1"/>
  <c r="G20" i="10"/>
  <c r="J20" i="10" s="1"/>
  <c r="G22" i="10"/>
  <c r="J22" i="10" s="1"/>
  <c r="G24" i="10"/>
  <c r="J24" i="10" s="1"/>
  <c r="G26" i="10"/>
  <c r="J26" i="10" s="1"/>
  <c r="G29" i="10"/>
  <c r="J29" i="10" s="1"/>
  <c r="G31" i="10"/>
  <c r="J31" i="10" s="1"/>
  <c r="G33" i="10"/>
  <c r="J33" i="10" s="1"/>
  <c r="G35" i="10"/>
  <c r="J35" i="10" s="1"/>
  <c r="G37" i="10"/>
  <c r="J37" i="10" s="1"/>
  <c r="K9" i="10"/>
  <c r="J9" i="10" l="1"/>
  <c r="J39" i="10" s="1"/>
  <c r="G39" i="10"/>
  <c r="K39" i="10"/>
  <c r="H39" i="10"/>
  <c r="L9" i="10"/>
  <c r="L38" i="10" l="1"/>
  <c r="L12" i="10" l="1"/>
  <c r="L37" i="10"/>
  <c r="L30" i="10"/>
  <c r="L36" i="10"/>
  <c r="L21" i="10"/>
  <c r="L25" i="10"/>
  <c r="L26" i="10"/>
  <c r="L35" i="10"/>
  <c r="L34" i="10"/>
  <c r="L33" i="10"/>
  <c r="L29" i="10"/>
  <c r="L24" i="10"/>
  <c r="L16" i="10"/>
  <c r="L19" i="10"/>
  <c r="L15" i="10"/>
  <c r="L17" i="10"/>
  <c r="L31" i="10"/>
  <c r="L18" i="10"/>
  <c r="L11" i="10"/>
  <c r="L28" i="10"/>
  <c r="L13" i="10"/>
  <c r="L32" i="10"/>
  <c r="L22" i="10"/>
  <c r="L10" i="10"/>
  <c r="L20" i="10"/>
  <c r="L23" i="10"/>
</calcChain>
</file>

<file path=xl/sharedStrings.xml><?xml version="1.0" encoding="utf-8"?>
<sst xmlns="http://schemas.openxmlformats.org/spreadsheetml/2006/main" count="3745" uniqueCount="204">
  <si>
    <t>"Asset Location_x000D_
State"</t>
  </si>
  <si>
    <t>"Retirement Unit_x000D_
Retirement Unit"</t>
  </si>
  <si>
    <t>Vintage</t>
  </si>
  <si>
    <t>"Asset Location_x000D_
Asset Location"</t>
  </si>
  <si>
    <t>"Depr Group_x000D_
Depr Group"</t>
  </si>
  <si>
    <t>Activity Cost</t>
  </si>
  <si>
    <t>Activity Quantity</t>
  </si>
  <si>
    <t xml:space="preserve">WA                </t>
  </si>
  <si>
    <t>2015</t>
  </si>
  <si>
    <t>Keyport</t>
  </si>
  <si>
    <t>CNG-376-G-Mains-Steel-00048</t>
  </si>
  <si>
    <t>CNG-376-G-Mains-Plastic-00048</t>
  </si>
  <si>
    <t>Pasco</t>
  </si>
  <si>
    <t>Bremerton</t>
  </si>
  <si>
    <t>College Place</t>
  </si>
  <si>
    <t>CNG-376-G-Mains-High Pressure-00048</t>
  </si>
  <si>
    <t>Othello</t>
  </si>
  <si>
    <t>2014</t>
  </si>
  <si>
    <t>Elma</t>
  </si>
  <si>
    <t>Montesano</t>
  </si>
  <si>
    <t>Anacortes</t>
  </si>
  <si>
    <t>Manchester</t>
  </si>
  <si>
    <t>Blaine</t>
  </si>
  <si>
    <t>Moxee</t>
  </si>
  <si>
    <t>Bellingham</t>
  </si>
  <si>
    <t>Kennewick</t>
  </si>
  <si>
    <t>Chico</t>
  </si>
  <si>
    <t>Camano Island</t>
  </si>
  <si>
    <t>Ferndale</t>
  </si>
  <si>
    <t>Yakima</t>
  </si>
  <si>
    <t>Oak Harbor</t>
  </si>
  <si>
    <t>Richland</t>
  </si>
  <si>
    <t>Sunnyside</t>
  </si>
  <si>
    <t>Granger</t>
  </si>
  <si>
    <t>Aberdeen</t>
  </si>
  <si>
    <t>Moses Lake</t>
  </si>
  <si>
    <t>Prosser</t>
  </si>
  <si>
    <t>Walla Walla</t>
  </si>
  <si>
    <t>2013</t>
  </si>
  <si>
    <t>Shelton</t>
  </si>
  <si>
    <t>Arlington</t>
  </si>
  <si>
    <t>Poulsbo</t>
  </si>
  <si>
    <t>East Wenatchee</t>
  </si>
  <si>
    <t>2012</t>
  </si>
  <si>
    <t>2011</t>
  </si>
  <si>
    <t>2009</t>
  </si>
  <si>
    <t>Quincy</t>
  </si>
  <si>
    <t>Sunnyslope</t>
  </si>
  <si>
    <t>1in PWX Dist. Main</t>
  </si>
  <si>
    <t>Toppenish</t>
  </si>
  <si>
    <t>2010</t>
  </si>
  <si>
    <t>Sumas</t>
  </si>
  <si>
    <t>1987</t>
  </si>
  <si>
    <t>Everson</t>
  </si>
  <si>
    <t>Zillah</t>
  </si>
  <si>
    <t>Wapato</t>
  </si>
  <si>
    <t>2000</t>
  </si>
  <si>
    <t>Burbank</t>
  </si>
  <si>
    <t>Hoquiam</t>
  </si>
  <si>
    <t>Union Gap</t>
  </si>
  <si>
    <t>4in PWX Dist. HP Main</t>
  </si>
  <si>
    <t>Bangor</t>
  </si>
  <si>
    <t>1in Plastic Main</t>
  </si>
  <si>
    <t>West Richland</t>
  </si>
  <si>
    <t>2in Plastic Main</t>
  </si>
  <si>
    <t>4in Plastic Main</t>
  </si>
  <si>
    <t>State</t>
  </si>
  <si>
    <t>Cost</t>
  </si>
  <si>
    <t>Depreciation Group</t>
  </si>
  <si>
    <t>Property Unit</t>
  </si>
  <si>
    <t>Quantity</t>
  </si>
  <si>
    <t>1) 3/4in PWX Dist. HP Main</t>
  </si>
  <si>
    <t>2) 1in PWX Dist. HP Main</t>
  </si>
  <si>
    <t>3) 2in PWX Dist. HP Main</t>
  </si>
  <si>
    <t>4) 3in PWX Dist. HP Main</t>
  </si>
  <si>
    <t>5) 4in PWX Dist. HP Main</t>
  </si>
  <si>
    <t>6) 6in PWX Dist. HP Main</t>
  </si>
  <si>
    <t>7) 8in PWX Dist. HP Main</t>
  </si>
  <si>
    <t>8) 10in PWX Dist. HP Main</t>
  </si>
  <si>
    <t>9) 12in PWX Dist. HP Main</t>
  </si>
  <si>
    <t>1) 1/2in Plastic Main</t>
  </si>
  <si>
    <t>2) 1in Plastic Main</t>
  </si>
  <si>
    <t>3) 2in Plastic Main</t>
  </si>
  <si>
    <t>4) 4in Plastic Main</t>
  </si>
  <si>
    <t>5) 6in Plastic Main</t>
  </si>
  <si>
    <t>1) 3/4in PWX Dist. Main</t>
  </si>
  <si>
    <t>2) 1in PWX Dist. Main</t>
  </si>
  <si>
    <t>3) 1-1/4in PWX Dist. Main</t>
  </si>
  <si>
    <t>4) 1-1/2in PWX Dist. Main</t>
  </si>
  <si>
    <t>5) 2in PWX Dist. Main</t>
  </si>
  <si>
    <t>6) 3in PWX Dist. Main</t>
  </si>
  <si>
    <t>7) 4in PWX Dist. Main</t>
  </si>
  <si>
    <t>8) 6in PWX Dist. Main</t>
  </si>
  <si>
    <t>9) 8in PWX Dist. Main</t>
  </si>
  <si>
    <t>10) 10in PWX Dist. Main</t>
  </si>
  <si>
    <t>11) 12in PWX Dist. Main</t>
  </si>
  <si>
    <t>12) 16in PWX Dist. Main</t>
  </si>
  <si>
    <t>WA</t>
  </si>
  <si>
    <t>Cost per Ft</t>
  </si>
  <si>
    <t>C:\Users\pat65791\Documents\Clients\Cascade Natural Gas\WA\[Mains Data.xlsx]Recent Unit Cost</t>
  </si>
  <si>
    <t>10) 16in PWX Dist. HP Main</t>
  </si>
  <si>
    <t>11) 20in PWX Dist. HP Main</t>
  </si>
  <si>
    <t>"Cpr Activity_x000D_
Cpr Posting Mo Yr"</t>
  </si>
  <si>
    <t>"Cpr Activity_x000D_
Activity Code"</t>
  </si>
  <si>
    <t>Month Number</t>
  </si>
  <si>
    <t>Average Cost</t>
  </si>
  <si>
    <t>Second Financial Cost</t>
  </si>
  <si>
    <t>Mt Vernon</t>
  </si>
  <si>
    <t>Sedro-Woolley</t>
  </si>
  <si>
    <t xml:space="preserve">MADD    </t>
  </si>
  <si>
    <t>La Conner</t>
  </si>
  <si>
    <t>Plymouth-Paterson</t>
  </si>
  <si>
    <t>1/2 in Plastic Main</t>
  </si>
  <si>
    <t>1 in Plastic Main</t>
  </si>
  <si>
    <t>2 in Plastic Main</t>
  </si>
  <si>
    <t>4 in Plastic Main</t>
  </si>
  <si>
    <t>6 in Plastic Main</t>
  </si>
  <si>
    <t>3/4 in PWX Dist. Main</t>
  </si>
  <si>
    <t>1 in PWX Dist. Main</t>
  </si>
  <si>
    <t>1-1/4 in PWX Dist. Main</t>
  </si>
  <si>
    <t>1-1/2 in PWX Dist. Main</t>
  </si>
  <si>
    <t>2 in PWX Dist. Main</t>
  </si>
  <si>
    <t>3 in PWX Dist. Main</t>
  </si>
  <si>
    <t>4 in PWX Dist. Main</t>
  </si>
  <si>
    <t>6 in PWX Dist. Main</t>
  </si>
  <si>
    <t>10 in PWX Dist. Main</t>
  </si>
  <si>
    <t>8 in PWX Dist. Main</t>
  </si>
  <si>
    <t>16 in PWX Dist. Main</t>
  </si>
  <si>
    <t>12 in PWX Dist. Main</t>
  </si>
  <si>
    <t>3/4 in PWX Dist. HP Main</t>
  </si>
  <si>
    <t>1 in PWX Dist. HP Main</t>
  </si>
  <si>
    <t>2 in PWX Dist. HP Main</t>
  </si>
  <si>
    <t>3 in PWX Dist. HP Main</t>
  </si>
  <si>
    <t>4 in PWX Dist. HP Main</t>
  </si>
  <si>
    <t>6 in PWX Dist. HP Main</t>
  </si>
  <si>
    <t>8 in PWX Dist. HP Main</t>
  </si>
  <si>
    <t>10 in PWX Dist. HP Main</t>
  </si>
  <si>
    <t>12 in PWX Dist. HP Main</t>
  </si>
  <si>
    <t>16 in PWX Dist. HP Main</t>
  </si>
  <si>
    <t>20 in PWX Dist. HP Main</t>
  </si>
  <si>
    <t xml:space="preserve">BV Property Unit </t>
  </si>
  <si>
    <t>BV</t>
  </si>
  <si>
    <t>Year</t>
  </si>
  <si>
    <t>2016-2015</t>
  </si>
  <si>
    <t>Source:</t>
  </si>
  <si>
    <r>
      <t>From:</t>
    </r>
    <r>
      <rPr>
        <sz val="10"/>
        <color theme="1"/>
        <rFont val="Tahoma"/>
        <family val="2"/>
      </rPr>
      <t xml:space="preserve"> Archer, Pamela [mailto:Pamela.Archer@cngc.com]</t>
    </r>
  </si>
  <si>
    <r>
      <t>Sent:</t>
    </r>
    <r>
      <rPr>
        <sz val="10"/>
        <color theme="1"/>
        <rFont val="Tahoma"/>
        <family val="2"/>
      </rPr>
      <t xml:space="preserve"> Thursday, March 02, 2017 11:18 AM</t>
    </r>
  </si>
  <si>
    <r>
      <t>To:</t>
    </r>
    <r>
      <rPr>
        <sz val="10"/>
        <color theme="1"/>
        <rFont val="Tahoma"/>
        <family val="2"/>
      </rPr>
      <t xml:space="preserve"> Amen, Ron; Macias, Greg; Patil, Alok A; Guci, Amanda</t>
    </r>
  </si>
  <si>
    <r>
      <t>Cc:</t>
    </r>
    <r>
      <rPr>
        <sz val="10"/>
        <color theme="1"/>
        <rFont val="Tahoma"/>
        <family val="2"/>
      </rPr>
      <t xml:space="preserve"> Parvinen, Michael; Myhrum, Isaac</t>
    </r>
  </si>
  <si>
    <r>
      <t>Subject:</t>
    </r>
    <r>
      <rPr>
        <sz val="10"/>
        <color theme="1"/>
        <rFont val="Tahoma"/>
        <family val="2"/>
      </rPr>
      <t xml:space="preserve"> FW: CNGC WA Additions for 2015 &amp; 2016</t>
    </r>
  </si>
  <si>
    <r>
      <t>From:</t>
    </r>
    <r>
      <rPr>
        <sz val="11"/>
        <color theme="1"/>
        <rFont val="Calibri"/>
        <family val="2"/>
        <scheme val="minor"/>
      </rPr>
      <t xml:space="preserve"> Bienek, Paul</t>
    </r>
  </si>
  <si>
    <r>
      <t>Sent:</t>
    </r>
    <r>
      <rPr>
        <sz val="11"/>
        <color theme="1"/>
        <rFont val="Calibri"/>
        <family val="2"/>
        <scheme val="minor"/>
      </rPr>
      <t xml:space="preserve"> Thursday, March 02, 2017 9:11 AM</t>
    </r>
  </si>
  <si>
    <r>
      <t>To:</t>
    </r>
    <r>
      <rPr>
        <sz val="11"/>
        <color theme="1"/>
        <rFont val="Calibri"/>
        <family val="2"/>
        <scheme val="minor"/>
      </rPr>
      <t xml:space="preserve"> Wanner, Scott &lt;Scott.Wanner@cngc.com&gt;; Archer, Pamela &lt;Pamela.Archer@cngc.com&gt;</t>
    </r>
  </si>
  <si>
    <t>Cc: Hauff, Jeremy &lt;Jeremy.Hauff@mdu.com&gt;</t>
  </si>
  <si>
    <r>
      <t>Subject:</t>
    </r>
    <r>
      <rPr>
        <sz val="11"/>
        <color theme="1"/>
        <rFont val="Calibri"/>
        <family val="2"/>
        <scheme val="minor"/>
      </rPr>
      <t xml:space="preserve"> CNGC WA Additions for 2015 &amp; 2016</t>
    </r>
  </si>
  <si>
    <t>https://projectcentral.bv.com/sites/195069/Lists/Documents/BV Workpapers/BV Modified/[CNGC WA 2016 Mains Additions.xlsx]Sheet1</t>
  </si>
  <si>
    <t>https://projectcentral.bv.com/sites/195069/Lists/Documents/BV Workpapers/BV Modified/[CNGC WA 2015 Mains Additions.xlsx]Sheet1</t>
  </si>
  <si>
    <t>&lt;/=</t>
  </si>
  <si>
    <t>Source: HW Bulletin No. 184, 1912 to July 1, 2016</t>
  </si>
  <si>
    <t>Pacific Region</t>
  </si>
  <si>
    <t>Distribution, Mains, Plastic</t>
  </si>
  <si>
    <t>Distribution, Mains, Steel</t>
  </si>
  <si>
    <t>-</t>
  </si>
  <si>
    <t>STL</t>
  </si>
  <si>
    <t>PE</t>
  </si>
  <si>
    <t xml:space="preserve">Material </t>
  </si>
  <si>
    <t>HW Index</t>
  </si>
  <si>
    <t>Cost ($2016)</t>
  </si>
  <si>
    <t xml:space="preserve">3 Year </t>
  </si>
  <si>
    <t xml:space="preserve">Summary </t>
  </si>
  <si>
    <t>2014 - 2016 DATA</t>
  </si>
  <si>
    <t>2014-2016</t>
  </si>
  <si>
    <t>Type</t>
  </si>
  <si>
    <t>PL</t>
  </si>
  <si>
    <t>Description</t>
  </si>
  <si>
    <t>HP</t>
  </si>
  <si>
    <t>ST</t>
  </si>
  <si>
    <t>Size</t>
  </si>
  <si>
    <t>Mains Steel IP &gt;2-4"</t>
  </si>
  <si>
    <t>Mains Steel IP &lt;=2"</t>
  </si>
  <si>
    <t>Mains Plastic IP 6"</t>
  </si>
  <si>
    <t>Mains Plastic IP 4"</t>
  </si>
  <si>
    <t>Mains Plastic IP 2"</t>
  </si>
  <si>
    <t>Mains Steel IP &gt;6"</t>
  </si>
  <si>
    <t>Mains Steel IP &gt;4-6"</t>
  </si>
  <si>
    <t>Mains - High Pressure</t>
  </si>
  <si>
    <t>Mains - HPx663</t>
  </si>
  <si>
    <t>Mains - HP Direct Assign</t>
  </si>
  <si>
    <t>Mains - Direct Allocation</t>
  </si>
  <si>
    <t>Mains - Other</t>
  </si>
  <si>
    <t>Total</t>
  </si>
  <si>
    <t>Balance</t>
  </si>
  <si>
    <t>Balance in Current Datasheet</t>
  </si>
  <si>
    <t>N/A</t>
  </si>
  <si>
    <t xml:space="preserve"> </t>
  </si>
  <si>
    <t>Cascade Natural Gas Corporation</t>
  </si>
  <si>
    <t>UG 17 ____</t>
  </si>
  <si>
    <t>Twelve Months Ended December 31, 2016</t>
  </si>
  <si>
    <t xml:space="preserve">Mains Data </t>
  </si>
  <si>
    <t>Mains Unit Cost (3 Year Average)</t>
  </si>
  <si>
    <t>Mains Balance ($2016)</t>
  </si>
  <si>
    <t>Handy Whitman Index of Public Utility Construction Costs</t>
  </si>
  <si>
    <t>RJA WP - 4.0</t>
  </si>
  <si>
    <t xml:space="preserve">Line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</si>
</sst>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37" fontId="4" fillId="0" borderId="0"/>
  </cellStyleXfs>
  <cellXfs count="55">
    <xf numFmtId="0" fontId="0" fillId="0" borderId="0" xfId="0"/>
    <xf numFmtId="43" fontId="0" fillId="0" borderId="0" xfId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0" fontId="2" fillId="0" borderId="0" xfId="0" applyFont="1" applyAlignment="1">
      <alignment wrapText="1"/>
    </xf>
    <xf numFmtId="49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/>
    <xf numFmtId="0" fontId="0" fillId="2" borderId="0" xfId="0" applyFill="1"/>
    <xf numFmtId="43" fontId="0" fillId="0" borderId="0" xfId="0" applyNumberFormat="1"/>
    <xf numFmtId="0" fontId="0" fillId="0" borderId="0" xfId="0" applyAlignment="1">
      <alignment horizontal="center" wrapText="1"/>
    </xf>
    <xf numFmtId="43" fontId="0" fillId="0" borderId="0" xfId="1" applyFont="1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43" fontId="0" fillId="2" borderId="0" xfId="0" applyNumberFormat="1" applyFill="1"/>
    <xf numFmtId="0" fontId="0" fillId="0" borderId="0" xfId="0" applyFill="1"/>
    <xf numFmtId="0" fontId="2" fillId="0" borderId="0" xfId="0" applyFont="1"/>
    <xf numFmtId="22" fontId="0" fillId="0" borderId="0" xfId="0" applyNumberFormat="1"/>
    <xf numFmtId="8" fontId="0" fillId="0" borderId="0" xfId="0" applyNumberFormat="1"/>
    <xf numFmtId="49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43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Fill="1" applyBorder="1"/>
    <xf numFmtId="164" fontId="2" fillId="0" borderId="0" xfId="1" applyNumberFormat="1" applyFont="1" applyFill="1" applyBorder="1" applyAlignment="1">
      <alignment horizontal="center" wrapText="1"/>
    </xf>
    <xf numFmtId="43" fontId="0" fillId="0" borderId="0" xfId="0" applyNumberFormat="1" applyFill="1" applyBorder="1"/>
    <xf numFmtId="43" fontId="2" fillId="0" borderId="0" xfId="1" applyFont="1" applyFill="1" applyBorder="1" applyAlignment="1">
      <alignment horizontal="center" wrapText="1"/>
    </xf>
    <xf numFmtId="164" fontId="0" fillId="0" borderId="0" xfId="0" applyNumberFormat="1"/>
    <xf numFmtId="37" fontId="0" fillId="0" borderId="0" xfId="0" applyNumberFormat="1" applyFont="1" applyFill="1" applyProtection="1"/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5" fillId="0" borderId="0" xfId="2" applyFont="1" applyAlignment="1">
      <alignment horizontal="centerContinuous"/>
    </xf>
    <xf numFmtId="37" fontId="6" fillId="0" borderId="0" xfId="2" applyFont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2" fillId="0" borderId="0" xfId="0" applyFont="1" applyBorder="1" applyAlignment="1">
      <alignment horizontal="centerContinuous" vertical="center"/>
    </xf>
    <xf numFmtId="43" fontId="0" fillId="0" borderId="0" xfId="1" applyFont="1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0" fontId="2" fillId="0" borderId="0" xfId="0" applyFont="1" applyFill="1" applyAlignment="1">
      <alignment horizontal="center" wrapText="1"/>
    </xf>
    <xf numFmtId="43" fontId="2" fillId="0" borderId="0" xfId="1" applyFont="1" applyFill="1" applyAlignment="1">
      <alignment horizontal="center" wrapText="1"/>
    </xf>
    <xf numFmtId="164" fontId="2" fillId="0" borderId="0" xfId="1" applyNumberFormat="1" applyFont="1" applyFill="1" applyAlignment="1">
      <alignment horizontal="center" wrapText="1"/>
    </xf>
    <xf numFmtId="165" fontId="0" fillId="0" borderId="1" xfId="1" applyNumberFormat="1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Empire 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Jeremy.Hauff@mdu.com" TargetMode="External"/><Relationship Id="rId1" Type="http://schemas.openxmlformats.org/officeDocument/2006/relationships/hyperlink" Target="mailto:Jeremy.Hauff@md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view="pageBreakPreview" zoomScale="60" zoomScaleNormal="70" workbookViewId="0">
      <selection activeCell="S33" sqref="S33"/>
    </sheetView>
  </sheetViews>
  <sheetFormatPr defaultRowHeight="15" x14ac:dyDescent="0.25"/>
  <cols>
    <col min="1" max="1" width="4.140625" customWidth="1"/>
    <col min="2" max="2" width="24" customWidth="1"/>
    <col min="3" max="3" width="17.42578125" customWidth="1"/>
    <col min="4" max="4" width="14.28515625" customWidth="1"/>
    <col min="5" max="5" width="14" customWidth="1"/>
    <col min="6" max="6" width="1.5703125" customWidth="1"/>
    <col min="7" max="7" width="21.5703125" style="16" customWidth="1"/>
    <col min="8" max="8" width="18.85546875" customWidth="1"/>
    <col min="9" max="9" width="16" customWidth="1"/>
    <col min="10" max="10" width="2.28515625" customWidth="1"/>
    <col min="11" max="11" width="20" customWidth="1"/>
    <col min="12" max="12" width="15.7109375" customWidth="1"/>
    <col min="13" max="13" width="2.28515625" customWidth="1"/>
    <col min="14" max="14" width="19.140625" customWidth="1"/>
    <col min="15" max="15" width="16.7109375" customWidth="1"/>
    <col min="16" max="17" width="1" customWidth="1"/>
    <col min="18" max="18" width="17.5703125" customWidth="1"/>
  </cols>
  <sheetData>
    <row r="1" spans="1:18" x14ac:dyDescent="0.25">
      <c r="A1" s="39" t="s">
        <v>195</v>
      </c>
      <c r="B1" s="40"/>
      <c r="C1" s="41"/>
      <c r="D1" s="40"/>
      <c r="E1" s="40"/>
    </row>
    <row r="2" spans="1:18" x14ac:dyDescent="0.25">
      <c r="A2" s="39" t="s">
        <v>196</v>
      </c>
      <c r="B2" s="40"/>
      <c r="C2" s="42"/>
      <c r="D2" s="40"/>
      <c r="E2" s="40"/>
    </row>
    <row r="3" spans="1:18" x14ac:dyDescent="0.25">
      <c r="A3" s="39" t="s">
        <v>202</v>
      </c>
      <c r="B3" s="40"/>
      <c r="C3" s="40"/>
      <c r="D3" s="40"/>
      <c r="E3" s="40"/>
    </row>
    <row r="4" spans="1:18" x14ac:dyDescent="0.25">
      <c r="A4" s="39" t="s">
        <v>199</v>
      </c>
      <c r="B4" s="40"/>
      <c r="C4" s="40"/>
      <c r="D4" s="40"/>
      <c r="E4" s="40"/>
    </row>
    <row r="5" spans="1:18" x14ac:dyDescent="0.25">
      <c r="A5" s="39" t="s">
        <v>197</v>
      </c>
      <c r="B5" s="45"/>
      <c r="C5" s="40"/>
      <c r="D5" s="43"/>
      <c r="E5" s="43"/>
      <c r="F5" s="28"/>
      <c r="G5" s="28"/>
      <c r="H5" s="54" t="s">
        <v>170</v>
      </c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x14ac:dyDescent="0.25">
      <c r="A6" s="37"/>
      <c r="B6" s="37"/>
      <c r="C6" s="43" t="s">
        <v>168</v>
      </c>
      <c r="D6" s="43"/>
      <c r="E6" s="43"/>
      <c r="F6" s="28"/>
      <c r="G6" s="28"/>
      <c r="H6" s="54">
        <v>2016</v>
      </c>
      <c r="I6" s="54"/>
      <c r="J6" s="17"/>
      <c r="K6" s="54">
        <f>H6-1</f>
        <v>2015</v>
      </c>
      <c r="L6" s="54"/>
      <c r="M6" s="17"/>
      <c r="N6" s="54">
        <f>K6-1</f>
        <v>2014</v>
      </c>
      <c r="O6" s="54"/>
      <c r="P6" s="17"/>
    </row>
    <row r="7" spans="1:18" ht="13.5" customHeight="1" x14ac:dyDescent="0.25">
      <c r="A7" s="37"/>
      <c r="B7" s="37"/>
      <c r="C7" s="43" t="s">
        <v>171</v>
      </c>
      <c r="D7" s="44"/>
      <c r="E7" s="44"/>
      <c r="F7" s="27"/>
      <c r="G7" s="27"/>
    </row>
    <row r="8" spans="1:18" s="12" customFormat="1" ht="30" x14ac:dyDescent="0.25">
      <c r="A8" s="37"/>
      <c r="B8" s="37" t="s">
        <v>169</v>
      </c>
      <c r="C8" s="31" t="s">
        <v>5</v>
      </c>
      <c r="D8" s="29" t="s">
        <v>6</v>
      </c>
      <c r="E8" s="29" t="s">
        <v>98</v>
      </c>
      <c r="F8" s="29"/>
      <c r="G8" s="29"/>
      <c r="H8" s="31" t="s">
        <v>5</v>
      </c>
      <c r="I8" s="31" t="s">
        <v>6</v>
      </c>
      <c r="J8" s="31"/>
      <c r="K8" s="31" t="s">
        <v>5</v>
      </c>
      <c r="L8" s="31" t="s">
        <v>6</v>
      </c>
      <c r="M8" s="31"/>
      <c r="N8" s="31" t="s">
        <v>5</v>
      </c>
      <c r="O8" s="31" t="s">
        <v>6</v>
      </c>
      <c r="R8"/>
    </row>
    <row r="9" spans="1:18" x14ac:dyDescent="0.25">
      <c r="A9" s="25"/>
      <c r="B9" s="25" t="s">
        <v>112</v>
      </c>
      <c r="C9" s="30">
        <f>H9+K9+N9</f>
        <v>22986</v>
      </c>
      <c r="D9" s="30">
        <f t="shared" ref="C9:D13" si="0">I9+L9+O9</f>
        <v>2439</v>
      </c>
      <c r="E9" s="26">
        <f>IFERROR(C9/D9,0)</f>
        <v>9.4243542435424352</v>
      </c>
      <c r="F9" s="30"/>
      <c r="G9" s="30"/>
      <c r="H9" s="1">
        <f>SUMIFS('Mains Data'!$H$8:$H$585,'Mains Data'!$E$8:$E$585,$B9,'Mains Data'!$G$8:$G$585,H$6)</f>
        <v>11563.539999999999</v>
      </c>
      <c r="I9" s="1">
        <f>SUMIFS('Mains Data'!$K$8:$K$585,'Mains Data'!$E$8:$E$585,$B9,'Mains Data'!$G$8:$G$585,H$6)</f>
        <v>1092</v>
      </c>
      <c r="K9" s="1">
        <f>SUMIFS('Mains Data'!$H$8:$H$585,'Mains Data'!$E$8:$E$585,$B9,'Mains Data'!$G$8:$G$585,K$6)</f>
        <v>8338.8799999999992</v>
      </c>
      <c r="L9" s="1">
        <f>SUMIFS('Mains Data'!$K$8:$K$585,'Mains Data'!$E$8:$E$585,$B9,'Mains Data'!$G$8:$G$585,K$6)</f>
        <v>893</v>
      </c>
      <c r="N9" s="1">
        <f>SUMIFS('Mains Data'!$H$8:$H$585,'Mains Data'!$E$8:$E$585,$B9,'Mains Data'!$G$8:$G$585,N$6)</f>
        <v>3083.58</v>
      </c>
      <c r="O9" s="1">
        <f>SUMIFS('Mains Data'!$K$8:$K$585,'Mains Data'!$E$8:$E$585,$B9,'Mains Data'!$G$8:$G$585,N$6)</f>
        <v>454</v>
      </c>
    </row>
    <row r="10" spans="1:18" x14ac:dyDescent="0.25">
      <c r="A10" s="25"/>
      <c r="B10" s="25" t="s">
        <v>113</v>
      </c>
      <c r="C10" s="30">
        <f t="shared" si="0"/>
        <v>428264.52</v>
      </c>
      <c r="D10" s="30">
        <f t="shared" si="0"/>
        <v>40184</v>
      </c>
      <c r="E10" s="26">
        <f t="shared" ref="E10:E27" si="1">IFERROR(C10/D10,0)</f>
        <v>10.657588094764085</v>
      </c>
      <c r="F10" s="26"/>
      <c r="G10" s="26"/>
      <c r="H10" s="1">
        <f>SUMIFS('Mains Data'!$H$8:$H$585,'Mains Data'!$E$8:$E$585,$B10,'Mains Data'!$G$8:$G$585,H$6)</f>
        <v>93049.48</v>
      </c>
      <c r="I10" s="1">
        <f>SUMIFS('Mains Data'!$K$8:$K$585,'Mains Data'!$E$8:$E$585,$B10,'Mains Data'!$G$8:$G$585,H$6)</f>
        <v>10022</v>
      </c>
      <c r="K10" s="1">
        <f>SUMIFS('Mains Data'!$H$8:$H$585,'Mains Data'!$E$8:$E$585,$B10,'Mains Data'!$G$8:$G$585,K$6)</f>
        <v>220557.29</v>
      </c>
      <c r="L10" s="1">
        <f>SUMIFS('Mains Data'!$K$8:$K$585,'Mains Data'!$E$8:$E$585,$B10,'Mains Data'!$G$8:$G$585,K$6)</f>
        <v>18234</v>
      </c>
      <c r="N10" s="1">
        <f>SUMIFS('Mains Data'!$H$8:$H$585,'Mains Data'!$E$8:$E$585,$B10,'Mains Data'!$G$8:$G$585,N$6)</f>
        <v>114657.75</v>
      </c>
      <c r="O10" s="1">
        <f>SUMIFS('Mains Data'!$K$8:$K$585,'Mains Data'!$E$8:$E$585,$B10,'Mains Data'!$G$8:$G$585,N$6)</f>
        <v>11928</v>
      </c>
    </row>
    <row r="11" spans="1:18" x14ac:dyDescent="0.25">
      <c r="A11" s="25"/>
      <c r="B11" s="25" t="s">
        <v>114</v>
      </c>
      <c r="C11" s="30">
        <f t="shared" si="0"/>
        <v>12093090.569999997</v>
      </c>
      <c r="D11" s="30">
        <f t="shared" si="0"/>
        <v>399724.02</v>
      </c>
      <c r="E11" s="26">
        <f t="shared" si="1"/>
        <v>30.253599896248407</v>
      </c>
      <c r="F11" s="26"/>
      <c r="G11" s="26"/>
      <c r="H11" s="1">
        <f>SUMIFS('Mains Data'!$H$8:$H$585,'Mains Data'!$E$8:$E$585,$B11,'Mains Data'!$G$8:$G$585,H$6)</f>
        <v>3106685.2799999993</v>
      </c>
      <c r="I11" s="1">
        <f>SUMIFS('Mains Data'!$K$8:$K$585,'Mains Data'!$E$8:$E$585,$B11,'Mains Data'!$G$8:$G$585,H$6)</f>
        <v>93000</v>
      </c>
      <c r="K11" s="1">
        <f>SUMIFS('Mains Data'!$H$8:$H$585,'Mains Data'!$E$8:$E$585,$B11,'Mains Data'!$G$8:$G$585,K$6)</f>
        <v>7389282.6599999983</v>
      </c>
      <c r="L11" s="1">
        <f>SUMIFS('Mains Data'!$K$8:$K$585,'Mains Data'!$E$8:$E$585,$B11,'Mains Data'!$G$8:$G$585,K$6)</f>
        <v>187789.02</v>
      </c>
      <c r="N11" s="1">
        <f>SUMIFS('Mains Data'!$H$8:$H$585,'Mains Data'!$E$8:$E$585,$B11,'Mains Data'!$G$8:$G$585,N$6)</f>
        <v>1597122.6299999994</v>
      </c>
      <c r="O11" s="1">
        <f>SUMIFS('Mains Data'!$K$8:$K$585,'Mains Data'!$E$8:$E$585,$B11,'Mains Data'!$G$8:$G$585,N$6)</f>
        <v>118935</v>
      </c>
    </row>
    <row r="12" spans="1:18" x14ac:dyDescent="0.25">
      <c r="A12" s="25"/>
      <c r="B12" s="25" t="s">
        <v>115</v>
      </c>
      <c r="C12" s="30">
        <f t="shared" si="0"/>
        <v>2893303.0799999991</v>
      </c>
      <c r="D12" s="30">
        <f t="shared" si="0"/>
        <v>75891</v>
      </c>
      <c r="E12" s="26">
        <f t="shared" si="1"/>
        <v>38.124455864331729</v>
      </c>
      <c r="F12" s="26"/>
      <c r="G12" s="26"/>
      <c r="H12" s="1">
        <f>SUMIFS('Mains Data'!$H$8:$H$585,'Mains Data'!$E$8:$E$585,$B12,'Mains Data'!$G$8:$G$585,H$6)</f>
        <v>308757.34999999998</v>
      </c>
      <c r="I12" s="1">
        <f>SUMIFS('Mains Data'!$K$8:$K$585,'Mains Data'!$E$8:$E$585,$B12,'Mains Data'!$G$8:$G$585,H$6)</f>
        <v>13499</v>
      </c>
      <c r="K12" s="1">
        <f>SUMIFS('Mains Data'!$H$8:$H$585,'Mains Data'!$E$8:$E$585,$B12,'Mains Data'!$G$8:$G$585,K$6)</f>
        <v>1582436.4899999995</v>
      </c>
      <c r="L12" s="1">
        <f>SUMIFS('Mains Data'!$K$8:$K$585,'Mains Data'!$E$8:$E$585,$B12,'Mains Data'!$G$8:$G$585,K$6)</f>
        <v>38090</v>
      </c>
      <c r="N12" s="1">
        <f>SUMIFS('Mains Data'!$H$8:$H$585,'Mains Data'!$E$8:$E$585,$B12,'Mains Data'!$G$8:$G$585,N$6)</f>
        <v>1002109.2399999999</v>
      </c>
      <c r="O12" s="1">
        <f>SUMIFS('Mains Data'!$K$8:$K$585,'Mains Data'!$E$8:$E$585,$B12,'Mains Data'!$G$8:$G$585,N$6)</f>
        <v>24302</v>
      </c>
    </row>
    <row r="13" spans="1:18" x14ac:dyDescent="0.25">
      <c r="A13" s="25"/>
      <c r="B13" s="25" t="s">
        <v>116</v>
      </c>
      <c r="C13" s="30">
        <f t="shared" si="0"/>
        <v>3686845.62</v>
      </c>
      <c r="D13" s="30">
        <f t="shared" si="0"/>
        <v>33498</v>
      </c>
      <c r="E13" s="26">
        <f t="shared" si="1"/>
        <v>110.0616639799391</v>
      </c>
      <c r="F13" s="26"/>
      <c r="G13" s="26"/>
      <c r="H13" s="1">
        <f>SUMIFS('Mains Data'!$H$8:$H$585,'Mains Data'!$E$8:$E$585,$B13,'Mains Data'!$G$8:$G$585,H$6)</f>
        <v>1657022.55</v>
      </c>
      <c r="I13" s="1">
        <f>SUMIFS('Mains Data'!$K$8:$K$585,'Mains Data'!$E$8:$E$585,$B13,'Mains Data'!$G$8:$G$585,H$6)</f>
        <v>14079</v>
      </c>
      <c r="K13" s="1">
        <f>SUMIFS('Mains Data'!$H$8:$H$585,'Mains Data'!$E$8:$E$585,$B13,'Mains Data'!$G$8:$G$585,K$6)</f>
        <v>518285.73</v>
      </c>
      <c r="L13" s="1">
        <f>SUMIFS('Mains Data'!$K$8:$K$585,'Mains Data'!$E$8:$E$585,$B13,'Mains Data'!$G$8:$G$585,K$6)</f>
        <v>5040</v>
      </c>
      <c r="N13" s="1">
        <f>SUMIFS('Mains Data'!$H$8:$H$585,'Mains Data'!$E$8:$E$585,$B13,'Mains Data'!$G$8:$G$585,N$6)</f>
        <v>1511537.3399999999</v>
      </c>
      <c r="O13" s="1">
        <f>SUMIFS('Mains Data'!$K$8:$K$585,'Mains Data'!$E$8:$E$585,$B13,'Mains Data'!$G$8:$G$585,N$6)</f>
        <v>14379</v>
      </c>
    </row>
    <row r="14" spans="1:18" x14ac:dyDescent="0.25">
      <c r="A14" s="25"/>
      <c r="B14" s="25"/>
      <c r="C14" s="30"/>
      <c r="D14" s="30"/>
      <c r="E14" s="26"/>
      <c r="F14" s="26"/>
      <c r="G14" s="26"/>
      <c r="H14" s="1"/>
      <c r="I14" s="1"/>
      <c r="K14" s="1"/>
      <c r="L14" s="1"/>
      <c r="N14" s="1"/>
      <c r="O14" s="1"/>
    </row>
    <row r="15" spans="1:18" x14ac:dyDescent="0.25">
      <c r="A15" s="34" t="s">
        <v>157</v>
      </c>
      <c r="B15" s="27" t="s">
        <v>121</v>
      </c>
      <c r="C15" s="30">
        <f t="shared" ref="C15:D19" si="2">H15+K15+N15</f>
        <v>4314247.6199999992</v>
      </c>
      <c r="D15" s="30">
        <f t="shared" si="2"/>
        <v>21581</v>
      </c>
      <c r="E15" s="26">
        <f t="shared" si="1"/>
        <v>199.90953245910751</v>
      </c>
      <c r="F15" s="26"/>
      <c r="G15" s="26"/>
      <c r="H15" s="1">
        <f>SUMIFS('Mains Data'!$H$8:$H$585,'Mains Data'!$E$8:$E$585,$B15,'Mains Data'!$G$8:$G$585,H$6)</f>
        <v>495929.13</v>
      </c>
      <c r="I15" s="1">
        <f>SUMIFS('Mains Data'!$K$8:$K$585,'Mains Data'!$E$8:$E$585,$B15,'Mains Data'!$G$8:$G$585,H$6)</f>
        <v>2888</v>
      </c>
      <c r="K15" s="1">
        <f>SUMIFS('Mains Data'!$H$8:$H$585,'Mains Data'!$E$8:$E$585,$B15,'Mains Data'!$G$8:$G$585,K$6)</f>
        <v>1486943.1499999997</v>
      </c>
      <c r="L15" s="1">
        <f>SUMIFS('Mains Data'!$K$8:$K$585,'Mains Data'!$E$8:$E$585,$B15,'Mains Data'!$G$8:$G$585,K$6)</f>
        <v>4566</v>
      </c>
      <c r="N15" s="1">
        <f>SUMIFS('Mains Data'!$H$8:$H$585,'Mains Data'!$E$8:$E$585,$B15,'Mains Data'!$G$8:$G$585,N$6)</f>
        <v>2331375.3399999994</v>
      </c>
      <c r="O15" s="1">
        <f>SUMIFS('Mains Data'!$K$8:$K$585,'Mains Data'!$E$8:$E$585,$B15,'Mains Data'!$G$8:$G$585,N$6)</f>
        <v>14127</v>
      </c>
    </row>
    <row r="16" spans="1:18" x14ac:dyDescent="0.25">
      <c r="A16" s="25"/>
      <c r="B16" s="27" t="s">
        <v>122</v>
      </c>
      <c r="C16" s="30">
        <f t="shared" si="2"/>
        <v>31043.439999999999</v>
      </c>
      <c r="D16" s="30">
        <f t="shared" si="2"/>
        <v>144</v>
      </c>
      <c r="E16" s="26">
        <f t="shared" si="1"/>
        <v>215.57944444444445</v>
      </c>
      <c r="F16" s="26"/>
      <c r="G16" s="26"/>
      <c r="H16" s="1">
        <f>SUMIFS('Mains Data'!$H$8:$H$585,'Mains Data'!$E$8:$E$585,$B16,'Mains Data'!$G$8:$G$585,H$6)</f>
        <v>0</v>
      </c>
      <c r="I16" s="1">
        <f>SUMIFS('Mains Data'!$K$8:$K$585,'Mains Data'!$E$8:$E$585,$B16,'Mains Data'!$G$8:$G$585,H$6)</f>
        <v>0</v>
      </c>
      <c r="K16" s="1">
        <f>SUMIFS('Mains Data'!$H$8:$H$585,'Mains Data'!$E$8:$E$585,$B16,'Mains Data'!$G$8:$G$585,K$6)</f>
        <v>1410.91</v>
      </c>
      <c r="L16" s="1">
        <f>SUMIFS('Mains Data'!$K$8:$K$585,'Mains Data'!$E$8:$E$585,$B16,'Mains Data'!$G$8:$G$585,K$6)</f>
        <v>7</v>
      </c>
      <c r="N16" s="1">
        <f>SUMIFS('Mains Data'!$H$8:$H$585,'Mains Data'!$E$8:$E$585,$B16,'Mains Data'!$G$8:$G$585,N$6)</f>
        <v>29632.53</v>
      </c>
      <c r="O16" s="1">
        <f>SUMIFS('Mains Data'!$K$8:$K$585,'Mains Data'!$E$8:$E$585,$B16,'Mains Data'!$G$8:$G$585,N$6)</f>
        <v>137</v>
      </c>
    </row>
    <row r="17" spans="1:15" x14ac:dyDescent="0.25">
      <c r="A17" s="25"/>
      <c r="B17" s="27" t="s">
        <v>123</v>
      </c>
      <c r="C17" s="30">
        <f t="shared" si="2"/>
        <v>3982641.6399999997</v>
      </c>
      <c r="D17" s="30">
        <f t="shared" si="2"/>
        <v>17069</v>
      </c>
      <c r="E17" s="26">
        <f t="shared" si="1"/>
        <v>233.32600855351805</v>
      </c>
      <c r="F17" s="26"/>
      <c r="G17" s="26"/>
      <c r="H17" s="1">
        <f>SUMIFS('Mains Data'!$H$8:$H$585,'Mains Data'!$E$8:$E$585,$B17,'Mains Data'!$G$8:$G$585,H$6)</f>
        <v>603720.81999999995</v>
      </c>
      <c r="I17" s="1">
        <f>SUMIFS('Mains Data'!$K$8:$K$585,'Mains Data'!$E$8:$E$585,$B17,'Mains Data'!$G$8:$G$585,H$6)</f>
        <v>2054</v>
      </c>
      <c r="K17" s="1">
        <f>SUMIFS('Mains Data'!$H$8:$H$585,'Mains Data'!$E$8:$E$585,$B17,'Mains Data'!$G$8:$G$585,K$6)</f>
        <v>1481209.37</v>
      </c>
      <c r="L17" s="1">
        <f>SUMIFS('Mains Data'!$K$8:$K$585,'Mains Data'!$E$8:$E$585,$B17,'Mains Data'!$G$8:$G$585,K$6)</f>
        <v>7846</v>
      </c>
      <c r="N17" s="1">
        <f>SUMIFS('Mains Data'!$H$8:$H$585,'Mains Data'!$E$8:$E$585,$B17,'Mains Data'!$G$8:$G$585,N$6)</f>
        <v>1897711.45</v>
      </c>
      <c r="O17" s="1">
        <f>SUMIFS('Mains Data'!$K$8:$K$585,'Mains Data'!$E$8:$E$585,$B17,'Mains Data'!$G$8:$G$585,N$6)</f>
        <v>7169</v>
      </c>
    </row>
    <row r="18" spans="1:15" x14ac:dyDescent="0.25">
      <c r="A18" s="25"/>
      <c r="B18" s="27" t="s">
        <v>124</v>
      </c>
      <c r="C18" s="30">
        <f t="shared" si="2"/>
        <v>1551242.5399999998</v>
      </c>
      <c r="D18" s="30">
        <f t="shared" si="2"/>
        <v>1580</v>
      </c>
      <c r="E18" s="26">
        <f t="shared" si="1"/>
        <v>981.79907594936697</v>
      </c>
      <c r="F18" s="26"/>
      <c r="G18" s="26"/>
      <c r="H18" s="1">
        <f>SUMIFS('Mains Data'!$H$8:$H$585,'Mains Data'!$E$8:$E$585,$B18,'Mains Data'!$G$8:$G$585,H$6)</f>
        <v>0</v>
      </c>
      <c r="I18" s="1">
        <f>SUMIFS('Mains Data'!$K$8:$K$585,'Mains Data'!$E$8:$E$585,$B18,'Mains Data'!$G$8:$G$585,H$6)</f>
        <v>0</v>
      </c>
      <c r="K18" s="1">
        <f>SUMIFS('Mains Data'!$H$8:$H$585,'Mains Data'!$E$8:$E$585,$B18,'Mains Data'!$G$8:$G$585,K$6)</f>
        <v>1401983.0799999998</v>
      </c>
      <c r="L18" s="1">
        <f>SUMIFS('Mains Data'!$K$8:$K$585,'Mains Data'!$E$8:$E$585,$B18,'Mains Data'!$G$8:$G$585,K$6)</f>
        <v>1391</v>
      </c>
      <c r="N18" s="1">
        <f>SUMIFS('Mains Data'!$H$8:$H$585,'Mains Data'!$E$8:$E$585,$B18,'Mains Data'!$G$8:$G$585,N$6)</f>
        <v>149259.46</v>
      </c>
      <c r="O18" s="1">
        <f>SUMIFS('Mains Data'!$K$8:$K$585,'Mains Data'!$E$8:$E$585,$B18,'Mains Data'!$G$8:$G$585,N$6)</f>
        <v>189</v>
      </c>
    </row>
    <row r="19" spans="1:15" x14ac:dyDescent="0.25">
      <c r="A19" s="25"/>
      <c r="B19" s="27" t="s">
        <v>127</v>
      </c>
      <c r="C19" s="30">
        <f t="shared" si="2"/>
        <v>3104.3199999999997</v>
      </c>
      <c r="D19" s="30">
        <f t="shared" si="2"/>
        <v>1</v>
      </c>
      <c r="E19" s="26">
        <f t="shared" si="1"/>
        <v>3104.3199999999997</v>
      </c>
      <c r="F19" s="26"/>
      <c r="G19" s="26"/>
      <c r="H19" s="1">
        <f>SUMIFS('Mains Data'!$H$8:$H$585,'Mains Data'!$E$8:$E$585,$B19,'Mains Data'!$G$8:$G$585,H$6)</f>
        <v>0</v>
      </c>
      <c r="I19" s="1">
        <f>SUMIFS('Mains Data'!$K$8:$K$585,'Mains Data'!$E$8:$E$585,$B19,'Mains Data'!$G$8:$G$585,H$6)</f>
        <v>0</v>
      </c>
      <c r="K19" s="1">
        <f>SUMIFS('Mains Data'!$H$8:$H$585,'Mains Data'!$E$8:$E$585,$B19,'Mains Data'!$G$8:$G$585,K$6)</f>
        <v>0</v>
      </c>
      <c r="L19" s="1">
        <f>SUMIFS('Mains Data'!$K$8:$K$585,'Mains Data'!$E$8:$E$585,$B19,'Mains Data'!$G$8:$G$585,K$6)</f>
        <v>0</v>
      </c>
      <c r="N19" s="1">
        <f>SUMIFS('Mains Data'!$H$8:$H$585,'Mains Data'!$E$8:$E$585,$B19,'Mains Data'!$G$8:$G$585,N$6)</f>
        <v>3104.3199999999997</v>
      </c>
      <c r="O19" s="1">
        <f>SUMIFS('Mains Data'!$K$8:$K$585,'Mains Data'!$E$8:$E$585,$B19,'Mains Data'!$G$8:$G$585,N$6)</f>
        <v>1</v>
      </c>
    </row>
    <row r="20" spans="1:15" x14ac:dyDescent="0.25">
      <c r="A20" s="25"/>
      <c r="B20" s="25"/>
      <c r="C20" s="30"/>
      <c r="D20" s="30"/>
      <c r="E20" s="26"/>
      <c r="F20" s="26"/>
      <c r="G20" s="26"/>
      <c r="H20" s="1"/>
      <c r="I20" s="6"/>
      <c r="K20" s="1"/>
      <c r="L20" s="6"/>
      <c r="N20" s="1"/>
      <c r="O20" s="6"/>
    </row>
    <row r="21" spans="1:15" x14ac:dyDescent="0.25">
      <c r="A21" s="34" t="s">
        <v>157</v>
      </c>
      <c r="B21" s="25" t="s">
        <v>131</v>
      </c>
      <c r="C21" s="30">
        <f t="shared" ref="C21:D27" si="3">H21+K21+N21</f>
        <v>733546.69000000006</v>
      </c>
      <c r="D21" s="30">
        <f t="shared" si="3"/>
        <v>71758</v>
      </c>
      <c r="E21" s="26">
        <f t="shared" si="1"/>
        <v>10.222507455614705</v>
      </c>
      <c r="F21" s="26"/>
      <c r="G21" s="26"/>
      <c r="H21" s="1">
        <f>SUMIFS('Mains Data'!$H$8:$H$585,'Mains Data'!$E$8:$E$585,$B21,'Mains Data'!$G$8:$G$585,H$6)</f>
        <v>19511.64</v>
      </c>
      <c r="I21" s="1">
        <f>SUMIFS('Mains Data'!$K$8:$K$585,'Mains Data'!$E$8:$E$585,$B21,'Mains Data'!$G$8:$G$585,H$6)</f>
        <v>54</v>
      </c>
      <c r="K21" s="1">
        <f>SUMIFS('Mains Data'!$H$8:$H$585,'Mains Data'!$E$8:$E$585,$B21,'Mains Data'!$G$8:$G$585,K$6)</f>
        <v>424804.16000000003</v>
      </c>
      <c r="L21" s="1">
        <f>SUMIFS('Mains Data'!$K$8:$K$585,'Mains Data'!$E$8:$E$585,$B21,'Mains Data'!$G$8:$G$585,K$6)</f>
        <v>66633</v>
      </c>
      <c r="N21" s="1">
        <f>SUMIFS('Mains Data'!$H$8:$H$585,'Mains Data'!$E$8:$E$585,$B21,'Mains Data'!$G$8:$G$585,N$6)</f>
        <v>289230.89</v>
      </c>
      <c r="O21" s="1">
        <f>SUMIFS('Mains Data'!$K$8:$K$585,'Mains Data'!$E$8:$E$585,$B21,'Mains Data'!$G$8:$G$585,N$6)</f>
        <v>5071</v>
      </c>
    </row>
    <row r="22" spans="1:15" x14ac:dyDescent="0.25">
      <c r="A22" s="25"/>
      <c r="B22" s="25" t="s">
        <v>133</v>
      </c>
      <c r="C22" s="30">
        <f t="shared" si="3"/>
        <v>2253362.52</v>
      </c>
      <c r="D22" s="30">
        <f t="shared" si="3"/>
        <v>6923</v>
      </c>
      <c r="E22" s="26">
        <f t="shared" si="1"/>
        <v>325.48931388126533</v>
      </c>
      <c r="F22" s="26"/>
      <c r="G22" s="26"/>
      <c r="H22" s="1">
        <f>SUMIFS('Mains Data'!$H$8:$H$585,'Mains Data'!$E$8:$E$585,$B22,'Mains Data'!$G$8:$G$585,H$6)</f>
        <v>146363.18</v>
      </c>
      <c r="I22" s="1">
        <f>SUMIFS('Mains Data'!$K$8:$K$585,'Mains Data'!$E$8:$E$585,$B22,'Mains Data'!$G$8:$G$585,H$6)</f>
        <v>38</v>
      </c>
      <c r="K22" s="1">
        <f>SUMIFS('Mains Data'!$H$8:$H$585,'Mains Data'!$E$8:$E$585,$B22,'Mains Data'!$G$8:$G$585,K$6)</f>
        <v>2076507.51</v>
      </c>
      <c r="L22" s="1">
        <f>SUMIFS('Mains Data'!$K$8:$K$585,'Mains Data'!$E$8:$E$585,$B22,'Mains Data'!$G$8:$G$585,K$6)</f>
        <v>6874</v>
      </c>
      <c r="N22" s="1">
        <f>SUMIFS('Mains Data'!$H$8:$H$585,'Mains Data'!$E$8:$E$585,$B22,'Mains Data'!$G$8:$G$585,N$6)</f>
        <v>30491.83</v>
      </c>
      <c r="O22" s="1">
        <f>SUMIFS('Mains Data'!$K$8:$K$585,'Mains Data'!$E$8:$E$585,$B22,'Mains Data'!$G$8:$G$585,N$6)</f>
        <v>11</v>
      </c>
    </row>
    <row r="23" spans="1:15" x14ac:dyDescent="0.25">
      <c r="A23" s="25"/>
      <c r="B23" s="25" t="s">
        <v>134</v>
      </c>
      <c r="C23" s="30">
        <f t="shared" si="3"/>
        <v>3126021.8600000003</v>
      </c>
      <c r="D23" s="30">
        <f t="shared" si="3"/>
        <v>7541</v>
      </c>
      <c r="E23" s="26">
        <f t="shared" si="1"/>
        <v>414.53678026786901</v>
      </c>
      <c r="F23" s="26"/>
      <c r="G23" s="26"/>
      <c r="H23" s="1">
        <f>SUMIFS('Mains Data'!$H$8:$H$585,'Mains Data'!$E$8:$E$585,$B23,'Mains Data'!$G$8:$G$585,H$6)</f>
        <v>0</v>
      </c>
      <c r="I23" s="1">
        <f>SUMIFS('Mains Data'!$K$8:$K$585,'Mains Data'!$E$8:$E$585,$B23,'Mains Data'!$G$8:$G$585,H$6)</f>
        <v>0</v>
      </c>
      <c r="K23" s="1">
        <f>SUMIFS('Mains Data'!$H$8:$H$585,'Mains Data'!$E$8:$E$585,$B23,'Mains Data'!$G$8:$G$585,K$6)</f>
        <v>1817226.5</v>
      </c>
      <c r="L23" s="1">
        <f>SUMIFS('Mains Data'!$K$8:$K$585,'Mains Data'!$E$8:$E$585,$B23,'Mains Data'!$G$8:$G$585,K$6)</f>
        <v>6304</v>
      </c>
      <c r="N23" s="1">
        <f>SUMIFS('Mains Data'!$H$8:$H$585,'Mains Data'!$E$8:$E$585,$B23,'Mains Data'!$G$8:$G$585,N$6)</f>
        <v>1308795.3600000001</v>
      </c>
      <c r="O23" s="1">
        <f>SUMIFS('Mains Data'!$K$8:$K$585,'Mains Data'!$E$8:$E$585,$B23,'Mains Data'!$G$8:$G$585,N$6)</f>
        <v>1237</v>
      </c>
    </row>
    <row r="24" spans="1:15" x14ac:dyDescent="0.25">
      <c r="A24" s="25"/>
      <c r="B24" s="25" t="s">
        <v>135</v>
      </c>
      <c r="C24" s="30">
        <f t="shared" si="3"/>
        <v>2671911.54</v>
      </c>
      <c r="D24" s="30">
        <f t="shared" si="3"/>
        <v>48451</v>
      </c>
      <c r="E24" s="26">
        <f t="shared" si="1"/>
        <v>55.146674784834161</v>
      </c>
      <c r="F24" s="26"/>
      <c r="G24" s="26"/>
      <c r="H24" s="1">
        <f>SUMIFS('Mains Data'!$H$8:$H$585,'Mains Data'!$E$8:$E$585,$B24,'Mains Data'!$G$8:$G$585,H$6)</f>
        <v>0</v>
      </c>
      <c r="I24" s="1">
        <f>SUMIFS('Mains Data'!$K$8:$K$585,'Mains Data'!$E$8:$E$585,$B24,'Mains Data'!$G$8:$G$585,H$6)</f>
        <v>0</v>
      </c>
      <c r="K24" s="1">
        <f>SUMIFS('Mains Data'!$H$8:$H$585,'Mains Data'!$E$8:$E$585,$B24,'Mains Data'!$G$8:$G$585,K$6)</f>
        <v>1616988.62</v>
      </c>
      <c r="L24" s="1">
        <f>SUMIFS('Mains Data'!$K$8:$K$585,'Mains Data'!$E$8:$E$585,$B24,'Mains Data'!$G$8:$G$585,K$6)</f>
        <v>17502</v>
      </c>
      <c r="N24" s="1">
        <f>SUMIFS('Mains Data'!$H$8:$H$585,'Mains Data'!$E$8:$E$585,$B24,'Mains Data'!$G$8:$G$585,N$6)</f>
        <v>1054922.9200000002</v>
      </c>
      <c r="O24" s="1">
        <f>SUMIFS('Mains Data'!$K$8:$K$585,'Mains Data'!$E$8:$E$585,$B24,'Mains Data'!$G$8:$G$585,N$6)</f>
        <v>30949</v>
      </c>
    </row>
    <row r="25" spans="1:15" x14ac:dyDescent="0.25">
      <c r="A25" s="25"/>
      <c r="B25" s="25" t="s">
        <v>136</v>
      </c>
      <c r="C25" s="30">
        <f t="shared" si="3"/>
        <v>418857.23</v>
      </c>
      <c r="D25" s="30">
        <f t="shared" si="3"/>
        <v>1807</v>
      </c>
      <c r="E25" s="26">
        <f t="shared" si="1"/>
        <v>231.79702822357498</v>
      </c>
      <c r="F25" s="26"/>
      <c r="G25" s="26"/>
      <c r="H25" s="1">
        <f>SUMIFS('Mains Data'!$H$8:$H$585,'Mains Data'!$E$8:$E$585,$B25,'Mains Data'!$G$8:$G$585,H$6)</f>
        <v>0</v>
      </c>
      <c r="I25" s="1">
        <f>SUMIFS('Mains Data'!$K$8:$K$585,'Mains Data'!$E$8:$E$585,$B25,'Mains Data'!$G$8:$G$585,H$6)</f>
        <v>0</v>
      </c>
      <c r="K25" s="1">
        <f>SUMIFS('Mains Data'!$H$8:$H$585,'Mains Data'!$E$8:$E$585,$B25,'Mains Data'!$G$8:$G$585,K$6)</f>
        <v>0</v>
      </c>
      <c r="L25" s="1">
        <f>SUMIFS('Mains Data'!$K$8:$K$585,'Mains Data'!$E$8:$E$585,$B25,'Mains Data'!$G$8:$G$585,K$6)</f>
        <v>0</v>
      </c>
      <c r="N25" s="1">
        <f>SUMIFS('Mains Data'!$H$8:$H$585,'Mains Data'!$E$8:$E$585,$B25,'Mains Data'!$G$8:$G$585,N$6)</f>
        <v>418857.23</v>
      </c>
      <c r="O25" s="1">
        <f>SUMIFS('Mains Data'!$K$8:$K$585,'Mains Data'!$E$8:$E$585,$B25,'Mains Data'!$G$8:$G$585,N$6)</f>
        <v>1807</v>
      </c>
    </row>
    <row r="26" spans="1:15" x14ac:dyDescent="0.25">
      <c r="A26" s="25"/>
      <c r="B26" s="25" t="s">
        <v>138</v>
      </c>
      <c r="C26" s="30">
        <f t="shared" si="3"/>
        <v>2958.1</v>
      </c>
      <c r="D26" s="30">
        <f t="shared" si="3"/>
        <v>2</v>
      </c>
      <c r="E26" s="26">
        <f t="shared" si="1"/>
        <v>1479.05</v>
      </c>
      <c r="F26" s="26"/>
      <c r="G26" s="26"/>
      <c r="H26" s="1">
        <f>SUMIFS('Mains Data'!$H$8:$H$585,'Mains Data'!$E$8:$E$585,$B26,'Mains Data'!$G$8:$G$585,H$6)</f>
        <v>0</v>
      </c>
      <c r="I26" s="1">
        <f>SUMIFS('Mains Data'!$K$8:$K$585,'Mains Data'!$E$8:$E$585,$B26,'Mains Data'!$G$8:$G$585,H$6)</f>
        <v>0</v>
      </c>
      <c r="K26" s="1">
        <f>SUMIFS('Mains Data'!$H$8:$H$585,'Mains Data'!$E$8:$E$585,$B26,'Mains Data'!$G$8:$G$585,K$6)</f>
        <v>2958.1</v>
      </c>
      <c r="L26" s="1">
        <f>SUMIFS('Mains Data'!$K$8:$K$585,'Mains Data'!$E$8:$E$585,$B26,'Mains Data'!$G$8:$G$585,K$6)</f>
        <v>2</v>
      </c>
      <c r="N26" s="1">
        <f>SUMIFS('Mains Data'!$H$8:$H$585,'Mains Data'!$E$8:$E$585,$B26,'Mains Data'!$G$8:$G$585,N$6)</f>
        <v>0</v>
      </c>
      <c r="O26" s="1">
        <f>SUMIFS('Mains Data'!$K$8:$K$585,'Mains Data'!$E$8:$E$585,$B26,'Mains Data'!$G$8:$G$585,N$6)</f>
        <v>0</v>
      </c>
    </row>
    <row r="27" spans="1:15" x14ac:dyDescent="0.25">
      <c r="A27" s="25"/>
      <c r="B27" s="25" t="s">
        <v>139</v>
      </c>
      <c r="C27" s="30">
        <f t="shared" si="3"/>
        <v>2326.42</v>
      </c>
      <c r="D27" s="30">
        <f t="shared" si="3"/>
        <v>2</v>
      </c>
      <c r="E27" s="26">
        <f t="shared" si="1"/>
        <v>1163.21</v>
      </c>
      <c r="F27" s="26"/>
      <c r="G27" s="26"/>
      <c r="H27" s="1">
        <f>SUMIFS('Mains Data'!$H$8:$H$585,'Mains Data'!$E$8:$E$585,$B27,'Mains Data'!$G$8:$G$585,H$6)</f>
        <v>0</v>
      </c>
      <c r="I27" s="1">
        <f>SUMIFS('Mains Data'!$K$8:$K$585,'Mains Data'!$E$8:$E$585,$B27,'Mains Data'!$G$8:$G$585,H$6)</f>
        <v>0</v>
      </c>
      <c r="K27" s="1">
        <f>SUMIFS('Mains Data'!$H$8:$H$585,'Mains Data'!$E$8:$E$585,$B27,'Mains Data'!$G$8:$G$585,K$6)</f>
        <v>2326.42</v>
      </c>
      <c r="L27" s="1">
        <f>SUMIFS('Mains Data'!$K$8:$K$585,'Mains Data'!$E$8:$E$585,$B27,'Mains Data'!$G$8:$G$585,K$6)</f>
        <v>2</v>
      </c>
      <c r="N27" s="1">
        <f>SUMIFS('Mains Data'!$H$8:$H$585,'Mains Data'!$E$8:$E$585,$B27,'Mains Data'!$G$8:$G$585,N$6)</f>
        <v>0</v>
      </c>
      <c r="O27" s="1">
        <f>SUMIFS('Mains Data'!$K$8:$K$585,'Mains Data'!$E$8:$E$585,$B27,'Mains Data'!$G$8:$G$585,N$6)</f>
        <v>0</v>
      </c>
    </row>
    <row r="28" spans="1:15" x14ac:dyDescent="0.25">
      <c r="H28" s="38">
        <f>SUM(H9:H27)</f>
        <v>6442602.9699999988</v>
      </c>
      <c r="I28" s="38">
        <f>SUM(I9:I27)</f>
        <v>136726</v>
      </c>
      <c r="J28" s="38"/>
      <c r="K28" s="38">
        <f>SUM(K9:K27)</f>
        <v>20031258.870000005</v>
      </c>
      <c r="L28" s="38">
        <f>SUM(L9:L27)</f>
        <v>361173.02</v>
      </c>
      <c r="M28" s="17"/>
      <c r="N28" s="38">
        <f>SUM(N9:N27)</f>
        <v>11741891.870000001</v>
      </c>
      <c r="O28" s="38">
        <f>SUM(O9:O27)</f>
        <v>230696</v>
      </c>
    </row>
    <row r="35" spans="21:21" x14ac:dyDescent="0.25">
      <c r="U35" s="1"/>
    </row>
  </sheetData>
  <mergeCells count="4">
    <mergeCell ref="N6:O6"/>
    <mergeCell ref="H5:R5"/>
    <mergeCell ref="H6:I6"/>
    <mergeCell ref="K6:L6"/>
  </mergeCells>
  <pageMargins left="0.7" right="0.7" top="1.25" bottom="0.75" header="0.3" footer="0.3"/>
  <pageSetup scale="82" orientation="landscape" horizontalDpi="1200" verticalDpi="1200" r:id="rId1"/>
  <headerFooter>
    <oddHeader>&amp;CCascade Natural Gas Corporation
UG 17 ____
RJA WP - 4.0
Mains Unit Cost (3 Year Average)
Twelve Months Ended December 31, 2016</oddHeader>
    <oddFooter>&amp;LElectronic Workbook Name: &amp;F
Electronic Tab Name:&amp;A, Page &amp;P of  &amp;N</oddFoot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BreakPreview" zoomScale="60" zoomScaleNormal="90" workbookViewId="0">
      <selection activeCell="F52" sqref="F52"/>
    </sheetView>
  </sheetViews>
  <sheetFormatPr defaultRowHeight="15" x14ac:dyDescent="0.25"/>
  <cols>
    <col min="1" max="1" width="27" customWidth="1"/>
    <col min="2" max="2" width="7.85546875" customWidth="1"/>
    <col min="4" max="4" width="12.5703125" bestFit="1" customWidth="1"/>
    <col min="6" max="6" width="26.5703125" customWidth="1"/>
    <col min="7" max="7" width="15.5703125" customWidth="1"/>
    <col min="8" max="8" width="22.42578125" customWidth="1"/>
    <col min="9" max="11" width="12.7109375" customWidth="1"/>
  </cols>
  <sheetData>
    <row r="1" spans="1:11" x14ac:dyDescent="0.25">
      <c r="A1" s="39" t="s">
        <v>195</v>
      </c>
      <c r="B1" s="40"/>
      <c r="C1" s="40"/>
      <c r="D1" s="40"/>
    </row>
    <row r="2" spans="1:11" x14ac:dyDescent="0.25">
      <c r="A2" s="39" t="s">
        <v>196</v>
      </c>
      <c r="B2" s="40"/>
      <c r="C2" s="40"/>
      <c r="D2" s="40"/>
    </row>
    <row r="3" spans="1:11" x14ac:dyDescent="0.25">
      <c r="A3" s="39" t="s">
        <v>202</v>
      </c>
      <c r="B3" s="40"/>
      <c r="C3" s="40"/>
      <c r="D3" s="40"/>
    </row>
    <row r="4" spans="1:11" x14ac:dyDescent="0.25">
      <c r="A4" s="39" t="s">
        <v>200</v>
      </c>
      <c r="B4" s="40"/>
      <c r="C4" s="40"/>
      <c r="D4" s="40"/>
    </row>
    <row r="5" spans="1:11" x14ac:dyDescent="0.25">
      <c r="A5" s="39" t="s">
        <v>197</v>
      </c>
      <c r="B5" s="40"/>
      <c r="C5" s="40"/>
      <c r="D5" s="40"/>
    </row>
    <row r="6" spans="1:11" x14ac:dyDescent="0.25">
      <c r="E6" s="39"/>
      <c r="F6" s="40"/>
      <c r="G6" s="40"/>
      <c r="H6" s="40"/>
    </row>
    <row r="7" spans="1:11" ht="30" customHeight="1" x14ac:dyDescent="0.25">
      <c r="A7" s="17" t="s">
        <v>174</v>
      </c>
      <c r="B7" s="17" t="s">
        <v>177</v>
      </c>
      <c r="C7" s="17" t="s">
        <v>172</v>
      </c>
      <c r="D7" s="17" t="s">
        <v>67</v>
      </c>
      <c r="E7" s="17"/>
      <c r="F7" s="17"/>
      <c r="G7" s="36" t="s">
        <v>191</v>
      </c>
      <c r="H7" s="35" t="s">
        <v>192</v>
      </c>
      <c r="I7" s="35"/>
      <c r="J7" s="7"/>
      <c r="K7" s="7"/>
    </row>
    <row r="8" spans="1:11" ht="14.45" x14ac:dyDescent="0.3">
      <c r="A8" t="s">
        <v>139</v>
      </c>
      <c r="B8" s="9">
        <v>20</v>
      </c>
      <c r="C8" t="s">
        <v>175</v>
      </c>
      <c r="D8" s="6">
        <f>SUMIF('Mains Data'!$E$8:$E$594,$A8,'Mains Data'!$H$8:$H$594)</f>
        <v>8293101.75</v>
      </c>
      <c r="F8" t="s">
        <v>185</v>
      </c>
      <c r="G8" s="32">
        <f>SUM(D8:D18)</f>
        <v>114388429.41000001</v>
      </c>
      <c r="H8" s="32">
        <v>114686259.28</v>
      </c>
      <c r="I8" s="32"/>
    </row>
    <row r="9" spans="1:11" ht="14.45" x14ac:dyDescent="0.3">
      <c r="A9" t="s">
        <v>138</v>
      </c>
      <c r="B9" s="9">
        <v>16</v>
      </c>
      <c r="C9" t="s">
        <v>175</v>
      </c>
      <c r="D9" s="6">
        <f>SUMIF('Mains Data'!$E$8:$E$594,$A9,'Mains Data'!$H$8:$H$594)</f>
        <v>11325848.24</v>
      </c>
      <c r="F9" t="s">
        <v>186</v>
      </c>
      <c r="G9" s="32"/>
      <c r="H9" s="32"/>
      <c r="I9" s="32"/>
    </row>
    <row r="10" spans="1:11" ht="14.45" x14ac:dyDescent="0.3">
      <c r="A10" t="s">
        <v>137</v>
      </c>
      <c r="B10" s="9">
        <v>12</v>
      </c>
      <c r="C10" t="s">
        <v>175</v>
      </c>
      <c r="D10" s="6">
        <f>SUMIF('Mains Data'!$E$8:$E$594,$A10,'Mains Data'!$H$8:$H$594)</f>
        <v>38468230.710000001</v>
      </c>
      <c r="F10" t="s">
        <v>187</v>
      </c>
      <c r="G10" s="32"/>
      <c r="H10" s="32"/>
      <c r="I10" s="32"/>
    </row>
    <row r="11" spans="1:11" x14ac:dyDescent="0.25">
      <c r="A11" t="s">
        <v>136</v>
      </c>
      <c r="B11" s="9">
        <v>10</v>
      </c>
      <c r="C11" t="s">
        <v>175</v>
      </c>
      <c r="D11" s="6">
        <f>SUMIF('Mains Data'!$E$8:$E$594,$A11,'Mains Data'!$H$8:$H$594)</f>
        <v>3423084.79</v>
      </c>
      <c r="F11" s="33" t="s">
        <v>183</v>
      </c>
      <c r="G11" s="32">
        <f>SUM(D20:D23)</f>
        <v>8628517.8000000007</v>
      </c>
      <c r="I11" s="32"/>
      <c r="J11" s="53"/>
    </row>
    <row r="12" spans="1:11" ht="14.45" x14ac:dyDescent="0.3">
      <c r="A12" t="s">
        <v>135</v>
      </c>
      <c r="B12" s="9">
        <v>8</v>
      </c>
      <c r="C12" t="s">
        <v>175</v>
      </c>
      <c r="D12" s="6">
        <f>SUMIF('Mains Data'!$E$8:$E$594,$A12,'Mains Data'!$H$8:$H$594)</f>
        <v>18467686.030000001</v>
      </c>
      <c r="F12" s="33" t="s">
        <v>184</v>
      </c>
      <c r="G12" s="32">
        <f>D24</f>
        <v>11190745.320000002</v>
      </c>
      <c r="H12" s="32">
        <v>53635178.960000008</v>
      </c>
      <c r="I12" s="32"/>
    </row>
    <row r="13" spans="1:11" ht="14.45" x14ac:dyDescent="0.3">
      <c r="A13" t="s">
        <v>134</v>
      </c>
      <c r="B13" s="9">
        <v>6</v>
      </c>
      <c r="C13" t="s">
        <v>175</v>
      </c>
      <c r="D13" s="6">
        <f>SUMIF('Mains Data'!$E$8:$E$594,$A13,'Mains Data'!$H$8:$H$594)</f>
        <v>18518758.990000002</v>
      </c>
      <c r="F13" s="33" t="s">
        <v>178</v>
      </c>
      <c r="G13" s="32">
        <f>SUM(D25:D26)</f>
        <v>21504333.080000002</v>
      </c>
      <c r="H13" s="32">
        <v>24059673.649999999</v>
      </c>
      <c r="I13" s="32"/>
    </row>
    <row r="14" spans="1:11" ht="14.45" x14ac:dyDescent="0.3">
      <c r="A14" t="s">
        <v>133</v>
      </c>
      <c r="B14" s="9">
        <v>4</v>
      </c>
      <c r="C14" t="s">
        <v>175</v>
      </c>
      <c r="D14" s="6">
        <f>SUMIF('Mains Data'!$E$8:$E$594,$A14,'Mains Data'!$H$8:$H$594)</f>
        <v>14142985.729999999</v>
      </c>
      <c r="F14" s="33" t="s">
        <v>179</v>
      </c>
      <c r="G14" s="32">
        <f>SUM(D27:D31)</f>
        <v>65562009.420000002</v>
      </c>
      <c r="H14" s="32">
        <v>5827701.370000001</v>
      </c>
      <c r="I14" s="32"/>
    </row>
    <row r="15" spans="1:11" ht="14.45" x14ac:dyDescent="0.3">
      <c r="A15" t="s">
        <v>132</v>
      </c>
      <c r="B15" s="9">
        <v>3</v>
      </c>
      <c r="C15" t="s">
        <v>175</v>
      </c>
      <c r="D15" s="6">
        <f>SUMIF('Mains Data'!$E$8:$E$594,$A15,'Mains Data'!$H$8:$H$594)</f>
        <v>223744.8</v>
      </c>
      <c r="F15" s="33" t="s">
        <v>180</v>
      </c>
      <c r="G15" s="32">
        <f>D33</f>
        <v>8100926.4799999995</v>
      </c>
      <c r="H15" s="32">
        <v>63817256.749999993</v>
      </c>
      <c r="I15" s="32"/>
    </row>
    <row r="16" spans="1:11" ht="14.45" x14ac:dyDescent="0.3">
      <c r="A16" t="s">
        <v>131</v>
      </c>
      <c r="B16" s="9">
        <v>2</v>
      </c>
      <c r="C16" t="s">
        <v>175</v>
      </c>
      <c r="D16" s="6">
        <f>SUMIF('Mains Data'!$E$8:$E$594,$A16,'Mains Data'!$H$8:$H$594)</f>
        <v>1507374.6000000003</v>
      </c>
      <c r="F16" s="33" t="s">
        <v>181</v>
      </c>
      <c r="G16" s="32">
        <f>D34</f>
        <v>25939078.09</v>
      </c>
      <c r="H16" s="32">
        <v>19512255.319999993</v>
      </c>
      <c r="I16" s="32"/>
    </row>
    <row r="17" spans="1:10" ht="14.45" x14ac:dyDescent="0.3">
      <c r="A17" t="s">
        <v>130</v>
      </c>
      <c r="B17" s="9">
        <v>1</v>
      </c>
      <c r="C17" t="s">
        <v>175</v>
      </c>
      <c r="D17" s="6">
        <f>SUMIF('Mains Data'!$E$8:$E$594,$A17,'Mains Data'!$H$8:$H$594)</f>
        <v>16236.89</v>
      </c>
      <c r="F17" s="33" t="s">
        <v>182</v>
      </c>
      <c r="G17" s="32">
        <f>SUM(D35:D37)</f>
        <v>64462794.289999999</v>
      </c>
      <c r="H17" s="32">
        <v>17478338.020000003</v>
      </c>
      <c r="I17" s="32"/>
      <c r="J17" t="s">
        <v>194</v>
      </c>
    </row>
    <row r="18" spans="1:10" x14ac:dyDescent="0.25">
      <c r="A18" t="s">
        <v>129</v>
      </c>
      <c r="B18">
        <v>0.75</v>
      </c>
      <c r="C18" t="s">
        <v>175</v>
      </c>
      <c r="D18" s="6">
        <f>SUMIF('Mains Data'!$E$8:$E$594,$A18,'Mains Data'!$H$8:$H$594)</f>
        <v>1376.88</v>
      </c>
      <c r="F18" t="s">
        <v>188</v>
      </c>
      <c r="G18" s="32"/>
      <c r="H18" s="32"/>
      <c r="I18" s="32"/>
      <c r="J18" s="32"/>
    </row>
    <row r="19" spans="1:10" x14ac:dyDescent="0.25">
      <c r="F19" t="s">
        <v>189</v>
      </c>
      <c r="G19" s="32">
        <f>G21-SUM(G8:G18)</f>
        <v>3920417.7991666198</v>
      </c>
      <c r="H19" s="32" t="s">
        <v>193</v>
      </c>
      <c r="I19" s="32"/>
      <c r="J19" s="32"/>
    </row>
    <row r="20" spans="1:10" x14ac:dyDescent="0.25">
      <c r="A20" t="s">
        <v>127</v>
      </c>
      <c r="B20" s="9">
        <v>16</v>
      </c>
      <c r="C20" t="s">
        <v>176</v>
      </c>
      <c r="D20" s="6">
        <f>SUMIF('Mains Data'!$E$8:$E$594,$A20,'Mains Data'!$H$8:$H$594)</f>
        <v>42209.32</v>
      </c>
      <c r="G20" s="32"/>
      <c r="H20" s="32"/>
      <c r="I20" s="32"/>
      <c r="J20" s="32"/>
    </row>
    <row r="21" spans="1:10" x14ac:dyDescent="0.25">
      <c r="A21" t="s">
        <v>128</v>
      </c>
      <c r="B21" s="9">
        <v>12</v>
      </c>
      <c r="C21" t="s">
        <v>176</v>
      </c>
      <c r="D21" s="6">
        <f>SUMIF('Mains Data'!$E$8:$E$594,$A21,'Mains Data'!$H$8:$H$594)</f>
        <v>1641351.56</v>
      </c>
      <c r="F21" t="s">
        <v>190</v>
      </c>
      <c r="G21" s="32">
        <v>323697251.68916667</v>
      </c>
      <c r="H21" s="32"/>
      <c r="I21" s="32"/>
      <c r="J21" s="32"/>
    </row>
    <row r="22" spans="1:10" x14ac:dyDescent="0.25">
      <c r="A22" t="s">
        <v>125</v>
      </c>
      <c r="B22" s="9">
        <v>10</v>
      </c>
      <c r="C22" t="s">
        <v>176</v>
      </c>
      <c r="D22" s="6">
        <f>SUMIF('Mains Data'!$E$8:$E$594,$A22,'Mains Data'!$H$8:$H$594)</f>
        <v>236447.07</v>
      </c>
      <c r="G22" s="32"/>
      <c r="H22" s="32"/>
      <c r="I22" s="32"/>
      <c r="J22" s="32"/>
    </row>
    <row r="23" spans="1:10" x14ac:dyDescent="0.25">
      <c r="A23" t="s">
        <v>126</v>
      </c>
      <c r="B23" s="9">
        <v>8</v>
      </c>
      <c r="C23" t="s">
        <v>176</v>
      </c>
      <c r="D23" s="6">
        <f>SUMIF('Mains Data'!$E$8:$E$594,$A23,'Mains Data'!$H$8:$H$594)</f>
        <v>6708509.8499999996</v>
      </c>
      <c r="G23" s="32"/>
      <c r="H23" s="32"/>
      <c r="I23" s="32"/>
      <c r="J23" s="32"/>
    </row>
    <row r="24" spans="1:10" x14ac:dyDescent="0.25">
      <c r="A24" t="s">
        <v>124</v>
      </c>
      <c r="B24" s="9">
        <v>6</v>
      </c>
      <c r="C24" t="s">
        <v>176</v>
      </c>
      <c r="D24" s="6">
        <f>SUMIF('Mains Data'!$E$8:$E$594,$A24,'Mains Data'!$H$8:$H$594)</f>
        <v>11190745.320000002</v>
      </c>
      <c r="G24" s="32"/>
      <c r="H24" s="32"/>
      <c r="I24" s="32"/>
      <c r="J24" s="32"/>
    </row>
    <row r="25" spans="1:10" x14ac:dyDescent="0.25">
      <c r="A25" t="s">
        <v>123</v>
      </c>
      <c r="B25" s="9">
        <v>4</v>
      </c>
      <c r="C25" t="s">
        <v>176</v>
      </c>
      <c r="D25" s="6">
        <f>SUMIF('Mains Data'!$E$8:$E$594,$A25,'Mains Data'!$H$8:$H$594)</f>
        <v>20897051.540000003</v>
      </c>
    </row>
    <row r="26" spans="1:10" x14ac:dyDescent="0.25">
      <c r="A26" t="s">
        <v>122</v>
      </c>
      <c r="B26" s="9">
        <v>3</v>
      </c>
      <c r="C26" t="s">
        <v>176</v>
      </c>
      <c r="D26" s="6">
        <f>SUMIF('Mains Data'!$E$8:$E$594,$A26,'Mains Data'!$H$8:$H$594)</f>
        <v>607281.54</v>
      </c>
    </row>
    <row r="27" spans="1:10" x14ac:dyDescent="0.25">
      <c r="A27" t="s">
        <v>121</v>
      </c>
      <c r="B27" s="9">
        <v>2</v>
      </c>
      <c r="C27" t="s">
        <v>176</v>
      </c>
      <c r="D27" s="6">
        <f>SUMIF('Mains Data'!$E$8:$E$594,$A27,'Mains Data'!$H$8:$H$594)</f>
        <v>63952804.440000005</v>
      </c>
    </row>
    <row r="28" spans="1:10" x14ac:dyDescent="0.25">
      <c r="A28" t="s">
        <v>120</v>
      </c>
      <c r="B28">
        <v>1.5</v>
      </c>
      <c r="C28" t="s">
        <v>176</v>
      </c>
      <c r="D28" s="6">
        <f>SUMIF('Mains Data'!$E$8:$E$594,$A28,'Mains Data'!$H$8:$H$594)</f>
        <v>361.13</v>
      </c>
    </row>
    <row r="29" spans="1:10" x14ac:dyDescent="0.25">
      <c r="A29" t="s">
        <v>119</v>
      </c>
      <c r="B29">
        <v>1.25</v>
      </c>
      <c r="C29" t="s">
        <v>176</v>
      </c>
      <c r="D29" s="6">
        <f>SUMIF('Mains Data'!$E$8:$E$594,$A29,'Mains Data'!$H$8:$H$594)</f>
        <v>373923.08</v>
      </c>
    </row>
    <row r="30" spans="1:10" x14ac:dyDescent="0.25">
      <c r="A30" t="s">
        <v>118</v>
      </c>
      <c r="B30" s="9">
        <v>1</v>
      </c>
      <c r="C30" t="s">
        <v>176</v>
      </c>
      <c r="D30" s="6">
        <f>SUMIF('Mains Data'!$E$8:$E$594,$A30,'Mains Data'!$H$8:$H$594)</f>
        <v>31426.190000000002</v>
      </c>
    </row>
    <row r="31" spans="1:10" x14ac:dyDescent="0.25">
      <c r="A31" t="s">
        <v>117</v>
      </c>
      <c r="B31">
        <v>0.75</v>
      </c>
      <c r="C31" t="s">
        <v>176</v>
      </c>
      <c r="D31" s="6">
        <f>SUMIF('Mains Data'!$E$8:$E$594,$A31,'Mains Data'!$H$8:$H$594)</f>
        <v>1203494.5799999998</v>
      </c>
    </row>
    <row r="33" spans="1:4" x14ac:dyDescent="0.25">
      <c r="A33" t="s">
        <v>116</v>
      </c>
      <c r="B33" s="9">
        <v>6</v>
      </c>
      <c r="C33" t="s">
        <v>173</v>
      </c>
      <c r="D33" s="6">
        <f>SUMIF('Mains Data'!$E$8:$E$594,$A33,'Mains Data'!$H$8:$H$594)</f>
        <v>8100926.4799999995</v>
      </c>
    </row>
    <row r="34" spans="1:4" x14ac:dyDescent="0.25">
      <c r="A34" t="s">
        <v>115</v>
      </c>
      <c r="B34" s="9">
        <v>4</v>
      </c>
      <c r="C34" t="s">
        <v>173</v>
      </c>
      <c r="D34" s="6">
        <f>SUMIF('Mains Data'!$E$8:$E$594,$A34,'Mains Data'!$H$8:$H$594)</f>
        <v>25939078.09</v>
      </c>
    </row>
    <row r="35" spans="1:4" x14ac:dyDescent="0.25">
      <c r="A35" t="s">
        <v>114</v>
      </c>
      <c r="B35" s="9">
        <v>2</v>
      </c>
      <c r="C35" t="s">
        <v>173</v>
      </c>
      <c r="D35" s="6">
        <f>SUMIF('Mains Data'!$E$8:$E$594,$A35,'Mains Data'!$H$8:$H$594)</f>
        <v>61511871.770000003</v>
      </c>
    </row>
    <row r="36" spans="1:4" x14ac:dyDescent="0.25">
      <c r="A36" t="s">
        <v>113</v>
      </c>
      <c r="B36" s="9">
        <v>1</v>
      </c>
      <c r="C36" t="s">
        <v>173</v>
      </c>
      <c r="D36" s="6">
        <f>SUMIF('Mains Data'!$E$8:$E$594,$A36,'Mains Data'!$H$8:$H$594)</f>
        <v>2814627.9400000004</v>
      </c>
    </row>
    <row r="37" spans="1:4" x14ac:dyDescent="0.25">
      <c r="A37" t="s">
        <v>112</v>
      </c>
      <c r="B37">
        <v>0.5</v>
      </c>
      <c r="C37" t="s">
        <v>173</v>
      </c>
      <c r="D37" s="6">
        <f>SUMIF('Mains Data'!$E$8:$E$594,$A37,'Mains Data'!$H$8:$H$594)</f>
        <v>136294.58000000002</v>
      </c>
    </row>
  </sheetData>
  <pageMargins left="0.7" right="0.7" top="1.25" bottom="0.75" header="0.3" footer="0.3"/>
  <pageSetup orientation="portrait" horizontalDpi="1200" verticalDpi="1200" r:id="rId1"/>
  <headerFooter>
    <oddHeader>&amp;CCascade Natural Gas Corporation
UG 17 ____
RJA WP - 4.0
Mains Balance ($2016)
Twelve Months Ended December 31, 2016</oddHeader>
    <oddFooter>&amp;LElectronic Workbook Name: &amp;F
Electronic Tab Name:&amp;A, Page &amp;P of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4"/>
  <sheetViews>
    <sheetView view="pageBreakPreview" zoomScale="60" zoomScaleNormal="85" workbookViewId="0">
      <selection activeCell="C26" sqref="C26"/>
    </sheetView>
  </sheetViews>
  <sheetFormatPr defaultRowHeight="15" x14ac:dyDescent="0.25"/>
  <cols>
    <col min="1" max="2" width="6.5703125" customWidth="1"/>
    <col min="3" max="3" width="42.140625" customWidth="1"/>
    <col min="4" max="4" width="28.42578125" customWidth="1"/>
    <col min="5" max="5" width="26.85546875" customWidth="1"/>
    <col min="6" max="6" width="12.7109375" customWidth="1"/>
    <col min="7" max="7" width="9.85546875" style="7" bestFit="1" customWidth="1"/>
    <col min="8" max="8" width="15.28515625" style="1" bestFit="1" customWidth="1"/>
    <col min="9" max="10" width="15.28515625" style="1" customWidth="1"/>
    <col min="11" max="11" width="14.28515625" style="6" bestFit="1" customWidth="1"/>
    <col min="12" max="12" width="10.140625" customWidth="1"/>
    <col min="14" max="14" width="35.28515625" customWidth="1"/>
  </cols>
  <sheetData>
    <row r="1" spans="1:14" x14ac:dyDescent="0.25">
      <c r="B1" s="39" t="s">
        <v>195</v>
      </c>
      <c r="C1" s="39"/>
      <c r="D1" s="39"/>
      <c r="E1" s="39"/>
      <c r="F1" s="39"/>
      <c r="G1" s="39"/>
      <c r="H1" s="39"/>
      <c r="I1" s="39"/>
      <c r="J1" s="39"/>
      <c r="K1" s="39"/>
    </row>
    <row r="2" spans="1:14" x14ac:dyDescent="0.25">
      <c r="B2" s="39" t="s">
        <v>196</v>
      </c>
      <c r="C2" s="40"/>
      <c r="D2" s="40"/>
      <c r="E2" s="40"/>
      <c r="F2" s="40"/>
      <c r="G2" s="40"/>
      <c r="H2" s="46"/>
      <c r="I2" s="46"/>
      <c r="J2" s="46"/>
      <c r="K2" s="47"/>
    </row>
    <row r="3" spans="1:14" x14ac:dyDescent="0.25">
      <c r="B3" s="39" t="s">
        <v>202</v>
      </c>
      <c r="C3" s="40"/>
      <c r="D3" s="40"/>
      <c r="E3" s="40"/>
      <c r="F3" s="40"/>
      <c r="G3" s="40"/>
      <c r="H3" s="46"/>
      <c r="I3" s="46"/>
      <c r="J3" s="46"/>
      <c r="K3" s="47"/>
    </row>
    <row r="4" spans="1:14" x14ac:dyDescent="0.25">
      <c r="B4" s="39" t="s">
        <v>198</v>
      </c>
      <c r="C4" s="40"/>
      <c r="D4" s="40"/>
      <c r="E4" s="40"/>
      <c r="F4" s="40"/>
      <c r="G4" s="40"/>
      <c r="H4" s="46"/>
      <c r="I4" s="46"/>
      <c r="J4" s="46"/>
      <c r="K4" s="47"/>
    </row>
    <row r="5" spans="1:14" x14ac:dyDescent="0.25">
      <c r="B5" s="39" t="s">
        <v>197</v>
      </c>
      <c r="C5" s="40"/>
      <c r="D5" s="40"/>
      <c r="E5" s="40"/>
      <c r="F5" s="40"/>
      <c r="G5" s="40"/>
      <c r="H5" s="46"/>
      <c r="I5" s="46"/>
      <c r="J5" s="46"/>
      <c r="K5" s="47"/>
    </row>
    <row r="6" spans="1:14" ht="6" customHeight="1" x14ac:dyDescent="0.25"/>
    <row r="7" spans="1:14" s="8" customFormat="1" ht="35.25" customHeight="1" x14ac:dyDescent="0.25">
      <c r="A7" s="35" t="s">
        <v>203</v>
      </c>
      <c r="B7" s="48" t="s">
        <v>66</v>
      </c>
      <c r="C7" s="48" t="s">
        <v>68</v>
      </c>
      <c r="D7" s="48" t="s">
        <v>69</v>
      </c>
      <c r="E7" s="48" t="s">
        <v>140</v>
      </c>
      <c r="F7" s="48" t="s">
        <v>165</v>
      </c>
      <c r="G7" s="48" t="s">
        <v>2</v>
      </c>
      <c r="H7" s="49" t="s">
        <v>67</v>
      </c>
      <c r="I7" s="49" t="s">
        <v>166</v>
      </c>
      <c r="J7" s="49" t="s">
        <v>167</v>
      </c>
      <c r="K7" s="50" t="s">
        <v>70</v>
      </c>
      <c r="N7" s="22"/>
    </row>
    <row r="8" spans="1:14" x14ac:dyDescent="0.25">
      <c r="A8">
        <v>1</v>
      </c>
      <c r="B8" t="s">
        <v>97</v>
      </c>
      <c r="C8" t="s">
        <v>15</v>
      </c>
      <c r="D8" t="s">
        <v>71</v>
      </c>
      <c r="E8" t="s">
        <v>129</v>
      </c>
      <c r="F8" t="s">
        <v>163</v>
      </c>
      <c r="G8" s="7">
        <v>2011</v>
      </c>
      <c r="H8" s="1">
        <v>1376.88</v>
      </c>
      <c r="I8" s="1">
        <f>HLOOKUP(F8,'HW Index'!$B$9:$F$114, 'Mains Data'!G8-1910, FALSE)</f>
        <v>0.90843806104129265</v>
      </c>
      <c r="J8" s="1">
        <f>IFERROR(H8/I8, "")</f>
        <v>1515.6564426877471</v>
      </c>
      <c r="K8" s="6">
        <v>14</v>
      </c>
    </row>
    <row r="9" spans="1:14" x14ac:dyDescent="0.25">
      <c r="A9">
        <f>A8+1</f>
        <v>2</v>
      </c>
      <c r="B9" t="s">
        <v>97</v>
      </c>
      <c r="C9" t="s">
        <v>15</v>
      </c>
      <c r="D9" t="s">
        <v>100</v>
      </c>
      <c r="E9" t="s">
        <v>138</v>
      </c>
      <c r="F9" t="s">
        <v>163</v>
      </c>
      <c r="G9" s="7">
        <v>1971</v>
      </c>
      <c r="H9" s="1">
        <v>2895539</v>
      </c>
      <c r="I9" s="1">
        <f>HLOOKUP(F9,'HW Index'!$B$9:$F$114, 'Mains Data'!G9-1910, FALSE)</f>
        <v>0.16517055655296231</v>
      </c>
      <c r="J9" s="1">
        <f t="shared" ref="J9:J72" si="0">IFERROR(H9/I9, "")</f>
        <v>17530600.25</v>
      </c>
      <c r="K9" s="6">
        <v>143849</v>
      </c>
    </row>
    <row r="10" spans="1:14" x14ac:dyDescent="0.25">
      <c r="A10">
        <f t="shared" ref="A10:A73" si="1">A9+1</f>
        <v>3</v>
      </c>
      <c r="B10" t="s">
        <v>97</v>
      </c>
      <c r="C10" t="s">
        <v>15</v>
      </c>
      <c r="D10" t="s">
        <v>100</v>
      </c>
      <c r="E10" t="s">
        <v>138</v>
      </c>
      <c r="F10" t="s">
        <v>163</v>
      </c>
      <c r="G10" s="7">
        <v>1992</v>
      </c>
      <c r="H10" s="1">
        <v>8032459</v>
      </c>
      <c r="I10" s="1">
        <f>HLOOKUP(F10,'HW Index'!$B$9:$F$114, 'Mains Data'!G10-1910, FALSE)</f>
        <v>0.54757630161579895</v>
      </c>
      <c r="J10" s="1">
        <f t="shared" si="0"/>
        <v>14669113.649180327</v>
      </c>
      <c r="K10" s="6">
        <v>43405</v>
      </c>
    </row>
    <row r="11" spans="1:14" x14ac:dyDescent="0.25">
      <c r="A11">
        <f t="shared" si="1"/>
        <v>4</v>
      </c>
      <c r="B11" t="s">
        <v>97</v>
      </c>
      <c r="C11" t="s">
        <v>15</v>
      </c>
      <c r="D11" t="s">
        <v>100</v>
      </c>
      <c r="E11" t="s">
        <v>138</v>
      </c>
      <c r="F11" t="s">
        <v>163</v>
      </c>
      <c r="G11" s="7">
        <v>1995</v>
      </c>
      <c r="H11" s="1">
        <v>32952</v>
      </c>
      <c r="I11" s="1">
        <f>HLOOKUP(F11,'HW Index'!$B$9:$F$114, 'Mains Data'!G11-1910, FALSE)</f>
        <v>0.5888689407540395</v>
      </c>
      <c r="J11" s="1">
        <f t="shared" si="0"/>
        <v>55958.121951219509</v>
      </c>
      <c r="K11" s="6">
        <v>3</v>
      </c>
    </row>
    <row r="12" spans="1:14" x14ac:dyDescent="0.25">
      <c r="A12">
        <f t="shared" si="1"/>
        <v>5</v>
      </c>
      <c r="B12" t="s">
        <v>97</v>
      </c>
      <c r="C12" t="s">
        <v>15</v>
      </c>
      <c r="D12" t="s">
        <v>100</v>
      </c>
      <c r="E12" t="s">
        <v>138</v>
      </c>
      <c r="F12" t="s">
        <v>163</v>
      </c>
      <c r="G12" s="7">
        <v>2013</v>
      </c>
      <c r="H12" s="1">
        <v>361940.14</v>
      </c>
      <c r="I12" s="1">
        <f>HLOOKUP(F12,'HW Index'!$B$9:$F$114, 'Mains Data'!G12-1910, FALSE)</f>
        <v>0.96050269299820468</v>
      </c>
      <c r="J12" s="1">
        <f t="shared" si="0"/>
        <v>376823.65977570094</v>
      </c>
      <c r="K12" s="6">
        <v>321</v>
      </c>
    </row>
    <row r="13" spans="1:14" x14ac:dyDescent="0.25">
      <c r="A13">
        <f t="shared" si="1"/>
        <v>6</v>
      </c>
      <c r="B13" t="s">
        <v>97</v>
      </c>
      <c r="C13" t="s">
        <v>15</v>
      </c>
      <c r="D13" t="s">
        <v>100</v>
      </c>
      <c r="E13" t="s">
        <v>138</v>
      </c>
      <c r="F13" t="s">
        <v>163</v>
      </c>
      <c r="G13" s="7">
        <v>2015</v>
      </c>
      <c r="H13" s="1">
        <v>2958.1</v>
      </c>
      <c r="I13" s="1">
        <f>HLOOKUP(F13,'HW Index'!$B$9:$F$114, 'Mains Data'!G13-1910, FALSE)</f>
        <v>0.98384201077199285</v>
      </c>
      <c r="J13" s="1">
        <f>IFERROR(H13/I13, "")</f>
        <v>3006.681934306569</v>
      </c>
      <c r="K13" s="6">
        <v>2</v>
      </c>
    </row>
    <row r="14" spans="1:14" x14ac:dyDescent="0.25">
      <c r="A14">
        <f t="shared" si="1"/>
        <v>7</v>
      </c>
      <c r="B14" t="s">
        <v>97</v>
      </c>
      <c r="C14" t="s">
        <v>15</v>
      </c>
      <c r="D14" t="s">
        <v>101</v>
      </c>
      <c r="E14" t="s">
        <v>139</v>
      </c>
      <c r="F14" t="s">
        <v>163</v>
      </c>
      <c r="G14" s="7">
        <v>1993</v>
      </c>
      <c r="H14" s="1">
        <v>8179478</v>
      </c>
      <c r="I14" s="1">
        <f>HLOOKUP(F14,'HW Index'!$B$9:$F$114, 'Mains Data'!G14-1910, FALSE)</f>
        <v>0.56193895870736088</v>
      </c>
      <c r="J14" s="1">
        <f t="shared" si="0"/>
        <v>14555812.287539935</v>
      </c>
      <c r="K14" s="6">
        <v>45624</v>
      </c>
    </row>
    <row r="15" spans="1:14" x14ac:dyDescent="0.25">
      <c r="A15">
        <f t="shared" si="1"/>
        <v>8</v>
      </c>
      <c r="B15" t="s">
        <v>97</v>
      </c>
      <c r="C15" t="s">
        <v>15</v>
      </c>
      <c r="D15" t="s">
        <v>101</v>
      </c>
      <c r="E15" t="s">
        <v>139</v>
      </c>
      <c r="F15" t="s">
        <v>163</v>
      </c>
      <c r="G15" s="7">
        <v>2002</v>
      </c>
      <c r="H15" s="1">
        <v>111297.33</v>
      </c>
      <c r="I15" s="1">
        <f>HLOOKUP(F15,'HW Index'!$B$9:$F$114, 'Mains Data'!G15-1910, FALSE)</f>
        <v>0.66965888689407538</v>
      </c>
      <c r="J15" s="1">
        <f t="shared" si="0"/>
        <v>166200.03434316354</v>
      </c>
      <c r="K15" s="6">
        <v>0</v>
      </c>
    </row>
    <row r="16" spans="1:14" x14ac:dyDescent="0.25">
      <c r="A16">
        <f t="shared" si="1"/>
        <v>9</v>
      </c>
      <c r="B16" t="s">
        <v>97</v>
      </c>
      <c r="C16" t="s">
        <v>15</v>
      </c>
      <c r="D16" t="s">
        <v>101</v>
      </c>
      <c r="E16" t="s">
        <v>139</v>
      </c>
      <c r="F16" t="s">
        <v>163</v>
      </c>
      <c r="G16" s="7">
        <v>2015</v>
      </c>
      <c r="H16" s="1">
        <v>2326.42</v>
      </c>
      <c r="I16" s="1">
        <f>HLOOKUP(F16,'HW Index'!$B$9:$F$114, 'Mains Data'!G16-1910, FALSE)</f>
        <v>0.98384201077199285</v>
      </c>
      <c r="J16" s="1">
        <f t="shared" si="0"/>
        <v>2364.6276277372262</v>
      </c>
      <c r="K16" s="6">
        <v>2</v>
      </c>
    </row>
    <row r="17" spans="1:11" x14ac:dyDescent="0.25">
      <c r="A17">
        <f t="shared" si="1"/>
        <v>10</v>
      </c>
      <c r="B17" t="s">
        <v>97</v>
      </c>
      <c r="C17" t="s">
        <v>15</v>
      </c>
      <c r="D17" t="s">
        <v>72</v>
      </c>
      <c r="E17" t="s">
        <v>130</v>
      </c>
      <c r="F17" t="s">
        <v>163</v>
      </c>
      <c r="G17" s="7">
        <v>2009</v>
      </c>
      <c r="H17" s="1">
        <v>3492.59</v>
      </c>
      <c r="I17" s="1">
        <f>HLOOKUP(F17,'HW Index'!$B$9:$F$114, 'Mains Data'!G17-1910, FALSE)</f>
        <v>0.90125673249551164</v>
      </c>
      <c r="J17" s="1">
        <f t="shared" si="0"/>
        <v>3875.2442828685262</v>
      </c>
      <c r="K17" s="6">
        <v>1</v>
      </c>
    </row>
    <row r="18" spans="1:11" x14ac:dyDescent="0.25">
      <c r="A18">
        <f t="shared" si="1"/>
        <v>11</v>
      </c>
      <c r="B18" t="s">
        <v>97</v>
      </c>
      <c r="C18" t="s">
        <v>15</v>
      </c>
      <c r="D18" t="s">
        <v>72</v>
      </c>
      <c r="E18" t="s">
        <v>130</v>
      </c>
      <c r="F18" t="s">
        <v>163</v>
      </c>
      <c r="G18" s="7">
        <v>2013</v>
      </c>
      <c r="H18" s="1">
        <v>12744.3</v>
      </c>
      <c r="I18" s="1">
        <f>HLOOKUP(F18,'HW Index'!$B$9:$F$114, 'Mains Data'!G18-1910, FALSE)</f>
        <v>0.96050269299820468</v>
      </c>
      <c r="J18" s="1">
        <f t="shared" si="0"/>
        <v>13268.364672897196</v>
      </c>
      <c r="K18" s="6">
        <v>46</v>
      </c>
    </row>
    <row r="19" spans="1:11" x14ac:dyDescent="0.25">
      <c r="A19">
        <f t="shared" si="1"/>
        <v>12</v>
      </c>
      <c r="B19" t="s">
        <v>97</v>
      </c>
      <c r="C19" t="s">
        <v>15</v>
      </c>
      <c r="D19" t="s">
        <v>73</v>
      </c>
      <c r="E19" t="s">
        <v>131</v>
      </c>
      <c r="F19" t="s">
        <v>163</v>
      </c>
      <c r="G19" s="7">
        <v>1958</v>
      </c>
      <c r="H19" s="1">
        <v>115.80000000000001</v>
      </c>
      <c r="I19" s="1">
        <f>HLOOKUP(F19,'HW Index'!$B$9:$F$114, 'Mains Data'!G19-1910, FALSE)</f>
        <v>6.6828675577156743E-2</v>
      </c>
      <c r="J19" s="1">
        <f t="shared" si="0"/>
        <v>1732.7890909090911</v>
      </c>
      <c r="K19" s="6">
        <v>95</v>
      </c>
    </row>
    <row r="20" spans="1:11" x14ac:dyDescent="0.25">
      <c r="A20">
        <f t="shared" si="1"/>
        <v>13</v>
      </c>
      <c r="B20" t="s">
        <v>97</v>
      </c>
      <c r="C20" t="s">
        <v>15</v>
      </c>
      <c r="D20" t="s">
        <v>73</v>
      </c>
      <c r="E20" t="s">
        <v>131</v>
      </c>
      <c r="F20" t="s">
        <v>163</v>
      </c>
      <c r="G20" s="7">
        <v>1959</v>
      </c>
      <c r="H20" s="1">
        <v>3080</v>
      </c>
      <c r="I20" s="1">
        <f>HLOOKUP(F20,'HW Index'!$B$9:$F$114, 'Mains Data'!G20-1910, FALSE)</f>
        <v>6.9258809234507904E-2</v>
      </c>
      <c r="J20" s="1">
        <f t="shared" si="0"/>
        <v>44470.877192982451</v>
      </c>
      <c r="K20" s="6">
        <v>2117</v>
      </c>
    </row>
    <row r="21" spans="1:11" x14ac:dyDescent="0.25">
      <c r="A21">
        <f t="shared" si="1"/>
        <v>14</v>
      </c>
      <c r="B21" t="s">
        <v>97</v>
      </c>
      <c r="C21" t="s">
        <v>15</v>
      </c>
      <c r="D21" t="s">
        <v>73</v>
      </c>
      <c r="E21" t="s">
        <v>131</v>
      </c>
      <c r="F21" t="s">
        <v>163</v>
      </c>
      <c r="G21" s="7">
        <v>1960</v>
      </c>
      <c r="H21" s="1">
        <v>7525</v>
      </c>
      <c r="I21" s="1">
        <f>HLOOKUP(F21,'HW Index'!$B$9:$F$114, 'Mains Data'!G21-1910, FALSE)</f>
        <v>7.4119076549210211E-2</v>
      </c>
      <c r="J21" s="1">
        <f t="shared" si="0"/>
        <v>101525.81967213114</v>
      </c>
      <c r="K21" s="6">
        <v>3982</v>
      </c>
    </row>
    <row r="22" spans="1:11" x14ac:dyDescent="0.25">
      <c r="A22">
        <f t="shared" si="1"/>
        <v>15</v>
      </c>
      <c r="B22" t="s">
        <v>97</v>
      </c>
      <c r="C22" t="s">
        <v>15</v>
      </c>
      <c r="D22" t="s">
        <v>73</v>
      </c>
      <c r="E22" t="s">
        <v>131</v>
      </c>
      <c r="F22" t="s">
        <v>163</v>
      </c>
      <c r="G22" s="7">
        <v>1961</v>
      </c>
      <c r="H22" s="1">
        <v>6050.69</v>
      </c>
      <c r="I22" s="1">
        <f>HLOOKUP(F22,'HW Index'!$B$9:$F$114, 'Mains Data'!G22-1910, FALSE)</f>
        <v>0.12567324955116696</v>
      </c>
      <c r="J22" s="1">
        <f t="shared" si="0"/>
        <v>48146.204714285712</v>
      </c>
      <c r="K22" s="6">
        <v>3303</v>
      </c>
    </row>
    <row r="23" spans="1:11" x14ac:dyDescent="0.25">
      <c r="A23">
        <f t="shared" si="1"/>
        <v>16</v>
      </c>
      <c r="B23" t="s">
        <v>97</v>
      </c>
      <c r="C23" t="s">
        <v>15</v>
      </c>
      <c r="D23" t="s">
        <v>73</v>
      </c>
      <c r="E23" t="s">
        <v>131</v>
      </c>
      <c r="F23" t="s">
        <v>163</v>
      </c>
      <c r="G23" s="7">
        <v>1962</v>
      </c>
      <c r="H23" s="1">
        <v>317</v>
      </c>
      <c r="I23" s="1">
        <f>HLOOKUP(F23,'HW Index'!$B$9:$F$114, 'Mains Data'!G23-1910, FALSE)</f>
        <v>0.12567324955116696</v>
      </c>
      <c r="J23" s="1">
        <f t="shared" si="0"/>
        <v>2522.4142857142861</v>
      </c>
      <c r="K23" s="6">
        <v>122</v>
      </c>
    </row>
    <row r="24" spans="1:11" x14ac:dyDescent="0.25">
      <c r="A24">
        <f t="shared" si="1"/>
        <v>17</v>
      </c>
      <c r="B24" t="s">
        <v>97</v>
      </c>
      <c r="C24" t="s">
        <v>15</v>
      </c>
      <c r="D24" t="s">
        <v>73</v>
      </c>
      <c r="E24" t="s">
        <v>131</v>
      </c>
      <c r="F24" t="s">
        <v>163</v>
      </c>
      <c r="G24" s="7">
        <v>1963</v>
      </c>
      <c r="H24" s="1">
        <v>19958.400000000001</v>
      </c>
      <c r="I24" s="1">
        <f>HLOOKUP(F24,'HW Index'!$B$9:$F$114, 'Mains Data'!G24-1910, FALSE)</f>
        <v>0.12926391382405744</v>
      </c>
      <c r="J24" s="1">
        <f t="shared" si="0"/>
        <v>154400.40000000002</v>
      </c>
      <c r="K24" s="6">
        <v>6995</v>
      </c>
    </row>
    <row r="25" spans="1:11" x14ac:dyDescent="0.25">
      <c r="A25">
        <f t="shared" si="1"/>
        <v>18</v>
      </c>
      <c r="B25" t="s">
        <v>97</v>
      </c>
      <c r="C25" t="s">
        <v>15</v>
      </c>
      <c r="D25" t="s">
        <v>73</v>
      </c>
      <c r="E25" t="s">
        <v>131</v>
      </c>
      <c r="F25" t="s">
        <v>163</v>
      </c>
      <c r="G25" s="7">
        <v>1964</v>
      </c>
      <c r="H25" s="1">
        <v>2451</v>
      </c>
      <c r="I25" s="1">
        <f>HLOOKUP(F25,'HW Index'!$B$9:$F$114, 'Mains Data'!G25-1910, FALSE)</f>
        <v>0.12926391382405744</v>
      </c>
      <c r="J25" s="1">
        <f t="shared" si="0"/>
        <v>18961.208333333336</v>
      </c>
      <c r="K25" s="6">
        <v>1391</v>
      </c>
    </row>
    <row r="26" spans="1:11" x14ac:dyDescent="0.25">
      <c r="A26">
        <f t="shared" si="1"/>
        <v>19</v>
      </c>
      <c r="B26" t="s">
        <v>97</v>
      </c>
      <c r="C26" t="s">
        <v>15</v>
      </c>
      <c r="D26" t="s">
        <v>73</v>
      </c>
      <c r="E26" t="s">
        <v>131</v>
      </c>
      <c r="F26" t="s">
        <v>163</v>
      </c>
      <c r="G26" s="7">
        <v>1965</v>
      </c>
      <c r="H26" s="1">
        <v>533</v>
      </c>
      <c r="I26" s="1">
        <f>HLOOKUP(F26,'HW Index'!$B$9:$F$114, 'Mains Data'!G26-1910, FALSE)</f>
        <v>0.13285457809694792</v>
      </c>
      <c r="J26" s="1">
        <f t="shared" si="0"/>
        <v>4011.9054054054059</v>
      </c>
      <c r="K26" s="6">
        <v>186</v>
      </c>
    </row>
    <row r="27" spans="1:11" x14ac:dyDescent="0.25">
      <c r="A27">
        <f t="shared" si="1"/>
        <v>20</v>
      </c>
      <c r="B27" t="s">
        <v>97</v>
      </c>
      <c r="C27" t="s">
        <v>15</v>
      </c>
      <c r="D27" t="s">
        <v>73</v>
      </c>
      <c r="E27" t="s">
        <v>131</v>
      </c>
      <c r="F27" t="s">
        <v>163</v>
      </c>
      <c r="G27" s="7">
        <v>1966</v>
      </c>
      <c r="H27" s="1">
        <v>5989</v>
      </c>
      <c r="I27" s="1">
        <f>HLOOKUP(F27,'HW Index'!$B$9:$F$114, 'Mains Data'!G27-1910, FALSE)</f>
        <v>0.13644524236983843</v>
      </c>
      <c r="J27" s="1">
        <f t="shared" si="0"/>
        <v>43893.06578947368</v>
      </c>
      <c r="K27" s="6">
        <v>4640</v>
      </c>
    </row>
    <row r="28" spans="1:11" x14ac:dyDescent="0.25">
      <c r="A28">
        <f t="shared" si="1"/>
        <v>21</v>
      </c>
      <c r="B28" t="s">
        <v>97</v>
      </c>
      <c r="C28" t="s">
        <v>15</v>
      </c>
      <c r="D28" t="s">
        <v>73</v>
      </c>
      <c r="E28" t="s">
        <v>131</v>
      </c>
      <c r="F28" t="s">
        <v>163</v>
      </c>
      <c r="G28" s="7">
        <v>1967</v>
      </c>
      <c r="H28" s="1">
        <v>7040</v>
      </c>
      <c r="I28" s="1">
        <f>HLOOKUP(F28,'HW Index'!$B$9:$F$114, 'Mains Data'!G28-1910, FALSE)</f>
        <v>0.14183123877917414</v>
      </c>
      <c r="J28" s="1">
        <f t="shared" si="0"/>
        <v>49636.455696202531</v>
      </c>
      <c r="K28" s="6">
        <v>3551</v>
      </c>
    </row>
    <row r="29" spans="1:11" x14ac:dyDescent="0.25">
      <c r="A29">
        <f t="shared" si="1"/>
        <v>22</v>
      </c>
      <c r="B29" t="s">
        <v>97</v>
      </c>
      <c r="C29" t="s">
        <v>15</v>
      </c>
      <c r="D29" t="s">
        <v>73</v>
      </c>
      <c r="E29" t="s">
        <v>131</v>
      </c>
      <c r="F29" t="s">
        <v>163</v>
      </c>
      <c r="G29" s="7">
        <v>1968</v>
      </c>
      <c r="H29" s="1">
        <v>14793</v>
      </c>
      <c r="I29" s="1">
        <f>HLOOKUP(F29,'HW Index'!$B$9:$F$114, 'Mains Data'!G29-1910, FALSE)</f>
        <v>0.14542190305206462</v>
      </c>
      <c r="J29" s="1">
        <f t="shared" si="0"/>
        <v>101724.70370370371</v>
      </c>
      <c r="K29" s="6">
        <v>5580</v>
      </c>
    </row>
    <row r="30" spans="1:11" x14ac:dyDescent="0.25">
      <c r="A30">
        <f t="shared" si="1"/>
        <v>23</v>
      </c>
      <c r="B30" t="s">
        <v>97</v>
      </c>
      <c r="C30" t="s">
        <v>15</v>
      </c>
      <c r="D30" t="s">
        <v>73</v>
      </c>
      <c r="E30" t="s">
        <v>131</v>
      </c>
      <c r="F30" t="s">
        <v>163</v>
      </c>
      <c r="G30" s="7">
        <v>1970</v>
      </c>
      <c r="H30" s="1">
        <v>34652.240000000005</v>
      </c>
      <c r="I30" s="1">
        <f>HLOOKUP(F30,'HW Index'!$B$9:$F$114, 'Mains Data'!G30-1910, FALSE)</f>
        <v>0.15798922800718132</v>
      </c>
      <c r="J30" s="1">
        <f t="shared" si="0"/>
        <v>219332.92818181822</v>
      </c>
      <c r="K30" s="6">
        <v>7318</v>
      </c>
    </row>
    <row r="31" spans="1:11" x14ac:dyDescent="0.25">
      <c r="A31">
        <f t="shared" si="1"/>
        <v>24</v>
      </c>
      <c r="B31" t="s">
        <v>97</v>
      </c>
      <c r="C31" t="s">
        <v>15</v>
      </c>
      <c r="D31" t="s">
        <v>73</v>
      </c>
      <c r="E31" t="s">
        <v>131</v>
      </c>
      <c r="F31" t="s">
        <v>163</v>
      </c>
      <c r="G31" s="7">
        <v>1971</v>
      </c>
      <c r="H31" s="1">
        <v>1307</v>
      </c>
      <c r="I31" s="1">
        <f>HLOOKUP(F31,'HW Index'!$B$9:$F$114, 'Mains Data'!G31-1910, FALSE)</f>
        <v>0.16517055655296231</v>
      </c>
      <c r="J31" s="1">
        <f t="shared" si="0"/>
        <v>7913.0326086956511</v>
      </c>
      <c r="K31" s="6">
        <v>445</v>
      </c>
    </row>
    <row r="32" spans="1:11" x14ac:dyDescent="0.25">
      <c r="A32">
        <f t="shared" si="1"/>
        <v>25</v>
      </c>
      <c r="B32" t="s">
        <v>97</v>
      </c>
      <c r="C32" t="s">
        <v>15</v>
      </c>
      <c r="D32" t="s">
        <v>73</v>
      </c>
      <c r="E32" t="s">
        <v>131</v>
      </c>
      <c r="F32" t="s">
        <v>163</v>
      </c>
      <c r="G32" s="7">
        <v>1972</v>
      </c>
      <c r="H32" s="1">
        <v>6104</v>
      </c>
      <c r="I32" s="1">
        <f>HLOOKUP(F32,'HW Index'!$B$9:$F$114, 'Mains Data'!G32-1910, FALSE)</f>
        <v>0.17235188509874327</v>
      </c>
      <c r="J32" s="1">
        <f t="shared" si="0"/>
        <v>35415.916666666664</v>
      </c>
      <c r="K32" s="6">
        <v>1280</v>
      </c>
    </row>
    <row r="33" spans="1:11" x14ac:dyDescent="0.25">
      <c r="A33">
        <f t="shared" si="1"/>
        <v>26</v>
      </c>
      <c r="B33" t="s">
        <v>97</v>
      </c>
      <c r="C33" t="s">
        <v>15</v>
      </c>
      <c r="D33" t="s">
        <v>73</v>
      </c>
      <c r="E33" t="s">
        <v>131</v>
      </c>
      <c r="F33" t="s">
        <v>163</v>
      </c>
      <c r="G33" s="7">
        <v>1973</v>
      </c>
      <c r="H33" s="1">
        <v>7925</v>
      </c>
      <c r="I33" s="1">
        <f>HLOOKUP(F33,'HW Index'!$B$9:$F$114, 'Mains Data'!G33-1910, FALSE)</f>
        <v>0.17953321364452424</v>
      </c>
      <c r="J33" s="1">
        <f t="shared" si="0"/>
        <v>44142.25</v>
      </c>
      <c r="K33" s="6">
        <v>2042</v>
      </c>
    </row>
    <row r="34" spans="1:11" x14ac:dyDescent="0.25">
      <c r="A34">
        <f t="shared" si="1"/>
        <v>27</v>
      </c>
      <c r="B34" t="s">
        <v>97</v>
      </c>
      <c r="C34" t="s">
        <v>15</v>
      </c>
      <c r="D34" t="s">
        <v>73</v>
      </c>
      <c r="E34" t="s">
        <v>131</v>
      </c>
      <c r="F34" t="s">
        <v>163</v>
      </c>
      <c r="G34" s="7">
        <v>1974</v>
      </c>
      <c r="H34" s="1">
        <v>9791.19</v>
      </c>
      <c r="I34" s="1">
        <f>HLOOKUP(F34,'HW Index'!$B$9:$F$114, 'Mains Data'!G34-1910, FALSE)</f>
        <v>0.20107719928186715</v>
      </c>
      <c r="J34" s="1">
        <f t="shared" si="0"/>
        <v>48693.685982142859</v>
      </c>
      <c r="K34" s="6">
        <v>1886</v>
      </c>
    </row>
    <row r="35" spans="1:11" x14ac:dyDescent="0.25">
      <c r="A35">
        <f t="shared" si="1"/>
        <v>28</v>
      </c>
      <c r="B35" t="s">
        <v>97</v>
      </c>
      <c r="C35" t="s">
        <v>15</v>
      </c>
      <c r="D35" t="s">
        <v>73</v>
      </c>
      <c r="E35" t="s">
        <v>131</v>
      </c>
      <c r="F35" t="s">
        <v>163</v>
      </c>
      <c r="G35" s="7">
        <v>1975</v>
      </c>
      <c r="H35" s="1">
        <v>9225</v>
      </c>
      <c r="I35" s="1">
        <f>HLOOKUP(F35,'HW Index'!$B$9:$F$114, 'Mains Data'!G35-1910, FALSE)</f>
        <v>0.23339317773788151</v>
      </c>
      <c r="J35" s="1">
        <f t="shared" si="0"/>
        <v>39525.576923076922</v>
      </c>
      <c r="K35" s="6">
        <v>1827</v>
      </c>
    </row>
    <row r="36" spans="1:11" x14ac:dyDescent="0.25">
      <c r="A36">
        <f t="shared" si="1"/>
        <v>29</v>
      </c>
      <c r="B36" t="s">
        <v>97</v>
      </c>
      <c r="C36" t="s">
        <v>15</v>
      </c>
      <c r="D36" t="s">
        <v>73</v>
      </c>
      <c r="E36" t="s">
        <v>131</v>
      </c>
      <c r="F36" t="s">
        <v>163</v>
      </c>
      <c r="G36" s="7">
        <v>1976</v>
      </c>
      <c r="H36" s="1">
        <v>12999</v>
      </c>
      <c r="I36" s="1">
        <f>HLOOKUP(F36,'HW Index'!$B$9:$F$114, 'Mains Data'!G36-1910, FALSE)</f>
        <v>0.25134649910233392</v>
      </c>
      <c r="J36" s="1">
        <f t="shared" si="0"/>
        <v>51717.450000000004</v>
      </c>
      <c r="K36" s="6">
        <v>1771</v>
      </c>
    </row>
    <row r="37" spans="1:11" x14ac:dyDescent="0.25">
      <c r="A37">
        <f t="shared" si="1"/>
        <v>30</v>
      </c>
      <c r="B37" t="s">
        <v>97</v>
      </c>
      <c r="C37" t="s">
        <v>15</v>
      </c>
      <c r="D37" t="s">
        <v>73</v>
      </c>
      <c r="E37" t="s">
        <v>131</v>
      </c>
      <c r="F37" t="s">
        <v>163</v>
      </c>
      <c r="G37" s="7">
        <v>1982</v>
      </c>
      <c r="H37" s="1">
        <v>5464</v>
      </c>
      <c r="I37" s="1">
        <f>HLOOKUP(F37,'HW Index'!$B$9:$F$114, 'Mains Data'!G37-1910, FALSE)</f>
        <v>0.41651705565529623</v>
      </c>
      <c r="J37" s="1">
        <f t="shared" si="0"/>
        <v>13118.310344827587</v>
      </c>
      <c r="K37" s="6">
        <v>546</v>
      </c>
    </row>
    <row r="38" spans="1:11" x14ac:dyDescent="0.25">
      <c r="A38">
        <f t="shared" si="1"/>
        <v>31</v>
      </c>
      <c r="B38" t="s">
        <v>97</v>
      </c>
      <c r="C38" t="s">
        <v>15</v>
      </c>
      <c r="D38" t="s">
        <v>73</v>
      </c>
      <c r="E38" t="s">
        <v>131</v>
      </c>
      <c r="F38" t="s">
        <v>163</v>
      </c>
      <c r="G38" s="7">
        <v>1986</v>
      </c>
      <c r="H38" s="1">
        <v>8839</v>
      </c>
      <c r="I38" s="1">
        <f>HLOOKUP(F38,'HW Index'!$B$9:$F$114, 'Mains Data'!G38-1910, FALSE)</f>
        <v>0.45421903052064633</v>
      </c>
      <c r="J38" s="1">
        <f t="shared" si="0"/>
        <v>19459.774703557312</v>
      </c>
      <c r="K38" s="6">
        <v>1071</v>
      </c>
    </row>
    <row r="39" spans="1:11" x14ac:dyDescent="0.25">
      <c r="A39">
        <f t="shared" si="1"/>
        <v>32</v>
      </c>
      <c r="B39" t="s">
        <v>97</v>
      </c>
      <c r="C39" t="s">
        <v>15</v>
      </c>
      <c r="D39" t="s">
        <v>73</v>
      </c>
      <c r="E39" t="s">
        <v>131</v>
      </c>
      <c r="F39" t="s">
        <v>163</v>
      </c>
      <c r="G39" s="7">
        <v>1987</v>
      </c>
      <c r="H39" s="1">
        <v>297923</v>
      </c>
      <c r="I39" s="1">
        <f>HLOOKUP(F39,'HW Index'!$B$9:$F$114, 'Mains Data'!G39-1910, FALSE)</f>
        <v>0.46678635547576303</v>
      </c>
      <c r="J39" s="1">
        <f t="shared" si="0"/>
        <v>638242.7346153846</v>
      </c>
      <c r="K39" s="6">
        <v>8712</v>
      </c>
    </row>
    <row r="40" spans="1:11" x14ac:dyDescent="0.25">
      <c r="A40">
        <f t="shared" si="1"/>
        <v>33</v>
      </c>
      <c r="B40" t="s">
        <v>97</v>
      </c>
      <c r="C40" t="s">
        <v>15</v>
      </c>
      <c r="D40" t="s">
        <v>73</v>
      </c>
      <c r="E40" t="s">
        <v>131</v>
      </c>
      <c r="F40" t="s">
        <v>163</v>
      </c>
      <c r="G40" s="7">
        <v>1989</v>
      </c>
      <c r="H40" s="1">
        <v>12047</v>
      </c>
      <c r="I40" s="1">
        <f>HLOOKUP(F40,'HW Index'!$B$9:$F$114, 'Mains Data'!G40-1910, FALSE)</f>
        <v>0.51705565529622977</v>
      </c>
      <c r="J40" s="1">
        <f t="shared" si="0"/>
        <v>23299.232638888891</v>
      </c>
      <c r="K40" s="6">
        <v>1575</v>
      </c>
    </row>
    <row r="41" spans="1:11" x14ac:dyDescent="0.25">
      <c r="A41">
        <f t="shared" si="1"/>
        <v>34</v>
      </c>
      <c r="B41" t="s">
        <v>97</v>
      </c>
      <c r="C41" t="s">
        <v>15</v>
      </c>
      <c r="D41" t="s">
        <v>73</v>
      </c>
      <c r="E41" t="s">
        <v>131</v>
      </c>
      <c r="F41" t="s">
        <v>163</v>
      </c>
      <c r="G41" s="7">
        <v>1990</v>
      </c>
      <c r="H41" s="1">
        <v>4302.6099999999997</v>
      </c>
      <c r="I41" s="1">
        <f>HLOOKUP(F41,'HW Index'!$B$9:$F$114, 'Mains Data'!G41-1910, FALSE)</f>
        <v>0.52962298025134646</v>
      </c>
      <c r="J41" s="1">
        <f t="shared" si="0"/>
        <v>8123.9110847457623</v>
      </c>
      <c r="K41" s="6">
        <v>259</v>
      </c>
    </row>
    <row r="42" spans="1:11" x14ac:dyDescent="0.25">
      <c r="A42">
        <f t="shared" si="1"/>
        <v>35</v>
      </c>
      <c r="B42" t="s">
        <v>97</v>
      </c>
      <c r="C42" t="s">
        <v>15</v>
      </c>
      <c r="D42" t="s">
        <v>73</v>
      </c>
      <c r="E42" t="s">
        <v>131</v>
      </c>
      <c r="F42" t="s">
        <v>163</v>
      </c>
      <c r="G42" s="7">
        <v>1991</v>
      </c>
      <c r="H42" s="1">
        <v>27847</v>
      </c>
      <c r="I42" s="1">
        <f>HLOOKUP(F42,'HW Index'!$B$9:$F$114, 'Mains Data'!G42-1910, FALSE)</f>
        <v>0.54398563734290839</v>
      </c>
      <c r="J42" s="1">
        <f t="shared" si="0"/>
        <v>51190.689768976903</v>
      </c>
      <c r="K42" s="6">
        <v>2399</v>
      </c>
    </row>
    <row r="43" spans="1:11" x14ac:dyDescent="0.25">
      <c r="A43">
        <f t="shared" si="1"/>
        <v>36</v>
      </c>
      <c r="B43" t="s">
        <v>97</v>
      </c>
      <c r="C43" t="s">
        <v>15</v>
      </c>
      <c r="D43" t="s">
        <v>73</v>
      </c>
      <c r="E43" t="s">
        <v>131</v>
      </c>
      <c r="F43" t="s">
        <v>163</v>
      </c>
      <c r="G43" s="7">
        <v>1992</v>
      </c>
      <c r="H43" s="1">
        <v>6866</v>
      </c>
      <c r="I43" s="1">
        <f>HLOOKUP(F43,'HW Index'!$B$9:$F$114, 'Mains Data'!G43-1910, FALSE)</f>
        <v>0.54757630161579895</v>
      </c>
      <c r="J43" s="1">
        <f t="shared" si="0"/>
        <v>12538.891803278688</v>
      </c>
      <c r="K43" s="6">
        <v>392</v>
      </c>
    </row>
    <row r="44" spans="1:11" x14ac:dyDescent="0.25">
      <c r="A44">
        <f t="shared" si="1"/>
        <v>37</v>
      </c>
      <c r="B44" t="s">
        <v>97</v>
      </c>
      <c r="C44" t="s">
        <v>15</v>
      </c>
      <c r="D44" t="s">
        <v>73</v>
      </c>
      <c r="E44" t="s">
        <v>131</v>
      </c>
      <c r="F44" t="s">
        <v>163</v>
      </c>
      <c r="G44" s="7">
        <v>1993</v>
      </c>
      <c r="H44" s="1">
        <v>10165</v>
      </c>
      <c r="I44" s="1">
        <f>HLOOKUP(F44,'HW Index'!$B$9:$F$114, 'Mains Data'!G44-1910, FALSE)</f>
        <v>0.56193895870736088</v>
      </c>
      <c r="J44" s="1">
        <f t="shared" si="0"/>
        <v>18089.153354632588</v>
      </c>
      <c r="K44" s="6">
        <v>727</v>
      </c>
    </row>
    <row r="45" spans="1:11" x14ac:dyDescent="0.25">
      <c r="A45">
        <f t="shared" si="1"/>
        <v>38</v>
      </c>
      <c r="B45" t="s">
        <v>97</v>
      </c>
      <c r="C45" t="s">
        <v>15</v>
      </c>
      <c r="D45" t="s">
        <v>73</v>
      </c>
      <c r="E45" t="s">
        <v>131</v>
      </c>
      <c r="F45" t="s">
        <v>163</v>
      </c>
      <c r="G45" s="7">
        <v>1994</v>
      </c>
      <c r="H45" s="1">
        <v>14998.53</v>
      </c>
      <c r="I45" s="1">
        <f>HLOOKUP(F45,'HW Index'!$B$9:$F$114, 'Mains Data'!G45-1910, FALSE)</f>
        <v>0.57271095152603235</v>
      </c>
      <c r="J45" s="1">
        <f t="shared" si="0"/>
        <v>26188.655830721003</v>
      </c>
      <c r="K45" s="6">
        <v>473</v>
      </c>
    </row>
    <row r="46" spans="1:11" x14ac:dyDescent="0.25">
      <c r="A46">
        <f t="shared" si="1"/>
        <v>39</v>
      </c>
      <c r="B46" t="s">
        <v>97</v>
      </c>
      <c r="C46" t="s">
        <v>15</v>
      </c>
      <c r="D46" t="s">
        <v>73</v>
      </c>
      <c r="E46" t="s">
        <v>131</v>
      </c>
      <c r="F46" t="s">
        <v>163</v>
      </c>
      <c r="G46" s="7">
        <v>1995</v>
      </c>
      <c r="H46" s="1">
        <v>3257</v>
      </c>
      <c r="I46" s="1">
        <f>HLOOKUP(F46,'HW Index'!$B$9:$F$114, 'Mains Data'!G46-1910, FALSE)</f>
        <v>0.5888689407540395</v>
      </c>
      <c r="J46" s="1">
        <f t="shared" si="0"/>
        <v>5530.9420731707314</v>
      </c>
      <c r="K46" s="6">
        <v>101</v>
      </c>
    </row>
    <row r="47" spans="1:11" x14ac:dyDescent="0.25">
      <c r="A47">
        <f t="shared" si="1"/>
        <v>40</v>
      </c>
      <c r="B47" t="s">
        <v>97</v>
      </c>
      <c r="C47" t="s">
        <v>15</v>
      </c>
      <c r="D47" t="s">
        <v>73</v>
      </c>
      <c r="E47" t="s">
        <v>131</v>
      </c>
      <c r="F47" t="s">
        <v>163</v>
      </c>
      <c r="G47" s="7">
        <v>1996</v>
      </c>
      <c r="H47" s="1">
        <v>2907.01</v>
      </c>
      <c r="I47" s="1">
        <f>HLOOKUP(F47,'HW Index'!$B$9:$F$114, 'Mains Data'!G47-1910, FALSE)</f>
        <v>0.59964093357271098</v>
      </c>
      <c r="J47" s="1">
        <f t="shared" si="0"/>
        <v>4847.9178742514969</v>
      </c>
      <c r="K47" s="6">
        <v>139</v>
      </c>
    </row>
    <row r="48" spans="1:11" x14ac:dyDescent="0.25">
      <c r="A48">
        <f t="shared" si="1"/>
        <v>41</v>
      </c>
      <c r="B48" t="s">
        <v>97</v>
      </c>
      <c r="C48" t="s">
        <v>15</v>
      </c>
      <c r="D48" t="s">
        <v>73</v>
      </c>
      <c r="E48" t="s">
        <v>131</v>
      </c>
      <c r="F48" t="s">
        <v>163</v>
      </c>
      <c r="G48" s="7">
        <v>1997</v>
      </c>
      <c r="H48" s="1">
        <v>13295</v>
      </c>
      <c r="I48" s="1">
        <f>HLOOKUP(F48,'HW Index'!$B$9:$F$114, 'Mains Data'!G48-1910, FALSE)</f>
        <v>0.61220825852782768</v>
      </c>
      <c r="J48" s="1">
        <f t="shared" si="0"/>
        <v>21716.466275659823</v>
      </c>
      <c r="K48" s="6">
        <v>254</v>
      </c>
    </row>
    <row r="49" spans="1:11" x14ac:dyDescent="0.25">
      <c r="A49">
        <f t="shared" si="1"/>
        <v>42</v>
      </c>
      <c r="B49" t="s">
        <v>97</v>
      </c>
      <c r="C49" t="s">
        <v>15</v>
      </c>
      <c r="D49" t="s">
        <v>73</v>
      </c>
      <c r="E49" t="s">
        <v>131</v>
      </c>
      <c r="F49" t="s">
        <v>163</v>
      </c>
      <c r="G49" s="7">
        <v>1998</v>
      </c>
      <c r="H49" s="1">
        <v>12928</v>
      </c>
      <c r="I49" s="1">
        <f>HLOOKUP(F49,'HW Index'!$B$9:$F$114, 'Mains Data'!G49-1910, FALSE)</f>
        <v>0.62118491921005381</v>
      </c>
      <c r="J49" s="1">
        <f t="shared" si="0"/>
        <v>20811.838150289019</v>
      </c>
      <c r="K49" s="6">
        <v>621</v>
      </c>
    </row>
    <row r="50" spans="1:11" x14ac:dyDescent="0.25">
      <c r="A50">
        <f t="shared" si="1"/>
        <v>43</v>
      </c>
      <c r="B50" t="s">
        <v>97</v>
      </c>
      <c r="C50" t="s">
        <v>15</v>
      </c>
      <c r="D50" t="s">
        <v>73</v>
      </c>
      <c r="E50" t="s">
        <v>131</v>
      </c>
      <c r="F50" t="s">
        <v>163</v>
      </c>
      <c r="G50" s="7">
        <v>1999</v>
      </c>
      <c r="H50" s="1">
        <v>1909</v>
      </c>
      <c r="I50" s="1">
        <f>HLOOKUP(F50,'HW Index'!$B$9:$F$114, 'Mains Data'!G50-1910, FALSE)</f>
        <v>0.63195691202872528</v>
      </c>
      <c r="J50" s="1">
        <f t="shared" si="0"/>
        <v>3020.7755681818185</v>
      </c>
      <c r="K50" s="6">
        <v>29</v>
      </c>
    </row>
    <row r="51" spans="1:11" x14ac:dyDescent="0.25">
      <c r="A51">
        <f t="shared" si="1"/>
        <v>44</v>
      </c>
      <c r="B51" t="s">
        <v>97</v>
      </c>
      <c r="C51" t="s">
        <v>15</v>
      </c>
      <c r="D51" t="s">
        <v>73</v>
      </c>
      <c r="E51" t="s">
        <v>131</v>
      </c>
      <c r="F51" t="s">
        <v>163</v>
      </c>
      <c r="G51" s="7">
        <v>2000</v>
      </c>
      <c r="H51" s="1">
        <v>32857</v>
      </c>
      <c r="I51" s="1">
        <f>HLOOKUP(F51,'HW Index'!$B$9:$F$114, 'Mains Data'!G51-1910, FALSE)</f>
        <v>0.6391382405745063</v>
      </c>
      <c r="J51" s="1">
        <f t="shared" si="0"/>
        <v>51408.283707865165</v>
      </c>
      <c r="K51" s="6">
        <v>561</v>
      </c>
    </row>
    <row r="52" spans="1:11" x14ac:dyDescent="0.25">
      <c r="A52">
        <f t="shared" si="1"/>
        <v>45</v>
      </c>
      <c r="B52" t="s">
        <v>97</v>
      </c>
      <c r="C52" t="s">
        <v>15</v>
      </c>
      <c r="D52" t="s">
        <v>73</v>
      </c>
      <c r="E52" t="s">
        <v>131</v>
      </c>
      <c r="F52" t="s">
        <v>163</v>
      </c>
      <c r="G52" s="7">
        <v>2001</v>
      </c>
      <c r="H52" s="1">
        <v>57439.450000000004</v>
      </c>
      <c r="I52" s="1">
        <f>HLOOKUP(F52,'HW Index'!$B$9:$F$114, 'Mains Data'!G52-1910, FALSE)</f>
        <v>0.651705565529623</v>
      </c>
      <c r="J52" s="1">
        <f t="shared" si="0"/>
        <v>88137.11749311295</v>
      </c>
      <c r="K52" s="6">
        <v>1031</v>
      </c>
    </row>
    <row r="53" spans="1:11" x14ac:dyDescent="0.25">
      <c r="A53">
        <f t="shared" si="1"/>
        <v>46</v>
      </c>
      <c r="B53" t="s">
        <v>97</v>
      </c>
      <c r="C53" t="s">
        <v>15</v>
      </c>
      <c r="D53" t="s">
        <v>73</v>
      </c>
      <c r="E53" t="s">
        <v>131</v>
      </c>
      <c r="F53" t="s">
        <v>163</v>
      </c>
      <c r="G53" s="7">
        <v>2005</v>
      </c>
      <c r="H53" s="1">
        <v>4654.3900000000003</v>
      </c>
      <c r="I53" s="1">
        <f>HLOOKUP(F53,'HW Index'!$B$9:$F$114, 'Mains Data'!G53-1910, FALSE)</f>
        <v>0.74326750448833034</v>
      </c>
      <c r="J53" s="1">
        <f t="shared" si="0"/>
        <v>6262.0657729468603</v>
      </c>
      <c r="K53" s="6">
        <v>237</v>
      </c>
    </row>
    <row r="54" spans="1:11" x14ac:dyDescent="0.25">
      <c r="A54">
        <f t="shared" si="1"/>
        <v>47</v>
      </c>
      <c r="B54" t="s">
        <v>97</v>
      </c>
      <c r="C54" t="s">
        <v>15</v>
      </c>
      <c r="D54" t="s">
        <v>73</v>
      </c>
      <c r="E54" t="s">
        <v>131</v>
      </c>
      <c r="F54" t="s">
        <v>163</v>
      </c>
      <c r="G54" s="7">
        <v>2006</v>
      </c>
      <c r="H54" s="1">
        <v>7032.0599999999995</v>
      </c>
      <c r="I54" s="1">
        <f>HLOOKUP(F54,'HW Index'!$B$9:$F$114, 'Mains Data'!G54-1910, FALSE)</f>
        <v>0.77917414721723521</v>
      </c>
      <c r="J54" s="1">
        <f t="shared" si="0"/>
        <v>9025.0170967741924</v>
      </c>
      <c r="K54" s="6">
        <v>6</v>
      </c>
    </row>
    <row r="55" spans="1:11" x14ac:dyDescent="0.25">
      <c r="A55">
        <f t="shared" si="1"/>
        <v>48</v>
      </c>
      <c r="B55" t="s">
        <v>97</v>
      </c>
      <c r="C55" t="s">
        <v>15</v>
      </c>
      <c r="D55" t="s">
        <v>73</v>
      </c>
      <c r="E55" t="s">
        <v>131</v>
      </c>
      <c r="F55" t="s">
        <v>163</v>
      </c>
      <c r="G55" s="7">
        <v>2007</v>
      </c>
      <c r="H55" s="1">
        <v>4915.1200000000008</v>
      </c>
      <c r="I55" s="1">
        <f>HLOOKUP(F55,'HW Index'!$B$9:$F$114, 'Mains Data'!G55-1910, FALSE)</f>
        <v>0.81687612208258531</v>
      </c>
      <c r="J55" s="1">
        <f t="shared" si="0"/>
        <v>6016.9710769230778</v>
      </c>
      <c r="K55" s="6">
        <v>20</v>
      </c>
    </row>
    <row r="56" spans="1:11" x14ac:dyDescent="0.25">
      <c r="A56">
        <f t="shared" si="1"/>
        <v>49</v>
      </c>
      <c r="B56" t="s">
        <v>97</v>
      </c>
      <c r="C56" t="s">
        <v>15</v>
      </c>
      <c r="D56" t="s">
        <v>73</v>
      </c>
      <c r="E56" t="s">
        <v>131</v>
      </c>
      <c r="F56" t="s">
        <v>163</v>
      </c>
      <c r="G56" s="7">
        <v>2009</v>
      </c>
      <c r="H56" s="1">
        <v>28935.42</v>
      </c>
      <c r="I56" s="1">
        <f>HLOOKUP(F56,'HW Index'!$B$9:$F$114, 'Mains Data'!G56-1910, FALSE)</f>
        <v>0.90125673249551164</v>
      </c>
      <c r="J56" s="1">
        <f t="shared" si="0"/>
        <v>32105.635338645418</v>
      </c>
      <c r="K56" s="6">
        <v>46</v>
      </c>
    </row>
    <row r="57" spans="1:11" x14ac:dyDescent="0.25">
      <c r="A57">
        <f t="shared" si="1"/>
        <v>50</v>
      </c>
      <c r="B57" t="s">
        <v>97</v>
      </c>
      <c r="C57" t="s">
        <v>15</v>
      </c>
      <c r="D57" t="s">
        <v>73</v>
      </c>
      <c r="E57" t="s">
        <v>131</v>
      </c>
      <c r="F57" t="s">
        <v>163</v>
      </c>
      <c r="G57" s="7">
        <v>2010</v>
      </c>
      <c r="H57" s="1">
        <v>8856.43</v>
      </c>
      <c r="I57" s="1">
        <f>HLOOKUP(F57,'HW Index'!$B$9:$F$114, 'Mains Data'!G57-1910, FALSE)</f>
        <v>0.88150807899461403</v>
      </c>
      <c r="J57" s="1">
        <f t="shared" si="0"/>
        <v>10046.907352342159</v>
      </c>
      <c r="K57" s="6">
        <v>247</v>
      </c>
    </row>
    <row r="58" spans="1:11" x14ac:dyDescent="0.25">
      <c r="A58">
        <f t="shared" si="1"/>
        <v>51</v>
      </c>
      <c r="B58" t="s">
        <v>97</v>
      </c>
      <c r="C58" t="s">
        <v>15</v>
      </c>
      <c r="D58" t="s">
        <v>73</v>
      </c>
      <c r="E58" t="s">
        <v>131</v>
      </c>
      <c r="F58" t="s">
        <v>163</v>
      </c>
      <c r="G58" s="7">
        <v>2012</v>
      </c>
      <c r="H58" s="1">
        <v>31470.159999999996</v>
      </c>
      <c r="I58" s="1">
        <f>HLOOKUP(F58,'HW Index'!$B$9:$F$114, 'Mains Data'!G58-1910, FALSE)</f>
        <v>0.95332136445242366</v>
      </c>
      <c r="J58" s="1">
        <f t="shared" si="0"/>
        <v>33011.071789077207</v>
      </c>
      <c r="K58" s="6">
        <v>957</v>
      </c>
    </row>
    <row r="59" spans="1:11" x14ac:dyDescent="0.25">
      <c r="A59">
        <f t="shared" si="1"/>
        <v>52</v>
      </c>
      <c r="B59" t="s">
        <v>97</v>
      </c>
      <c r="C59" t="s">
        <v>15</v>
      </c>
      <c r="D59" t="s">
        <v>73</v>
      </c>
      <c r="E59" t="s">
        <v>131</v>
      </c>
      <c r="F59" t="s">
        <v>163</v>
      </c>
      <c r="G59" s="7">
        <v>2013</v>
      </c>
      <c r="H59" s="1">
        <v>25063.409999999996</v>
      </c>
      <c r="I59" s="1">
        <f>HLOOKUP(F59,'HW Index'!$B$9:$F$114, 'Mains Data'!G59-1910, FALSE)</f>
        <v>0.96050269299820468</v>
      </c>
      <c r="J59" s="1">
        <f t="shared" si="0"/>
        <v>26094.054897196256</v>
      </c>
      <c r="K59" s="6">
        <v>34</v>
      </c>
    </row>
    <row r="60" spans="1:11" x14ac:dyDescent="0.25">
      <c r="A60">
        <f t="shared" si="1"/>
        <v>53</v>
      </c>
      <c r="B60" t="s">
        <v>97</v>
      </c>
      <c r="C60" t="s">
        <v>15</v>
      </c>
      <c r="D60" t="s">
        <v>73</v>
      </c>
      <c r="E60" t="s">
        <v>131</v>
      </c>
      <c r="F60" t="s">
        <v>163</v>
      </c>
      <c r="G60" s="7">
        <v>2014</v>
      </c>
      <c r="H60" s="1">
        <v>289230.89</v>
      </c>
      <c r="I60" s="1">
        <f>HLOOKUP(F60,'HW Index'!$B$9:$F$114, 'Mains Data'!G60-1910, FALSE)</f>
        <v>0.96947935368043092</v>
      </c>
      <c r="J60" s="1">
        <f t="shared" si="0"/>
        <v>298336.30690740742</v>
      </c>
      <c r="K60" s="6">
        <v>5071</v>
      </c>
    </row>
    <row r="61" spans="1:11" x14ac:dyDescent="0.25">
      <c r="A61">
        <f t="shared" si="1"/>
        <v>54</v>
      </c>
      <c r="B61" t="s">
        <v>97</v>
      </c>
      <c r="C61" t="s">
        <v>15</v>
      </c>
      <c r="D61" t="s">
        <v>73</v>
      </c>
      <c r="E61" t="s">
        <v>131</v>
      </c>
      <c r="F61" t="s">
        <v>163</v>
      </c>
      <c r="G61" s="7">
        <v>2015</v>
      </c>
      <c r="H61" s="1">
        <v>424804.16000000003</v>
      </c>
      <c r="I61" s="1">
        <f>HLOOKUP(F61,'HW Index'!$B$9:$F$114, 'Mains Data'!G61-1910, FALSE)</f>
        <v>0.98384201077199285</v>
      </c>
      <c r="J61" s="1">
        <f t="shared" si="0"/>
        <v>431780.87065693433</v>
      </c>
      <c r="K61" s="6">
        <v>66633</v>
      </c>
    </row>
    <row r="62" spans="1:11" x14ac:dyDescent="0.25">
      <c r="A62">
        <f t="shared" si="1"/>
        <v>55</v>
      </c>
      <c r="B62" t="s">
        <v>97</v>
      </c>
      <c r="C62" t="s">
        <v>15</v>
      </c>
      <c r="D62" t="s">
        <v>73</v>
      </c>
      <c r="E62" t="s">
        <v>131</v>
      </c>
      <c r="F62" t="s">
        <v>163</v>
      </c>
      <c r="G62" s="7">
        <v>2016</v>
      </c>
      <c r="H62" s="1">
        <v>19511.64</v>
      </c>
      <c r="I62" s="1">
        <f>HLOOKUP(F62,'HW Index'!$B$9:$F$114, 'Mains Data'!G62-1910, FALSE)</f>
        <v>1</v>
      </c>
      <c r="J62" s="1">
        <f t="shared" si="0"/>
        <v>19511.64</v>
      </c>
      <c r="K62" s="6">
        <v>54</v>
      </c>
    </row>
    <row r="63" spans="1:11" x14ac:dyDescent="0.25">
      <c r="A63">
        <f t="shared" si="1"/>
        <v>56</v>
      </c>
      <c r="B63" t="s">
        <v>97</v>
      </c>
      <c r="C63" t="s">
        <v>15</v>
      </c>
      <c r="D63" t="s">
        <v>74</v>
      </c>
      <c r="E63" t="s">
        <v>132</v>
      </c>
      <c r="F63" t="s">
        <v>163</v>
      </c>
      <c r="G63" s="7">
        <v>1957</v>
      </c>
      <c r="H63" s="1">
        <v>220880.8</v>
      </c>
      <c r="I63" s="1">
        <f>HLOOKUP(F63,'HW Index'!$B$9:$F$114, 'Mains Data'!G63-1910, FALSE)</f>
        <v>6.3183475091130009E-2</v>
      </c>
      <c r="J63" s="1">
        <f t="shared" si="0"/>
        <v>3495863.4307692307</v>
      </c>
      <c r="K63" s="6">
        <v>59111</v>
      </c>
    </row>
    <row r="64" spans="1:11" x14ac:dyDescent="0.25">
      <c r="A64">
        <f t="shared" si="1"/>
        <v>57</v>
      </c>
      <c r="B64" t="s">
        <v>97</v>
      </c>
      <c r="C64" t="s">
        <v>15</v>
      </c>
      <c r="D64" t="s">
        <v>74</v>
      </c>
      <c r="E64" t="s">
        <v>132</v>
      </c>
      <c r="F64" t="s">
        <v>163</v>
      </c>
      <c r="G64" s="7">
        <v>1958</v>
      </c>
      <c r="H64" s="1">
        <v>2864</v>
      </c>
      <c r="I64" s="1">
        <f>HLOOKUP(F64,'HW Index'!$B$9:$F$114, 'Mains Data'!G64-1910, FALSE)</f>
        <v>6.6828675577156743E-2</v>
      </c>
      <c r="J64" s="1">
        <f t="shared" si="0"/>
        <v>42855.854545454546</v>
      </c>
      <c r="K64" s="6">
        <v>1519</v>
      </c>
    </row>
    <row r="65" spans="1:11" x14ac:dyDescent="0.25">
      <c r="A65">
        <f t="shared" si="1"/>
        <v>58</v>
      </c>
      <c r="B65" t="s">
        <v>97</v>
      </c>
      <c r="C65" t="s">
        <v>15</v>
      </c>
      <c r="D65" t="s">
        <v>75</v>
      </c>
      <c r="E65" t="s">
        <v>133</v>
      </c>
      <c r="F65" t="s">
        <v>163</v>
      </c>
      <c r="G65" s="7">
        <v>1957</v>
      </c>
      <c r="H65" s="1">
        <v>178874.55</v>
      </c>
      <c r="I65" s="1">
        <f>HLOOKUP(F65,'HW Index'!$B$9:$F$114, 'Mains Data'!G65-1910, FALSE)</f>
        <v>6.3183475091130009E-2</v>
      </c>
      <c r="J65" s="1">
        <f t="shared" si="0"/>
        <v>2831033.7432692307</v>
      </c>
      <c r="K65" s="6">
        <v>33747</v>
      </c>
    </row>
    <row r="66" spans="1:11" x14ac:dyDescent="0.25">
      <c r="A66">
        <f t="shared" si="1"/>
        <v>59</v>
      </c>
      <c r="B66" t="s">
        <v>97</v>
      </c>
      <c r="C66" t="s">
        <v>15</v>
      </c>
      <c r="D66" t="s">
        <v>75</v>
      </c>
      <c r="E66" t="s">
        <v>133</v>
      </c>
      <c r="F66" t="s">
        <v>163</v>
      </c>
      <c r="G66" s="7">
        <v>1958</v>
      </c>
      <c r="H66" s="1">
        <v>2951.5</v>
      </c>
      <c r="I66" s="1">
        <f>HLOOKUP(F66,'HW Index'!$B$9:$F$114, 'Mains Data'!G66-1910, FALSE)</f>
        <v>6.6828675577156743E-2</v>
      </c>
      <c r="J66" s="1">
        <f t="shared" si="0"/>
        <v>44165.172727272729</v>
      </c>
      <c r="K66" s="6">
        <v>976</v>
      </c>
    </row>
    <row r="67" spans="1:11" x14ac:dyDescent="0.25">
      <c r="A67">
        <f t="shared" si="1"/>
        <v>60</v>
      </c>
      <c r="B67" t="s">
        <v>97</v>
      </c>
      <c r="C67" t="s">
        <v>15</v>
      </c>
      <c r="D67" t="s">
        <v>75</v>
      </c>
      <c r="E67" t="s">
        <v>133</v>
      </c>
      <c r="F67" t="s">
        <v>163</v>
      </c>
      <c r="G67" s="7">
        <v>1959</v>
      </c>
      <c r="H67" s="1">
        <v>48137</v>
      </c>
      <c r="I67" s="1">
        <f>HLOOKUP(F67,'HW Index'!$B$9:$F$114, 'Mains Data'!G67-1910, FALSE)</f>
        <v>6.9258809234507904E-2</v>
      </c>
      <c r="J67" s="1">
        <f t="shared" si="0"/>
        <v>695030.7192982455</v>
      </c>
      <c r="K67" s="6">
        <v>14842</v>
      </c>
    </row>
    <row r="68" spans="1:11" x14ac:dyDescent="0.25">
      <c r="A68">
        <f t="shared" si="1"/>
        <v>61</v>
      </c>
      <c r="B68" t="s">
        <v>97</v>
      </c>
      <c r="C68" t="s">
        <v>15</v>
      </c>
      <c r="D68" t="s">
        <v>75</v>
      </c>
      <c r="E68" t="s">
        <v>133</v>
      </c>
      <c r="F68" t="s">
        <v>163</v>
      </c>
      <c r="G68" s="7">
        <v>1960</v>
      </c>
      <c r="H68" s="1">
        <v>89416.04</v>
      </c>
      <c r="I68" s="1">
        <f>HLOOKUP(F68,'HW Index'!$B$9:$F$114, 'Mains Data'!G68-1910, FALSE)</f>
        <v>7.4119076549210211E-2</v>
      </c>
      <c r="J68" s="1">
        <f t="shared" si="0"/>
        <v>1206383.6216393441</v>
      </c>
      <c r="K68" s="6">
        <v>23283</v>
      </c>
    </row>
    <row r="69" spans="1:11" x14ac:dyDescent="0.25">
      <c r="A69">
        <f t="shared" si="1"/>
        <v>62</v>
      </c>
      <c r="B69" t="s">
        <v>97</v>
      </c>
      <c r="C69" t="s">
        <v>15</v>
      </c>
      <c r="D69" t="s">
        <v>75</v>
      </c>
      <c r="E69" t="s">
        <v>133</v>
      </c>
      <c r="F69" t="s">
        <v>163</v>
      </c>
      <c r="G69" s="7">
        <v>1961</v>
      </c>
      <c r="H69" s="1">
        <v>464641.95999999996</v>
      </c>
      <c r="I69" s="1">
        <f>HLOOKUP(F69,'HW Index'!$B$9:$F$114, 'Mains Data'!G69-1910, FALSE)</f>
        <v>0.12567324955116696</v>
      </c>
      <c r="J69" s="1">
        <f t="shared" si="0"/>
        <v>3697222.4531428572</v>
      </c>
      <c r="K69" s="6">
        <v>110777</v>
      </c>
    </row>
    <row r="70" spans="1:11" x14ac:dyDescent="0.25">
      <c r="A70">
        <f t="shared" si="1"/>
        <v>63</v>
      </c>
      <c r="B70" t="s">
        <v>97</v>
      </c>
      <c r="C70" t="s">
        <v>15</v>
      </c>
      <c r="D70" t="s">
        <v>75</v>
      </c>
      <c r="E70" t="s">
        <v>133</v>
      </c>
      <c r="F70" t="s">
        <v>163</v>
      </c>
      <c r="G70" s="7">
        <v>1963</v>
      </c>
      <c r="H70" s="1">
        <v>84904.540000000008</v>
      </c>
      <c r="I70" s="1">
        <f>HLOOKUP(F70,'HW Index'!$B$9:$F$114, 'Mains Data'!G70-1910, FALSE)</f>
        <v>0.12926391382405744</v>
      </c>
      <c r="J70" s="1">
        <f t="shared" si="0"/>
        <v>656830.95527777786</v>
      </c>
      <c r="K70" s="6">
        <v>20509</v>
      </c>
    </row>
    <row r="71" spans="1:11" x14ac:dyDescent="0.25">
      <c r="A71">
        <f t="shared" si="1"/>
        <v>64</v>
      </c>
      <c r="B71" t="s">
        <v>97</v>
      </c>
      <c r="C71" t="s">
        <v>15</v>
      </c>
      <c r="D71" t="s">
        <v>75</v>
      </c>
      <c r="E71" t="s">
        <v>133</v>
      </c>
      <c r="F71" t="s">
        <v>163</v>
      </c>
      <c r="G71" s="7">
        <v>1965</v>
      </c>
      <c r="H71" s="1">
        <v>8978</v>
      </c>
      <c r="I71" s="1">
        <f>HLOOKUP(F71,'HW Index'!$B$9:$F$114, 'Mains Data'!G71-1910, FALSE)</f>
        <v>0.13285457809694792</v>
      </c>
      <c r="J71" s="1">
        <f t="shared" si="0"/>
        <v>67577.648648648654</v>
      </c>
      <c r="K71" s="6">
        <v>2159</v>
      </c>
    </row>
    <row r="72" spans="1:11" x14ac:dyDescent="0.25">
      <c r="A72">
        <f t="shared" si="1"/>
        <v>65</v>
      </c>
      <c r="B72" t="s">
        <v>97</v>
      </c>
      <c r="C72" t="s">
        <v>15</v>
      </c>
      <c r="D72" t="s">
        <v>75</v>
      </c>
      <c r="E72" t="s">
        <v>133</v>
      </c>
      <c r="F72" t="s">
        <v>163</v>
      </c>
      <c r="G72" s="7">
        <v>1966</v>
      </c>
      <c r="H72" s="1">
        <v>1563</v>
      </c>
      <c r="I72" s="1">
        <f>HLOOKUP(F72,'HW Index'!$B$9:$F$114, 'Mains Data'!G72-1910, FALSE)</f>
        <v>0.13644524236983843</v>
      </c>
      <c r="J72" s="1">
        <f t="shared" si="0"/>
        <v>11455.144736842105</v>
      </c>
      <c r="K72" s="6">
        <v>338</v>
      </c>
    </row>
    <row r="73" spans="1:11" x14ac:dyDescent="0.25">
      <c r="A73">
        <f t="shared" si="1"/>
        <v>66</v>
      </c>
      <c r="B73" t="s">
        <v>97</v>
      </c>
      <c r="C73" t="s">
        <v>15</v>
      </c>
      <c r="D73" t="s">
        <v>75</v>
      </c>
      <c r="E73" t="s">
        <v>133</v>
      </c>
      <c r="F73" t="s">
        <v>163</v>
      </c>
      <c r="G73" s="7">
        <v>1967</v>
      </c>
      <c r="H73" s="1">
        <v>3266</v>
      </c>
      <c r="I73" s="1">
        <f>HLOOKUP(F73,'HW Index'!$B$9:$F$114, 'Mains Data'!G73-1910, FALSE)</f>
        <v>0.14183123877917414</v>
      </c>
      <c r="J73" s="1">
        <f t="shared" ref="J73:J136" si="2">IFERROR(H73/I73, "")</f>
        <v>23027.367088607596</v>
      </c>
      <c r="K73" s="6">
        <v>72</v>
      </c>
    </row>
    <row r="74" spans="1:11" x14ac:dyDescent="0.25">
      <c r="A74">
        <f t="shared" ref="A74:A137" si="3">A73+1</f>
        <v>67</v>
      </c>
      <c r="B74" t="s">
        <v>97</v>
      </c>
      <c r="C74" t="s">
        <v>15</v>
      </c>
      <c r="D74" t="s">
        <v>75</v>
      </c>
      <c r="E74" t="s">
        <v>133</v>
      </c>
      <c r="F74" t="s">
        <v>163</v>
      </c>
      <c r="G74" s="7">
        <v>1968</v>
      </c>
      <c r="H74" s="1">
        <v>18762</v>
      </c>
      <c r="I74" s="1">
        <f>HLOOKUP(F74,'HW Index'!$B$9:$F$114, 'Mains Data'!G74-1910, FALSE)</f>
        <v>0.14542190305206462</v>
      </c>
      <c r="J74" s="1">
        <f t="shared" si="2"/>
        <v>129017.70370370371</v>
      </c>
      <c r="K74" s="6">
        <v>4638</v>
      </c>
    </row>
    <row r="75" spans="1:11" x14ac:dyDescent="0.25">
      <c r="A75">
        <f t="shared" si="3"/>
        <v>68</v>
      </c>
      <c r="B75" t="s">
        <v>97</v>
      </c>
      <c r="C75" t="s">
        <v>15</v>
      </c>
      <c r="D75" t="s">
        <v>75</v>
      </c>
      <c r="E75" t="s">
        <v>133</v>
      </c>
      <c r="F75" t="s">
        <v>163</v>
      </c>
      <c r="G75" s="7">
        <v>1969</v>
      </c>
      <c r="H75" s="1">
        <v>48283.360000000001</v>
      </c>
      <c r="I75" s="1">
        <f>HLOOKUP(F75,'HW Index'!$B$9:$F$114, 'Mains Data'!G75-1910, FALSE)</f>
        <v>0.15080789946140036</v>
      </c>
      <c r="J75" s="1">
        <f t="shared" si="2"/>
        <v>320164.66095238097</v>
      </c>
      <c r="K75" s="6">
        <v>10273</v>
      </c>
    </row>
    <row r="76" spans="1:11" x14ac:dyDescent="0.25">
      <c r="A76">
        <f t="shared" si="3"/>
        <v>69</v>
      </c>
      <c r="B76" t="s">
        <v>97</v>
      </c>
      <c r="C76" t="s">
        <v>15</v>
      </c>
      <c r="D76" t="s">
        <v>75</v>
      </c>
      <c r="E76" t="s">
        <v>133</v>
      </c>
      <c r="F76" t="s">
        <v>163</v>
      </c>
      <c r="G76" s="7">
        <v>1970</v>
      </c>
      <c r="H76" s="1">
        <v>29625.22</v>
      </c>
      <c r="I76" s="1">
        <f>HLOOKUP(F76,'HW Index'!$B$9:$F$114, 'Mains Data'!G76-1910, FALSE)</f>
        <v>0.15798922800718132</v>
      </c>
      <c r="J76" s="1">
        <f t="shared" si="2"/>
        <v>187514.1765909091</v>
      </c>
      <c r="K76" s="6">
        <v>5472</v>
      </c>
    </row>
    <row r="77" spans="1:11" x14ac:dyDescent="0.25">
      <c r="A77">
        <f t="shared" si="3"/>
        <v>70</v>
      </c>
      <c r="B77" t="s">
        <v>97</v>
      </c>
      <c r="C77" t="s">
        <v>15</v>
      </c>
      <c r="D77" t="s">
        <v>75</v>
      </c>
      <c r="E77" t="s">
        <v>133</v>
      </c>
      <c r="F77" t="s">
        <v>163</v>
      </c>
      <c r="G77" s="7">
        <v>1971</v>
      </c>
      <c r="H77" s="1">
        <v>24559</v>
      </c>
      <c r="I77" s="1">
        <f>HLOOKUP(F77,'HW Index'!$B$9:$F$114, 'Mains Data'!G77-1910, FALSE)</f>
        <v>0.16517055655296231</v>
      </c>
      <c r="J77" s="1">
        <f t="shared" si="2"/>
        <v>148688.72826086957</v>
      </c>
      <c r="K77" s="6">
        <v>5568</v>
      </c>
    </row>
    <row r="78" spans="1:11" x14ac:dyDescent="0.25">
      <c r="A78">
        <f t="shared" si="3"/>
        <v>71</v>
      </c>
      <c r="B78" t="s">
        <v>97</v>
      </c>
      <c r="C78" t="s">
        <v>15</v>
      </c>
      <c r="D78" t="s">
        <v>75</v>
      </c>
      <c r="E78" t="s">
        <v>133</v>
      </c>
      <c r="F78" t="s">
        <v>163</v>
      </c>
      <c r="G78" s="7">
        <v>1973</v>
      </c>
      <c r="H78" s="1">
        <v>56195</v>
      </c>
      <c r="I78" s="1">
        <f>HLOOKUP(F78,'HW Index'!$B$9:$F$114, 'Mains Data'!G78-1910, FALSE)</f>
        <v>0.17953321364452424</v>
      </c>
      <c r="J78" s="1">
        <f t="shared" si="2"/>
        <v>313006.15000000002</v>
      </c>
      <c r="K78" s="6">
        <v>14750</v>
      </c>
    </row>
    <row r="79" spans="1:11" x14ac:dyDescent="0.25">
      <c r="A79">
        <f t="shared" si="3"/>
        <v>72</v>
      </c>
      <c r="B79" t="s">
        <v>97</v>
      </c>
      <c r="C79" t="s">
        <v>15</v>
      </c>
      <c r="D79" t="s">
        <v>75</v>
      </c>
      <c r="E79" t="s">
        <v>133</v>
      </c>
      <c r="F79" t="s">
        <v>163</v>
      </c>
      <c r="G79" s="7">
        <v>1974</v>
      </c>
      <c r="H79" s="1">
        <v>20994</v>
      </c>
      <c r="I79" s="1">
        <f>HLOOKUP(F79,'HW Index'!$B$9:$F$114, 'Mains Data'!G79-1910, FALSE)</f>
        <v>0.20107719928186715</v>
      </c>
      <c r="J79" s="1">
        <f t="shared" si="2"/>
        <v>104407.66071428571</v>
      </c>
      <c r="K79" s="6">
        <v>1577</v>
      </c>
    </row>
    <row r="80" spans="1:11" x14ac:dyDescent="0.25">
      <c r="A80">
        <f t="shared" si="3"/>
        <v>73</v>
      </c>
      <c r="B80" t="s">
        <v>97</v>
      </c>
      <c r="C80" t="s">
        <v>15</v>
      </c>
      <c r="D80" t="s">
        <v>75</v>
      </c>
      <c r="E80" t="s">
        <v>133</v>
      </c>
      <c r="F80" t="s">
        <v>163</v>
      </c>
      <c r="G80" s="7">
        <v>1975</v>
      </c>
      <c r="H80" s="1">
        <v>3432</v>
      </c>
      <c r="I80" s="1">
        <f>HLOOKUP(F80,'HW Index'!$B$9:$F$114, 'Mains Data'!G80-1910, FALSE)</f>
        <v>0.23339317773788151</v>
      </c>
      <c r="J80" s="1">
        <f t="shared" si="2"/>
        <v>14704.8</v>
      </c>
      <c r="K80" s="6">
        <v>76</v>
      </c>
    </row>
    <row r="81" spans="1:11" x14ac:dyDescent="0.25">
      <c r="A81">
        <f t="shared" si="3"/>
        <v>74</v>
      </c>
      <c r="B81" t="s">
        <v>97</v>
      </c>
      <c r="C81" t="s">
        <v>15</v>
      </c>
      <c r="D81" t="s">
        <v>75</v>
      </c>
      <c r="E81" t="s">
        <v>133</v>
      </c>
      <c r="F81" t="s">
        <v>163</v>
      </c>
      <c r="G81" s="7">
        <v>1979</v>
      </c>
      <c r="H81" s="1">
        <v>89964</v>
      </c>
      <c r="I81" s="1">
        <f>HLOOKUP(F81,'HW Index'!$B$9:$F$114, 'Mains Data'!G81-1910, FALSE)</f>
        <v>0.31418312387791741</v>
      </c>
      <c r="J81" s="1">
        <f t="shared" si="2"/>
        <v>286342.56</v>
      </c>
      <c r="K81" s="6">
        <v>8687</v>
      </c>
    </row>
    <row r="82" spans="1:11" x14ac:dyDescent="0.25">
      <c r="A82">
        <f t="shared" si="3"/>
        <v>75</v>
      </c>
      <c r="B82" t="s">
        <v>97</v>
      </c>
      <c r="C82" t="s">
        <v>15</v>
      </c>
      <c r="D82" t="s">
        <v>75</v>
      </c>
      <c r="E82" t="s">
        <v>133</v>
      </c>
      <c r="F82" t="s">
        <v>163</v>
      </c>
      <c r="G82" s="7">
        <v>1980</v>
      </c>
      <c r="H82" s="1">
        <v>9400</v>
      </c>
      <c r="I82" s="1">
        <f>HLOOKUP(F82,'HW Index'!$B$9:$F$114, 'Mains Data'!G82-1910, FALSE)</f>
        <v>0.35188509874326751</v>
      </c>
      <c r="J82" s="1">
        <f t="shared" si="2"/>
        <v>26713.265306122448</v>
      </c>
      <c r="K82" s="6">
        <v>328</v>
      </c>
    </row>
    <row r="83" spans="1:11" x14ac:dyDescent="0.25">
      <c r="A83">
        <f t="shared" si="3"/>
        <v>76</v>
      </c>
      <c r="B83" t="s">
        <v>97</v>
      </c>
      <c r="C83" t="s">
        <v>15</v>
      </c>
      <c r="D83" t="s">
        <v>75</v>
      </c>
      <c r="E83" t="s">
        <v>133</v>
      </c>
      <c r="F83" t="s">
        <v>163</v>
      </c>
      <c r="G83" s="7">
        <v>1981</v>
      </c>
      <c r="H83" s="1">
        <v>83222.51999999999</v>
      </c>
      <c r="I83" s="1">
        <f>HLOOKUP(F83,'HW Index'!$B$9:$F$114, 'Mains Data'!G83-1910, FALSE)</f>
        <v>0.38779174147217232</v>
      </c>
      <c r="J83" s="1">
        <f t="shared" si="2"/>
        <v>214606.22055555554</v>
      </c>
      <c r="K83" s="6">
        <v>5553</v>
      </c>
    </row>
    <row r="84" spans="1:11" x14ac:dyDescent="0.25">
      <c r="A84">
        <f t="shared" si="3"/>
        <v>77</v>
      </c>
      <c r="B84" t="s">
        <v>97</v>
      </c>
      <c r="C84" t="s">
        <v>15</v>
      </c>
      <c r="D84" t="s">
        <v>75</v>
      </c>
      <c r="E84" t="s">
        <v>133</v>
      </c>
      <c r="F84" t="s">
        <v>163</v>
      </c>
      <c r="G84" s="7">
        <v>1982</v>
      </c>
      <c r="H84" s="1">
        <v>1068259</v>
      </c>
      <c r="I84" s="1">
        <f>HLOOKUP(F84,'HW Index'!$B$9:$F$114, 'Mains Data'!G84-1910, FALSE)</f>
        <v>0.41651705565529623</v>
      </c>
      <c r="J84" s="1">
        <f t="shared" si="2"/>
        <v>2564742.5129310344</v>
      </c>
      <c r="K84" s="6">
        <v>63664</v>
      </c>
    </row>
    <row r="85" spans="1:11" x14ac:dyDescent="0.25">
      <c r="A85">
        <f t="shared" si="3"/>
        <v>78</v>
      </c>
      <c r="B85" t="s">
        <v>97</v>
      </c>
      <c r="C85" t="s">
        <v>15</v>
      </c>
      <c r="D85" t="s">
        <v>75</v>
      </c>
      <c r="E85" t="s">
        <v>133</v>
      </c>
      <c r="F85" t="s">
        <v>163</v>
      </c>
      <c r="G85" s="7">
        <v>1983</v>
      </c>
      <c r="H85" s="1">
        <v>2767</v>
      </c>
      <c r="I85" s="1">
        <f>HLOOKUP(F85,'HW Index'!$B$9:$F$114, 'Mains Data'!G85-1910, FALSE)</f>
        <v>0.43267504488330338</v>
      </c>
      <c r="J85" s="1">
        <f t="shared" si="2"/>
        <v>6395.0995850622412</v>
      </c>
      <c r="K85" s="6">
        <v>173</v>
      </c>
    </row>
    <row r="86" spans="1:11" x14ac:dyDescent="0.25">
      <c r="A86">
        <f t="shared" si="3"/>
        <v>79</v>
      </c>
      <c r="B86" t="s">
        <v>97</v>
      </c>
      <c r="C86" t="s">
        <v>15</v>
      </c>
      <c r="D86" t="s">
        <v>75</v>
      </c>
      <c r="E86" t="s">
        <v>133</v>
      </c>
      <c r="F86" t="s">
        <v>163</v>
      </c>
      <c r="G86" s="7">
        <v>1986</v>
      </c>
      <c r="H86" s="1">
        <v>152973.11000000002</v>
      </c>
      <c r="I86" s="1">
        <f>HLOOKUP(F86,'HW Index'!$B$9:$F$114, 'Mains Data'!G86-1910, FALSE)</f>
        <v>0.45421903052064633</v>
      </c>
      <c r="J86" s="1">
        <f t="shared" si="2"/>
        <v>336782.69671936764</v>
      </c>
      <c r="K86" s="6">
        <v>9393</v>
      </c>
    </row>
    <row r="87" spans="1:11" x14ac:dyDescent="0.25">
      <c r="A87">
        <f t="shared" si="3"/>
        <v>80</v>
      </c>
      <c r="B87" t="s">
        <v>97</v>
      </c>
      <c r="C87" t="s">
        <v>15</v>
      </c>
      <c r="D87" t="s">
        <v>75</v>
      </c>
      <c r="E87" t="s">
        <v>133</v>
      </c>
      <c r="F87" t="s">
        <v>163</v>
      </c>
      <c r="G87" s="7">
        <v>1987</v>
      </c>
      <c r="H87" s="1">
        <v>465380.3</v>
      </c>
      <c r="I87" s="1">
        <f>HLOOKUP(F87,'HW Index'!$B$9:$F$114, 'Mains Data'!G87-1910, FALSE)</f>
        <v>0.46678635547576303</v>
      </c>
      <c r="J87" s="1">
        <f t="shared" si="2"/>
        <v>996987.79653846147</v>
      </c>
      <c r="K87" s="6">
        <v>27030</v>
      </c>
    </row>
    <row r="88" spans="1:11" x14ac:dyDescent="0.25">
      <c r="A88">
        <f t="shared" si="3"/>
        <v>81</v>
      </c>
      <c r="B88" t="s">
        <v>97</v>
      </c>
      <c r="C88" t="s">
        <v>15</v>
      </c>
      <c r="D88" t="s">
        <v>75</v>
      </c>
      <c r="E88" t="s">
        <v>133</v>
      </c>
      <c r="F88" t="s">
        <v>163</v>
      </c>
      <c r="G88" s="7">
        <v>1988</v>
      </c>
      <c r="H88" s="1">
        <v>224211</v>
      </c>
      <c r="I88" s="1">
        <f>HLOOKUP(F88,'HW Index'!$B$9:$F$114, 'Mains Data'!G88-1910, FALSE)</f>
        <v>0.48653500897666069</v>
      </c>
      <c r="J88" s="1">
        <f t="shared" si="2"/>
        <v>460832.20295202953</v>
      </c>
      <c r="K88" s="6">
        <v>15509</v>
      </c>
    </row>
    <row r="89" spans="1:11" x14ac:dyDescent="0.25">
      <c r="A89">
        <f t="shared" si="3"/>
        <v>82</v>
      </c>
      <c r="B89" t="s">
        <v>97</v>
      </c>
      <c r="C89" t="s">
        <v>15</v>
      </c>
      <c r="D89" t="s">
        <v>75</v>
      </c>
      <c r="E89" t="s">
        <v>133</v>
      </c>
      <c r="F89" t="s">
        <v>163</v>
      </c>
      <c r="G89" s="7">
        <v>1989</v>
      </c>
      <c r="H89" s="1">
        <v>102</v>
      </c>
      <c r="I89" s="1">
        <f>HLOOKUP(F89,'HW Index'!$B$9:$F$114, 'Mains Data'!G89-1910, FALSE)</f>
        <v>0.51705565529622977</v>
      </c>
      <c r="J89" s="1">
        <f t="shared" si="2"/>
        <v>197.27083333333334</v>
      </c>
      <c r="K89" s="6">
        <v>19</v>
      </c>
    </row>
    <row r="90" spans="1:11" x14ac:dyDescent="0.25">
      <c r="A90">
        <f t="shared" si="3"/>
        <v>83</v>
      </c>
      <c r="B90" t="s">
        <v>97</v>
      </c>
      <c r="C90" t="s">
        <v>15</v>
      </c>
      <c r="D90" t="s">
        <v>75</v>
      </c>
      <c r="E90" t="s">
        <v>133</v>
      </c>
      <c r="F90" t="s">
        <v>163</v>
      </c>
      <c r="G90" s="7">
        <v>1990</v>
      </c>
      <c r="H90" s="1">
        <v>27691</v>
      </c>
      <c r="I90" s="1">
        <f>HLOOKUP(F90,'HW Index'!$B$9:$F$114, 'Mains Data'!G90-1910, FALSE)</f>
        <v>0.52962298025134646</v>
      </c>
      <c r="J90" s="1">
        <f t="shared" si="2"/>
        <v>52284.362711864407</v>
      </c>
      <c r="K90" s="6">
        <v>2834</v>
      </c>
    </row>
    <row r="91" spans="1:11" x14ac:dyDescent="0.25">
      <c r="A91">
        <f t="shared" si="3"/>
        <v>84</v>
      </c>
      <c r="B91" t="s">
        <v>97</v>
      </c>
      <c r="C91" t="s">
        <v>15</v>
      </c>
      <c r="D91" t="s">
        <v>75</v>
      </c>
      <c r="E91" t="s">
        <v>133</v>
      </c>
      <c r="F91" t="s">
        <v>163</v>
      </c>
      <c r="G91" s="7">
        <v>1991</v>
      </c>
      <c r="H91" s="1">
        <v>152659.26999999999</v>
      </c>
      <c r="I91" s="1">
        <f>HLOOKUP(F91,'HW Index'!$B$9:$F$114, 'Mains Data'!G91-1910, FALSE)</f>
        <v>0.54398563734290839</v>
      </c>
      <c r="J91" s="1">
        <f t="shared" si="2"/>
        <v>280631.0672937294</v>
      </c>
      <c r="K91" s="6">
        <v>8524</v>
      </c>
    </row>
    <row r="92" spans="1:11" x14ac:dyDescent="0.25">
      <c r="A92">
        <f t="shared" si="3"/>
        <v>85</v>
      </c>
      <c r="B92" t="s">
        <v>97</v>
      </c>
      <c r="C92" t="s">
        <v>15</v>
      </c>
      <c r="D92" t="s">
        <v>75</v>
      </c>
      <c r="E92" t="s">
        <v>133</v>
      </c>
      <c r="F92" t="s">
        <v>163</v>
      </c>
      <c r="G92" s="7">
        <v>1992</v>
      </c>
      <c r="H92" s="1">
        <v>24507</v>
      </c>
      <c r="I92" s="1">
        <f>HLOOKUP(F92,'HW Index'!$B$9:$F$114, 'Mains Data'!G92-1910, FALSE)</f>
        <v>0.54757630161579895</v>
      </c>
      <c r="J92" s="1">
        <f t="shared" si="2"/>
        <v>44755.406557377049</v>
      </c>
      <c r="K92" s="6">
        <v>929</v>
      </c>
    </row>
    <row r="93" spans="1:11" x14ac:dyDescent="0.25">
      <c r="A93">
        <f t="shared" si="3"/>
        <v>86</v>
      </c>
      <c r="B93" t="s">
        <v>97</v>
      </c>
      <c r="C93" t="s">
        <v>15</v>
      </c>
      <c r="D93" t="s">
        <v>75</v>
      </c>
      <c r="E93" t="s">
        <v>133</v>
      </c>
      <c r="F93" t="s">
        <v>163</v>
      </c>
      <c r="G93" s="7">
        <v>1993</v>
      </c>
      <c r="H93" s="1">
        <v>724459.88</v>
      </c>
      <c r="I93" s="1">
        <f>HLOOKUP(F93,'HW Index'!$B$9:$F$114, 'Mains Data'!G93-1910, FALSE)</f>
        <v>0.56193895870736088</v>
      </c>
      <c r="J93" s="1">
        <f t="shared" si="2"/>
        <v>1289214.5468370607</v>
      </c>
      <c r="K93" s="6">
        <v>29447</v>
      </c>
    </row>
    <row r="94" spans="1:11" x14ac:dyDescent="0.25">
      <c r="A94">
        <f t="shared" si="3"/>
        <v>87</v>
      </c>
      <c r="B94" t="s">
        <v>97</v>
      </c>
      <c r="C94" t="s">
        <v>15</v>
      </c>
      <c r="D94" t="s">
        <v>75</v>
      </c>
      <c r="E94" t="s">
        <v>133</v>
      </c>
      <c r="F94" t="s">
        <v>163</v>
      </c>
      <c r="G94" s="7">
        <v>1994</v>
      </c>
      <c r="H94" s="1">
        <v>297406</v>
      </c>
      <c r="I94" s="1">
        <f>HLOOKUP(F94,'HW Index'!$B$9:$F$114, 'Mains Data'!G94-1910, FALSE)</f>
        <v>0.57271095152603235</v>
      </c>
      <c r="J94" s="1">
        <f t="shared" si="2"/>
        <v>519295.11598746077</v>
      </c>
      <c r="K94" s="6">
        <v>8357</v>
      </c>
    </row>
    <row r="95" spans="1:11" x14ac:dyDescent="0.25">
      <c r="A95">
        <f t="shared" si="3"/>
        <v>88</v>
      </c>
      <c r="B95" t="s">
        <v>97</v>
      </c>
      <c r="C95" t="s">
        <v>15</v>
      </c>
      <c r="D95" t="s">
        <v>75</v>
      </c>
      <c r="E95" t="s">
        <v>133</v>
      </c>
      <c r="F95" t="s">
        <v>163</v>
      </c>
      <c r="G95" s="7">
        <v>1995</v>
      </c>
      <c r="H95" s="1">
        <v>194089</v>
      </c>
      <c r="I95" s="1">
        <f>HLOOKUP(F95,'HW Index'!$B$9:$F$114, 'Mains Data'!G95-1910, FALSE)</f>
        <v>0.5888689407540395</v>
      </c>
      <c r="J95" s="1">
        <f t="shared" si="2"/>
        <v>329596.25914634147</v>
      </c>
      <c r="K95" s="6">
        <v>3714</v>
      </c>
    </row>
    <row r="96" spans="1:11" x14ac:dyDescent="0.25">
      <c r="A96">
        <f t="shared" si="3"/>
        <v>89</v>
      </c>
      <c r="B96" t="s">
        <v>97</v>
      </c>
      <c r="C96" t="s">
        <v>15</v>
      </c>
      <c r="D96" t="s">
        <v>75</v>
      </c>
      <c r="E96" t="s">
        <v>133</v>
      </c>
      <c r="F96" t="s">
        <v>163</v>
      </c>
      <c r="G96" s="7">
        <v>1996</v>
      </c>
      <c r="H96" s="1">
        <v>354604</v>
      </c>
      <c r="I96" s="1">
        <f>HLOOKUP(F96,'HW Index'!$B$9:$F$114, 'Mains Data'!G96-1910, FALSE)</f>
        <v>0.59964093357271098</v>
      </c>
      <c r="J96" s="1">
        <f t="shared" si="2"/>
        <v>591360.56287425151</v>
      </c>
      <c r="K96" s="6">
        <v>10123</v>
      </c>
    </row>
    <row r="97" spans="1:11" x14ac:dyDescent="0.25">
      <c r="A97">
        <f t="shared" si="3"/>
        <v>90</v>
      </c>
      <c r="B97" t="s">
        <v>97</v>
      </c>
      <c r="C97" t="s">
        <v>15</v>
      </c>
      <c r="D97" t="s">
        <v>75</v>
      </c>
      <c r="E97" t="s">
        <v>133</v>
      </c>
      <c r="F97" t="s">
        <v>163</v>
      </c>
      <c r="G97" s="7">
        <v>1997</v>
      </c>
      <c r="H97" s="1">
        <v>67474</v>
      </c>
      <c r="I97" s="1">
        <f>HLOOKUP(F97,'HW Index'!$B$9:$F$114, 'Mains Data'!G97-1910, FALSE)</f>
        <v>0.61220825852782768</v>
      </c>
      <c r="J97" s="1">
        <f t="shared" si="2"/>
        <v>110214.12903225806</v>
      </c>
      <c r="K97" s="6">
        <v>1705</v>
      </c>
    </row>
    <row r="98" spans="1:11" x14ac:dyDescent="0.25">
      <c r="A98">
        <f t="shared" si="3"/>
        <v>91</v>
      </c>
      <c r="B98" t="s">
        <v>97</v>
      </c>
      <c r="C98" t="s">
        <v>15</v>
      </c>
      <c r="D98" t="s">
        <v>75</v>
      </c>
      <c r="E98" t="s">
        <v>133</v>
      </c>
      <c r="F98" t="s">
        <v>163</v>
      </c>
      <c r="G98" s="7">
        <v>1998</v>
      </c>
      <c r="H98" s="1">
        <v>367739</v>
      </c>
      <c r="I98" s="1">
        <f>HLOOKUP(F98,'HW Index'!$B$9:$F$114, 'Mains Data'!G98-1910, FALSE)</f>
        <v>0.62118491921005381</v>
      </c>
      <c r="J98" s="1">
        <f t="shared" si="2"/>
        <v>591996.02023121389</v>
      </c>
      <c r="K98" s="6">
        <v>16854</v>
      </c>
    </row>
    <row r="99" spans="1:11" x14ac:dyDescent="0.25">
      <c r="A99">
        <f t="shared" si="3"/>
        <v>92</v>
      </c>
      <c r="B99" t="s">
        <v>97</v>
      </c>
      <c r="C99" t="s">
        <v>15</v>
      </c>
      <c r="D99" t="s">
        <v>75</v>
      </c>
      <c r="E99" t="s">
        <v>133</v>
      </c>
      <c r="F99" t="s">
        <v>163</v>
      </c>
      <c r="G99" s="7">
        <v>1999</v>
      </c>
      <c r="H99" s="1">
        <v>103623</v>
      </c>
      <c r="I99" s="1">
        <f>HLOOKUP(F99,'HW Index'!$B$9:$F$114, 'Mains Data'!G99-1910, FALSE)</f>
        <v>0.63195691202872528</v>
      </c>
      <c r="J99" s="1">
        <f t="shared" si="2"/>
        <v>163971.62215909091</v>
      </c>
      <c r="K99" s="6">
        <v>4807</v>
      </c>
    </row>
    <row r="100" spans="1:11" x14ac:dyDescent="0.25">
      <c r="A100">
        <f t="shared" si="3"/>
        <v>93</v>
      </c>
      <c r="B100" t="s">
        <v>97</v>
      </c>
      <c r="C100" t="s">
        <v>15</v>
      </c>
      <c r="D100" t="s">
        <v>75</v>
      </c>
      <c r="E100" t="s">
        <v>133</v>
      </c>
      <c r="F100" t="s">
        <v>163</v>
      </c>
      <c r="G100" s="7">
        <v>2000</v>
      </c>
      <c r="H100" s="1">
        <v>309849</v>
      </c>
      <c r="I100" s="1">
        <f>HLOOKUP(F100,'HW Index'!$B$9:$F$114, 'Mains Data'!G100-1910, FALSE)</f>
        <v>0.6391382405745063</v>
      </c>
      <c r="J100" s="1">
        <f t="shared" si="2"/>
        <v>484791.83426966291</v>
      </c>
      <c r="K100" s="6">
        <v>9564</v>
      </c>
    </row>
    <row r="101" spans="1:11" x14ac:dyDescent="0.25">
      <c r="A101">
        <f t="shared" si="3"/>
        <v>94</v>
      </c>
      <c r="B101" t="s">
        <v>97</v>
      </c>
      <c r="C101" t="s">
        <v>15</v>
      </c>
      <c r="D101" t="s">
        <v>75</v>
      </c>
      <c r="E101" t="s">
        <v>133</v>
      </c>
      <c r="F101" t="s">
        <v>163</v>
      </c>
      <c r="G101" s="7">
        <v>2001</v>
      </c>
      <c r="H101" s="1">
        <v>57394.17</v>
      </c>
      <c r="I101" s="1">
        <f>HLOOKUP(F101,'HW Index'!$B$9:$F$114, 'Mains Data'!G101-1910, FALSE)</f>
        <v>0.651705565529623</v>
      </c>
      <c r="J101" s="1">
        <f t="shared" si="2"/>
        <v>88067.638264462803</v>
      </c>
      <c r="K101" s="6">
        <v>1139</v>
      </c>
    </row>
    <row r="102" spans="1:11" x14ac:dyDescent="0.25">
      <c r="A102">
        <f t="shared" si="3"/>
        <v>95</v>
      </c>
      <c r="B102" t="s">
        <v>97</v>
      </c>
      <c r="C102" t="s">
        <v>15</v>
      </c>
      <c r="D102" t="s">
        <v>75</v>
      </c>
      <c r="E102" t="s">
        <v>133</v>
      </c>
      <c r="F102" t="s">
        <v>163</v>
      </c>
      <c r="G102" s="7">
        <v>2002</v>
      </c>
      <c r="H102" s="1">
        <v>62</v>
      </c>
      <c r="I102" s="1">
        <f>HLOOKUP(F102,'HW Index'!$B$9:$F$114, 'Mains Data'!G102-1910, FALSE)</f>
        <v>0.66965888689407538</v>
      </c>
      <c r="J102" s="1">
        <f t="shared" si="2"/>
        <v>92.584450402144782</v>
      </c>
      <c r="K102" s="6">
        <v>0</v>
      </c>
    </row>
    <row r="103" spans="1:11" x14ac:dyDescent="0.25">
      <c r="A103">
        <f t="shared" si="3"/>
        <v>96</v>
      </c>
      <c r="B103" t="s">
        <v>97</v>
      </c>
      <c r="C103" t="s">
        <v>15</v>
      </c>
      <c r="D103" t="s">
        <v>75</v>
      </c>
      <c r="E103" t="s">
        <v>133</v>
      </c>
      <c r="F103" t="s">
        <v>163</v>
      </c>
      <c r="G103" s="7">
        <v>2004</v>
      </c>
      <c r="H103" s="1">
        <v>2022.7</v>
      </c>
      <c r="I103" s="1">
        <f>HLOOKUP(F103,'HW Index'!$B$9:$F$114, 'Mains Data'!G103-1910, FALSE)</f>
        <v>0.69479353680430878</v>
      </c>
      <c r="J103" s="1">
        <f t="shared" si="2"/>
        <v>2911.224547803618</v>
      </c>
      <c r="K103" s="6">
        <v>58</v>
      </c>
    </row>
    <row r="104" spans="1:11" x14ac:dyDescent="0.25">
      <c r="A104">
        <f t="shared" si="3"/>
        <v>97</v>
      </c>
      <c r="B104" t="s">
        <v>97</v>
      </c>
      <c r="C104" t="s">
        <v>15</v>
      </c>
      <c r="D104" t="s">
        <v>75</v>
      </c>
      <c r="E104" t="s">
        <v>133</v>
      </c>
      <c r="F104" t="s">
        <v>163</v>
      </c>
      <c r="G104" s="7">
        <v>2005</v>
      </c>
      <c r="H104" s="1">
        <v>-15735.87</v>
      </c>
      <c r="I104" s="1">
        <f>HLOOKUP(F104,'HW Index'!$B$9:$F$114, 'Mains Data'!G104-1910, FALSE)</f>
        <v>0.74326750448833034</v>
      </c>
      <c r="J104" s="1">
        <f t="shared" si="2"/>
        <v>-21171.206739130437</v>
      </c>
      <c r="K104" s="6">
        <v>0</v>
      </c>
    </row>
    <row r="105" spans="1:11" x14ac:dyDescent="0.25">
      <c r="A105">
        <f t="shared" si="3"/>
        <v>98</v>
      </c>
      <c r="B105" t="s">
        <v>97</v>
      </c>
      <c r="C105" t="s">
        <v>15</v>
      </c>
      <c r="D105" t="s">
        <v>75</v>
      </c>
      <c r="E105" t="s">
        <v>133</v>
      </c>
      <c r="F105" t="s">
        <v>163</v>
      </c>
      <c r="G105" s="7">
        <v>2006</v>
      </c>
      <c r="H105" s="1">
        <v>1189544.02</v>
      </c>
      <c r="I105" s="1">
        <f>HLOOKUP(F105,'HW Index'!$B$9:$F$114, 'Mains Data'!G105-1910, FALSE)</f>
        <v>0.77917414721723521</v>
      </c>
      <c r="J105" s="1">
        <f t="shared" si="2"/>
        <v>1526672.8551612904</v>
      </c>
      <c r="K105" s="6">
        <v>1800</v>
      </c>
    </row>
    <row r="106" spans="1:11" x14ac:dyDescent="0.25">
      <c r="A106">
        <f t="shared" si="3"/>
        <v>99</v>
      </c>
      <c r="B106" t="s">
        <v>97</v>
      </c>
      <c r="C106" t="s">
        <v>15</v>
      </c>
      <c r="D106" t="s">
        <v>75</v>
      </c>
      <c r="E106" t="s">
        <v>133</v>
      </c>
      <c r="F106" t="s">
        <v>163</v>
      </c>
      <c r="G106" s="7">
        <v>2007</v>
      </c>
      <c r="H106" s="1">
        <v>-705.02</v>
      </c>
      <c r="I106" s="1">
        <f>HLOOKUP(F106,'HW Index'!$B$9:$F$114, 'Mains Data'!G106-1910, FALSE)</f>
        <v>0.81687612208258531</v>
      </c>
      <c r="J106" s="1">
        <f t="shared" si="2"/>
        <v>-863.06843956043951</v>
      </c>
      <c r="K106" s="6">
        <v>0</v>
      </c>
    </row>
    <row r="107" spans="1:11" x14ac:dyDescent="0.25">
      <c r="A107">
        <f t="shared" si="3"/>
        <v>100</v>
      </c>
      <c r="B107" t="s">
        <v>97</v>
      </c>
      <c r="C107" t="s">
        <v>15</v>
      </c>
      <c r="D107" t="s">
        <v>75</v>
      </c>
      <c r="E107" t="s">
        <v>133</v>
      </c>
      <c r="F107" t="s">
        <v>163</v>
      </c>
      <c r="G107" s="7">
        <v>2008</v>
      </c>
      <c r="H107" s="1">
        <v>25741.99</v>
      </c>
      <c r="I107" s="1">
        <f>HLOOKUP(F107,'HW Index'!$B$9:$F$114, 'Mains Data'!G107-1910, FALSE)</f>
        <v>0.85098743267504484</v>
      </c>
      <c r="J107" s="1">
        <f t="shared" si="2"/>
        <v>30249.553649789032</v>
      </c>
      <c r="K107" s="6">
        <v>647</v>
      </c>
    </row>
    <row r="108" spans="1:11" x14ac:dyDescent="0.25">
      <c r="A108">
        <f t="shared" si="3"/>
        <v>101</v>
      </c>
      <c r="B108" t="s">
        <v>97</v>
      </c>
      <c r="C108" t="s">
        <v>15</v>
      </c>
      <c r="D108" t="s">
        <v>75</v>
      </c>
      <c r="E108" t="s">
        <v>133</v>
      </c>
      <c r="F108" t="s">
        <v>163</v>
      </c>
      <c r="G108" s="7">
        <v>2009</v>
      </c>
      <c r="H108" s="1">
        <v>784344.40999999992</v>
      </c>
      <c r="I108" s="1">
        <f>HLOOKUP(F108,'HW Index'!$B$9:$F$114, 'Mains Data'!G108-1910, FALSE)</f>
        <v>0.90125673249551164</v>
      </c>
      <c r="J108" s="1">
        <f t="shared" si="2"/>
        <v>870278.55850597599</v>
      </c>
      <c r="K108" s="6">
        <v>7526</v>
      </c>
    </row>
    <row r="109" spans="1:11" x14ac:dyDescent="0.25">
      <c r="A109">
        <f t="shared" si="3"/>
        <v>102</v>
      </c>
      <c r="B109" t="s">
        <v>97</v>
      </c>
      <c r="C109" t="s">
        <v>15</v>
      </c>
      <c r="D109" t="s">
        <v>75</v>
      </c>
      <c r="E109" t="s">
        <v>133</v>
      </c>
      <c r="F109" t="s">
        <v>163</v>
      </c>
      <c r="G109" s="7">
        <v>2010</v>
      </c>
      <c r="H109" s="1">
        <v>1016264.6000000001</v>
      </c>
      <c r="I109" s="1">
        <f>HLOOKUP(F109,'HW Index'!$B$9:$F$114, 'Mains Data'!G109-1910, FALSE)</f>
        <v>0.88150807899461403</v>
      </c>
      <c r="J109" s="1">
        <f t="shared" si="2"/>
        <v>1152870.4321792261</v>
      </c>
      <c r="K109" s="6">
        <v>7564</v>
      </c>
    </row>
    <row r="110" spans="1:11" x14ac:dyDescent="0.25">
      <c r="A110">
        <f t="shared" si="3"/>
        <v>103</v>
      </c>
      <c r="B110" t="s">
        <v>97</v>
      </c>
      <c r="C110" t="s">
        <v>15</v>
      </c>
      <c r="D110" t="s">
        <v>75</v>
      </c>
      <c r="E110" t="s">
        <v>133</v>
      </c>
      <c r="F110" t="s">
        <v>163</v>
      </c>
      <c r="G110" s="7">
        <v>2011</v>
      </c>
      <c r="H110" s="1">
        <v>637908.1100000001</v>
      </c>
      <c r="I110" s="1">
        <f>HLOOKUP(F110,'HW Index'!$B$9:$F$114, 'Mains Data'!G110-1910, FALSE)</f>
        <v>0.90843806104129265</v>
      </c>
      <c r="J110" s="1">
        <f t="shared" si="2"/>
        <v>702203.19618577079</v>
      </c>
      <c r="K110" s="6">
        <v>5534</v>
      </c>
    </row>
    <row r="111" spans="1:11" x14ac:dyDescent="0.25">
      <c r="A111">
        <f t="shared" si="3"/>
        <v>104</v>
      </c>
      <c r="B111" t="s">
        <v>97</v>
      </c>
      <c r="C111" t="s">
        <v>15</v>
      </c>
      <c r="D111" t="s">
        <v>75</v>
      </c>
      <c r="E111" t="s">
        <v>133</v>
      </c>
      <c r="F111" t="s">
        <v>163</v>
      </c>
      <c r="G111" s="7">
        <v>2012</v>
      </c>
      <c r="H111" s="1">
        <v>1349218.09</v>
      </c>
      <c r="I111" s="1">
        <f>HLOOKUP(F111,'HW Index'!$B$9:$F$114, 'Mains Data'!G111-1910, FALSE)</f>
        <v>0.95332136445242366</v>
      </c>
      <c r="J111" s="1">
        <f t="shared" si="2"/>
        <v>1415281.4993032017</v>
      </c>
      <c r="K111" s="6">
        <v>8190</v>
      </c>
    </row>
    <row r="112" spans="1:11" x14ac:dyDescent="0.25">
      <c r="A112">
        <f t="shared" si="3"/>
        <v>105</v>
      </c>
      <c r="B112" t="s">
        <v>97</v>
      </c>
      <c r="C112" t="s">
        <v>15</v>
      </c>
      <c r="D112" t="s">
        <v>75</v>
      </c>
      <c r="E112" t="s">
        <v>133</v>
      </c>
      <c r="F112" t="s">
        <v>163</v>
      </c>
      <c r="G112" s="7">
        <v>2013</v>
      </c>
      <c r="H112" s="1">
        <v>1038600.76</v>
      </c>
      <c r="I112" s="1">
        <f>HLOOKUP(F112,'HW Index'!$B$9:$F$114, 'Mains Data'!G112-1910, FALSE)</f>
        <v>0.96050269299820468</v>
      </c>
      <c r="J112" s="1">
        <f t="shared" si="2"/>
        <v>1081309.5762990655</v>
      </c>
      <c r="K112" s="6">
        <v>2127</v>
      </c>
    </row>
    <row r="113" spans="1:11" x14ac:dyDescent="0.25">
      <c r="A113">
        <f t="shared" si="3"/>
        <v>106</v>
      </c>
      <c r="B113" t="s">
        <v>97</v>
      </c>
      <c r="C113" t="s">
        <v>15</v>
      </c>
      <c r="D113" t="s">
        <v>75</v>
      </c>
      <c r="E113" t="s">
        <v>133</v>
      </c>
      <c r="F113" t="s">
        <v>163</v>
      </c>
      <c r="G113" s="7">
        <v>2014</v>
      </c>
      <c r="H113" s="1">
        <v>30491.83</v>
      </c>
      <c r="I113" s="1">
        <f>HLOOKUP(F113,'HW Index'!$B$9:$F$114, 'Mains Data'!G113-1910, FALSE)</f>
        <v>0.96947935368043092</v>
      </c>
      <c r="J113" s="1">
        <f t="shared" si="2"/>
        <v>31451.757981481482</v>
      </c>
      <c r="K113" s="6">
        <v>11</v>
      </c>
    </row>
    <row r="114" spans="1:11" x14ac:dyDescent="0.25">
      <c r="A114">
        <f t="shared" si="3"/>
        <v>107</v>
      </c>
      <c r="B114" t="s">
        <v>97</v>
      </c>
      <c r="C114" t="s">
        <v>15</v>
      </c>
      <c r="D114" t="s">
        <v>75</v>
      </c>
      <c r="E114" t="s">
        <v>133</v>
      </c>
      <c r="F114" t="s">
        <v>163</v>
      </c>
      <c r="G114" s="7">
        <v>2015</v>
      </c>
      <c r="H114" s="1">
        <v>2076507.51</v>
      </c>
      <c r="I114" s="1">
        <f>HLOOKUP(F114,'HW Index'!$B$9:$F$114, 'Mains Data'!G114-1910, FALSE)</f>
        <v>0.98384201077199285</v>
      </c>
      <c r="J114" s="1">
        <f t="shared" si="2"/>
        <v>2110610.7355291969</v>
      </c>
      <c r="K114" s="6">
        <v>6874</v>
      </c>
    </row>
    <row r="115" spans="1:11" x14ac:dyDescent="0.25">
      <c r="A115">
        <f t="shared" si="3"/>
        <v>108</v>
      </c>
      <c r="B115" t="s">
        <v>97</v>
      </c>
      <c r="C115" t="s">
        <v>15</v>
      </c>
      <c r="D115" t="s">
        <v>75</v>
      </c>
      <c r="E115" t="s">
        <v>133</v>
      </c>
      <c r="F115" t="s">
        <v>163</v>
      </c>
      <c r="G115" s="7">
        <v>2016</v>
      </c>
      <c r="H115" s="1">
        <v>146363.18</v>
      </c>
      <c r="I115" s="1">
        <f>HLOOKUP(F115,'HW Index'!$B$9:$F$114, 'Mains Data'!G115-1910, FALSE)</f>
        <v>1</v>
      </c>
      <c r="J115" s="1">
        <f t="shared" si="2"/>
        <v>146363.18</v>
      </c>
      <c r="K115" s="6">
        <v>38</v>
      </c>
    </row>
    <row r="116" spans="1:11" x14ac:dyDescent="0.25">
      <c r="A116">
        <f t="shared" si="3"/>
        <v>109</v>
      </c>
      <c r="B116" t="s">
        <v>97</v>
      </c>
      <c r="C116" t="s">
        <v>15</v>
      </c>
      <c r="D116" t="s">
        <v>76</v>
      </c>
      <c r="E116" t="s">
        <v>134</v>
      </c>
      <c r="F116" t="s">
        <v>163</v>
      </c>
      <c r="G116" s="7">
        <v>1957</v>
      </c>
      <c r="H116" s="1">
        <v>243685.46000000002</v>
      </c>
      <c r="I116" s="1">
        <f>HLOOKUP(F116,'HW Index'!$B$9:$F$114, 'Mains Data'!G116-1910, FALSE)</f>
        <v>6.3183475091130009E-2</v>
      </c>
      <c r="J116" s="1">
        <f t="shared" si="2"/>
        <v>3856791.030384616</v>
      </c>
      <c r="K116" s="6">
        <v>37449</v>
      </c>
    </row>
    <row r="117" spans="1:11" x14ac:dyDescent="0.25">
      <c r="A117">
        <f t="shared" si="3"/>
        <v>110</v>
      </c>
      <c r="B117" t="s">
        <v>97</v>
      </c>
      <c r="C117" t="s">
        <v>15</v>
      </c>
      <c r="D117" t="s">
        <v>76</v>
      </c>
      <c r="E117" t="s">
        <v>134</v>
      </c>
      <c r="F117" t="s">
        <v>163</v>
      </c>
      <c r="G117" s="7">
        <v>1961</v>
      </c>
      <c r="H117" s="1">
        <v>53774</v>
      </c>
      <c r="I117" s="1">
        <f>HLOOKUP(F117,'HW Index'!$B$9:$F$114, 'Mains Data'!G117-1910, FALSE)</f>
        <v>0.12567324955116696</v>
      </c>
      <c r="J117" s="1">
        <f t="shared" si="2"/>
        <v>427887.4</v>
      </c>
      <c r="K117" s="6">
        <v>10361</v>
      </c>
    </row>
    <row r="118" spans="1:11" x14ac:dyDescent="0.25">
      <c r="A118">
        <f t="shared" si="3"/>
        <v>111</v>
      </c>
      <c r="B118" t="s">
        <v>97</v>
      </c>
      <c r="C118" t="s">
        <v>15</v>
      </c>
      <c r="D118" t="s">
        <v>76</v>
      </c>
      <c r="E118" t="s">
        <v>134</v>
      </c>
      <c r="F118" t="s">
        <v>163</v>
      </c>
      <c r="G118" s="7">
        <v>1965</v>
      </c>
      <c r="H118" s="1">
        <v>121189</v>
      </c>
      <c r="I118" s="1">
        <f>HLOOKUP(F118,'HW Index'!$B$9:$F$114, 'Mains Data'!G118-1910, FALSE)</f>
        <v>0.13285457809694792</v>
      </c>
      <c r="J118" s="1">
        <f t="shared" si="2"/>
        <v>912192.87837837846</v>
      </c>
      <c r="K118" s="6">
        <v>23034</v>
      </c>
    </row>
    <row r="119" spans="1:11" x14ac:dyDescent="0.25">
      <c r="A119">
        <f t="shared" si="3"/>
        <v>112</v>
      </c>
      <c r="B119" t="s">
        <v>97</v>
      </c>
      <c r="C119" t="s">
        <v>15</v>
      </c>
      <c r="D119" t="s">
        <v>76</v>
      </c>
      <c r="E119" t="s">
        <v>134</v>
      </c>
      <c r="F119" t="s">
        <v>163</v>
      </c>
      <c r="G119" s="7">
        <v>1973</v>
      </c>
      <c r="H119" s="1">
        <v>139172</v>
      </c>
      <c r="I119" s="1">
        <f>HLOOKUP(F119,'HW Index'!$B$9:$F$114, 'Mains Data'!G119-1910, FALSE)</f>
        <v>0.17953321364452424</v>
      </c>
      <c r="J119" s="1">
        <f t="shared" si="2"/>
        <v>775188.04</v>
      </c>
      <c r="K119" s="6">
        <v>19048</v>
      </c>
    </row>
    <row r="120" spans="1:11" x14ac:dyDescent="0.25">
      <c r="A120">
        <f t="shared" si="3"/>
        <v>113</v>
      </c>
      <c r="B120" t="s">
        <v>97</v>
      </c>
      <c r="C120" t="s">
        <v>15</v>
      </c>
      <c r="D120" t="s">
        <v>76</v>
      </c>
      <c r="E120" t="s">
        <v>134</v>
      </c>
      <c r="F120" t="s">
        <v>163</v>
      </c>
      <c r="G120" s="7">
        <v>1987</v>
      </c>
      <c r="H120" s="1">
        <v>194164</v>
      </c>
      <c r="I120" s="1">
        <f>HLOOKUP(F120,'HW Index'!$B$9:$F$114, 'Mains Data'!G120-1910, FALSE)</f>
        <v>0.46678635547576303</v>
      </c>
      <c r="J120" s="1">
        <f t="shared" si="2"/>
        <v>415959.03076923074</v>
      </c>
      <c r="K120" s="6">
        <v>21328</v>
      </c>
    </row>
    <row r="121" spans="1:11" x14ac:dyDescent="0.25">
      <c r="A121">
        <f t="shared" si="3"/>
        <v>114</v>
      </c>
      <c r="B121" t="s">
        <v>97</v>
      </c>
      <c r="C121" t="s">
        <v>15</v>
      </c>
      <c r="D121" t="s">
        <v>76</v>
      </c>
      <c r="E121" t="s">
        <v>134</v>
      </c>
      <c r="F121" t="s">
        <v>163</v>
      </c>
      <c r="G121" s="7">
        <v>1989</v>
      </c>
      <c r="H121" s="1">
        <v>1246126.07</v>
      </c>
      <c r="I121" s="1">
        <f>HLOOKUP(F121,'HW Index'!$B$9:$F$114, 'Mains Data'!G121-1910, FALSE)</f>
        <v>0.51705565529622977</v>
      </c>
      <c r="J121" s="1">
        <f t="shared" si="2"/>
        <v>2410042.433993056</v>
      </c>
      <c r="K121" s="6">
        <v>50809</v>
      </c>
    </row>
    <row r="122" spans="1:11" x14ac:dyDescent="0.25">
      <c r="A122">
        <f t="shared" si="3"/>
        <v>115</v>
      </c>
      <c r="B122" t="s">
        <v>97</v>
      </c>
      <c r="C122" t="s">
        <v>15</v>
      </c>
      <c r="D122" t="s">
        <v>76</v>
      </c>
      <c r="E122" t="s">
        <v>134</v>
      </c>
      <c r="F122" t="s">
        <v>163</v>
      </c>
      <c r="G122" s="7">
        <v>1990</v>
      </c>
      <c r="H122" s="1">
        <v>46579</v>
      </c>
      <c r="I122" s="1">
        <f>HLOOKUP(F122,'HW Index'!$B$9:$F$114, 'Mains Data'!G122-1910, FALSE)</f>
        <v>0.52962298025134646</v>
      </c>
      <c r="J122" s="1">
        <f t="shared" si="2"/>
        <v>87947.467796610174</v>
      </c>
      <c r="K122" s="6">
        <v>1492</v>
      </c>
    </row>
    <row r="123" spans="1:11" x14ac:dyDescent="0.25">
      <c r="A123">
        <f t="shared" si="3"/>
        <v>116</v>
      </c>
      <c r="B123" t="s">
        <v>97</v>
      </c>
      <c r="C123" t="s">
        <v>15</v>
      </c>
      <c r="D123" t="s">
        <v>76</v>
      </c>
      <c r="E123" t="s">
        <v>134</v>
      </c>
      <c r="F123" t="s">
        <v>163</v>
      </c>
      <c r="G123" s="7">
        <v>1991</v>
      </c>
      <c r="H123" s="1">
        <v>306709</v>
      </c>
      <c r="I123" s="1">
        <f>HLOOKUP(F123,'HW Index'!$B$9:$F$114, 'Mains Data'!G123-1910, FALSE)</f>
        <v>0.54398563734290839</v>
      </c>
      <c r="J123" s="1">
        <f t="shared" si="2"/>
        <v>563818.19471947197</v>
      </c>
      <c r="K123" s="6">
        <v>13676</v>
      </c>
    </row>
    <row r="124" spans="1:11" x14ac:dyDescent="0.25">
      <c r="A124">
        <f t="shared" si="3"/>
        <v>117</v>
      </c>
      <c r="B124" t="s">
        <v>97</v>
      </c>
      <c r="C124" t="s">
        <v>15</v>
      </c>
      <c r="D124" t="s">
        <v>76</v>
      </c>
      <c r="E124" t="s">
        <v>134</v>
      </c>
      <c r="F124" t="s">
        <v>163</v>
      </c>
      <c r="G124" s="7">
        <v>1992</v>
      </c>
      <c r="H124" s="1">
        <v>694112.04999999993</v>
      </c>
      <c r="I124" s="1">
        <f>HLOOKUP(F124,'HW Index'!$B$9:$F$114, 'Mains Data'!G124-1910, FALSE)</f>
        <v>0.54757630161579895</v>
      </c>
      <c r="J124" s="1">
        <f t="shared" si="2"/>
        <v>1267607.9077049179</v>
      </c>
      <c r="K124" s="6">
        <v>12870</v>
      </c>
    </row>
    <row r="125" spans="1:11" x14ac:dyDescent="0.25">
      <c r="A125">
        <f t="shared" si="3"/>
        <v>118</v>
      </c>
      <c r="B125" t="s">
        <v>97</v>
      </c>
      <c r="C125" t="s">
        <v>15</v>
      </c>
      <c r="D125" t="s">
        <v>76</v>
      </c>
      <c r="E125" t="s">
        <v>134</v>
      </c>
      <c r="F125" t="s">
        <v>163</v>
      </c>
      <c r="G125" s="7">
        <v>1993</v>
      </c>
      <c r="H125" s="1">
        <v>2387.7799999999997</v>
      </c>
      <c r="I125" s="1">
        <f>HLOOKUP(F125,'HW Index'!$B$9:$F$114, 'Mains Data'!G125-1910, FALSE)</f>
        <v>0.56193895870736088</v>
      </c>
      <c r="J125" s="1">
        <f t="shared" si="2"/>
        <v>4249.1803833865806</v>
      </c>
      <c r="K125" s="6">
        <v>351</v>
      </c>
    </row>
    <row r="126" spans="1:11" x14ac:dyDescent="0.25">
      <c r="A126">
        <f t="shared" si="3"/>
        <v>119</v>
      </c>
      <c r="B126" t="s">
        <v>97</v>
      </c>
      <c r="C126" t="s">
        <v>15</v>
      </c>
      <c r="D126" t="s">
        <v>76</v>
      </c>
      <c r="E126" t="s">
        <v>134</v>
      </c>
      <c r="F126" t="s">
        <v>163</v>
      </c>
      <c r="G126" s="7">
        <v>1994</v>
      </c>
      <c r="H126" s="1">
        <v>1688664.9600000002</v>
      </c>
      <c r="I126" s="1">
        <f>HLOOKUP(F126,'HW Index'!$B$9:$F$114, 'Mains Data'!G126-1910, FALSE)</f>
        <v>0.57271095152603235</v>
      </c>
      <c r="J126" s="1">
        <f t="shared" si="2"/>
        <v>2948546.654294671</v>
      </c>
      <c r="K126" s="6">
        <v>46133</v>
      </c>
    </row>
    <row r="127" spans="1:11" x14ac:dyDescent="0.25">
      <c r="A127">
        <f t="shared" si="3"/>
        <v>120</v>
      </c>
      <c r="B127" t="s">
        <v>97</v>
      </c>
      <c r="C127" t="s">
        <v>15</v>
      </c>
      <c r="D127" t="s">
        <v>76</v>
      </c>
      <c r="E127" t="s">
        <v>134</v>
      </c>
      <c r="F127" t="s">
        <v>163</v>
      </c>
      <c r="G127" s="7">
        <v>1995</v>
      </c>
      <c r="H127" s="1">
        <v>1244140</v>
      </c>
      <c r="I127" s="1">
        <f>HLOOKUP(F127,'HW Index'!$B$9:$F$114, 'Mains Data'!G127-1910, FALSE)</f>
        <v>0.5888689407540395</v>
      </c>
      <c r="J127" s="1">
        <f t="shared" si="2"/>
        <v>2112762.1341463416</v>
      </c>
      <c r="K127" s="6">
        <v>26916</v>
      </c>
    </row>
    <row r="128" spans="1:11" x14ac:dyDescent="0.25">
      <c r="A128">
        <f t="shared" si="3"/>
        <v>121</v>
      </c>
      <c r="B128" t="s">
        <v>97</v>
      </c>
      <c r="C128" t="s">
        <v>15</v>
      </c>
      <c r="D128" t="s">
        <v>76</v>
      </c>
      <c r="E128" t="s">
        <v>134</v>
      </c>
      <c r="F128" t="s">
        <v>163</v>
      </c>
      <c r="G128" s="7">
        <v>1996</v>
      </c>
      <c r="H128" s="1">
        <v>814292.06</v>
      </c>
      <c r="I128" s="1">
        <f>HLOOKUP(F128,'HW Index'!$B$9:$F$114, 'Mains Data'!G128-1910, FALSE)</f>
        <v>0.59964093357271098</v>
      </c>
      <c r="J128" s="1">
        <f t="shared" si="2"/>
        <v>1357966.1000598802</v>
      </c>
      <c r="K128" s="6">
        <v>14103</v>
      </c>
    </row>
    <row r="129" spans="1:11" x14ac:dyDescent="0.25">
      <c r="A129">
        <f t="shared" si="3"/>
        <v>122</v>
      </c>
      <c r="B129" t="s">
        <v>97</v>
      </c>
      <c r="C129" t="s">
        <v>15</v>
      </c>
      <c r="D129" t="s">
        <v>76</v>
      </c>
      <c r="E129" t="s">
        <v>134</v>
      </c>
      <c r="F129" t="s">
        <v>163</v>
      </c>
      <c r="G129" s="7">
        <v>1997</v>
      </c>
      <c r="H129" s="1">
        <v>100366.44</v>
      </c>
      <c r="I129" s="1">
        <f>HLOOKUP(F129,'HW Index'!$B$9:$F$114, 'Mains Data'!G129-1910, FALSE)</f>
        <v>0.61220825852782768</v>
      </c>
      <c r="J129" s="1">
        <f t="shared" si="2"/>
        <v>163941.66299120235</v>
      </c>
      <c r="K129" s="6">
        <v>2822</v>
      </c>
    </row>
    <row r="130" spans="1:11" x14ac:dyDescent="0.25">
      <c r="A130">
        <f t="shared" si="3"/>
        <v>123</v>
      </c>
      <c r="B130" t="s">
        <v>97</v>
      </c>
      <c r="C130" t="s">
        <v>15</v>
      </c>
      <c r="D130" t="s">
        <v>76</v>
      </c>
      <c r="E130" t="s">
        <v>134</v>
      </c>
      <c r="F130" t="s">
        <v>163</v>
      </c>
      <c r="G130" s="7">
        <v>1998</v>
      </c>
      <c r="H130" s="1">
        <v>894224</v>
      </c>
      <c r="I130" s="1">
        <f>HLOOKUP(F130,'HW Index'!$B$9:$F$114, 'Mains Data'!G130-1910, FALSE)</f>
        <v>0.62118491921005381</v>
      </c>
      <c r="J130" s="1">
        <f t="shared" si="2"/>
        <v>1439545.5722543353</v>
      </c>
      <c r="K130" s="6">
        <v>12057</v>
      </c>
    </row>
    <row r="131" spans="1:11" x14ac:dyDescent="0.25">
      <c r="A131">
        <f t="shared" si="3"/>
        <v>124</v>
      </c>
      <c r="B131" t="s">
        <v>97</v>
      </c>
      <c r="C131" t="s">
        <v>15</v>
      </c>
      <c r="D131" t="s">
        <v>76</v>
      </c>
      <c r="E131" t="s">
        <v>134</v>
      </c>
      <c r="F131" t="s">
        <v>163</v>
      </c>
      <c r="G131" s="7">
        <v>1999</v>
      </c>
      <c r="H131" s="1">
        <v>1810781.21</v>
      </c>
      <c r="I131" s="1">
        <f>HLOOKUP(F131,'HW Index'!$B$9:$F$114, 'Mains Data'!G131-1910, FALSE)</f>
        <v>0.63195691202872528</v>
      </c>
      <c r="J131" s="1">
        <f t="shared" si="2"/>
        <v>2865355.4942329545</v>
      </c>
      <c r="K131" s="6">
        <v>39752</v>
      </c>
    </row>
    <row r="132" spans="1:11" x14ac:dyDescent="0.25">
      <c r="A132">
        <f t="shared" si="3"/>
        <v>125</v>
      </c>
      <c r="B132" t="s">
        <v>97</v>
      </c>
      <c r="C132" t="s">
        <v>15</v>
      </c>
      <c r="D132" t="s">
        <v>76</v>
      </c>
      <c r="E132" t="s">
        <v>134</v>
      </c>
      <c r="F132" t="s">
        <v>163</v>
      </c>
      <c r="G132" s="7">
        <v>2000</v>
      </c>
      <c r="H132" s="1">
        <v>67822</v>
      </c>
      <c r="I132" s="1">
        <f>HLOOKUP(F132,'HW Index'!$B$9:$F$114, 'Mains Data'!G132-1910, FALSE)</f>
        <v>0.6391382405745063</v>
      </c>
      <c r="J132" s="1">
        <f t="shared" si="2"/>
        <v>106114.75842696629</v>
      </c>
      <c r="K132" s="6">
        <v>832</v>
      </c>
    </row>
    <row r="133" spans="1:11" x14ac:dyDescent="0.25">
      <c r="A133">
        <f t="shared" si="3"/>
        <v>126</v>
      </c>
      <c r="B133" t="s">
        <v>97</v>
      </c>
      <c r="C133" t="s">
        <v>15</v>
      </c>
      <c r="D133" t="s">
        <v>76</v>
      </c>
      <c r="E133" t="s">
        <v>134</v>
      </c>
      <c r="F133" t="s">
        <v>163</v>
      </c>
      <c r="G133" s="7">
        <v>2002</v>
      </c>
      <c r="H133" s="1">
        <v>5085</v>
      </c>
      <c r="I133" s="1">
        <f>HLOOKUP(F133,'HW Index'!$B$9:$F$114, 'Mains Data'!G133-1910, FALSE)</f>
        <v>0.66965888689407538</v>
      </c>
      <c r="J133" s="1">
        <f t="shared" si="2"/>
        <v>7593.4182305630029</v>
      </c>
      <c r="K133" s="6">
        <v>0</v>
      </c>
    </row>
    <row r="134" spans="1:11" x14ac:dyDescent="0.25">
      <c r="A134">
        <f t="shared" si="3"/>
        <v>127</v>
      </c>
      <c r="B134" t="s">
        <v>97</v>
      </c>
      <c r="C134" t="s">
        <v>15</v>
      </c>
      <c r="D134" t="s">
        <v>76</v>
      </c>
      <c r="E134" t="s">
        <v>134</v>
      </c>
      <c r="F134" t="s">
        <v>163</v>
      </c>
      <c r="G134" s="7">
        <v>2004</v>
      </c>
      <c r="H134" s="1">
        <v>542830.13</v>
      </c>
      <c r="I134" s="1">
        <f>HLOOKUP(F134,'HW Index'!$B$9:$F$114, 'Mains Data'!G134-1910, FALSE)</f>
        <v>0.69479353680430878</v>
      </c>
      <c r="J134" s="1">
        <f t="shared" si="2"/>
        <v>781282.64188630495</v>
      </c>
      <c r="K134" s="6">
        <v>20741</v>
      </c>
    </row>
    <row r="135" spans="1:11" x14ac:dyDescent="0.25">
      <c r="A135">
        <f t="shared" si="3"/>
        <v>128</v>
      </c>
      <c r="B135" t="s">
        <v>97</v>
      </c>
      <c r="C135" t="s">
        <v>15</v>
      </c>
      <c r="D135" t="s">
        <v>76</v>
      </c>
      <c r="E135" t="s">
        <v>134</v>
      </c>
      <c r="F135" t="s">
        <v>163</v>
      </c>
      <c r="G135" s="7">
        <v>2005</v>
      </c>
      <c r="H135" s="1">
        <v>146686.19</v>
      </c>
      <c r="I135" s="1">
        <f>HLOOKUP(F135,'HW Index'!$B$9:$F$114, 'Mains Data'!G135-1910, FALSE)</f>
        <v>0.74326750448833034</v>
      </c>
      <c r="J135" s="1">
        <f t="shared" si="2"/>
        <v>197353.15900966185</v>
      </c>
      <c r="K135" s="6">
        <v>1695</v>
      </c>
    </row>
    <row r="136" spans="1:11" x14ac:dyDescent="0.25">
      <c r="A136">
        <f t="shared" si="3"/>
        <v>129</v>
      </c>
      <c r="B136" t="s">
        <v>97</v>
      </c>
      <c r="C136" t="s">
        <v>15</v>
      </c>
      <c r="D136" t="s">
        <v>76</v>
      </c>
      <c r="E136" t="s">
        <v>134</v>
      </c>
      <c r="F136" t="s">
        <v>163</v>
      </c>
      <c r="G136" s="7">
        <v>2006</v>
      </c>
      <c r="H136" s="1">
        <v>1437791.31</v>
      </c>
      <c r="I136" s="1">
        <f>HLOOKUP(F136,'HW Index'!$B$9:$F$114, 'Mains Data'!G136-1910, FALSE)</f>
        <v>0.77917414721723521</v>
      </c>
      <c r="J136" s="1">
        <f t="shared" si="2"/>
        <v>1845275.9439400921</v>
      </c>
      <c r="K136" s="6">
        <v>15287</v>
      </c>
    </row>
    <row r="137" spans="1:11" x14ac:dyDescent="0.25">
      <c r="A137">
        <f t="shared" si="3"/>
        <v>130</v>
      </c>
      <c r="B137" t="s">
        <v>97</v>
      </c>
      <c r="C137" t="s">
        <v>15</v>
      </c>
      <c r="D137" t="s">
        <v>76</v>
      </c>
      <c r="E137" t="s">
        <v>134</v>
      </c>
      <c r="F137" t="s">
        <v>163</v>
      </c>
      <c r="G137" s="7">
        <v>2007</v>
      </c>
      <c r="H137" s="1">
        <v>1299.4100000000001</v>
      </c>
      <c r="I137" s="1">
        <f>HLOOKUP(F137,'HW Index'!$B$9:$F$114, 'Mains Data'!G137-1910, FALSE)</f>
        <v>0.81687612208258531</v>
      </c>
      <c r="J137" s="1">
        <f t="shared" ref="J137:J200" si="4">IFERROR(H137/I137, "")</f>
        <v>1590.7063076923077</v>
      </c>
      <c r="K137" s="6">
        <v>0</v>
      </c>
    </row>
    <row r="138" spans="1:11" x14ac:dyDescent="0.25">
      <c r="A138">
        <f t="shared" ref="A138:A201" si="5">A137+1</f>
        <v>131</v>
      </c>
      <c r="B138" t="s">
        <v>97</v>
      </c>
      <c r="C138" t="s">
        <v>15</v>
      </c>
      <c r="D138" t="s">
        <v>76</v>
      </c>
      <c r="E138" t="s">
        <v>134</v>
      </c>
      <c r="F138" t="s">
        <v>163</v>
      </c>
      <c r="G138" s="7">
        <v>2008</v>
      </c>
      <c r="H138" s="1">
        <v>1163457.9099999999</v>
      </c>
      <c r="I138" s="1">
        <f>HLOOKUP(F138,'HW Index'!$B$9:$F$114, 'Mains Data'!G138-1910, FALSE)</f>
        <v>0.85098743267504484</v>
      </c>
      <c r="J138" s="1">
        <f t="shared" si="4"/>
        <v>1367185.7718776371</v>
      </c>
      <c r="K138" s="6">
        <v>5429</v>
      </c>
    </row>
    <row r="139" spans="1:11" x14ac:dyDescent="0.25">
      <c r="A139">
        <f t="shared" si="5"/>
        <v>132</v>
      </c>
      <c r="B139" t="s">
        <v>97</v>
      </c>
      <c r="C139" t="s">
        <v>15</v>
      </c>
      <c r="D139" t="s">
        <v>76</v>
      </c>
      <c r="E139" t="s">
        <v>134</v>
      </c>
      <c r="F139" t="s">
        <v>163</v>
      </c>
      <c r="G139" s="7">
        <v>2009</v>
      </c>
      <c r="H139" s="1">
        <v>1762501.6199999999</v>
      </c>
      <c r="I139" s="1">
        <f>HLOOKUP(F139,'HW Index'!$B$9:$F$114, 'Mains Data'!G139-1910, FALSE)</f>
        <v>0.90125673249551164</v>
      </c>
      <c r="J139" s="1">
        <f t="shared" si="4"/>
        <v>1955604.387131474</v>
      </c>
      <c r="K139" s="6">
        <v>9806</v>
      </c>
    </row>
    <row r="140" spans="1:11" x14ac:dyDescent="0.25">
      <c r="A140">
        <f t="shared" si="5"/>
        <v>133</v>
      </c>
      <c r="B140" t="s">
        <v>97</v>
      </c>
      <c r="C140" t="s">
        <v>15</v>
      </c>
      <c r="D140" t="s">
        <v>76</v>
      </c>
      <c r="E140" t="s">
        <v>134</v>
      </c>
      <c r="F140" t="s">
        <v>163</v>
      </c>
      <c r="G140" s="7">
        <v>2010</v>
      </c>
      <c r="H140" s="1">
        <v>633466.56000000017</v>
      </c>
      <c r="I140" s="1">
        <f>HLOOKUP(F140,'HW Index'!$B$9:$F$114, 'Mains Data'!G140-1910, FALSE)</f>
        <v>0.88150807899461403</v>
      </c>
      <c r="J140" s="1">
        <f t="shared" si="4"/>
        <v>718616.85116089636</v>
      </c>
      <c r="K140" s="6">
        <v>2926</v>
      </c>
    </row>
    <row r="141" spans="1:11" x14ac:dyDescent="0.25">
      <c r="A141">
        <f t="shared" si="5"/>
        <v>134</v>
      </c>
      <c r="B141" t="s">
        <v>97</v>
      </c>
      <c r="C141" t="s">
        <v>15</v>
      </c>
      <c r="D141" t="s">
        <v>76</v>
      </c>
      <c r="E141" t="s">
        <v>134</v>
      </c>
      <c r="F141" t="s">
        <v>163</v>
      </c>
      <c r="G141" s="7">
        <v>2011</v>
      </c>
      <c r="H141" s="1">
        <v>22509.81</v>
      </c>
      <c r="I141" s="1">
        <f>HLOOKUP(F141,'HW Index'!$B$9:$F$114, 'Mains Data'!G141-1910, FALSE)</f>
        <v>0.90843806104129265</v>
      </c>
      <c r="J141" s="1">
        <f t="shared" si="4"/>
        <v>24778.585316205535</v>
      </c>
      <c r="K141" s="6">
        <v>32</v>
      </c>
    </row>
    <row r="142" spans="1:11" x14ac:dyDescent="0.25">
      <c r="A142">
        <f t="shared" si="5"/>
        <v>135</v>
      </c>
      <c r="B142" t="s">
        <v>97</v>
      </c>
      <c r="C142" t="s">
        <v>15</v>
      </c>
      <c r="D142" t="s">
        <v>76</v>
      </c>
      <c r="E142" t="s">
        <v>134</v>
      </c>
      <c r="F142" t="s">
        <v>163</v>
      </c>
      <c r="G142" s="7">
        <v>2012</v>
      </c>
      <c r="H142" s="1">
        <v>83303.83</v>
      </c>
      <c r="I142" s="1">
        <f>HLOOKUP(F142,'HW Index'!$B$9:$F$114, 'Mains Data'!G142-1910, FALSE)</f>
        <v>0.95332136445242366</v>
      </c>
      <c r="J142" s="1">
        <f t="shared" si="4"/>
        <v>87382.736930320156</v>
      </c>
      <c r="K142" s="6">
        <v>270</v>
      </c>
    </row>
    <row r="143" spans="1:11" x14ac:dyDescent="0.25">
      <c r="A143">
        <f t="shared" si="5"/>
        <v>136</v>
      </c>
      <c r="B143" t="s">
        <v>97</v>
      </c>
      <c r="C143" t="s">
        <v>15</v>
      </c>
      <c r="D143" t="s">
        <v>76</v>
      </c>
      <c r="E143" t="s">
        <v>134</v>
      </c>
      <c r="F143" t="s">
        <v>163</v>
      </c>
      <c r="G143" s="7">
        <v>2013</v>
      </c>
      <c r="H143" s="1">
        <v>-74383.67</v>
      </c>
      <c r="I143" s="1">
        <f>HLOOKUP(F143,'HW Index'!$B$9:$F$114, 'Mains Data'!G143-1910, FALSE)</f>
        <v>0.96050269299820468</v>
      </c>
      <c r="J143" s="1">
        <f t="shared" si="4"/>
        <v>-77442.437738317749</v>
      </c>
      <c r="K143" s="6">
        <v>1850</v>
      </c>
    </row>
    <row r="144" spans="1:11" x14ac:dyDescent="0.25">
      <c r="A144">
        <f t="shared" si="5"/>
        <v>137</v>
      </c>
      <c r="B144" t="s">
        <v>97</v>
      </c>
      <c r="C144" t="s">
        <v>15</v>
      </c>
      <c r="D144" t="s">
        <v>76</v>
      </c>
      <c r="E144" t="s">
        <v>134</v>
      </c>
      <c r="F144" t="s">
        <v>163</v>
      </c>
      <c r="G144" s="7">
        <v>2014</v>
      </c>
      <c r="H144" s="1">
        <v>1308795.3600000001</v>
      </c>
      <c r="I144" s="1">
        <f>HLOOKUP(F144,'HW Index'!$B$9:$F$114, 'Mains Data'!G144-1910, FALSE)</f>
        <v>0.96947935368043092</v>
      </c>
      <c r="J144" s="1">
        <f t="shared" si="4"/>
        <v>1349998.1768888889</v>
      </c>
      <c r="K144" s="6">
        <v>1237</v>
      </c>
    </row>
    <row r="145" spans="1:13" x14ac:dyDescent="0.25">
      <c r="A145">
        <f t="shared" si="5"/>
        <v>138</v>
      </c>
      <c r="B145" t="s">
        <v>97</v>
      </c>
      <c r="C145" t="s">
        <v>15</v>
      </c>
      <c r="D145" t="s">
        <v>76</v>
      </c>
      <c r="E145" t="s">
        <v>134</v>
      </c>
      <c r="F145" t="s">
        <v>163</v>
      </c>
      <c r="G145" s="7">
        <v>2015</v>
      </c>
      <c r="H145" s="1">
        <v>1817226.5</v>
      </c>
      <c r="I145" s="1">
        <f>HLOOKUP(F145,'HW Index'!$B$9:$F$114, 'Mains Data'!G145-1910, FALSE)</f>
        <v>0.98384201077199285</v>
      </c>
      <c r="J145" s="1">
        <f t="shared" si="4"/>
        <v>1847071.4607664233</v>
      </c>
      <c r="K145" s="6">
        <v>6304</v>
      </c>
    </row>
    <row r="146" spans="1:13" x14ac:dyDescent="0.25">
      <c r="A146">
        <f t="shared" si="5"/>
        <v>139</v>
      </c>
      <c r="B146" t="s">
        <v>97</v>
      </c>
      <c r="C146" t="s">
        <v>15</v>
      </c>
      <c r="D146" t="s">
        <v>77</v>
      </c>
      <c r="E146" t="s">
        <v>135</v>
      </c>
      <c r="F146" t="s">
        <v>163</v>
      </c>
      <c r="G146" s="7">
        <v>1957</v>
      </c>
      <c r="H146" s="1">
        <v>88992.449999999953</v>
      </c>
      <c r="I146" s="1">
        <f>HLOOKUP(F146,'HW Index'!$B$9:$F$114, 'Mains Data'!G146-1910, FALSE)</f>
        <v>6.3183475091130009E-2</v>
      </c>
      <c r="J146" s="1">
        <f t="shared" si="4"/>
        <v>1408476.6605769224</v>
      </c>
      <c r="K146" s="6">
        <v>13380</v>
      </c>
      <c r="L146" s="11"/>
      <c r="M146" s="11"/>
    </row>
    <row r="147" spans="1:13" x14ac:dyDescent="0.25">
      <c r="A147">
        <f t="shared" si="5"/>
        <v>140</v>
      </c>
      <c r="B147" t="s">
        <v>97</v>
      </c>
      <c r="C147" t="s">
        <v>15</v>
      </c>
      <c r="D147" t="s">
        <v>77</v>
      </c>
      <c r="E147" t="s">
        <v>135</v>
      </c>
      <c r="F147" t="s">
        <v>163</v>
      </c>
      <c r="G147" s="7">
        <v>1958</v>
      </c>
      <c r="H147" s="1">
        <v>10913.450000000012</v>
      </c>
      <c r="I147" s="1">
        <f>HLOOKUP(F147,'HW Index'!$B$9:$F$114, 'Mains Data'!G147-1910, FALSE)</f>
        <v>6.6828675577156743E-2</v>
      </c>
      <c r="J147" s="1">
        <f t="shared" si="4"/>
        <v>163304.89727272745</v>
      </c>
      <c r="K147" s="6">
        <v>2071</v>
      </c>
      <c r="L147" s="11"/>
      <c r="M147" s="11"/>
    </row>
    <row r="148" spans="1:13" x14ac:dyDescent="0.25">
      <c r="A148">
        <f t="shared" si="5"/>
        <v>141</v>
      </c>
      <c r="B148" t="s">
        <v>97</v>
      </c>
      <c r="C148" t="s">
        <v>15</v>
      </c>
      <c r="D148" t="s">
        <v>77</v>
      </c>
      <c r="E148" t="s">
        <v>135</v>
      </c>
      <c r="F148" t="s">
        <v>163</v>
      </c>
      <c r="G148" s="7">
        <v>1961</v>
      </c>
      <c r="H148" s="1">
        <v>7256.9200000000019</v>
      </c>
      <c r="I148" s="1">
        <f>HLOOKUP(F148,'HW Index'!$B$9:$F$114, 'Mains Data'!G148-1910, FALSE)</f>
        <v>0.12567324955116696</v>
      </c>
      <c r="J148" s="1">
        <f t="shared" si="4"/>
        <v>57744.349142857158</v>
      </c>
      <c r="K148" s="6">
        <v>740</v>
      </c>
      <c r="L148" s="11"/>
      <c r="M148" s="11"/>
    </row>
    <row r="149" spans="1:13" x14ac:dyDescent="0.25">
      <c r="A149">
        <f t="shared" si="5"/>
        <v>142</v>
      </c>
      <c r="B149" t="s">
        <v>97</v>
      </c>
      <c r="C149" t="s">
        <v>15</v>
      </c>
      <c r="D149" t="s">
        <v>77</v>
      </c>
      <c r="E149" t="s">
        <v>135</v>
      </c>
      <c r="F149" t="s">
        <v>163</v>
      </c>
      <c r="G149" s="7">
        <v>1962</v>
      </c>
      <c r="H149" s="1">
        <v>50243</v>
      </c>
      <c r="I149" s="1">
        <f>HLOOKUP(F149,'HW Index'!$B$9:$F$114, 'Mains Data'!G149-1910, FALSE)</f>
        <v>0.12567324955116696</v>
      </c>
      <c r="J149" s="1">
        <f t="shared" si="4"/>
        <v>399790.72857142857</v>
      </c>
      <c r="K149" s="6">
        <v>4891</v>
      </c>
      <c r="L149" s="11"/>
      <c r="M149" s="11"/>
    </row>
    <row r="150" spans="1:13" x14ac:dyDescent="0.25">
      <c r="A150">
        <f t="shared" si="5"/>
        <v>143</v>
      </c>
      <c r="B150" t="s">
        <v>97</v>
      </c>
      <c r="C150" t="s">
        <v>15</v>
      </c>
      <c r="D150" t="s">
        <v>77</v>
      </c>
      <c r="E150" t="s">
        <v>135</v>
      </c>
      <c r="F150" t="s">
        <v>163</v>
      </c>
      <c r="G150" s="7">
        <v>1963</v>
      </c>
      <c r="H150" s="1">
        <v>161952</v>
      </c>
      <c r="I150" s="1">
        <f>HLOOKUP(F150,'HW Index'!$B$9:$F$114, 'Mains Data'!G150-1910, FALSE)</f>
        <v>0.12926391382405744</v>
      </c>
      <c r="J150" s="1">
        <f t="shared" si="4"/>
        <v>1252878.6666666667</v>
      </c>
      <c r="K150" s="6">
        <v>63093</v>
      </c>
      <c r="L150" s="11"/>
      <c r="M150" s="11"/>
    </row>
    <row r="151" spans="1:13" x14ac:dyDescent="0.25">
      <c r="A151">
        <f t="shared" si="5"/>
        <v>144</v>
      </c>
      <c r="B151" t="s">
        <v>97</v>
      </c>
      <c r="C151" t="s">
        <v>15</v>
      </c>
      <c r="D151" t="s">
        <v>77</v>
      </c>
      <c r="E151" t="s">
        <v>135</v>
      </c>
      <c r="F151" t="s">
        <v>163</v>
      </c>
      <c r="G151" s="7">
        <v>1972</v>
      </c>
      <c r="H151" s="1">
        <v>321608.47000000003</v>
      </c>
      <c r="I151" s="1">
        <f>HLOOKUP(F151,'HW Index'!$B$9:$F$114, 'Mains Data'!G151-1910, FALSE)</f>
        <v>0.17235188509874327</v>
      </c>
      <c r="J151" s="1">
        <f t="shared" si="4"/>
        <v>1865999.1436458335</v>
      </c>
      <c r="K151" s="6">
        <v>24594</v>
      </c>
      <c r="L151" s="11"/>
      <c r="M151" s="11"/>
    </row>
    <row r="152" spans="1:13" x14ac:dyDescent="0.25">
      <c r="A152">
        <f t="shared" si="5"/>
        <v>145</v>
      </c>
      <c r="B152" t="s">
        <v>97</v>
      </c>
      <c r="C152" t="s">
        <v>15</v>
      </c>
      <c r="D152" t="s">
        <v>77</v>
      </c>
      <c r="E152" t="s">
        <v>135</v>
      </c>
      <c r="F152" t="s">
        <v>163</v>
      </c>
      <c r="G152" s="7">
        <v>1979</v>
      </c>
      <c r="H152" s="1">
        <v>144182</v>
      </c>
      <c r="I152" s="1">
        <f>HLOOKUP(F152,'HW Index'!$B$9:$F$114, 'Mains Data'!G152-1910, FALSE)</f>
        <v>0.31418312387791741</v>
      </c>
      <c r="J152" s="1">
        <f t="shared" si="4"/>
        <v>458910.70857142855</v>
      </c>
      <c r="K152" s="6">
        <v>357</v>
      </c>
      <c r="L152" s="11"/>
      <c r="M152" s="11"/>
    </row>
    <row r="153" spans="1:13" x14ac:dyDescent="0.25">
      <c r="A153">
        <f t="shared" si="5"/>
        <v>146</v>
      </c>
      <c r="B153" t="s">
        <v>97</v>
      </c>
      <c r="C153" t="s">
        <v>15</v>
      </c>
      <c r="D153" t="s">
        <v>77</v>
      </c>
      <c r="E153" t="s">
        <v>135</v>
      </c>
      <c r="F153" t="s">
        <v>163</v>
      </c>
      <c r="G153" s="7">
        <v>1980</v>
      </c>
      <c r="H153" s="1">
        <v>298673</v>
      </c>
      <c r="I153" s="1">
        <f>HLOOKUP(F153,'HW Index'!$B$9:$F$114, 'Mains Data'!G153-1910, FALSE)</f>
        <v>0.35188509874326751</v>
      </c>
      <c r="J153" s="1">
        <f t="shared" si="4"/>
        <v>848779.9030612245</v>
      </c>
      <c r="K153" s="6">
        <v>15097</v>
      </c>
      <c r="L153" s="11"/>
      <c r="M153" s="11"/>
    </row>
    <row r="154" spans="1:13" x14ac:dyDescent="0.25">
      <c r="A154">
        <f t="shared" si="5"/>
        <v>147</v>
      </c>
      <c r="B154" t="s">
        <v>97</v>
      </c>
      <c r="C154" t="s">
        <v>15</v>
      </c>
      <c r="D154" t="s">
        <v>77</v>
      </c>
      <c r="E154" t="s">
        <v>135</v>
      </c>
      <c r="F154" t="s">
        <v>163</v>
      </c>
      <c r="G154" s="7">
        <v>1981</v>
      </c>
      <c r="H154" s="1">
        <v>8775</v>
      </c>
      <c r="I154" s="1">
        <f>HLOOKUP(F154,'HW Index'!$B$9:$F$114, 'Mains Data'!G154-1910, FALSE)</f>
        <v>0.38779174147217232</v>
      </c>
      <c r="J154" s="1">
        <f t="shared" si="4"/>
        <v>22628.125</v>
      </c>
      <c r="K154" s="6">
        <v>562</v>
      </c>
      <c r="L154" s="11"/>
      <c r="M154" s="11"/>
    </row>
    <row r="155" spans="1:13" x14ac:dyDescent="0.25">
      <c r="A155">
        <f t="shared" si="5"/>
        <v>148</v>
      </c>
      <c r="B155" t="s">
        <v>97</v>
      </c>
      <c r="C155" t="s">
        <v>15</v>
      </c>
      <c r="D155" t="s">
        <v>77</v>
      </c>
      <c r="E155" t="s">
        <v>135</v>
      </c>
      <c r="F155" t="s">
        <v>163</v>
      </c>
      <c r="G155" s="7">
        <v>1982</v>
      </c>
      <c r="H155" s="1">
        <v>535761</v>
      </c>
      <c r="I155" s="1">
        <f>HLOOKUP(F155,'HW Index'!$B$9:$F$114, 'Mains Data'!G155-1910, FALSE)</f>
        <v>0.41651705565529623</v>
      </c>
      <c r="J155" s="1">
        <f t="shared" si="4"/>
        <v>1286288.2629310344</v>
      </c>
      <c r="K155" s="6">
        <v>16886</v>
      </c>
      <c r="L155" s="11"/>
      <c r="M155" s="11"/>
    </row>
    <row r="156" spans="1:13" x14ac:dyDescent="0.25">
      <c r="A156">
        <f t="shared" si="5"/>
        <v>149</v>
      </c>
      <c r="B156" t="s">
        <v>97</v>
      </c>
      <c r="C156" t="s">
        <v>15</v>
      </c>
      <c r="D156" t="s">
        <v>77</v>
      </c>
      <c r="E156" t="s">
        <v>135</v>
      </c>
      <c r="F156" t="s">
        <v>163</v>
      </c>
      <c r="G156" s="7">
        <v>1988</v>
      </c>
      <c r="H156" s="1">
        <v>36471.53</v>
      </c>
      <c r="I156" s="1">
        <f>HLOOKUP(F156,'HW Index'!$B$9:$F$114, 'Mains Data'!G156-1910, FALSE)</f>
        <v>0.48653500897666069</v>
      </c>
      <c r="J156" s="1">
        <f t="shared" si="4"/>
        <v>74961.779372693723</v>
      </c>
      <c r="K156" s="6">
        <v>367</v>
      </c>
      <c r="L156" s="11"/>
      <c r="M156" s="11"/>
    </row>
    <row r="157" spans="1:13" x14ac:dyDescent="0.25">
      <c r="A157">
        <f t="shared" si="5"/>
        <v>150</v>
      </c>
      <c r="B157" t="s">
        <v>97</v>
      </c>
      <c r="C157" t="s">
        <v>15</v>
      </c>
      <c r="D157" t="s">
        <v>77</v>
      </c>
      <c r="E157" t="s">
        <v>135</v>
      </c>
      <c r="F157" t="s">
        <v>163</v>
      </c>
      <c r="G157" s="7">
        <v>1989</v>
      </c>
      <c r="H157" s="1">
        <v>6978</v>
      </c>
      <c r="I157" s="1">
        <f>HLOOKUP(F157,'HW Index'!$B$9:$F$114, 'Mains Data'!G157-1910, FALSE)</f>
        <v>0.51705565529622977</v>
      </c>
      <c r="J157" s="1">
        <f t="shared" si="4"/>
        <v>13495.645833333334</v>
      </c>
      <c r="K157" s="6">
        <v>128</v>
      </c>
      <c r="L157" s="11"/>
      <c r="M157" s="11"/>
    </row>
    <row r="158" spans="1:13" x14ac:dyDescent="0.25">
      <c r="A158">
        <f t="shared" si="5"/>
        <v>151</v>
      </c>
      <c r="B158" t="s">
        <v>97</v>
      </c>
      <c r="C158" t="s">
        <v>15</v>
      </c>
      <c r="D158" t="s">
        <v>77</v>
      </c>
      <c r="E158" t="s">
        <v>135</v>
      </c>
      <c r="F158" t="s">
        <v>163</v>
      </c>
      <c r="G158" s="7">
        <v>1992</v>
      </c>
      <c r="H158" s="1">
        <v>613274</v>
      </c>
      <c r="I158" s="1">
        <f>HLOOKUP(F158,'HW Index'!$B$9:$F$114, 'Mains Data'!G158-1910, FALSE)</f>
        <v>0.54757630161579895</v>
      </c>
      <c r="J158" s="1">
        <f t="shared" si="4"/>
        <v>1119979.0754098359</v>
      </c>
      <c r="K158" s="6">
        <v>17726</v>
      </c>
      <c r="L158" s="11"/>
      <c r="M158" s="11"/>
    </row>
    <row r="159" spans="1:13" x14ac:dyDescent="0.25">
      <c r="A159">
        <f t="shared" si="5"/>
        <v>152</v>
      </c>
      <c r="B159" t="s">
        <v>97</v>
      </c>
      <c r="C159" t="s">
        <v>15</v>
      </c>
      <c r="D159" t="s">
        <v>77</v>
      </c>
      <c r="E159" t="s">
        <v>135</v>
      </c>
      <c r="F159" t="s">
        <v>163</v>
      </c>
      <c r="G159" s="7">
        <v>1994</v>
      </c>
      <c r="H159" s="1">
        <v>69855.47</v>
      </c>
      <c r="I159" s="1">
        <f>HLOOKUP(F159,'HW Index'!$B$9:$F$114, 'Mains Data'!G159-1910, FALSE)</f>
        <v>0.57271095152603235</v>
      </c>
      <c r="J159" s="1">
        <f t="shared" si="4"/>
        <v>121973.34416927899</v>
      </c>
      <c r="K159" s="6">
        <v>1162</v>
      </c>
      <c r="L159" s="11"/>
      <c r="M159" s="11"/>
    </row>
    <row r="160" spans="1:13" x14ac:dyDescent="0.25">
      <c r="A160">
        <f t="shared" si="5"/>
        <v>153</v>
      </c>
      <c r="B160" t="s">
        <v>97</v>
      </c>
      <c r="C160" t="s">
        <v>15</v>
      </c>
      <c r="D160" t="s">
        <v>77</v>
      </c>
      <c r="E160" t="s">
        <v>135</v>
      </c>
      <c r="F160" t="s">
        <v>163</v>
      </c>
      <c r="G160" s="7">
        <v>1997</v>
      </c>
      <c r="H160" s="1">
        <v>353621.04000000004</v>
      </c>
      <c r="I160" s="1">
        <f>HLOOKUP(F160,'HW Index'!$B$9:$F$114, 'Mains Data'!G160-1910, FALSE)</f>
        <v>0.61220825852782768</v>
      </c>
      <c r="J160" s="1">
        <f t="shared" si="4"/>
        <v>577615.59906158363</v>
      </c>
      <c r="K160" s="6">
        <v>1428</v>
      </c>
      <c r="L160" s="11"/>
      <c r="M160" s="11"/>
    </row>
    <row r="161" spans="1:13" x14ac:dyDescent="0.25">
      <c r="A161">
        <f t="shared" si="5"/>
        <v>154</v>
      </c>
      <c r="B161" t="s">
        <v>97</v>
      </c>
      <c r="C161" t="s">
        <v>15</v>
      </c>
      <c r="D161" t="s">
        <v>77</v>
      </c>
      <c r="E161" t="s">
        <v>135</v>
      </c>
      <c r="F161" t="s">
        <v>163</v>
      </c>
      <c r="G161" s="7">
        <v>1998</v>
      </c>
      <c r="H161" s="1">
        <v>934622.63</v>
      </c>
      <c r="I161" s="1">
        <f>HLOOKUP(F161,'HW Index'!$B$9:$F$114, 'Mains Data'!G161-1910, FALSE)</f>
        <v>0.62118491921005381</v>
      </c>
      <c r="J161" s="1">
        <f t="shared" si="4"/>
        <v>1504580.3610115608</v>
      </c>
      <c r="K161" s="6">
        <v>7417</v>
      </c>
      <c r="L161" s="11"/>
      <c r="M161" s="11"/>
    </row>
    <row r="162" spans="1:13" x14ac:dyDescent="0.25">
      <c r="A162">
        <f t="shared" si="5"/>
        <v>155</v>
      </c>
      <c r="B162" t="s">
        <v>97</v>
      </c>
      <c r="C162" t="s">
        <v>15</v>
      </c>
      <c r="D162" t="s">
        <v>77</v>
      </c>
      <c r="E162" t="s">
        <v>135</v>
      </c>
      <c r="F162" t="s">
        <v>163</v>
      </c>
      <c r="G162" s="7">
        <v>1999</v>
      </c>
      <c r="H162" s="1">
        <v>2655271.54</v>
      </c>
      <c r="I162" s="1">
        <f>HLOOKUP(F162,'HW Index'!$B$9:$F$114, 'Mains Data'!G162-1910, FALSE)</f>
        <v>0.63195691202872528</v>
      </c>
      <c r="J162" s="1">
        <f t="shared" si="4"/>
        <v>4201665.4766477272</v>
      </c>
      <c r="K162" s="6">
        <v>35922</v>
      </c>
      <c r="L162" s="11"/>
      <c r="M162" s="11"/>
    </row>
    <row r="163" spans="1:13" x14ac:dyDescent="0.25">
      <c r="A163">
        <f t="shared" si="5"/>
        <v>156</v>
      </c>
      <c r="B163" t="s">
        <v>97</v>
      </c>
      <c r="C163" t="s">
        <v>15</v>
      </c>
      <c r="D163" t="s">
        <v>77</v>
      </c>
      <c r="E163" t="s">
        <v>135</v>
      </c>
      <c r="F163" t="s">
        <v>163</v>
      </c>
      <c r="G163" s="7">
        <v>2000</v>
      </c>
      <c r="H163" s="1">
        <v>171030.06</v>
      </c>
      <c r="I163" s="1">
        <f>HLOOKUP(F163,'HW Index'!$B$9:$F$114, 'Mains Data'!G163-1910, FALSE)</f>
        <v>0.6391382405745063</v>
      </c>
      <c r="J163" s="1">
        <f t="shared" si="4"/>
        <v>267594.78488764045</v>
      </c>
      <c r="K163" s="6">
        <v>1840</v>
      </c>
      <c r="L163" s="11"/>
      <c r="M163" s="11"/>
    </row>
    <row r="164" spans="1:13" x14ac:dyDescent="0.25">
      <c r="A164">
        <f t="shared" si="5"/>
        <v>157</v>
      </c>
      <c r="B164" t="s">
        <v>97</v>
      </c>
      <c r="C164" t="s">
        <v>15</v>
      </c>
      <c r="D164" t="s">
        <v>77</v>
      </c>
      <c r="E164" t="s">
        <v>135</v>
      </c>
      <c r="F164" t="s">
        <v>163</v>
      </c>
      <c r="G164" s="7">
        <v>2001</v>
      </c>
      <c r="H164" s="1">
        <v>231796.21000000002</v>
      </c>
      <c r="I164" s="1">
        <f>HLOOKUP(F164,'HW Index'!$B$9:$F$114, 'Mains Data'!G164-1910, FALSE)</f>
        <v>0.651705565529623</v>
      </c>
      <c r="J164" s="1">
        <f t="shared" si="4"/>
        <v>355676.27815426997</v>
      </c>
      <c r="K164" s="6">
        <v>617</v>
      </c>
      <c r="L164" s="11"/>
      <c r="M164" s="11"/>
    </row>
    <row r="165" spans="1:13" x14ac:dyDescent="0.25">
      <c r="A165">
        <f t="shared" si="5"/>
        <v>158</v>
      </c>
      <c r="B165" t="s">
        <v>97</v>
      </c>
      <c r="C165" t="s">
        <v>15</v>
      </c>
      <c r="D165" t="s">
        <v>77</v>
      </c>
      <c r="E165" t="s">
        <v>135</v>
      </c>
      <c r="F165" t="s">
        <v>163</v>
      </c>
      <c r="G165" s="7">
        <v>2007</v>
      </c>
      <c r="H165" s="1">
        <v>86478.14</v>
      </c>
      <c r="I165" s="1">
        <f>HLOOKUP(F165,'HW Index'!$B$9:$F$114, 'Mains Data'!G165-1910, FALSE)</f>
        <v>0.81687612208258531</v>
      </c>
      <c r="J165" s="1">
        <f t="shared" si="4"/>
        <v>105864.44830769231</v>
      </c>
      <c r="K165" s="6">
        <v>1288</v>
      </c>
      <c r="L165" s="11"/>
      <c r="M165" s="11"/>
    </row>
    <row r="166" spans="1:13" x14ac:dyDescent="0.25">
      <c r="A166">
        <f t="shared" si="5"/>
        <v>159</v>
      </c>
      <c r="B166" t="s">
        <v>97</v>
      </c>
      <c r="C166" t="s">
        <v>15</v>
      </c>
      <c r="D166" t="s">
        <v>77</v>
      </c>
      <c r="E166" t="s">
        <v>135</v>
      </c>
      <c r="F166" t="s">
        <v>163</v>
      </c>
      <c r="G166" s="7">
        <v>2008</v>
      </c>
      <c r="H166" s="1">
        <v>1819636.23</v>
      </c>
      <c r="I166" s="1">
        <f>HLOOKUP(F166,'HW Index'!$B$9:$F$114, 'Mains Data'!G166-1910, FALSE)</f>
        <v>0.85098743267504484</v>
      </c>
      <c r="J166" s="1">
        <f t="shared" si="4"/>
        <v>2138264.5150000001</v>
      </c>
      <c r="K166" s="6">
        <v>73076</v>
      </c>
      <c r="L166" s="11"/>
      <c r="M166" s="11"/>
    </row>
    <row r="167" spans="1:13" x14ac:dyDescent="0.25">
      <c r="A167">
        <f t="shared" si="5"/>
        <v>160</v>
      </c>
      <c r="B167" t="s">
        <v>97</v>
      </c>
      <c r="C167" t="s">
        <v>15</v>
      </c>
      <c r="D167" t="s">
        <v>77</v>
      </c>
      <c r="E167" t="s">
        <v>135</v>
      </c>
      <c r="F167" t="s">
        <v>163</v>
      </c>
      <c r="G167" s="7">
        <v>2009</v>
      </c>
      <c r="H167" s="1">
        <v>9477.760000000002</v>
      </c>
      <c r="I167" s="1">
        <f>HLOOKUP(F167,'HW Index'!$B$9:$F$114, 'Mains Data'!G167-1910, FALSE)</f>
        <v>0.90125673249551164</v>
      </c>
      <c r="J167" s="1">
        <f t="shared" si="4"/>
        <v>10516.160000000003</v>
      </c>
      <c r="K167" s="6">
        <v>308</v>
      </c>
      <c r="L167" s="11"/>
      <c r="M167" s="11"/>
    </row>
    <row r="168" spans="1:13" x14ac:dyDescent="0.25">
      <c r="A168">
        <f t="shared" si="5"/>
        <v>161</v>
      </c>
      <c r="B168" t="s">
        <v>97</v>
      </c>
      <c r="C168" t="s">
        <v>15</v>
      </c>
      <c r="D168" t="s">
        <v>77</v>
      </c>
      <c r="E168" t="s">
        <v>135</v>
      </c>
      <c r="F168" t="s">
        <v>163</v>
      </c>
      <c r="G168" s="7">
        <v>2010</v>
      </c>
      <c r="H168" s="1">
        <v>148303.83000000002</v>
      </c>
      <c r="I168" s="1">
        <f>HLOOKUP(F168,'HW Index'!$B$9:$F$114, 'Mains Data'!G168-1910, FALSE)</f>
        <v>0.88150807899461403</v>
      </c>
      <c r="J168" s="1">
        <f t="shared" si="4"/>
        <v>168238.76437881874</v>
      </c>
      <c r="K168" s="6">
        <v>402</v>
      </c>
      <c r="L168" s="11"/>
      <c r="M168" s="11"/>
    </row>
    <row r="169" spans="1:13" x14ac:dyDescent="0.25">
      <c r="A169">
        <f t="shared" si="5"/>
        <v>162</v>
      </c>
      <c r="B169" t="s">
        <v>97</v>
      </c>
      <c r="C169" t="s">
        <v>15</v>
      </c>
      <c r="D169" t="s">
        <v>77</v>
      </c>
      <c r="E169" t="s">
        <v>135</v>
      </c>
      <c r="F169" t="s">
        <v>163</v>
      </c>
      <c r="G169" s="7">
        <v>2011</v>
      </c>
      <c r="H169" s="1">
        <v>2216435.5699999998</v>
      </c>
      <c r="I169" s="1">
        <f>HLOOKUP(F169,'HW Index'!$B$9:$F$114, 'Mains Data'!G169-1910, FALSE)</f>
        <v>0.90843806104129265</v>
      </c>
      <c r="J169" s="1">
        <f t="shared" si="4"/>
        <v>2439831.2499802369</v>
      </c>
      <c r="K169" s="6">
        <v>3363</v>
      </c>
      <c r="L169" s="11"/>
      <c r="M169" s="11"/>
    </row>
    <row r="170" spans="1:13" x14ac:dyDescent="0.25">
      <c r="A170">
        <f t="shared" si="5"/>
        <v>163</v>
      </c>
      <c r="B170" t="s">
        <v>97</v>
      </c>
      <c r="C170" t="s">
        <v>15</v>
      </c>
      <c r="D170" t="s">
        <v>77</v>
      </c>
      <c r="E170" t="s">
        <v>135</v>
      </c>
      <c r="F170" t="s">
        <v>163</v>
      </c>
      <c r="G170" s="7">
        <v>2012</v>
      </c>
      <c r="H170" s="1">
        <v>3796485.7699999991</v>
      </c>
      <c r="I170" s="1">
        <f>HLOOKUP(F170,'HW Index'!$B$9:$F$114, 'Mains Data'!G170-1910, FALSE)</f>
        <v>0.95332136445242366</v>
      </c>
      <c r="J170" s="1">
        <f t="shared" si="4"/>
        <v>3982377.7286064024</v>
      </c>
      <c r="K170" s="6">
        <v>4588</v>
      </c>
      <c r="L170" s="11"/>
      <c r="M170" s="11"/>
    </row>
    <row r="171" spans="1:13" x14ac:dyDescent="0.25">
      <c r="A171">
        <f t="shared" si="5"/>
        <v>164</v>
      </c>
      <c r="B171" t="s">
        <v>97</v>
      </c>
      <c r="C171" t="s">
        <v>15</v>
      </c>
      <c r="D171" t="s">
        <v>77</v>
      </c>
      <c r="E171" t="s">
        <v>135</v>
      </c>
      <c r="F171" t="s">
        <v>163</v>
      </c>
      <c r="G171" s="7">
        <v>2013</v>
      </c>
      <c r="H171" s="1">
        <v>1017679.4199999999</v>
      </c>
      <c r="I171" s="1">
        <f>HLOOKUP(F171,'HW Index'!$B$9:$F$114, 'Mains Data'!G171-1910, FALSE)</f>
        <v>0.96050269299820468</v>
      </c>
      <c r="J171" s="1">
        <f t="shared" si="4"/>
        <v>1059527.9195140186</v>
      </c>
      <c r="K171" s="6">
        <v>1570</v>
      </c>
      <c r="L171" s="11"/>
      <c r="M171" s="11"/>
    </row>
    <row r="172" spans="1:13" x14ac:dyDescent="0.25">
      <c r="A172">
        <f t="shared" si="5"/>
        <v>165</v>
      </c>
      <c r="B172" t="s">
        <v>97</v>
      </c>
      <c r="C172" t="s">
        <v>15</v>
      </c>
      <c r="D172" t="s">
        <v>77</v>
      </c>
      <c r="E172" t="s">
        <v>135</v>
      </c>
      <c r="F172" t="s">
        <v>163</v>
      </c>
      <c r="G172" s="7">
        <v>2014</v>
      </c>
      <c r="H172" s="1">
        <v>1054922.9200000002</v>
      </c>
      <c r="I172" s="1">
        <f>HLOOKUP(F172,'HW Index'!$B$9:$F$114, 'Mains Data'!G172-1910, FALSE)</f>
        <v>0.96947935368043092</v>
      </c>
      <c r="J172" s="1">
        <f t="shared" si="4"/>
        <v>1088133.4563703705</v>
      </c>
      <c r="K172" s="6">
        <v>30949</v>
      </c>
      <c r="L172" s="11"/>
      <c r="M172" s="11"/>
    </row>
    <row r="173" spans="1:13" x14ac:dyDescent="0.25">
      <c r="A173">
        <f t="shared" si="5"/>
        <v>166</v>
      </c>
      <c r="B173" t="s">
        <v>97</v>
      </c>
      <c r="C173" t="s">
        <v>15</v>
      </c>
      <c r="D173" t="s">
        <v>77</v>
      </c>
      <c r="E173" t="s">
        <v>135</v>
      </c>
      <c r="F173" t="s">
        <v>163</v>
      </c>
      <c r="G173" s="7">
        <v>2015</v>
      </c>
      <c r="H173" s="1">
        <v>1616988.62</v>
      </c>
      <c r="I173" s="1">
        <f>HLOOKUP(F173,'HW Index'!$B$9:$F$114, 'Mains Data'!G173-1910, FALSE)</f>
        <v>0.98384201077199285</v>
      </c>
      <c r="J173" s="1">
        <f t="shared" si="4"/>
        <v>1643545.0024452556</v>
      </c>
      <c r="K173" s="6">
        <v>17502</v>
      </c>
      <c r="L173" s="11"/>
      <c r="M173" s="11"/>
    </row>
    <row r="174" spans="1:13" x14ac:dyDescent="0.25">
      <c r="A174">
        <f t="shared" si="5"/>
        <v>167</v>
      </c>
      <c r="B174" t="s">
        <v>97</v>
      </c>
      <c r="C174" t="s">
        <v>15</v>
      </c>
      <c r="D174" t="s">
        <v>78</v>
      </c>
      <c r="E174" t="s">
        <v>136</v>
      </c>
      <c r="F174" t="s">
        <v>163</v>
      </c>
      <c r="G174" s="7">
        <v>1957</v>
      </c>
      <c r="H174" s="1">
        <v>72450</v>
      </c>
      <c r="I174" s="1">
        <f>HLOOKUP(F174,'HW Index'!$B$9:$F$114, 'Mains Data'!G174-1910, FALSE)</f>
        <v>6.3183475091130009E-2</v>
      </c>
      <c r="J174" s="1">
        <f t="shared" si="4"/>
        <v>1146660.576923077</v>
      </c>
      <c r="K174" s="6">
        <v>655</v>
      </c>
    </row>
    <row r="175" spans="1:13" x14ac:dyDescent="0.25">
      <c r="A175">
        <f t="shared" si="5"/>
        <v>168</v>
      </c>
      <c r="B175" t="s">
        <v>97</v>
      </c>
      <c r="C175" t="s">
        <v>15</v>
      </c>
      <c r="D175" t="s">
        <v>78</v>
      </c>
      <c r="E175" t="s">
        <v>136</v>
      </c>
      <c r="F175" t="s">
        <v>163</v>
      </c>
      <c r="G175" s="7">
        <v>1992</v>
      </c>
      <c r="H175" s="1">
        <v>1637</v>
      </c>
      <c r="I175" s="1">
        <f>HLOOKUP(F175,'HW Index'!$B$9:$F$114, 'Mains Data'!G175-1910, FALSE)</f>
        <v>0.54757630161579895</v>
      </c>
      <c r="J175" s="1">
        <f t="shared" si="4"/>
        <v>2989.5377049180324</v>
      </c>
      <c r="K175" s="6">
        <v>120</v>
      </c>
    </row>
    <row r="176" spans="1:13" x14ac:dyDescent="0.25">
      <c r="A176">
        <f t="shared" si="5"/>
        <v>169</v>
      </c>
      <c r="B176" t="s">
        <v>97</v>
      </c>
      <c r="C176" t="s">
        <v>15</v>
      </c>
      <c r="D176" t="s">
        <v>78</v>
      </c>
      <c r="E176" t="s">
        <v>136</v>
      </c>
      <c r="F176" t="s">
        <v>163</v>
      </c>
      <c r="G176" s="7">
        <v>1993</v>
      </c>
      <c r="H176" s="1">
        <v>1708672.48</v>
      </c>
      <c r="I176" s="1">
        <f>HLOOKUP(F176,'HW Index'!$B$9:$F$114, 'Mains Data'!G176-1910, FALSE)</f>
        <v>0.56193895870736088</v>
      </c>
      <c r="J176" s="1">
        <f t="shared" si="4"/>
        <v>3040672.7519488814</v>
      </c>
      <c r="K176" s="6">
        <v>14117</v>
      </c>
    </row>
    <row r="177" spans="1:11" x14ac:dyDescent="0.25">
      <c r="A177">
        <f t="shared" si="5"/>
        <v>170</v>
      </c>
      <c r="B177" t="s">
        <v>97</v>
      </c>
      <c r="C177" t="s">
        <v>15</v>
      </c>
      <c r="D177" t="s">
        <v>78</v>
      </c>
      <c r="E177" t="s">
        <v>136</v>
      </c>
      <c r="F177" t="s">
        <v>163</v>
      </c>
      <c r="G177" s="7">
        <v>2010</v>
      </c>
      <c r="H177" s="1">
        <v>1221468.08</v>
      </c>
      <c r="I177" s="1">
        <f>HLOOKUP(F177,'HW Index'!$B$9:$F$114, 'Mains Data'!G177-1910, FALSE)</f>
        <v>0.88150807899461403</v>
      </c>
      <c r="J177" s="1">
        <f t="shared" si="4"/>
        <v>1385657.2720162934</v>
      </c>
      <c r="K177" s="6">
        <v>2076</v>
      </c>
    </row>
    <row r="178" spans="1:11" x14ac:dyDescent="0.25">
      <c r="A178">
        <f t="shared" si="5"/>
        <v>171</v>
      </c>
      <c r="B178" t="s">
        <v>97</v>
      </c>
      <c r="C178" t="s">
        <v>15</v>
      </c>
      <c r="D178" t="s">
        <v>78</v>
      </c>
      <c r="E178" t="s">
        <v>136</v>
      </c>
      <c r="F178" t="s">
        <v>163</v>
      </c>
      <c r="G178" s="7">
        <v>2014</v>
      </c>
      <c r="H178" s="1">
        <v>418857.23</v>
      </c>
      <c r="I178" s="1">
        <f>HLOOKUP(F178,'HW Index'!$B$9:$F$114, 'Mains Data'!G178-1910, FALSE)</f>
        <v>0.96947935368043092</v>
      </c>
      <c r="J178" s="1">
        <f t="shared" si="4"/>
        <v>432043.47612962959</v>
      </c>
      <c r="K178" s="6">
        <v>1807</v>
      </c>
    </row>
    <row r="179" spans="1:11" x14ac:dyDescent="0.25">
      <c r="A179">
        <f t="shared" si="5"/>
        <v>172</v>
      </c>
      <c r="B179" t="s">
        <v>97</v>
      </c>
      <c r="C179" t="s">
        <v>15</v>
      </c>
      <c r="D179" t="s">
        <v>79</v>
      </c>
      <c r="E179" t="s">
        <v>137</v>
      </c>
      <c r="F179" t="s">
        <v>163</v>
      </c>
      <c r="G179" s="7">
        <v>1961</v>
      </c>
      <c r="H179" s="1">
        <v>79270.620000000024</v>
      </c>
      <c r="I179" s="1">
        <f>HLOOKUP(F179,'HW Index'!$B$9:$F$114, 'Mains Data'!G179-1910, FALSE)</f>
        <v>0.12567324955116696</v>
      </c>
      <c r="J179" s="1">
        <f t="shared" si="4"/>
        <v>630767.64771428599</v>
      </c>
      <c r="K179" s="6">
        <v>4656</v>
      </c>
    </row>
    <row r="180" spans="1:11" x14ac:dyDescent="0.25">
      <c r="A180">
        <f t="shared" si="5"/>
        <v>173</v>
      </c>
      <c r="B180" t="s">
        <v>97</v>
      </c>
      <c r="C180" t="s">
        <v>15</v>
      </c>
      <c r="D180" t="s">
        <v>79</v>
      </c>
      <c r="E180" t="s">
        <v>137</v>
      </c>
      <c r="F180" t="s">
        <v>163</v>
      </c>
      <c r="G180" s="7">
        <v>1971</v>
      </c>
      <c r="H180" s="1">
        <v>10638</v>
      </c>
      <c r="I180" s="1">
        <f>HLOOKUP(F180,'HW Index'!$B$9:$F$114, 'Mains Data'!G180-1910, FALSE)</f>
        <v>0.16517055655296231</v>
      </c>
      <c r="J180" s="1">
        <f t="shared" si="4"/>
        <v>64406.15217391304</v>
      </c>
      <c r="K180" s="6">
        <v>1044</v>
      </c>
    </row>
    <row r="181" spans="1:11" x14ac:dyDescent="0.25">
      <c r="A181">
        <f t="shared" si="5"/>
        <v>174</v>
      </c>
      <c r="B181" t="s">
        <v>97</v>
      </c>
      <c r="C181" t="s">
        <v>15</v>
      </c>
      <c r="D181" t="s">
        <v>79</v>
      </c>
      <c r="E181" t="s">
        <v>137</v>
      </c>
      <c r="F181" t="s">
        <v>163</v>
      </c>
      <c r="G181" s="7">
        <v>1974</v>
      </c>
      <c r="H181" s="1">
        <v>41171</v>
      </c>
      <c r="I181" s="1">
        <f>HLOOKUP(F181,'HW Index'!$B$9:$F$114, 'Mains Data'!G181-1910, FALSE)</f>
        <v>0.20107719928186715</v>
      </c>
      <c r="J181" s="1">
        <f t="shared" si="4"/>
        <v>204752.20535714284</v>
      </c>
      <c r="K181" s="6">
        <v>1314</v>
      </c>
    </row>
    <row r="182" spans="1:11" x14ac:dyDescent="0.25">
      <c r="A182">
        <f t="shared" si="5"/>
        <v>175</v>
      </c>
      <c r="B182" t="s">
        <v>97</v>
      </c>
      <c r="C182" t="s">
        <v>15</v>
      </c>
      <c r="D182" t="s">
        <v>79</v>
      </c>
      <c r="E182" t="s">
        <v>137</v>
      </c>
      <c r="F182" t="s">
        <v>163</v>
      </c>
      <c r="G182" s="7">
        <v>1981</v>
      </c>
      <c r="H182" s="1">
        <v>538420</v>
      </c>
      <c r="I182" s="1">
        <f>HLOOKUP(F182,'HW Index'!$B$9:$F$114, 'Mains Data'!G182-1910, FALSE)</f>
        <v>0.38779174147217232</v>
      </c>
      <c r="J182" s="1">
        <f t="shared" si="4"/>
        <v>1388425.6481481483</v>
      </c>
      <c r="K182" s="6">
        <v>9871</v>
      </c>
    </row>
    <row r="183" spans="1:11" x14ac:dyDescent="0.25">
      <c r="A183">
        <f t="shared" si="5"/>
        <v>176</v>
      </c>
      <c r="B183" t="s">
        <v>97</v>
      </c>
      <c r="C183" t="s">
        <v>15</v>
      </c>
      <c r="D183" t="s">
        <v>79</v>
      </c>
      <c r="E183" t="s">
        <v>137</v>
      </c>
      <c r="F183" t="s">
        <v>163</v>
      </c>
      <c r="G183" s="7">
        <v>1986</v>
      </c>
      <c r="H183" s="1">
        <v>92258</v>
      </c>
      <c r="I183" s="1">
        <f>HLOOKUP(F183,'HW Index'!$B$9:$F$114, 'Mains Data'!G183-1910, FALSE)</f>
        <v>0.45421903052064633</v>
      </c>
      <c r="J183" s="1">
        <f t="shared" si="4"/>
        <v>203113.4624505929</v>
      </c>
      <c r="K183" s="6">
        <v>1175</v>
      </c>
    </row>
    <row r="184" spans="1:11" x14ac:dyDescent="0.25">
      <c r="A184">
        <f t="shared" si="5"/>
        <v>177</v>
      </c>
      <c r="B184" t="s">
        <v>97</v>
      </c>
      <c r="C184" t="s">
        <v>15</v>
      </c>
      <c r="D184" t="s">
        <v>79</v>
      </c>
      <c r="E184" t="s">
        <v>137</v>
      </c>
      <c r="F184" t="s">
        <v>163</v>
      </c>
      <c r="G184" s="7">
        <v>1992</v>
      </c>
      <c r="H184" s="1">
        <v>2538</v>
      </c>
      <c r="I184" s="1">
        <f>HLOOKUP(F184,'HW Index'!$B$9:$F$114, 'Mains Data'!G184-1910, FALSE)</f>
        <v>0.54757630161579895</v>
      </c>
      <c r="J184" s="1">
        <f t="shared" si="4"/>
        <v>4634.9704918032785</v>
      </c>
      <c r="K184" s="6">
        <v>120</v>
      </c>
    </row>
    <row r="185" spans="1:11" x14ac:dyDescent="0.25">
      <c r="A185">
        <f t="shared" si="5"/>
        <v>178</v>
      </c>
      <c r="B185" t="s">
        <v>97</v>
      </c>
      <c r="C185" t="s">
        <v>15</v>
      </c>
      <c r="D185" t="s">
        <v>79</v>
      </c>
      <c r="E185" t="s">
        <v>137</v>
      </c>
      <c r="F185" t="s">
        <v>163</v>
      </c>
      <c r="G185" s="7">
        <v>1993</v>
      </c>
      <c r="H185" s="1">
        <v>3403890</v>
      </c>
      <c r="I185" s="1">
        <f>HLOOKUP(F185,'HW Index'!$B$9:$F$114, 'Mains Data'!G185-1910, FALSE)</f>
        <v>0.56193895870736088</v>
      </c>
      <c r="J185" s="1">
        <f t="shared" si="4"/>
        <v>6057401.6932907347</v>
      </c>
      <c r="K185" s="6">
        <v>21073</v>
      </c>
    </row>
    <row r="186" spans="1:11" x14ac:dyDescent="0.25">
      <c r="A186">
        <f t="shared" si="5"/>
        <v>179</v>
      </c>
      <c r="B186" t="s">
        <v>97</v>
      </c>
      <c r="C186" t="s">
        <v>15</v>
      </c>
      <c r="D186" t="s">
        <v>79</v>
      </c>
      <c r="E186" t="s">
        <v>137</v>
      </c>
      <c r="F186" t="s">
        <v>163</v>
      </c>
      <c r="G186" s="7">
        <v>1995</v>
      </c>
      <c r="H186" s="1">
        <v>6509919</v>
      </c>
      <c r="I186" s="1">
        <f>HLOOKUP(F186,'HW Index'!$B$9:$F$114, 'Mains Data'!G186-1910, FALSE)</f>
        <v>0.5888689407540395</v>
      </c>
      <c r="J186" s="1">
        <f t="shared" si="4"/>
        <v>11054953.911585366</v>
      </c>
      <c r="K186" s="6">
        <v>14200</v>
      </c>
    </row>
    <row r="187" spans="1:11" x14ac:dyDescent="0.25">
      <c r="A187">
        <f t="shared" si="5"/>
        <v>180</v>
      </c>
      <c r="B187" t="s">
        <v>97</v>
      </c>
      <c r="C187" t="s">
        <v>15</v>
      </c>
      <c r="D187" t="s">
        <v>79</v>
      </c>
      <c r="E187" t="s">
        <v>137</v>
      </c>
      <c r="F187" t="s">
        <v>163</v>
      </c>
      <c r="G187" s="7">
        <v>1997</v>
      </c>
      <c r="H187" s="1">
        <v>10499837</v>
      </c>
      <c r="I187" s="1">
        <f>HLOOKUP(F187,'HW Index'!$B$9:$F$114, 'Mains Data'!G187-1910, FALSE)</f>
        <v>0.61220825852782768</v>
      </c>
      <c r="J187" s="1">
        <f t="shared" si="4"/>
        <v>17150760.143695015</v>
      </c>
      <c r="K187" s="6">
        <v>74055</v>
      </c>
    </row>
    <row r="188" spans="1:11" x14ac:dyDescent="0.25">
      <c r="A188">
        <f t="shared" si="5"/>
        <v>181</v>
      </c>
      <c r="B188" t="s">
        <v>97</v>
      </c>
      <c r="C188" t="s">
        <v>15</v>
      </c>
      <c r="D188" t="s">
        <v>79</v>
      </c>
      <c r="E188" t="s">
        <v>137</v>
      </c>
      <c r="F188" t="s">
        <v>163</v>
      </c>
      <c r="G188" s="7">
        <v>1999</v>
      </c>
      <c r="H188" s="1">
        <v>219702</v>
      </c>
      <c r="I188" s="1">
        <f>HLOOKUP(F188,'HW Index'!$B$9:$F$114, 'Mains Data'!G188-1910, FALSE)</f>
        <v>0.63195691202872528</v>
      </c>
      <c r="J188" s="1">
        <f t="shared" si="4"/>
        <v>347653.44886363635</v>
      </c>
      <c r="K188" s="6">
        <v>1948</v>
      </c>
    </row>
    <row r="189" spans="1:11" x14ac:dyDescent="0.25">
      <c r="A189">
        <f t="shared" si="5"/>
        <v>182</v>
      </c>
      <c r="B189" t="s">
        <v>97</v>
      </c>
      <c r="C189" t="s">
        <v>15</v>
      </c>
      <c r="D189" t="s">
        <v>79</v>
      </c>
      <c r="E189" t="s">
        <v>137</v>
      </c>
      <c r="F189" t="s">
        <v>163</v>
      </c>
      <c r="G189" s="7">
        <v>2000</v>
      </c>
      <c r="H189" s="1">
        <v>403249</v>
      </c>
      <c r="I189" s="1">
        <f>HLOOKUP(F189,'HW Index'!$B$9:$F$114, 'Mains Data'!G189-1910, FALSE)</f>
        <v>0.6391382405745063</v>
      </c>
      <c r="J189" s="1">
        <f t="shared" si="4"/>
        <v>630926.10393258429</v>
      </c>
      <c r="K189" s="6">
        <v>1260</v>
      </c>
    </row>
    <row r="190" spans="1:11" x14ac:dyDescent="0.25">
      <c r="A190">
        <f t="shared" si="5"/>
        <v>183</v>
      </c>
      <c r="B190" t="s">
        <v>97</v>
      </c>
      <c r="C190" t="s">
        <v>15</v>
      </c>
      <c r="D190" t="s">
        <v>79</v>
      </c>
      <c r="E190" t="s">
        <v>137</v>
      </c>
      <c r="F190" t="s">
        <v>163</v>
      </c>
      <c r="G190" s="7">
        <v>2001</v>
      </c>
      <c r="H190" s="1">
        <v>88512.88</v>
      </c>
      <c r="I190" s="1">
        <f>HLOOKUP(F190,'HW Index'!$B$9:$F$114, 'Mains Data'!G190-1910, FALSE)</f>
        <v>0.651705565529623</v>
      </c>
      <c r="J190" s="1">
        <f t="shared" si="4"/>
        <v>135817.28418732784</v>
      </c>
      <c r="K190" s="6">
        <v>0</v>
      </c>
    </row>
    <row r="191" spans="1:11" x14ac:dyDescent="0.25">
      <c r="A191">
        <f t="shared" si="5"/>
        <v>184</v>
      </c>
      <c r="B191" t="s">
        <v>97</v>
      </c>
      <c r="C191" t="s">
        <v>15</v>
      </c>
      <c r="D191" t="s">
        <v>79</v>
      </c>
      <c r="E191" t="s">
        <v>137</v>
      </c>
      <c r="F191" t="s">
        <v>163</v>
      </c>
      <c r="G191" s="7">
        <v>2002</v>
      </c>
      <c r="H191" s="1">
        <v>385190.52</v>
      </c>
      <c r="I191" s="1">
        <f>HLOOKUP(F191,'HW Index'!$B$9:$F$114, 'Mains Data'!G191-1910, FALSE)</f>
        <v>0.66965888689407538</v>
      </c>
      <c r="J191" s="1">
        <f t="shared" si="4"/>
        <v>575204.0741018767</v>
      </c>
      <c r="K191" s="6">
        <v>0</v>
      </c>
    </row>
    <row r="192" spans="1:11" x14ac:dyDescent="0.25">
      <c r="A192">
        <f t="shared" si="5"/>
        <v>185</v>
      </c>
      <c r="B192" t="s">
        <v>97</v>
      </c>
      <c r="C192" t="s">
        <v>15</v>
      </c>
      <c r="D192" t="s">
        <v>79</v>
      </c>
      <c r="E192" t="s">
        <v>137</v>
      </c>
      <c r="F192" t="s">
        <v>163</v>
      </c>
      <c r="G192" s="7">
        <v>2004</v>
      </c>
      <c r="H192" s="1">
        <v>249499.41</v>
      </c>
      <c r="I192" s="1">
        <f>HLOOKUP(F192,'HW Index'!$B$9:$F$114, 'Mains Data'!G192-1910, FALSE)</f>
        <v>0.69479353680430878</v>
      </c>
      <c r="J192" s="1">
        <f t="shared" si="4"/>
        <v>359098.63403100776</v>
      </c>
      <c r="K192" s="6">
        <v>197</v>
      </c>
    </row>
    <row r="193" spans="1:11" x14ac:dyDescent="0.25">
      <c r="A193">
        <f t="shared" si="5"/>
        <v>186</v>
      </c>
      <c r="B193" t="s">
        <v>97</v>
      </c>
      <c r="C193" t="s">
        <v>15</v>
      </c>
      <c r="D193" t="s">
        <v>79</v>
      </c>
      <c r="E193" t="s">
        <v>137</v>
      </c>
      <c r="F193" t="s">
        <v>163</v>
      </c>
      <c r="G193" s="7">
        <v>2005</v>
      </c>
      <c r="H193" s="1">
        <v>1497055.92</v>
      </c>
      <c r="I193" s="1">
        <f>HLOOKUP(F193,'HW Index'!$B$9:$F$114, 'Mains Data'!G193-1910, FALSE)</f>
        <v>0.74326750448833034</v>
      </c>
      <c r="J193" s="1">
        <f t="shared" si="4"/>
        <v>2014154.9455072463</v>
      </c>
      <c r="K193" s="6">
        <v>13417</v>
      </c>
    </row>
    <row r="194" spans="1:11" x14ac:dyDescent="0.25">
      <c r="A194">
        <f t="shared" si="5"/>
        <v>187</v>
      </c>
      <c r="B194" t="s">
        <v>97</v>
      </c>
      <c r="C194" t="s">
        <v>15</v>
      </c>
      <c r="D194" t="s">
        <v>79</v>
      </c>
      <c r="E194" t="s">
        <v>137</v>
      </c>
      <c r="F194" t="s">
        <v>163</v>
      </c>
      <c r="G194" s="7">
        <v>2006</v>
      </c>
      <c r="H194" s="1">
        <v>660.86</v>
      </c>
      <c r="I194" s="1">
        <f>HLOOKUP(F194,'HW Index'!$B$9:$F$114, 'Mains Data'!G194-1910, FALSE)</f>
        <v>0.77917414721723521</v>
      </c>
      <c r="J194" s="1">
        <f t="shared" si="4"/>
        <v>848.15442396313358</v>
      </c>
      <c r="K194" s="6">
        <v>0</v>
      </c>
    </row>
    <row r="195" spans="1:11" x14ac:dyDescent="0.25">
      <c r="A195">
        <f t="shared" si="5"/>
        <v>188</v>
      </c>
      <c r="B195" t="s">
        <v>97</v>
      </c>
      <c r="C195" t="s">
        <v>15</v>
      </c>
      <c r="D195" t="s">
        <v>79</v>
      </c>
      <c r="E195" t="s">
        <v>137</v>
      </c>
      <c r="F195" t="s">
        <v>163</v>
      </c>
      <c r="G195" s="7">
        <v>2007</v>
      </c>
      <c r="H195" s="1">
        <v>543840.02</v>
      </c>
      <c r="I195" s="1">
        <f>HLOOKUP(F195,'HW Index'!$B$9:$F$114, 'Mains Data'!G195-1910, FALSE)</f>
        <v>0.81687612208258531</v>
      </c>
      <c r="J195" s="1">
        <f t="shared" si="4"/>
        <v>665755.80470329674</v>
      </c>
      <c r="K195" s="6">
        <v>7319</v>
      </c>
    </row>
    <row r="196" spans="1:11" x14ac:dyDescent="0.25">
      <c r="A196">
        <f t="shared" si="5"/>
        <v>189</v>
      </c>
      <c r="B196" t="s">
        <v>97</v>
      </c>
      <c r="C196" t="s">
        <v>15</v>
      </c>
      <c r="D196" t="s">
        <v>79</v>
      </c>
      <c r="E196" t="s">
        <v>137</v>
      </c>
      <c r="F196" t="s">
        <v>163</v>
      </c>
      <c r="G196" s="7">
        <v>2008</v>
      </c>
      <c r="H196" s="1">
        <v>1929800.27</v>
      </c>
      <c r="I196" s="1">
        <f>HLOOKUP(F196,'HW Index'!$B$9:$F$114, 'Mains Data'!G196-1910, FALSE)</f>
        <v>0.85098743267504484</v>
      </c>
      <c r="J196" s="1">
        <f t="shared" si="4"/>
        <v>2267718.8826793251</v>
      </c>
      <c r="K196" s="6">
        <v>4330</v>
      </c>
    </row>
    <row r="197" spans="1:11" x14ac:dyDescent="0.25">
      <c r="A197">
        <f t="shared" si="5"/>
        <v>190</v>
      </c>
      <c r="B197" t="s">
        <v>97</v>
      </c>
      <c r="C197" t="s">
        <v>15</v>
      </c>
      <c r="D197" t="s">
        <v>79</v>
      </c>
      <c r="E197" t="s">
        <v>137</v>
      </c>
      <c r="F197" t="s">
        <v>163</v>
      </c>
      <c r="G197" s="7">
        <v>2009</v>
      </c>
      <c r="H197" s="1">
        <v>-76244.459999999992</v>
      </c>
      <c r="I197" s="1">
        <f>HLOOKUP(F197,'HW Index'!$B$9:$F$114, 'Mains Data'!G197-1910, FALSE)</f>
        <v>0.90125673249551164</v>
      </c>
      <c r="J197" s="1">
        <f t="shared" si="4"/>
        <v>-84597.936693227079</v>
      </c>
      <c r="K197" s="6">
        <v>1261</v>
      </c>
    </row>
    <row r="198" spans="1:11" x14ac:dyDescent="0.25">
      <c r="A198">
        <f t="shared" si="5"/>
        <v>191</v>
      </c>
      <c r="B198" t="s">
        <v>97</v>
      </c>
      <c r="C198" t="s">
        <v>15</v>
      </c>
      <c r="D198" t="s">
        <v>79</v>
      </c>
      <c r="E198" t="s">
        <v>137</v>
      </c>
      <c r="F198" t="s">
        <v>163</v>
      </c>
      <c r="G198" s="7">
        <v>2010</v>
      </c>
      <c r="H198" s="1">
        <v>1202590.6599999999</v>
      </c>
      <c r="I198" s="1">
        <f>HLOOKUP(F198,'HW Index'!$B$9:$F$114, 'Mains Data'!G198-1910, FALSE)</f>
        <v>0.88150807899461403</v>
      </c>
      <c r="J198" s="1">
        <f t="shared" si="4"/>
        <v>1364242.3576782076</v>
      </c>
      <c r="K198" s="6">
        <v>1931</v>
      </c>
    </row>
    <row r="199" spans="1:11" x14ac:dyDescent="0.25">
      <c r="A199">
        <f t="shared" si="5"/>
        <v>192</v>
      </c>
      <c r="B199" t="s">
        <v>97</v>
      </c>
      <c r="C199" t="s">
        <v>15</v>
      </c>
      <c r="D199" t="s">
        <v>79</v>
      </c>
      <c r="E199" t="s">
        <v>137</v>
      </c>
      <c r="F199" t="s">
        <v>163</v>
      </c>
      <c r="G199" s="7">
        <v>2011</v>
      </c>
      <c r="H199" s="1">
        <v>881414.17</v>
      </c>
      <c r="I199" s="1">
        <f>HLOOKUP(F199,'HW Index'!$B$9:$F$114, 'Mains Data'!G199-1910, FALSE)</f>
        <v>0.90843806104129265</v>
      </c>
      <c r="J199" s="1">
        <f t="shared" si="4"/>
        <v>970252.35709486168</v>
      </c>
      <c r="K199" s="6">
        <v>5894</v>
      </c>
    </row>
    <row r="200" spans="1:11" x14ac:dyDescent="0.25">
      <c r="A200">
        <f t="shared" si="5"/>
        <v>193</v>
      </c>
      <c r="B200" t="s">
        <v>97</v>
      </c>
      <c r="C200" t="s">
        <v>15</v>
      </c>
      <c r="D200" t="s">
        <v>79</v>
      </c>
      <c r="E200" t="s">
        <v>137</v>
      </c>
      <c r="F200" t="s">
        <v>163</v>
      </c>
      <c r="G200" s="7">
        <v>2012</v>
      </c>
      <c r="H200" s="1">
        <v>8853748.0299999975</v>
      </c>
      <c r="I200" s="1">
        <f>HLOOKUP(F200,'HW Index'!$B$9:$F$114, 'Mains Data'!G200-1910, FALSE)</f>
        <v>0.95332136445242366</v>
      </c>
      <c r="J200" s="1">
        <f t="shared" si="4"/>
        <v>9287264.8826930299</v>
      </c>
      <c r="K200" s="6">
        <v>14950</v>
      </c>
    </row>
    <row r="201" spans="1:11" x14ac:dyDescent="0.25">
      <c r="A201">
        <f t="shared" si="5"/>
        <v>194</v>
      </c>
      <c r="B201" t="s">
        <v>97</v>
      </c>
      <c r="C201" t="s">
        <v>15</v>
      </c>
      <c r="D201" t="s">
        <v>79</v>
      </c>
      <c r="E201" t="s">
        <v>137</v>
      </c>
      <c r="F201" t="s">
        <v>163</v>
      </c>
      <c r="G201" s="7">
        <v>2013</v>
      </c>
      <c r="H201" s="1">
        <v>1111269.81</v>
      </c>
      <c r="I201" s="1">
        <f>HLOOKUP(F201,'HW Index'!$B$9:$F$114, 'Mains Data'!G201-1910, FALSE)</f>
        <v>0.96050269299820468</v>
      </c>
      <c r="J201" s="1">
        <f t="shared" ref="J201:J264" si="6">IFERROR(H201/I201, "")</f>
        <v>1156966.8862990655</v>
      </c>
      <c r="K201" s="6">
        <v>1808</v>
      </c>
    </row>
    <row r="202" spans="1:11" x14ac:dyDescent="0.25">
      <c r="A202">
        <f t="shared" ref="A202:A265" si="7">A201+1</f>
        <v>195</v>
      </c>
      <c r="B202" t="s">
        <v>97</v>
      </c>
      <c r="C202" t="s">
        <v>11</v>
      </c>
      <c r="D202" t="s">
        <v>80</v>
      </c>
      <c r="E202" t="s">
        <v>112</v>
      </c>
      <c r="F202" t="s">
        <v>164</v>
      </c>
      <c r="G202" s="7">
        <v>2002</v>
      </c>
      <c r="H202" s="1">
        <v>5254.18</v>
      </c>
      <c r="I202" s="1">
        <f>HLOOKUP(F202,'HW Index'!$B$9:$F$114, 'Mains Data'!G202-1910, FALSE)</f>
        <v>0.49453219927095993</v>
      </c>
      <c r="J202" s="1">
        <f t="shared" si="6"/>
        <v>10624.545798525798</v>
      </c>
      <c r="K202" s="6">
        <v>720</v>
      </c>
    </row>
    <row r="203" spans="1:11" x14ac:dyDescent="0.25">
      <c r="A203">
        <f t="shared" si="7"/>
        <v>196</v>
      </c>
      <c r="B203" t="s">
        <v>97</v>
      </c>
      <c r="C203" t="s">
        <v>11</v>
      </c>
      <c r="D203" t="s">
        <v>80</v>
      </c>
      <c r="E203" t="s">
        <v>112</v>
      </c>
      <c r="F203" t="s">
        <v>164</v>
      </c>
      <c r="G203" s="7">
        <v>2004</v>
      </c>
      <c r="H203" s="1">
        <v>1574.1399999999999</v>
      </c>
      <c r="I203" s="1">
        <f>HLOOKUP(F203,'HW Index'!$B$9:$F$114, 'Mains Data'!G203-1910, FALSE)</f>
        <v>0.57958687727825031</v>
      </c>
      <c r="J203" s="1">
        <f t="shared" si="6"/>
        <v>2715.9690146750522</v>
      </c>
      <c r="K203" s="6">
        <v>436</v>
      </c>
    </row>
    <row r="204" spans="1:11" x14ac:dyDescent="0.25">
      <c r="A204">
        <f t="shared" si="7"/>
        <v>197</v>
      </c>
      <c r="B204" t="s">
        <v>97</v>
      </c>
      <c r="C204" t="s">
        <v>11</v>
      </c>
      <c r="D204" t="s">
        <v>80</v>
      </c>
      <c r="E204" t="s">
        <v>112</v>
      </c>
      <c r="F204" t="s">
        <v>164</v>
      </c>
      <c r="G204" s="7">
        <v>2005</v>
      </c>
      <c r="H204" s="1">
        <v>5095.55</v>
      </c>
      <c r="I204" s="1">
        <f>HLOOKUP(F204,'HW Index'!$B$9:$F$114, 'Mains Data'!G204-1910, FALSE)</f>
        <v>0.72296476306196844</v>
      </c>
      <c r="J204" s="1">
        <f t="shared" si="6"/>
        <v>7048.1305042016802</v>
      </c>
      <c r="K204" s="6">
        <v>4636</v>
      </c>
    </row>
    <row r="205" spans="1:11" x14ac:dyDescent="0.25">
      <c r="A205">
        <f t="shared" si="7"/>
        <v>198</v>
      </c>
      <c r="B205" t="s">
        <v>97</v>
      </c>
      <c r="C205" t="s">
        <v>11</v>
      </c>
      <c r="D205" t="s">
        <v>80</v>
      </c>
      <c r="E205" t="s">
        <v>112</v>
      </c>
      <c r="F205" t="s">
        <v>164</v>
      </c>
      <c r="G205" s="7">
        <v>2006</v>
      </c>
      <c r="H205" s="1">
        <v>5456.9</v>
      </c>
      <c r="I205" s="1">
        <f>HLOOKUP(F205,'HW Index'!$B$9:$F$114, 'Mains Data'!G205-1910, FALSE)</f>
        <v>0.78250303766707174</v>
      </c>
      <c r="J205" s="1">
        <f t="shared" si="6"/>
        <v>6973.6470496894399</v>
      </c>
      <c r="K205" s="6">
        <v>790</v>
      </c>
    </row>
    <row r="206" spans="1:11" x14ac:dyDescent="0.25">
      <c r="A206">
        <f t="shared" si="7"/>
        <v>199</v>
      </c>
      <c r="B206" t="s">
        <v>97</v>
      </c>
      <c r="C206" t="s">
        <v>11</v>
      </c>
      <c r="D206" t="s">
        <v>80</v>
      </c>
      <c r="E206" t="s">
        <v>112</v>
      </c>
      <c r="F206" t="s">
        <v>164</v>
      </c>
      <c r="G206" s="7">
        <v>2007</v>
      </c>
      <c r="H206" s="1">
        <v>31029.020000000004</v>
      </c>
      <c r="I206" s="1">
        <f>HLOOKUP(F206,'HW Index'!$B$9:$F$114, 'Mains Data'!G206-1910, FALSE)</f>
        <v>0.73876063183475094</v>
      </c>
      <c r="J206" s="1">
        <f t="shared" si="6"/>
        <v>42001.453059210529</v>
      </c>
      <c r="K206" s="6">
        <v>5193</v>
      </c>
    </row>
    <row r="207" spans="1:11" x14ac:dyDescent="0.25">
      <c r="A207">
        <f t="shared" si="7"/>
        <v>200</v>
      </c>
      <c r="B207" t="s">
        <v>97</v>
      </c>
      <c r="C207" t="s">
        <v>11</v>
      </c>
      <c r="D207" t="s">
        <v>80</v>
      </c>
      <c r="E207" t="s">
        <v>112</v>
      </c>
      <c r="F207" t="s">
        <v>164</v>
      </c>
      <c r="G207" s="7">
        <v>2008</v>
      </c>
      <c r="H207" s="1">
        <v>32260.410000000003</v>
      </c>
      <c r="I207" s="1">
        <f>HLOOKUP(F207,'HW Index'!$B$9:$F$114, 'Mains Data'!G207-1910, FALSE)</f>
        <v>0.88821385176184686</v>
      </c>
      <c r="J207" s="1">
        <f t="shared" si="6"/>
        <v>36320.543679890565</v>
      </c>
      <c r="K207" s="6">
        <v>4120</v>
      </c>
    </row>
    <row r="208" spans="1:11" x14ac:dyDescent="0.25">
      <c r="A208">
        <f t="shared" si="7"/>
        <v>201</v>
      </c>
      <c r="B208" t="s">
        <v>97</v>
      </c>
      <c r="C208" t="s">
        <v>11</v>
      </c>
      <c r="D208" t="s">
        <v>80</v>
      </c>
      <c r="E208" t="s">
        <v>112</v>
      </c>
      <c r="F208" t="s">
        <v>164</v>
      </c>
      <c r="G208" s="7">
        <v>2009</v>
      </c>
      <c r="H208" s="1">
        <v>7589.4000000000005</v>
      </c>
      <c r="I208" s="1">
        <f>HLOOKUP(F208,'HW Index'!$B$9:$F$114, 'Mains Data'!G208-1910, FALSE)</f>
        <v>0.81773997569866341</v>
      </c>
      <c r="J208" s="1">
        <f t="shared" si="6"/>
        <v>9280.9453194650832</v>
      </c>
      <c r="K208" s="6">
        <v>2533</v>
      </c>
    </row>
    <row r="209" spans="1:11" x14ac:dyDescent="0.25">
      <c r="A209">
        <f t="shared" si="7"/>
        <v>202</v>
      </c>
      <c r="B209" t="s">
        <v>97</v>
      </c>
      <c r="C209" t="s">
        <v>11</v>
      </c>
      <c r="D209" t="s">
        <v>80</v>
      </c>
      <c r="E209" t="s">
        <v>112</v>
      </c>
      <c r="F209" t="s">
        <v>164</v>
      </c>
      <c r="G209" s="7">
        <v>2010</v>
      </c>
      <c r="H209" s="1">
        <v>8169.12</v>
      </c>
      <c r="I209" s="1">
        <f>HLOOKUP(F209,'HW Index'!$B$9:$F$114, 'Mains Data'!G209-1910, FALSE)</f>
        <v>0.86391251518833534</v>
      </c>
      <c r="J209" s="1">
        <f t="shared" si="6"/>
        <v>9455.9574683544306</v>
      </c>
      <c r="K209" s="6">
        <v>843</v>
      </c>
    </row>
    <row r="210" spans="1:11" x14ac:dyDescent="0.25">
      <c r="A210">
        <f t="shared" si="7"/>
        <v>203</v>
      </c>
      <c r="B210" t="s">
        <v>97</v>
      </c>
      <c r="C210" t="s">
        <v>11</v>
      </c>
      <c r="D210" t="s">
        <v>80</v>
      </c>
      <c r="E210" t="s">
        <v>112</v>
      </c>
      <c r="F210" t="s">
        <v>164</v>
      </c>
      <c r="G210" s="7">
        <v>2011</v>
      </c>
      <c r="H210" s="1">
        <v>2961.4500000000003</v>
      </c>
      <c r="I210" s="1">
        <f>HLOOKUP(F210,'HW Index'!$B$9:$F$114, 'Mains Data'!G210-1910, FALSE)</f>
        <v>0.9404617253948967</v>
      </c>
      <c r="J210" s="1">
        <f t="shared" si="6"/>
        <v>3148.9319767441866</v>
      </c>
      <c r="K210" s="6">
        <v>935</v>
      </c>
    </row>
    <row r="211" spans="1:11" x14ac:dyDescent="0.25">
      <c r="A211">
        <f t="shared" si="7"/>
        <v>204</v>
      </c>
      <c r="B211" t="s">
        <v>97</v>
      </c>
      <c r="C211" t="s">
        <v>11</v>
      </c>
      <c r="D211" t="s">
        <v>80</v>
      </c>
      <c r="E211" t="s">
        <v>112</v>
      </c>
      <c r="F211" t="s">
        <v>164</v>
      </c>
      <c r="G211" s="7">
        <v>2012</v>
      </c>
      <c r="H211" s="1">
        <v>10475.56</v>
      </c>
      <c r="I211" s="1">
        <f>HLOOKUP(F211,'HW Index'!$B$9:$F$114, 'Mains Data'!G211-1910, FALSE)</f>
        <v>1.048602673147023</v>
      </c>
      <c r="J211" s="1">
        <f t="shared" si="6"/>
        <v>9990.0184009269979</v>
      </c>
      <c r="K211" s="6">
        <v>1049</v>
      </c>
    </row>
    <row r="212" spans="1:11" x14ac:dyDescent="0.25">
      <c r="A212">
        <f t="shared" si="7"/>
        <v>205</v>
      </c>
      <c r="B212" t="s">
        <v>97</v>
      </c>
      <c r="C212" t="s">
        <v>11</v>
      </c>
      <c r="D212" t="s">
        <v>80</v>
      </c>
      <c r="E212" t="s">
        <v>112</v>
      </c>
      <c r="F212" t="s">
        <v>164</v>
      </c>
      <c r="G212" s="7">
        <v>2013</v>
      </c>
      <c r="H212" s="1">
        <v>3442.8500000000004</v>
      </c>
      <c r="I212" s="1">
        <f>HLOOKUP(F212,'HW Index'!$B$9:$F$114, 'Mains Data'!G212-1910, FALSE)</f>
        <v>1.0340218712029161</v>
      </c>
      <c r="J212" s="1">
        <f t="shared" si="6"/>
        <v>3329.5717391304352</v>
      </c>
      <c r="K212" s="6">
        <v>219</v>
      </c>
    </row>
    <row r="213" spans="1:11" x14ac:dyDescent="0.25">
      <c r="A213">
        <f t="shared" si="7"/>
        <v>206</v>
      </c>
      <c r="B213" t="s">
        <v>97</v>
      </c>
      <c r="C213" t="s">
        <v>11</v>
      </c>
      <c r="D213" t="s">
        <v>80</v>
      </c>
      <c r="E213" t="s">
        <v>112</v>
      </c>
      <c r="F213" t="s">
        <v>164</v>
      </c>
      <c r="G213" s="7">
        <v>2014</v>
      </c>
      <c r="H213" s="1">
        <v>3083.58</v>
      </c>
      <c r="I213" s="1">
        <f>HLOOKUP(F213,'HW Index'!$B$9:$F$114, 'Mains Data'!G213-1910, FALSE)</f>
        <v>1.0449574726609963</v>
      </c>
      <c r="J213" s="1">
        <f t="shared" si="6"/>
        <v>2950.9143488372097</v>
      </c>
      <c r="K213" s="6">
        <v>454</v>
      </c>
    </row>
    <row r="214" spans="1:11" x14ac:dyDescent="0.25">
      <c r="A214">
        <f t="shared" si="7"/>
        <v>207</v>
      </c>
      <c r="B214" t="s">
        <v>97</v>
      </c>
      <c r="C214" t="s">
        <v>11</v>
      </c>
      <c r="D214" t="s">
        <v>80</v>
      </c>
      <c r="E214" t="s">
        <v>112</v>
      </c>
      <c r="F214" t="s">
        <v>164</v>
      </c>
      <c r="G214" s="7">
        <v>2015</v>
      </c>
      <c r="H214" s="1">
        <v>8338.8799999999992</v>
      </c>
      <c r="I214" s="1">
        <f>HLOOKUP(F214,'HW Index'!$B$9:$F$114, 'Mains Data'!G214-1910, FALSE)</f>
        <v>1.0206561360874848</v>
      </c>
      <c r="J214" s="1">
        <f t="shared" si="6"/>
        <v>8170.1169523809513</v>
      </c>
      <c r="K214" s="6">
        <v>893</v>
      </c>
    </row>
    <row r="215" spans="1:11" x14ac:dyDescent="0.25">
      <c r="A215">
        <f t="shared" si="7"/>
        <v>208</v>
      </c>
      <c r="B215" t="s">
        <v>97</v>
      </c>
      <c r="C215" t="s">
        <v>11</v>
      </c>
      <c r="D215" t="s">
        <v>80</v>
      </c>
      <c r="E215" t="s">
        <v>112</v>
      </c>
      <c r="F215" t="s">
        <v>164</v>
      </c>
      <c r="G215" s="7">
        <v>2016</v>
      </c>
      <c r="H215" s="1">
        <v>11563.539999999999</v>
      </c>
      <c r="I215" s="1">
        <f>HLOOKUP(F215,'HW Index'!$B$9:$F$114, 'Mains Data'!G215-1910, FALSE)</f>
        <v>1</v>
      </c>
      <c r="J215" s="1">
        <f t="shared" si="6"/>
        <v>11563.539999999999</v>
      </c>
      <c r="K215" s="6">
        <v>1092</v>
      </c>
    </row>
    <row r="216" spans="1:11" x14ac:dyDescent="0.25">
      <c r="A216">
        <f t="shared" si="7"/>
        <v>209</v>
      </c>
      <c r="B216" t="s">
        <v>97</v>
      </c>
      <c r="C216" t="s">
        <v>11</v>
      </c>
      <c r="D216" t="s">
        <v>81</v>
      </c>
      <c r="E216" t="s">
        <v>113</v>
      </c>
      <c r="F216" t="s">
        <v>164</v>
      </c>
      <c r="G216" s="7">
        <v>1987</v>
      </c>
      <c r="H216" s="1">
        <v>408.15</v>
      </c>
      <c r="I216" s="1">
        <f>HLOOKUP(F216,'HW Index'!$B$9:$F$114, 'Mains Data'!G216-1910, FALSE)</f>
        <v>0.32563791008505466</v>
      </c>
      <c r="J216" s="1">
        <f t="shared" si="6"/>
        <v>1253.3860074626866</v>
      </c>
      <c r="K216" s="6">
        <v>50</v>
      </c>
    </row>
    <row r="217" spans="1:11" x14ac:dyDescent="0.25">
      <c r="A217">
        <f t="shared" si="7"/>
        <v>210</v>
      </c>
      <c r="B217" t="s">
        <v>97</v>
      </c>
      <c r="C217" t="s">
        <v>11</v>
      </c>
      <c r="D217" t="s">
        <v>81</v>
      </c>
      <c r="E217" t="s">
        <v>113</v>
      </c>
      <c r="F217" t="s">
        <v>164</v>
      </c>
      <c r="G217" s="7">
        <v>1989</v>
      </c>
      <c r="H217" s="1">
        <v>1454.5</v>
      </c>
      <c r="I217" s="1">
        <f>HLOOKUP(F217,'HW Index'!$B$9:$F$114, 'Mains Data'!G217-1910, FALSE)</f>
        <v>0.36452004860267317</v>
      </c>
      <c r="J217" s="1">
        <f t="shared" si="6"/>
        <v>3990.1783333333328</v>
      </c>
      <c r="K217" s="6">
        <v>21</v>
      </c>
    </row>
    <row r="218" spans="1:11" x14ac:dyDescent="0.25">
      <c r="A218">
        <f t="shared" si="7"/>
        <v>211</v>
      </c>
      <c r="B218" t="s">
        <v>97</v>
      </c>
      <c r="C218" t="s">
        <v>11</v>
      </c>
      <c r="D218" t="s">
        <v>81</v>
      </c>
      <c r="E218" t="s">
        <v>113</v>
      </c>
      <c r="F218" t="s">
        <v>164</v>
      </c>
      <c r="G218" s="7">
        <v>1990</v>
      </c>
      <c r="H218" s="1">
        <v>2714.66</v>
      </c>
      <c r="I218" s="1">
        <f>HLOOKUP(F218,'HW Index'!$B$9:$F$114, 'Mains Data'!G218-1910, FALSE)</f>
        <v>0.36938031591737547</v>
      </c>
      <c r="J218" s="1">
        <f t="shared" si="6"/>
        <v>7349.2275657894734</v>
      </c>
      <c r="K218" s="6">
        <v>320</v>
      </c>
    </row>
    <row r="219" spans="1:11" x14ac:dyDescent="0.25">
      <c r="A219">
        <f t="shared" si="7"/>
        <v>212</v>
      </c>
      <c r="B219" t="s">
        <v>97</v>
      </c>
      <c r="C219" t="s">
        <v>11</v>
      </c>
      <c r="D219" t="s">
        <v>81</v>
      </c>
      <c r="E219" t="s">
        <v>113</v>
      </c>
      <c r="F219" t="s">
        <v>164</v>
      </c>
      <c r="G219" s="7">
        <v>1991</v>
      </c>
      <c r="H219" s="1">
        <v>1879.2099999999991</v>
      </c>
      <c r="I219" s="1">
        <f>HLOOKUP(F219,'HW Index'!$B$9:$F$114, 'Mains Data'!G219-1910, FALSE)</f>
        <v>0.37910085054678005</v>
      </c>
      <c r="J219" s="1">
        <f t="shared" si="6"/>
        <v>4957.0186858974339</v>
      </c>
      <c r="K219" s="6">
        <v>255</v>
      </c>
    </row>
    <row r="220" spans="1:11" x14ac:dyDescent="0.25">
      <c r="A220">
        <f t="shared" si="7"/>
        <v>213</v>
      </c>
      <c r="B220" t="s">
        <v>97</v>
      </c>
      <c r="C220" t="s">
        <v>11</v>
      </c>
      <c r="D220" t="s">
        <v>81</v>
      </c>
      <c r="E220" t="s">
        <v>113</v>
      </c>
      <c r="F220" t="s">
        <v>164</v>
      </c>
      <c r="G220" s="7">
        <v>1992</v>
      </c>
      <c r="H220" s="1">
        <v>754.33</v>
      </c>
      <c r="I220" s="1">
        <f>HLOOKUP(F220,'HW Index'!$B$9:$F$114, 'Mains Data'!G220-1910, FALSE)</f>
        <v>0.38274605103280679</v>
      </c>
      <c r="J220" s="1">
        <f t="shared" si="6"/>
        <v>1970.8367936507939</v>
      </c>
      <c r="K220" s="6">
        <v>14</v>
      </c>
    </row>
    <row r="221" spans="1:11" x14ac:dyDescent="0.25">
      <c r="A221">
        <f t="shared" si="7"/>
        <v>214</v>
      </c>
      <c r="B221" t="s">
        <v>97</v>
      </c>
      <c r="C221" t="s">
        <v>11</v>
      </c>
      <c r="D221" t="s">
        <v>81</v>
      </c>
      <c r="E221" t="s">
        <v>113</v>
      </c>
      <c r="F221" t="s">
        <v>164</v>
      </c>
      <c r="G221" s="7">
        <v>1993</v>
      </c>
      <c r="H221" s="1">
        <v>5439.41</v>
      </c>
      <c r="I221" s="1">
        <f>HLOOKUP(F221,'HW Index'!$B$9:$F$114, 'Mains Data'!G221-1910, FALSE)</f>
        <v>0.39368165249088699</v>
      </c>
      <c r="J221" s="1">
        <f t="shared" si="6"/>
        <v>13816.772932098766</v>
      </c>
      <c r="K221" s="6">
        <v>385</v>
      </c>
    </row>
    <row r="222" spans="1:11" x14ac:dyDescent="0.25">
      <c r="A222">
        <f t="shared" si="7"/>
        <v>215</v>
      </c>
      <c r="B222" t="s">
        <v>97</v>
      </c>
      <c r="C222" t="s">
        <v>11</v>
      </c>
      <c r="D222" t="s">
        <v>81</v>
      </c>
      <c r="E222" t="s">
        <v>113</v>
      </c>
      <c r="F222" t="s">
        <v>164</v>
      </c>
      <c r="G222" s="7">
        <v>1994</v>
      </c>
      <c r="H222" s="1">
        <v>2138.37</v>
      </c>
      <c r="I222" s="1">
        <f>HLOOKUP(F222,'HW Index'!$B$9:$F$114, 'Mains Data'!G222-1910, FALSE)</f>
        <v>0.42041312272174969</v>
      </c>
      <c r="J222" s="1">
        <f t="shared" si="6"/>
        <v>5086.3540751445089</v>
      </c>
      <c r="K222" s="6">
        <v>45</v>
      </c>
    </row>
    <row r="223" spans="1:11" x14ac:dyDescent="0.25">
      <c r="A223">
        <f t="shared" si="7"/>
        <v>216</v>
      </c>
      <c r="B223" t="s">
        <v>97</v>
      </c>
      <c r="C223" t="s">
        <v>11</v>
      </c>
      <c r="D223" t="s">
        <v>81</v>
      </c>
      <c r="E223" t="s">
        <v>113</v>
      </c>
      <c r="F223" t="s">
        <v>164</v>
      </c>
      <c r="G223" s="7">
        <v>2000</v>
      </c>
      <c r="H223" s="1">
        <v>3537.66</v>
      </c>
      <c r="I223" s="1">
        <f>HLOOKUP(F223,'HW Index'!$B$9:$F$114, 'Mains Data'!G223-1910, FALSE)</f>
        <v>0.48116646415552855</v>
      </c>
      <c r="J223" s="1">
        <f t="shared" si="6"/>
        <v>7352.25803030303</v>
      </c>
      <c r="K223" s="6">
        <v>152</v>
      </c>
    </row>
    <row r="224" spans="1:11" x14ac:dyDescent="0.25">
      <c r="A224">
        <f t="shared" si="7"/>
        <v>217</v>
      </c>
      <c r="B224" t="s">
        <v>97</v>
      </c>
      <c r="C224" t="s">
        <v>11</v>
      </c>
      <c r="D224" t="s">
        <v>81</v>
      </c>
      <c r="E224" t="s">
        <v>113</v>
      </c>
      <c r="F224" t="s">
        <v>164</v>
      </c>
      <c r="G224" s="7">
        <v>2001</v>
      </c>
      <c r="H224" s="1">
        <v>786.02</v>
      </c>
      <c r="I224" s="1">
        <f>HLOOKUP(F224,'HW Index'!$B$9:$F$114, 'Mains Data'!G224-1910, FALSE)</f>
        <v>0.48481166464155528</v>
      </c>
      <c r="J224" s="1">
        <f t="shared" si="6"/>
        <v>1621.2893734335839</v>
      </c>
      <c r="K224" s="6">
        <v>90</v>
      </c>
    </row>
    <row r="225" spans="1:11" x14ac:dyDescent="0.25">
      <c r="A225">
        <f t="shared" si="7"/>
        <v>218</v>
      </c>
      <c r="B225" t="s">
        <v>97</v>
      </c>
      <c r="C225" t="s">
        <v>11</v>
      </c>
      <c r="D225" t="s">
        <v>81</v>
      </c>
      <c r="E225" t="s">
        <v>113</v>
      </c>
      <c r="F225" t="s">
        <v>164</v>
      </c>
      <c r="G225" s="7">
        <v>2002</v>
      </c>
      <c r="H225" s="1">
        <v>113834.96999999999</v>
      </c>
      <c r="I225" s="1">
        <f>HLOOKUP(F225,'HW Index'!$B$9:$F$114, 'Mains Data'!G225-1910, FALSE)</f>
        <v>0.49453219927095993</v>
      </c>
      <c r="J225" s="1">
        <f t="shared" si="6"/>
        <v>230187.17520884518</v>
      </c>
      <c r="K225" s="6">
        <v>24265</v>
      </c>
    </row>
    <row r="226" spans="1:11" x14ac:dyDescent="0.25">
      <c r="A226">
        <f t="shared" si="7"/>
        <v>219</v>
      </c>
      <c r="B226" t="s">
        <v>97</v>
      </c>
      <c r="C226" t="s">
        <v>11</v>
      </c>
      <c r="D226" t="s">
        <v>81</v>
      </c>
      <c r="E226" t="s">
        <v>113</v>
      </c>
      <c r="F226" t="s">
        <v>164</v>
      </c>
      <c r="G226" s="7">
        <v>2003</v>
      </c>
      <c r="H226" s="1">
        <v>160804.68000000005</v>
      </c>
      <c r="I226" s="1">
        <f>HLOOKUP(F226,'HW Index'!$B$9:$F$114, 'Mains Data'!G226-1910, FALSE)</f>
        <v>0.50182260024301339</v>
      </c>
      <c r="J226" s="1">
        <f t="shared" si="6"/>
        <v>320441.28726392263</v>
      </c>
      <c r="K226" s="6">
        <v>26313</v>
      </c>
    </row>
    <row r="227" spans="1:11" x14ac:dyDescent="0.25">
      <c r="A227">
        <f t="shared" si="7"/>
        <v>220</v>
      </c>
      <c r="B227" t="s">
        <v>97</v>
      </c>
      <c r="C227" t="s">
        <v>11</v>
      </c>
      <c r="D227" t="s">
        <v>81</v>
      </c>
      <c r="E227" t="s">
        <v>113</v>
      </c>
      <c r="F227" t="s">
        <v>164</v>
      </c>
      <c r="G227" s="7">
        <v>2004</v>
      </c>
      <c r="H227" s="1">
        <v>191332.44000000003</v>
      </c>
      <c r="I227" s="1">
        <f>HLOOKUP(F227,'HW Index'!$B$9:$F$114, 'Mains Data'!G227-1910, FALSE)</f>
        <v>0.57958687727825031</v>
      </c>
      <c r="J227" s="1">
        <f t="shared" si="6"/>
        <v>330118.65433962271</v>
      </c>
      <c r="K227" s="6">
        <v>37281</v>
      </c>
    </row>
    <row r="228" spans="1:11" x14ac:dyDescent="0.25">
      <c r="A228">
        <f t="shared" si="7"/>
        <v>221</v>
      </c>
      <c r="B228" t="s">
        <v>97</v>
      </c>
      <c r="C228" t="s">
        <v>11</v>
      </c>
      <c r="D228" t="s">
        <v>81</v>
      </c>
      <c r="E228" t="s">
        <v>113</v>
      </c>
      <c r="F228" t="s">
        <v>164</v>
      </c>
      <c r="G228" s="7">
        <v>2005</v>
      </c>
      <c r="H228" s="1">
        <v>333397.43</v>
      </c>
      <c r="I228" s="1">
        <f>HLOOKUP(F228,'HW Index'!$B$9:$F$114, 'Mains Data'!G228-1910, FALSE)</f>
        <v>0.72296476306196844</v>
      </c>
      <c r="J228" s="1">
        <f t="shared" si="6"/>
        <v>461153.08384873945</v>
      </c>
      <c r="K228" s="6">
        <v>62046</v>
      </c>
    </row>
    <row r="229" spans="1:11" x14ac:dyDescent="0.25">
      <c r="A229">
        <f t="shared" si="7"/>
        <v>222</v>
      </c>
      <c r="B229" t="s">
        <v>97</v>
      </c>
      <c r="C229" t="s">
        <v>11</v>
      </c>
      <c r="D229" t="s">
        <v>81</v>
      </c>
      <c r="E229" t="s">
        <v>113</v>
      </c>
      <c r="F229" t="s">
        <v>164</v>
      </c>
      <c r="G229" s="7">
        <v>2006</v>
      </c>
      <c r="H229" s="1">
        <v>284845.73000000004</v>
      </c>
      <c r="I229" s="1">
        <f>HLOOKUP(F229,'HW Index'!$B$9:$F$114, 'Mains Data'!G229-1910, FALSE)</f>
        <v>0.78250303766707174</v>
      </c>
      <c r="J229" s="1">
        <f t="shared" si="6"/>
        <v>364018.68911490688</v>
      </c>
      <c r="K229" s="6">
        <v>57668</v>
      </c>
    </row>
    <row r="230" spans="1:11" x14ac:dyDescent="0.25">
      <c r="A230">
        <f t="shared" si="7"/>
        <v>223</v>
      </c>
      <c r="B230" t="s">
        <v>97</v>
      </c>
      <c r="C230" t="s">
        <v>11</v>
      </c>
      <c r="D230" t="s">
        <v>81</v>
      </c>
      <c r="E230" t="s">
        <v>113</v>
      </c>
      <c r="F230" t="s">
        <v>164</v>
      </c>
      <c r="G230" s="7">
        <v>2007</v>
      </c>
      <c r="H230" s="1">
        <v>259860.80999999997</v>
      </c>
      <c r="I230" s="1">
        <f>HLOOKUP(F230,'HW Index'!$B$9:$F$114, 'Mains Data'!G230-1910, FALSE)</f>
        <v>0.73876063183475094</v>
      </c>
      <c r="J230" s="1">
        <f t="shared" si="6"/>
        <v>351752.37932565785</v>
      </c>
      <c r="K230" s="6">
        <v>65683</v>
      </c>
    </row>
    <row r="231" spans="1:11" x14ac:dyDescent="0.25">
      <c r="A231">
        <f t="shared" si="7"/>
        <v>224</v>
      </c>
      <c r="B231" t="s">
        <v>97</v>
      </c>
      <c r="C231" t="s">
        <v>11</v>
      </c>
      <c r="D231" t="s">
        <v>81</v>
      </c>
      <c r="E231" t="s">
        <v>113</v>
      </c>
      <c r="F231" t="s">
        <v>164</v>
      </c>
      <c r="G231" s="7">
        <v>2008</v>
      </c>
      <c r="H231" s="1">
        <v>344535.18</v>
      </c>
      <c r="I231" s="1">
        <f>HLOOKUP(F231,'HW Index'!$B$9:$F$114, 'Mains Data'!G231-1910, FALSE)</f>
        <v>0.88821385176184686</v>
      </c>
      <c r="J231" s="1">
        <f t="shared" si="6"/>
        <v>387896.65272229823</v>
      </c>
      <c r="K231" s="6">
        <v>52092</v>
      </c>
    </row>
    <row r="232" spans="1:11" x14ac:dyDescent="0.25">
      <c r="A232">
        <f t="shared" si="7"/>
        <v>225</v>
      </c>
      <c r="B232" t="s">
        <v>97</v>
      </c>
      <c r="C232" t="s">
        <v>11</v>
      </c>
      <c r="D232" t="s">
        <v>81</v>
      </c>
      <c r="E232" t="s">
        <v>113</v>
      </c>
      <c r="F232" t="s">
        <v>164</v>
      </c>
      <c r="G232" s="7">
        <v>2009</v>
      </c>
      <c r="H232" s="1">
        <v>97555.62000000001</v>
      </c>
      <c r="I232" s="1">
        <f>HLOOKUP(F232,'HW Index'!$B$9:$F$114, 'Mains Data'!G232-1910, FALSE)</f>
        <v>0.81773997569866341</v>
      </c>
      <c r="J232" s="1">
        <f t="shared" si="6"/>
        <v>119299.07170876673</v>
      </c>
      <c r="K232" s="6">
        <v>17509</v>
      </c>
    </row>
    <row r="233" spans="1:11" x14ac:dyDescent="0.25">
      <c r="A233">
        <f t="shared" si="7"/>
        <v>226</v>
      </c>
      <c r="B233" t="s">
        <v>97</v>
      </c>
      <c r="C233" t="s">
        <v>11</v>
      </c>
      <c r="D233" t="s">
        <v>81</v>
      </c>
      <c r="E233" t="s">
        <v>113</v>
      </c>
      <c r="F233" t="s">
        <v>164</v>
      </c>
      <c r="G233" s="7">
        <v>2010</v>
      </c>
      <c r="H233" s="1">
        <v>76213.210000000021</v>
      </c>
      <c r="I233" s="1">
        <f>HLOOKUP(F233,'HW Index'!$B$9:$F$114, 'Mains Data'!G233-1910, FALSE)</f>
        <v>0.86391251518833534</v>
      </c>
      <c r="J233" s="1">
        <f t="shared" si="6"/>
        <v>88218.66642756683</v>
      </c>
      <c r="K233" s="6">
        <v>10775</v>
      </c>
    </row>
    <row r="234" spans="1:11" x14ac:dyDescent="0.25">
      <c r="A234">
        <f t="shared" si="7"/>
        <v>227</v>
      </c>
      <c r="B234" t="s">
        <v>97</v>
      </c>
      <c r="C234" t="s">
        <v>11</v>
      </c>
      <c r="D234" t="s">
        <v>81</v>
      </c>
      <c r="E234" t="s">
        <v>113</v>
      </c>
      <c r="F234" t="s">
        <v>164</v>
      </c>
      <c r="G234" s="7">
        <v>2011</v>
      </c>
      <c r="H234" s="1">
        <v>113941.13000000003</v>
      </c>
      <c r="I234" s="1">
        <f>HLOOKUP(F234,'HW Index'!$B$9:$F$114, 'Mains Data'!G234-1910, FALSE)</f>
        <v>0.9404617253948967</v>
      </c>
      <c r="J234" s="1">
        <f t="shared" si="6"/>
        <v>121154.45735142122</v>
      </c>
      <c r="K234" s="6">
        <v>17359</v>
      </c>
    </row>
    <row r="235" spans="1:11" x14ac:dyDescent="0.25">
      <c r="A235">
        <f t="shared" si="7"/>
        <v>228</v>
      </c>
      <c r="B235" t="s">
        <v>97</v>
      </c>
      <c r="C235" t="s">
        <v>11</v>
      </c>
      <c r="D235" t="s">
        <v>81</v>
      </c>
      <c r="E235" t="s">
        <v>113</v>
      </c>
      <c r="F235" t="s">
        <v>164</v>
      </c>
      <c r="G235" s="7">
        <v>2012</v>
      </c>
      <c r="H235" s="1">
        <v>230334.88999999998</v>
      </c>
      <c r="I235" s="1">
        <f>HLOOKUP(F235,'HW Index'!$B$9:$F$114, 'Mains Data'!G235-1910, FALSE)</f>
        <v>1.048602673147023</v>
      </c>
      <c r="J235" s="1">
        <f t="shared" si="6"/>
        <v>219658.88119351101</v>
      </c>
      <c r="K235" s="6">
        <v>9681</v>
      </c>
    </row>
    <row r="236" spans="1:11" x14ac:dyDescent="0.25">
      <c r="A236">
        <f t="shared" si="7"/>
        <v>229</v>
      </c>
      <c r="B236" t="s">
        <v>97</v>
      </c>
      <c r="C236" t="s">
        <v>11</v>
      </c>
      <c r="D236" t="s">
        <v>81</v>
      </c>
      <c r="E236" t="s">
        <v>113</v>
      </c>
      <c r="F236" t="s">
        <v>164</v>
      </c>
      <c r="G236" s="7">
        <v>2013</v>
      </c>
      <c r="H236" s="1">
        <v>160595.01999999999</v>
      </c>
      <c r="I236" s="1">
        <f>HLOOKUP(F236,'HW Index'!$B$9:$F$114, 'Mains Data'!G236-1910, FALSE)</f>
        <v>1.0340218712029161</v>
      </c>
      <c r="J236" s="1">
        <f t="shared" si="6"/>
        <v>155311.0475440658</v>
      </c>
      <c r="K236" s="6">
        <v>10894</v>
      </c>
    </row>
    <row r="237" spans="1:11" x14ac:dyDescent="0.25">
      <c r="A237">
        <f t="shared" si="7"/>
        <v>230</v>
      </c>
      <c r="B237" t="s">
        <v>97</v>
      </c>
      <c r="C237" t="s">
        <v>11</v>
      </c>
      <c r="D237" t="s">
        <v>81</v>
      </c>
      <c r="E237" t="s">
        <v>113</v>
      </c>
      <c r="F237" t="s">
        <v>164</v>
      </c>
      <c r="G237" s="7">
        <v>2014</v>
      </c>
      <c r="H237" s="1">
        <v>114657.75</v>
      </c>
      <c r="I237" s="1">
        <f>HLOOKUP(F237,'HW Index'!$B$9:$F$114, 'Mains Data'!G237-1910, FALSE)</f>
        <v>1.0449574726609963</v>
      </c>
      <c r="J237" s="1">
        <f t="shared" si="6"/>
        <v>109724.80029069769</v>
      </c>
      <c r="K237" s="6">
        <v>11928</v>
      </c>
    </row>
    <row r="238" spans="1:11" x14ac:dyDescent="0.25">
      <c r="A238">
        <f t="shared" si="7"/>
        <v>231</v>
      </c>
      <c r="B238" t="s">
        <v>97</v>
      </c>
      <c r="C238" t="s">
        <v>11</v>
      </c>
      <c r="D238" t="s">
        <v>81</v>
      </c>
      <c r="E238" t="s">
        <v>113</v>
      </c>
      <c r="F238" t="s">
        <v>164</v>
      </c>
      <c r="G238" s="7">
        <v>2015</v>
      </c>
      <c r="H238" s="1">
        <v>220557.29</v>
      </c>
      <c r="I238" s="1">
        <f>HLOOKUP(F238,'HW Index'!$B$9:$F$114, 'Mains Data'!G238-1910, FALSE)</f>
        <v>1.0206561360874848</v>
      </c>
      <c r="J238" s="1">
        <f t="shared" si="6"/>
        <v>216093.63055952382</v>
      </c>
      <c r="K238" s="6">
        <v>18234</v>
      </c>
    </row>
    <row r="239" spans="1:11" x14ac:dyDescent="0.25">
      <c r="A239">
        <f t="shared" si="7"/>
        <v>232</v>
      </c>
      <c r="B239" t="s">
        <v>97</v>
      </c>
      <c r="C239" t="s">
        <v>11</v>
      </c>
      <c r="D239" t="s">
        <v>81</v>
      </c>
      <c r="E239" t="s">
        <v>113</v>
      </c>
      <c r="F239" t="s">
        <v>164</v>
      </c>
      <c r="G239" s="7">
        <v>2016</v>
      </c>
      <c r="H239" s="1">
        <v>93049.48</v>
      </c>
      <c r="I239" s="1">
        <f>HLOOKUP(F239,'HW Index'!$B$9:$F$114, 'Mains Data'!G239-1910, FALSE)</f>
        <v>1</v>
      </c>
      <c r="J239" s="1">
        <f t="shared" si="6"/>
        <v>93049.48</v>
      </c>
      <c r="K239" s="6">
        <v>10022</v>
      </c>
    </row>
    <row r="240" spans="1:11" x14ac:dyDescent="0.25">
      <c r="A240">
        <f t="shared" si="7"/>
        <v>233</v>
      </c>
      <c r="B240" t="s">
        <v>97</v>
      </c>
      <c r="C240" t="s">
        <v>11</v>
      </c>
      <c r="D240" t="s">
        <v>82</v>
      </c>
      <c r="E240" t="s">
        <v>114</v>
      </c>
      <c r="F240" t="s">
        <v>164</v>
      </c>
      <c r="G240" s="7">
        <v>1981</v>
      </c>
      <c r="H240" s="1">
        <v>46946.549999999988</v>
      </c>
      <c r="I240" s="1">
        <f>HLOOKUP(F240,'HW Index'!$B$9:$F$114, 'Mains Data'!G240-1910, FALSE)</f>
        <v>0.28068043742405835</v>
      </c>
      <c r="J240" s="1">
        <f t="shared" si="6"/>
        <v>167259.78636363632</v>
      </c>
      <c r="K240" s="6">
        <v>5784</v>
      </c>
    </row>
    <row r="241" spans="1:11" x14ac:dyDescent="0.25">
      <c r="A241">
        <f t="shared" si="7"/>
        <v>234</v>
      </c>
      <c r="B241" t="s">
        <v>97</v>
      </c>
      <c r="C241" t="s">
        <v>11</v>
      </c>
      <c r="D241" t="s">
        <v>82</v>
      </c>
      <c r="E241" t="s">
        <v>114</v>
      </c>
      <c r="F241" t="s">
        <v>164</v>
      </c>
      <c r="G241" s="7">
        <v>1982</v>
      </c>
      <c r="H241" s="1">
        <v>66284.820000000007</v>
      </c>
      <c r="I241" s="1">
        <f>HLOOKUP(F241,'HW Index'!$B$9:$F$114, 'Mains Data'!G241-1910, FALSE)</f>
        <v>0.30619684082624543</v>
      </c>
      <c r="J241" s="1">
        <f t="shared" si="6"/>
        <v>216477.80500000002</v>
      </c>
      <c r="K241" s="6">
        <v>9481</v>
      </c>
    </row>
    <row r="242" spans="1:11" x14ac:dyDescent="0.25">
      <c r="A242">
        <f t="shared" si="7"/>
        <v>235</v>
      </c>
      <c r="B242" t="s">
        <v>97</v>
      </c>
      <c r="C242" t="s">
        <v>11</v>
      </c>
      <c r="D242" t="s">
        <v>82</v>
      </c>
      <c r="E242" t="s">
        <v>114</v>
      </c>
      <c r="F242" t="s">
        <v>164</v>
      </c>
      <c r="G242" s="7">
        <v>1984</v>
      </c>
      <c r="H242" s="1">
        <v>5995.91</v>
      </c>
      <c r="I242" s="1">
        <f>HLOOKUP(F242,'HW Index'!$B$9:$F$114, 'Mains Data'!G242-1910, FALSE)</f>
        <v>0.32928311057108139</v>
      </c>
      <c r="J242" s="1">
        <f t="shared" si="6"/>
        <v>18208.981291512915</v>
      </c>
      <c r="K242" s="6">
        <v>1784</v>
      </c>
    </row>
    <row r="243" spans="1:11" x14ac:dyDescent="0.25">
      <c r="A243">
        <f t="shared" si="7"/>
        <v>236</v>
      </c>
      <c r="B243" t="s">
        <v>97</v>
      </c>
      <c r="C243" t="s">
        <v>11</v>
      </c>
      <c r="D243" t="s">
        <v>82</v>
      </c>
      <c r="E243" t="s">
        <v>114</v>
      </c>
      <c r="F243" t="s">
        <v>164</v>
      </c>
      <c r="G243" s="7">
        <v>1985</v>
      </c>
      <c r="H243" s="1">
        <v>64278.12</v>
      </c>
      <c r="I243" s="1">
        <f>HLOOKUP(F243,'HW Index'!$B$9:$F$114, 'Mains Data'!G243-1910, FALSE)</f>
        <v>0.32806804374240583</v>
      </c>
      <c r="J243" s="1">
        <f t="shared" si="6"/>
        <v>195929.23244444444</v>
      </c>
      <c r="K243" s="6">
        <v>10276</v>
      </c>
    </row>
    <row r="244" spans="1:11" x14ac:dyDescent="0.25">
      <c r="A244">
        <f t="shared" si="7"/>
        <v>237</v>
      </c>
      <c r="B244" t="s">
        <v>97</v>
      </c>
      <c r="C244" t="s">
        <v>11</v>
      </c>
      <c r="D244" t="s">
        <v>82</v>
      </c>
      <c r="E244" t="s">
        <v>114</v>
      </c>
      <c r="F244" t="s">
        <v>164</v>
      </c>
      <c r="G244" s="7">
        <v>1986</v>
      </c>
      <c r="H244" s="1">
        <v>33117</v>
      </c>
      <c r="I244" s="1">
        <f>HLOOKUP(F244,'HW Index'!$B$9:$F$114, 'Mains Data'!G244-1910, FALSE)</f>
        <v>0.31591737545565007</v>
      </c>
      <c r="J244" s="1">
        <f t="shared" si="6"/>
        <v>104828.0423076923</v>
      </c>
      <c r="K244" s="6">
        <v>10440</v>
      </c>
    </row>
    <row r="245" spans="1:11" x14ac:dyDescent="0.25">
      <c r="A245">
        <f t="shared" si="7"/>
        <v>238</v>
      </c>
      <c r="B245" t="s">
        <v>97</v>
      </c>
      <c r="C245" t="s">
        <v>11</v>
      </c>
      <c r="D245" t="s">
        <v>82</v>
      </c>
      <c r="E245" t="s">
        <v>114</v>
      </c>
      <c r="F245" t="s">
        <v>164</v>
      </c>
      <c r="G245" s="7">
        <v>1987</v>
      </c>
      <c r="H245" s="1">
        <v>447745.12</v>
      </c>
      <c r="I245" s="1">
        <f>HLOOKUP(F245,'HW Index'!$B$9:$F$114, 'Mains Data'!G245-1910, FALSE)</f>
        <v>0.32563791008505466</v>
      </c>
      <c r="J245" s="1">
        <f t="shared" si="6"/>
        <v>1374978.4841791044</v>
      </c>
      <c r="K245" s="6">
        <v>45376</v>
      </c>
    </row>
    <row r="246" spans="1:11" x14ac:dyDescent="0.25">
      <c r="A246">
        <f t="shared" si="7"/>
        <v>239</v>
      </c>
      <c r="B246" t="s">
        <v>97</v>
      </c>
      <c r="C246" t="s">
        <v>11</v>
      </c>
      <c r="D246" t="s">
        <v>82</v>
      </c>
      <c r="E246" t="s">
        <v>114</v>
      </c>
      <c r="F246" t="s">
        <v>164</v>
      </c>
      <c r="G246" s="7">
        <v>1988</v>
      </c>
      <c r="H246" s="1">
        <v>380603.34</v>
      </c>
      <c r="I246" s="1">
        <f>HLOOKUP(F246,'HW Index'!$B$9:$F$114, 'Mains Data'!G246-1910, FALSE)</f>
        <v>0.34750911300121506</v>
      </c>
      <c r="J246" s="1">
        <f t="shared" si="6"/>
        <v>1095232.6881818182</v>
      </c>
      <c r="K246" s="6">
        <v>56162</v>
      </c>
    </row>
    <row r="247" spans="1:11" x14ac:dyDescent="0.25">
      <c r="A247">
        <f t="shared" si="7"/>
        <v>240</v>
      </c>
      <c r="B247" t="s">
        <v>97</v>
      </c>
      <c r="C247" t="s">
        <v>11</v>
      </c>
      <c r="D247" t="s">
        <v>82</v>
      </c>
      <c r="E247" t="s">
        <v>114</v>
      </c>
      <c r="F247" t="s">
        <v>164</v>
      </c>
      <c r="G247" s="7">
        <v>1989</v>
      </c>
      <c r="H247" s="1">
        <v>271870.64</v>
      </c>
      <c r="I247" s="1">
        <f>HLOOKUP(F247,'HW Index'!$B$9:$F$114, 'Mains Data'!G247-1910, FALSE)</f>
        <v>0.36452004860267317</v>
      </c>
      <c r="J247" s="1">
        <f t="shared" si="6"/>
        <v>745831.78906666662</v>
      </c>
      <c r="K247" s="6">
        <v>44125</v>
      </c>
    </row>
    <row r="248" spans="1:11" x14ac:dyDescent="0.25">
      <c r="A248">
        <f t="shared" si="7"/>
        <v>241</v>
      </c>
      <c r="B248" t="s">
        <v>97</v>
      </c>
      <c r="C248" t="s">
        <v>11</v>
      </c>
      <c r="D248" t="s">
        <v>82</v>
      </c>
      <c r="E248" t="s">
        <v>114</v>
      </c>
      <c r="F248" t="s">
        <v>164</v>
      </c>
      <c r="G248" s="7">
        <v>1990</v>
      </c>
      <c r="H248" s="1">
        <v>621705.26</v>
      </c>
      <c r="I248" s="1">
        <f>HLOOKUP(F248,'HW Index'!$B$9:$F$114, 'Mains Data'!G248-1910, FALSE)</f>
        <v>0.36938031591737547</v>
      </c>
      <c r="J248" s="1">
        <f t="shared" si="6"/>
        <v>1683103.3848026316</v>
      </c>
      <c r="K248" s="6">
        <v>102278</v>
      </c>
    </row>
    <row r="249" spans="1:11" x14ac:dyDescent="0.25">
      <c r="A249">
        <f t="shared" si="7"/>
        <v>242</v>
      </c>
      <c r="B249" t="s">
        <v>97</v>
      </c>
      <c r="C249" t="s">
        <v>11</v>
      </c>
      <c r="D249" t="s">
        <v>82</v>
      </c>
      <c r="E249" t="s">
        <v>114</v>
      </c>
      <c r="F249" t="s">
        <v>164</v>
      </c>
      <c r="G249" s="7">
        <v>1991</v>
      </c>
      <c r="H249" s="1">
        <v>1320990.1599999999</v>
      </c>
      <c r="I249" s="1">
        <f>HLOOKUP(F249,'HW Index'!$B$9:$F$114, 'Mains Data'!G249-1910, FALSE)</f>
        <v>0.37910085054678005</v>
      </c>
      <c r="J249" s="1">
        <f t="shared" si="6"/>
        <v>3484534.9412820511</v>
      </c>
      <c r="K249" s="6">
        <v>202055</v>
      </c>
    </row>
    <row r="250" spans="1:11" x14ac:dyDescent="0.25">
      <c r="A250">
        <f t="shared" si="7"/>
        <v>243</v>
      </c>
      <c r="B250" t="s">
        <v>97</v>
      </c>
      <c r="C250" t="s">
        <v>11</v>
      </c>
      <c r="D250" t="s">
        <v>82</v>
      </c>
      <c r="E250" t="s">
        <v>114</v>
      </c>
      <c r="F250" t="s">
        <v>164</v>
      </c>
      <c r="G250" s="7">
        <v>1992</v>
      </c>
      <c r="H250" s="1">
        <v>2622835.9300000002</v>
      </c>
      <c r="I250" s="1">
        <f>HLOOKUP(F250,'HW Index'!$B$9:$F$114, 'Mains Data'!G250-1910, FALSE)</f>
        <v>0.38274605103280679</v>
      </c>
      <c r="J250" s="1">
        <f t="shared" si="6"/>
        <v>6852679.2710793661</v>
      </c>
      <c r="K250" s="6">
        <v>328473</v>
      </c>
    </row>
    <row r="251" spans="1:11" x14ac:dyDescent="0.25">
      <c r="A251">
        <f t="shared" si="7"/>
        <v>244</v>
      </c>
      <c r="B251" t="s">
        <v>97</v>
      </c>
      <c r="C251" t="s">
        <v>11</v>
      </c>
      <c r="D251" t="s">
        <v>82</v>
      </c>
      <c r="E251" t="s">
        <v>114</v>
      </c>
      <c r="F251" t="s">
        <v>164</v>
      </c>
      <c r="G251" s="7">
        <v>1993</v>
      </c>
      <c r="H251" s="1">
        <v>2638569.6</v>
      </c>
      <c r="I251" s="1">
        <f>HLOOKUP(F251,'HW Index'!$B$9:$F$114, 'Mains Data'!G251-1910, FALSE)</f>
        <v>0.39368165249088699</v>
      </c>
      <c r="J251" s="1">
        <f t="shared" si="6"/>
        <v>6702292.5333333341</v>
      </c>
      <c r="K251" s="6">
        <v>313162</v>
      </c>
    </row>
    <row r="252" spans="1:11" x14ac:dyDescent="0.25">
      <c r="A252">
        <f t="shared" si="7"/>
        <v>245</v>
      </c>
      <c r="B252" t="s">
        <v>97</v>
      </c>
      <c r="C252" t="s">
        <v>11</v>
      </c>
      <c r="D252" t="s">
        <v>82</v>
      </c>
      <c r="E252" t="s">
        <v>114</v>
      </c>
      <c r="F252" t="s">
        <v>164</v>
      </c>
      <c r="G252" s="7">
        <v>1994</v>
      </c>
      <c r="H252" s="1">
        <v>2063070.87</v>
      </c>
      <c r="I252" s="1">
        <f>HLOOKUP(F252,'HW Index'!$B$9:$F$114, 'Mains Data'!G252-1910, FALSE)</f>
        <v>0.42041312272174969</v>
      </c>
      <c r="J252" s="1">
        <f t="shared" si="6"/>
        <v>4907246.6069653183</v>
      </c>
      <c r="K252" s="6">
        <v>274813</v>
      </c>
    </row>
    <row r="253" spans="1:11" x14ac:dyDescent="0.25">
      <c r="A253">
        <f t="shared" si="7"/>
        <v>246</v>
      </c>
      <c r="B253" t="s">
        <v>97</v>
      </c>
      <c r="C253" t="s">
        <v>11</v>
      </c>
      <c r="D253" t="s">
        <v>82</v>
      </c>
      <c r="E253" t="s">
        <v>114</v>
      </c>
      <c r="F253" t="s">
        <v>164</v>
      </c>
      <c r="G253" s="7">
        <v>1995</v>
      </c>
      <c r="H253" s="1">
        <v>1504821.8199999998</v>
      </c>
      <c r="I253" s="1">
        <f>HLOOKUP(F253,'HW Index'!$B$9:$F$114, 'Mains Data'!G253-1910, FALSE)</f>
        <v>0.43499392466585662</v>
      </c>
      <c r="J253" s="1">
        <f t="shared" si="6"/>
        <v>3459408.8208379885</v>
      </c>
      <c r="K253" s="6">
        <v>206657</v>
      </c>
    </row>
    <row r="254" spans="1:11" x14ac:dyDescent="0.25">
      <c r="A254">
        <f t="shared" si="7"/>
        <v>247</v>
      </c>
      <c r="B254" t="s">
        <v>97</v>
      </c>
      <c r="C254" t="s">
        <v>11</v>
      </c>
      <c r="D254" t="s">
        <v>82</v>
      </c>
      <c r="E254" t="s">
        <v>114</v>
      </c>
      <c r="F254" t="s">
        <v>164</v>
      </c>
      <c r="G254" s="7">
        <v>1996</v>
      </c>
      <c r="H254" s="1">
        <v>1671359.7199999997</v>
      </c>
      <c r="I254" s="1">
        <f>HLOOKUP(F254,'HW Index'!$B$9:$F$114, 'Mains Data'!G254-1910, FALSE)</f>
        <v>0.43620899149453218</v>
      </c>
      <c r="J254" s="1">
        <f t="shared" si="6"/>
        <v>3831557.2411142057</v>
      </c>
      <c r="K254" s="6">
        <v>346271</v>
      </c>
    </row>
    <row r="255" spans="1:11" x14ac:dyDescent="0.25">
      <c r="A255">
        <f t="shared" si="7"/>
        <v>248</v>
      </c>
      <c r="B255" t="s">
        <v>97</v>
      </c>
      <c r="C255" t="s">
        <v>11</v>
      </c>
      <c r="D255" t="s">
        <v>82</v>
      </c>
      <c r="E255" t="s">
        <v>114</v>
      </c>
      <c r="F255" t="s">
        <v>164</v>
      </c>
      <c r="G255" s="7">
        <v>1997</v>
      </c>
      <c r="H255" s="1">
        <v>2730538.54</v>
      </c>
      <c r="I255" s="1">
        <f>HLOOKUP(F255,'HW Index'!$B$9:$F$114, 'Mains Data'!G255-1910, FALSE)</f>
        <v>0.44714459295261239</v>
      </c>
      <c r="J255" s="1">
        <f t="shared" si="6"/>
        <v>6106612.0065760873</v>
      </c>
      <c r="K255" s="6">
        <v>411320</v>
      </c>
    </row>
    <row r="256" spans="1:11" x14ac:dyDescent="0.25">
      <c r="A256">
        <f t="shared" si="7"/>
        <v>249</v>
      </c>
      <c r="B256" t="s">
        <v>97</v>
      </c>
      <c r="C256" t="s">
        <v>11</v>
      </c>
      <c r="D256" t="s">
        <v>82</v>
      </c>
      <c r="E256" t="s">
        <v>114</v>
      </c>
      <c r="F256" t="s">
        <v>164</v>
      </c>
      <c r="G256" s="7">
        <v>1998</v>
      </c>
      <c r="H256" s="1">
        <v>2779007.68</v>
      </c>
      <c r="I256" s="1">
        <f>HLOOKUP(F256,'HW Index'!$B$9:$F$114, 'Mains Data'!G256-1910, FALSE)</f>
        <v>0.45200486026731468</v>
      </c>
      <c r="J256" s="1">
        <f t="shared" si="6"/>
        <v>6148180.9694623658</v>
      </c>
      <c r="K256" s="6">
        <v>360654</v>
      </c>
    </row>
    <row r="257" spans="1:11" x14ac:dyDescent="0.25">
      <c r="A257">
        <f t="shared" si="7"/>
        <v>250</v>
      </c>
      <c r="B257" t="s">
        <v>97</v>
      </c>
      <c r="C257" t="s">
        <v>11</v>
      </c>
      <c r="D257" t="s">
        <v>82</v>
      </c>
      <c r="E257" t="s">
        <v>114</v>
      </c>
      <c r="F257" t="s">
        <v>164</v>
      </c>
      <c r="G257" s="7">
        <v>1999</v>
      </c>
      <c r="H257" s="1">
        <v>2576443.09</v>
      </c>
      <c r="I257" s="1">
        <f>HLOOKUP(F257,'HW Index'!$B$9:$F$114, 'Mains Data'!G257-1910, FALSE)</f>
        <v>0.4641555285540705</v>
      </c>
      <c r="J257" s="1">
        <f t="shared" si="6"/>
        <v>5550818.4897120409</v>
      </c>
      <c r="K257" s="6">
        <v>393252</v>
      </c>
    </row>
    <row r="258" spans="1:11" x14ac:dyDescent="0.25">
      <c r="A258">
        <f t="shared" si="7"/>
        <v>251</v>
      </c>
      <c r="B258" t="s">
        <v>97</v>
      </c>
      <c r="C258" t="s">
        <v>11</v>
      </c>
      <c r="D258" t="s">
        <v>82</v>
      </c>
      <c r="E258" t="s">
        <v>114</v>
      </c>
      <c r="F258" t="s">
        <v>164</v>
      </c>
      <c r="G258" s="7">
        <v>2000</v>
      </c>
      <c r="H258" s="1">
        <v>2627866.6900000009</v>
      </c>
      <c r="I258" s="1">
        <f>HLOOKUP(F258,'HW Index'!$B$9:$F$114, 'Mains Data'!G258-1910, FALSE)</f>
        <v>0.48116646415552855</v>
      </c>
      <c r="J258" s="1">
        <f t="shared" si="6"/>
        <v>5461450.2168434365</v>
      </c>
      <c r="K258" s="6">
        <v>341849</v>
      </c>
    </row>
    <row r="259" spans="1:11" x14ac:dyDescent="0.25">
      <c r="A259">
        <f t="shared" si="7"/>
        <v>252</v>
      </c>
      <c r="B259" t="s">
        <v>97</v>
      </c>
      <c r="C259" t="s">
        <v>11</v>
      </c>
      <c r="D259" t="s">
        <v>82</v>
      </c>
      <c r="E259" t="s">
        <v>114</v>
      </c>
      <c r="F259" t="s">
        <v>164</v>
      </c>
      <c r="G259" s="7">
        <v>2001</v>
      </c>
      <c r="H259" s="1">
        <v>3108749.5899999994</v>
      </c>
      <c r="I259" s="1">
        <f>HLOOKUP(F259,'HW Index'!$B$9:$F$114, 'Mains Data'!G259-1910, FALSE)</f>
        <v>0.48481166464155528</v>
      </c>
      <c r="J259" s="1">
        <f t="shared" si="6"/>
        <v>6412282.9888972417</v>
      </c>
      <c r="K259" s="6">
        <v>384701</v>
      </c>
    </row>
    <row r="260" spans="1:11" x14ac:dyDescent="0.25">
      <c r="A260">
        <f t="shared" si="7"/>
        <v>253</v>
      </c>
      <c r="B260" t="s">
        <v>97</v>
      </c>
      <c r="C260" t="s">
        <v>11</v>
      </c>
      <c r="D260" t="s">
        <v>82</v>
      </c>
      <c r="E260" t="s">
        <v>114</v>
      </c>
      <c r="F260" t="s">
        <v>164</v>
      </c>
      <c r="G260" s="7">
        <v>2002</v>
      </c>
      <c r="H260" s="1">
        <v>2832756.1100000003</v>
      </c>
      <c r="I260" s="1">
        <f>HLOOKUP(F260,'HW Index'!$B$9:$F$114, 'Mains Data'!G260-1910, FALSE)</f>
        <v>0.49453219927095993</v>
      </c>
      <c r="J260" s="1">
        <f t="shared" si="6"/>
        <v>5728153.0185012287</v>
      </c>
      <c r="K260" s="6">
        <v>240826</v>
      </c>
    </row>
    <row r="261" spans="1:11" x14ac:dyDescent="0.25">
      <c r="A261">
        <f t="shared" si="7"/>
        <v>254</v>
      </c>
      <c r="B261" t="s">
        <v>97</v>
      </c>
      <c r="C261" t="s">
        <v>11</v>
      </c>
      <c r="D261" t="s">
        <v>82</v>
      </c>
      <c r="E261" t="s">
        <v>114</v>
      </c>
      <c r="F261" t="s">
        <v>164</v>
      </c>
      <c r="G261" s="7">
        <v>2003</v>
      </c>
      <c r="H261" s="1">
        <v>1827310.3999999992</v>
      </c>
      <c r="I261" s="1">
        <f>HLOOKUP(F261,'HW Index'!$B$9:$F$114, 'Mains Data'!G261-1910, FALSE)</f>
        <v>0.50182260024301339</v>
      </c>
      <c r="J261" s="1">
        <f t="shared" si="6"/>
        <v>3641347.3588377708</v>
      </c>
      <c r="K261" s="6">
        <v>232773</v>
      </c>
    </row>
    <row r="262" spans="1:11" x14ac:dyDescent="0.25">
      <c r="A262">
        <f t="shared" si="7"/>
        <v>255</v>
      </c>
      <c r="B262" t="s">
        <v>97</v>
      </c>
      <c r="C262" t="s">
        <v>11</v>
      </c>
      <c r="D262" t="s">
        <v>82</v>
      </c>
      <c r="E262" t="s">
        <v>114</v>
      </c>
      <c r="F262" t="s">
        <v>164</v>
      </c>
      <c r="G262" s="7">
        <v>2004</v>
      </c>
      <c r="H262" s="1">
        <v>2374797.84</v>
      </c>
      <c r="I262" s="1">
        <f>HLOOKUP(F262,'HW Index'!$B$9:$F$114, 'Mains Data'!G262-1910, FALSE)</f>
        <v>0.57958687727825031</v>
      </c>
      <c r="J262" s="1">
        <f t="shared" si="6"/>
        <v>4097397.5310691819</v>
      </c>
      <c r="K262" s="6">
        <v>380659</v>
      </c>
    </row>
    <row r="263" spans="1:11" x14ac:dyDescent="0.25">
      <c r="A263">
        <f t="shared" si="7"/>
        <v>256</v>
      </c>
      <c r="B263" t="s">
        <v>97</v>
      </c>
      <c r="C263" t="s">
        <v>11</v>
      </c>
      <c r="D263" t="s">
        <v>82</v>
      </c>
      <c r="E263" t="s">
        <v>114</v>
      </c>
      <c r="F263" t="s">
        <v>164</v>
      </c>
      <c r="G263" s="7">
        <v>2005</v>
      </c>
      <c r="H263" s="1">
        <v>3715597.3200000003</v>
      </c>
      <c r="I263" s="1">
        <f>HLOOKUP(F263,'HW Index'!$B$9:$F$114, 'Mains Data'!G263-1910, FALSE)</f>
        <v>0.72296476306196844</v>
      </c>
      <c r="J263" s="1">
        <f t="shared" si="6"/>
        <v>5139389.2342184875</v>
      </c>
      <c r="K263" s="6">
        <v>515011</v>
      </c>
    </row>
    <row r="264" spans="1:11" x14ac:dyDescent="0.25">
      <c r="A264">
        <f t="shared" si="7"/>
        <v>257</v>
      </c>
      <c r="B264" t="s">
        <v>97</v>
      </c>
      <c r="C264" t="s">
        <v>11</v>
      </c>
      <c r="D264" t="s">
        <v>82</v>
      </c>
      <c r="E264" t="s">
        <v>114</v>
      </c>
      <c r="F264" t="s">
        <v>164</v>
      </c>
      <c r="G264" s="7">
        <v>2006</v>
      </c>
      <c r="H264" s="1">
        <v>1866123.1300000004</v>
      </c>
      <c r="I264" s="1">
        <f>HLOOKUP(F264,'HW Index'!$B$9:$F$114, 'Mains Data'!G264-1910, FALSE)</f>
        <v>0.78250303766707174</v>
      </c>
      <c r="J264" s="1">
        <f t="shared" si="6"/>
        <v>2384812.6335248449</v>
      </c>
      <c r="K264" s="6">
        <v>365172</v>
      </c>
    </row>
    <row r="265" spans="1:11" x14ac:dyDescent="0.25">
      <c r="A265">
        <f t="shared" si="7"/>
        <v>258</v>
      </c>
      <c r="B265" t="s">
        <v>97</v>
      </c>
      <c r="C265" t="s">
        <v>11</v>
      </c>
      <c r="D265" t="s">
        <v>82</v>
      </c>
      <c r="E265" t="s">
        <v>114</v>
      </c>
      <c r="F265" t="s">
        <v>164</v>
      </c>
      <c r="G265" s="7">
        <v>2007</v>
      </c>
      <c r="H265" s="1">
        <v>2246973.3499999996</v>
      </c>
      <c r="I265" s="1">
        <f>HLOOKUP(F265,'HW Index'!$B$9:$F$114, 'Mains Data'!G265-1910, FALSE)</f>
        <v>0.73876063183475094</v>
      </c>
      <c r="J265" s="1">
        <f t="shared" ref="J265:J328" si="8">IFERROR(H265/I265, "")</f>
        <v>3041544.5181743414</v>
      </c>
      <c r="K265" s="6">
        <v>383977</v>
      </c>
    </row>
    <row r="266" spans="1:11" x14ac:dyDescent="0.25">
      <c r="A266">
        <f t="shared" ref="A266:A329" si="9">A265+1</f>
        <v>259</v>
      </c>
      <c r="B266" t="s">
        <v>97</v>
      </c>
      <c r="C266" t="s">
        <v>11</v>
      </c>
      <c r="D266" t="s">
        <v>82</v>
      </c>
      <c r="E266" t="s">
        <v>114</v>
      </c>
      <c r="F266" t="s">
        <v>164</v>
      </c>
      <c r="G266" s="7">
        <v>2008</v>
      </c>
      <c r="H266" s="1">
        <v>2228222.08</v>
      </c>
      <c r="I266" s="1">
        <f>HLOOKUP(F266,'HW Index'!$B$9:$F$114, 'Mains Data'!G266-1910, FALSE)</f>
        <v>0.88821385176184686</v>
      </c>
      <c r="J266" s="1">
        <f t="shared" si="8"/>
        <v>2508654.9546374832</v>
      </c>
      <c r="K266" s="6">
        <v>281492</v>
      </c>
    </row>
    <row r="267" spans="1:11" x14ac:dyDescent="0.25">
      <c r="A267">
        <f t="shared" si="9"/>
        <v>260</v>
      </c>
      <c r="B267" t="s">
        <v>97</v>
      </c>
      <c r="C267" t="s">
        <v>11</v>
      </c>
      <c r="D267" t="s">
        <v>82</v>
      </c>
      <c r="E267" t="s">
        <v>114</v>
      </c>
      <c r="F267" t="s">
        <v>164</v>
      </c>
      <c r="G267" s="7">
        <v>2009</v>
      </c>
      <c r="H267" s="1">
        <v>964428.50000000047</v>
      </c>
      <c r="I267" s="1">
        <f>HLOOKUP(F267,'HW Index'!$B$9:$F$114, 'Mains Data'!G267-1910, FALSE)</f>
        <v>0.81773997569866341</v>
      </c>
      <c r="J267" s="1">
        <f t="shared" si="8"/>
        <v>1179382.8462109962</v>
      </c>
      <c r="K267" s="6">
        <v>137559</v>
      </c>
    </row>
    <row r="268" spans="1:11" x14ac:dyDescent="0.25">
      <c r="A268">
        <f t="shared" si="9"/>
        <v>261</v>
      </c>
      <c r="B268" t="s">
        <v>97</v>
      </c>
      <c r="C268" t="s">
        <v>11</v>
      </c>
      <c r="D268" t="s">
        <v>82</v>
      </c>
      <c r="E268" t="s">
        <v>114</v>
      </c>
      <c r="F268" t="s">
        <v>164</v>
      </c>
      <c r="G268" s="7">
        <v>2010</v>
      </c>
      <c r="H268" s="1">
        <v>-478064.47999999957</v>
      </c>
      <c r="I268" s="1">
        <f>HLOOKUP(F268,'HW Index'!$B$9:$F$114, 'Mains Data'!G268-1910, FALSE)</f>
        <v>0.86391251518833534</v>
      </c>
      <c r="J268" s="1">
        <f t="shared" si="8"/>
        <v>-553371.4023066099</v>
      </c>
      <c r="K268" s="6">
        <v>92522</v>
      </c>
    </row>
    <row r="269" spans="1:11" x14ac:dyDescent="0.25">
      <c r="A269">
        <f t="shared" si="9"/>
        <v>262</v>
      </c>
      <c r="B269" t="s">
        <v>97</v>
      </c>
      <c r="C269" t="s">
        <v>11</v>
      </c>
      <c r="D269" t="s">
        <v>82</v>
      </c>
      <c r="E269" t="s">
        <v>114</v>
      </c>
      <c r="F269" t="s">
        <v>164</v>
      </c>
      <c r="G269" s="7">
        <v>2011</v>
      </c>
      <c r="H269" s="1">
        <v>361140.12000000005</v>
      </c>
      <c r="I269" s="1">
        <f>HLOOKUP(F269,'HW Index'!$B$9:$F$114, 'Mains Data'!G269-1910, FALSE)</f>
        <v>0.9404617253948967</v>
      </c>
      <c r="J269" s="1">
        <f t="shared" si="8"/>
        <v>384002.99581395357</v>
      </c>
      <c r="K269" s="6">
        <v>108310</v>
      </c>
    </row>
    <row r="270" spans="1:11" x14ac:dyDescent="0.25">
      <c r="A270">
        <f t="shared" si="9"/>
        <v>263</v>
      </c>
      <c r="B270" t="s">
        <v>97</v>
      </c>
      <c r="C270" t="s">
        <v>11</v>
      </c>
      <c r="D270" t="s">
        <v>82</v>
      </c>
      <c r="E270" t="s">
        <v>114</v>
      </c>
      <c r="F270" t="s">
        <v>164</v>
      </c>
      <c r="G270" s="7">
        <v>2012</v>
      </c>
      <c r="H270" s="1">
        <v>1588202.0399999986</v>
      </c>
      <c r="I270" s="1">
        <f>HLOOKUP(F270,'HW Index'!$B$9:$F$114, 'Mains Data'!G270-1910, FALSE)</f>
        <v>1.048602673147023</v>
      </c>
      <c r="J270" s="1">
        <f t="shared" si="8"/>
        <v>1514588.9674623394</v>
      </c>
      <c r="K270" s="6">
        <v>90953</v>
      </c>
    </row>
    <row r="271" spans="1:11" x14ac:dyDescent="0.25">
      <c r="A271">
        <f t="shared" si="9"/>
        <v>264</v>
      </c>
      <c r="B271" t="s">
        <v>97</v>
      </c>
      <c r="C271" t="s">
        <v>11</v>
      </c>
      <c r="D271" t="s">
        <v>82</v>
      </c>
      <c r="E271" t="s">
        <v>114</v>
      </c>
      <c r="F271" t="s">
        <v>164</v>
      </c>
      <c r="G271" s="7">
        <v>2013</v>
      </c>
      <c r="H271" s="1">
        <v>2308494.3400000003</v>
      </c>
      <c r="I271" s="1">
        <f>HLOOKUP(F271,'HW Index'!$B$9:$F$114, 'Mains Data'!G271-1910, FALSE)</f>
        <v>1.0340218712029161</v>
      </c>
      <c r="J271" s="1">
        <f t="shared" si="8"/>
        <v>2232539.1795769688</v>
      </c>
      <c r="K271" s="6">
        <v>129193</v>
      </c>
    </row>
    <row r="272" spans="1:11" x14ac:dyDescent="0.25">
      <c r="A272">
        <f t="shared" si="9"/>
        <v>265</v>
      </c>
      <c r="B272" t="s">
        <v>97</v>
      </c>
      <c r="C272" t="s">
        <v>11</v>
      </c>
      <c r="D272" t="s">
        <v>82</v>
      </c>
      <c r="E272" t="s">
        <v>114</v>
      </c>
      <c r="F272" t="s">
        <v>164</v>
      </c>
      <c r="G272" s="7">
        <v>2014</v>
      </c>
      <c r="H272" s="1">
        <v>1597122.6299999994</v>
      </c>
      <c r="I272" s="1">
        <f>HLOOKUP(F272,'HW Index'!$B$9:$F$114, 'Mains Data'!G272-1910, FALSE)</f>
        <v>1.0449574726609963</v>
      </c>
      <c r="J272" s="1">
        <f t="shared" si="8"/>
        <v>1528409.2145232554</v>
      </c>
      <c r="K272" s="6">
        <v>118935</v>
      </c>
    </row>
    <row r="273" spans="1:11" x14ac:dyDescent="0.25">
      <c r="A273">
        <f t="shared" si="9"/>
        <v>266</v>
      </c>
      <c r="B273" t="s">
        <v>97</v>
      </c>
      <c r="C273" t="s">
        <v>11</v>
      </c>
      <c r="D273" t="s">
        <v>82</v>
      </c>
      <c r="E273" t="s">
        <v>114</v>
      </c>
      <c r="F273" t="s">
        <v>164</v>
      </c>
      <c r="G273" s="7">
        <v>2015</v>
      </c>
      <c r="H273" s="1">
        <v>7389282.6599999983</v>
      </c>
      <c r="I273" s="1">
        <f>HLOOKUP(F273,'HW Index'!$B$9:$F$114, 'Mains Data'!G273-1910, FALSE)</f>
        <v>1.0206561360874848</v>
      </c>
      <c r="J273" s="1">
        <f t="shared" si="8"/>
        <v>7239737.6537857121</v>
      </c>
      <c r="K273" s="6">
        <v>187789.02</v>
      </c>
    </row>
    <row r="274" spans="1:11" x14ac:dyDescent="0.25">
      <c r="A274">
        <f t="shared" si="9"/>
        <v>267</v>
      </c>
      <c r="B274" t="s">
        <v>97</v>
      </c>
      <c r="C274" t="s">
        <v>11</v>
      </c>
      <c r="D274" t="s">
        <v>82</v>
      </c>
      <c r="E274" t="s">
        <v>114</v>
      </c>
      <c r="F274" t="s">
        <v>164</v>
      </c>
      <c r="G274" s="7">
        <v>2016</v>
      </c>
      <c r="H274" s="1">
        <v>3106685.2799999993</v>
      </c>
      <c r="I274" s="1">
        <f>HLOOKUP(F274,'HW Index'!$B$9:$F$114, 'Mains Data'!G274-1910, FALSE)</f>
        <v>1</v>
      </c>
      <c r="J274" s="1">
        <f t="shared" si="8"/>
        <v>3106685.2799999993</v>
      </c>
      <c r="K274" s="6">
        <v>93000</v>
      </c>
    </row>
    <row r="275" spans="1:11" x14ac:dyDescent="0.25">
      <c r="A275">
        <f t="shared" si="9"/>
        <v>268</v>
      </c>
      <c r="B275" t="s">
        <v>97</v>
      </c>
      <c r="C275" t="s">
        <v>11</v>
      </c>
      <c r="D275" t="s">
        <v>83</v>
      </c>
      <c r="E275" t="s">
        <v>115</v>
      </c>
      <c r="F275" t="s">
        <v>164</v>
      </c>
      <c r="G275" s="7">
        <v>1981</v>
      </c>
      <c r="H275" s="1">
        <v>1451.9600000000009</v>
      </c>
      <c r="I275" s="1">
        <f>HLOOKUP(F275,'HW Index'!$B$9:$F$114, 'Mains Data'!G275-1910, FALSE)</f>
        <v>0.28068043742405835</v>
      </c>
      <c r="J275" s="1">
        <f t="shared" si="8"/>
        <v>5173.0003463203493</v>
      </c>
      <c r="K275" s="6">
        <v>0</v>
      </c>
    </row>
    <row r="276" spans="1:11" x14ac:dyDescent="0.25">
      <c r="A276">
        <f t="shared" si="9"/>
        <v>269</v>
      </c>
      <c r="B276" t="s">
        <v>97</v>
      </c>
      <c r="C276" t="s">
        <v>11</v>
      </c>
      <c r="D276" t="s">
        <v>83</v>
      </c>
      <c r="E276" t="s">
        <v>115</v>
      </c>
      <c r="F276" t="s">
        <v>164</v>
      </c>
      <c r="G276" s="7">
        <v>1985</v>
      </c>
      <c r="H276" s="1">
        <v>102056</v>
      </c>
      <c r="I276" s="1">
        <f>HLOOKUP(F276,'HW Index'!$B$9:$F$114, 'Mains Data'!G276-1910, FALSE)</f>
        <v>0.32806804374240583</v>
      </c>
      <c r="J276" s="1">
        <f t="shared" si="8"/>
        <v>311081.80740740738</v>
      </c>
      <c r="K276" s="6">
        <v>10365</v>
      </c>
    </row>
    <row r="277" spans="1:11" x14ac:dyDescent="0.25">
      <c r="A277">
        <f t="shared" si="9"/>
        <v>270</v>
      </c>
      <c r="B277" t="s">
        <v>97</v>
      </c>
      <c r="C277" t="s">
        <v>11</v>
      </c>
      <c r="D277" t="s">
        <v>83</v>
      </c>
      <c r="E277" t="s">
        <v>115</v>
      </c>
      <c r="F277" t="s">
        <v>164</v>
      </c>
      <c r="G277" s="7">
        <v>1986</v>
      </c>
      <c r="H277" s="1">
        <v>16204</v>
      </c>
      <c r="I277" s="1">
        <f>HLOOKUP(F277,'HW Index'!$B$9:$F$114, 'Mains Data'!G277-1910, FALSE)</f>
        <v>0.31591737545565007</v>
      </c>
      <c r="J277" s="1">
        <f t="shared" si="8"/>
        <v>51291.892307692309</v>
      </c>
      <c r="K277" s="6">
        <v>1758</v>
      </c>
    </row>
    <row r="278" spans="1:11" x14ac:dyDescent="0.25">
      <c r="A278">
        <f t="shared" si="9"/>
        <v>271</v>
      </c>
      <c r="B278" t="s">
        <v>97</v>
      </c>
      <c r="C278" t="s">
        <v>11</v>
      </c>
      <c r="D278" t="s">
        <v>83</v>
      </c>
      <c r="E278" t="s">
        <v>115</v>
      </c>
      <c r="F278" t="s">
        <v>164</v>
      </c>
      <c r="G278" s="7">
        <v>1987</v>
      </c>
      <c r="H278" s="1">
        <v>718717.63000000012</v>
      </c>
      <c r="I278" s="1">
        <f>HLOOKUP(F278,'HW Index'!$B$9:$F$114, 'Mains Data'!G278-1910, FALSE)</f>
        <v>0.32563791008505466</v>
      </c>
      <c r="J278" s="1">
        <f t="shared" si="8"/>
        <v>2207106.7518283585</v>
      </c>
      <c r="K278" s="6">
        <v>36717</v>
      </c>
    </row>
    <row r="279" spans="1:11" x14ac:dyDescent="0.25">
      <c r="A279">
        <f t="shared" si="9"/>
        <v>272</v>
      </c>
      <c r="B279" t="s">
        <v>97</v>
      </c>
      <c r="C279" t="s">
        <v>11</v>
      </c>
      <c r="D279" t="s">
        <v>83</v>
      </c>
      <c r="E279" t="s">
        <v>115</v>
      </c>
      <c r="F279" t="s">
        <v>164</v>
      </c>
      <c r="G279" s="7">
        <v>1988</v>
      </c>
      <c r="H279" s="1">
        <v>484940.95999999996</v>
      </c>
      <c r="I279" s="1">
        <f>HLOOKUP(F279,'HW Index'!$B$9:$F$114, 'Mains Data'!G279-1910, FALSE)</f>
        <v>0.34750911300121506</v>
      </c>
      <c r="J279" s="1">
        <f t="shared" si="8"/>
        <v>1395476.9583216782</v>
      </c>
      <c r="K279" s="6">
        <v>39217</v>
      </c>
    </row>
    <row r="280" spans="1:11" x14ac:dyDescent="0.25">
      <c r="A280">
        <f t="shared" si="9"/>
        <v>273</v>
      </c>
      <c r="B280" t="s">
        <v>97</v>
      </c>
      <c r="C280" t="s">
        <v>11</v>
      </c>
      <c r="D280" t="s">
        <v>83</v>
      </c>
      <c r="E280" t="s">
        <v>115</v>
      </c>
      <c r="F280" t="s">
        <v>164</v>
      </c>
      <c r="G280" s="7">
        <v>1989</v>
      </c>
      <c r="H280" s="1">
        <v>92295.99</v>
      </c>
      <c r="I280" s="1">
        <f>HLOOKUP(F280,'HW Index'!$B$9:$F$114, 'Mains Data'!G280-1910, FALSE)</f>
        <v>0.36452004860267317</v>
      </c>
      <c r="J280" s="1">
        <f t="shared" si="8"/>
        <v>253198.66589999999</v>
      </c>
      <c r="K280" s="6">
        <v>6976</v>
      </c>
    </row>
    <row r="281" spans="1:11" x14ac:dyDescent="0.25">
      <c r="A281">
        <f t="shared" si="9"/>
        <v>274</v>
      </c>
      <c r="B281" t="s">
        <v>97</v>
      </c>
      <c r="C281" t="s">
        <v>11</v>
      </c>
      <c r="D281" t="s">
        <v>83</v>
      </c>
      <c r="E281" t="s">
        <v>115</v>
      </c>
      <c r="F281" t="s">
        <v>164</v>
      </c>
      <c r="G281" s="7">
        <v>1990</v>
      </c>
      <c r="H281" s="1">
        <v>568164.44999999995</v>
      </c>
      <c r="I281" s="1">
        <f>HLOOKUP(F281,'HW Index'!$B$9:$F$114, 'Mains Data'!G281-1910, FALSE)</f>
        <v>0.36938031591737547</v>
      </c>
      <c r="J281" s="1">
        <f t="shared" si="8"/>
        <v>1538155.7314144736</v>
      </c>
      <c r="K281" s="6">
        <v>42459</v>
      </c>
    </row>
    <row r="282" spans="1:11" x14ac:dyDescent="0.25">
      <c r="A282">
        <f t="shared" si="9"/>
        <v>275</v>
      </c>
      <c r="B282" t="s">
        <v>97</v>
      </c>
      <c r="C282" t="s">
        <v>11</v>
      </c>
      <c r="D282" t="s">
        <v>83</v>
      </c>
      <c r="E282" t="s">
        <v>115</v>
      </c>
      <c r="F282" t="s">
        <v>164</v>
      </c>
      <c r="G282" s="7">
        <v>1991</v>
      </c>
      <c r="H282" s="1">
        <v>604121.42999999993</v>
      </c>
      <c r="I282" s="1">
        <f>HLOOKUP(F282,'HW Index'!$B$9:$F$114, 'Mains Data'!G282-1910, FALSE)</f>
        <v>0.37910085054678005</v>
      </c>
      <c r="J282" s="1">
        <f t="shared" si="8"/>
        <v>1593563.9002884615</v>
      </c>
      <c r="K282" s="6">
        <v>48709</v>
      </c>
    </row>
    <row r="283" spans="1:11" x14ac:dyDescent="0.25">
      <c r="A283">
        <f t="shared" si="9"/>
        <v>276</v>
      </c>
      <c r="B283" t="s">
        <v>97</v>
      </c>
      <c r="C283" t="s">
        <v>11</v>
      </c>
      <c r="D283" t="s">
        <v>83</v>
      </c>
      <c r="E283" t="s">
        <v>115</v>
      </c>
      <c r="F283" t="s">
        <v>164</v>
      </c>
      <c r="G283" s="7">
        <v>1992</v>
      </c>
      <c r="H283" s="1">
        <v>888850.29999999993</v>
      </c>
      <c r="I283" s="1">
        <f>HLOOKUP(F283,'HW Index'!$B$9:$F$114, 'Mains Data'!G283-1910, FALSE)</f>
        <v>0.38274605103280679</v>
      </c>
      <c r="J283" s="1">
        <f t="shared" si="8"/>
        <v>2322297.7679365077</v>
      </c>
      <c r="K283" s="6">
        <v>58555</v>
      </c>
    </row>
    <row r="284" spans="1:11" x14ac:dyDescent="0.25">
      <c r="A284">
        <f t="shared" si="9"/>
        <v>277</v>
      </c>
      <c r="B284" t="s">
        <v>97</v>
      </c>
      <c r="C284" t="s">
        <v>11</v>
      </c>
      <c r="D284" t="s">
        <v>83</v>
      </c>
      <c r="E284" t="s">
        <v>115</v>
      </c>
      <c r="F284" t="s">
        <v>164</v>
      </c>
      <c r="G284" s="7">
        <v>1993</v>
      </c>
      <c r="H284" s="1">
        <v>884684.83000000007</v>
      </c>
      <c r="I284" s="1">
        <f>HLOOKUP(F284,'HW Index'!$B$9:$F$114, 'Mains Data'!G284-1910, FALSE)</f>
        <v>0.39368165249088699</v>
      </c>
      <c r="J284" s="1">
        <f t="shared" si="8"/>
        <v>2247208.6885493831</v>
      </c>
      <c r="K284" s="6">
        <v>61447</v>
      </c>
    </row>
    <row r="285" spans="1:11" x14ac:dyDescent="0.25">
      <c r="A285">
        <f t="shared" si="9"/>
        <v>278</v>
      </c>
      <c r="B285" t="s">
        <v>97</v>
      </c>
      <c r="C285" t="s">
        <v>11</v>
      </c>
      <c r="D285" t="s">
        <v>83</v>
      </c>
      <c r="E285" t="s">
        <v>115</v>
      </c>
      <c r="F285" t="s">
        <v>164</v>
      </c>
      <c r="G285" s="7">
        <v>1994</v>
      </c>
      <c r="H285" s="1">
        <v>663581.28</v>
      </c>
      <c r="I285" s="1">
        <f>HLOOKUP(F285,'HW Index'!$B$9:$F$114, 'Mains Data'!G285-1910, FALSE)</f>
        <v>0.42041312272174969</v>
      </c>
      <c r="J285" s="1">
        <f t="shared" si="8"/>
        <v>1578402.8712138729</v>
      </c>
      <c r="K285" s="6">
        <v>55894</v>
      </c>
    </row>
    <row r="286" spans="1:11" x14ac:dyDescent="0.25">
      <c r="A286">
        <f t="shared" si="9"/>
        <v>279</v>
      </c>
      <c r="B286" t="s">
        <v>97</v>
      </c>
      <c r="C286" t="s">
        <v>11</v>
      </c>
      <c r="D286" t="s">
        <v>83</v>
      </c>
      <c r="E286" t="s">
        <v>115</v>
      </c>
      <c r="F286" t="s">
        <v>164</v>
      </c>
      <c r="G286" s="7">
        <v>1995</v>
      </c>
      <c r="H286" s="1">
        <v>872603.97</v>
      </c>
      <c r="I286" s="1">
        <f>HLOOKUP(F286,'HW Index'!$B$9:$F$114, 'Mains Data'!G286-1910, FALSE)</f>
        <v>0.43499392466585662</v>
      </c>
      <c r="J286" s="1">
        <f t="shared" si="8"/>
        <v>2006014.1544972067</v>
      </c>
      <c r="K286" s="6">
        <v>35156</v>
      </c>
    </row>
    <row r="287" spans="1:11" x14ac:dyDescent="0.25">
      <c r="A287">
        <f t="shared" si="9"/>
        <v>280</v>
      </c>
      <c r="B287" t="s">
        <v>97</v>
      </c>
      <c r="C287" t="s">
        <v>11</v>
      </c>
      <c r="D287" t="s">
        <v>83</v>
      </c>
      <c r="E287" t="s">
        <v>115</v>
      </c>
      <c r="F287" t="s">
        <v>164</v>
      </c>
      <c r="G287" s="7">
        <v>1996</v>
      </c>
      <c r="H287" s="1">
        <v>1101262.8999999999</v>
      </c>
      <c r="I287" s="1">
        <f>HLOOKUP(F287,'HW Index'!$B$9:$F$114, 'Mains Data'!G287-1910, FALSE)</f>
        <v>0.43620899149453218</v>
      </c>
      <c r="J287" s="1">
        <f t="shared" si="8"/>
        <v>2524622.1913649025</v>
      </c>
      <c r="K287" s="6">
        <v>91340</v>
      </c>
    </row>
    <row r="288" spans="1:11" x14ac:dyDescent="0.25">
      <c r="A288">
        <f t="shared" si="9"/>
        <v>281</v>
      </c>
      <c r="B288" t="s">
        <v>97</v>
      </c>
      <c r="C288" t="s">
        <v>11</v>
      </c>
      <c r="D288" t="s">
        <v>83</v>
      </c>
      <c r="E288" t="s">
        <v>115</v>
      </c>
      <c r="F288" t="s">
        <v>164</v>
      </c>
      <c r="G288" s="7">
        <v>1997</v>
      </c>
      <c r="H288" s="1">
        <v>1347888</v>
      </c>
      <c r="I288" s="1">
        <f>HLOOKUP(F288,'HW Index'!$B$9:$F$114, 'Mains Data'!G288-1910, FALSE)</f>
        <v>0.44714459295261239</v>
      </c>
      <c r="J288" s="1">
        <f t="shared" si="8"/>
        <v>3014434.3043478262</v>
      </c>
      <c r="K288" s="6">
        <v>97830</v>
      </c>
    </row>
    <row r="289" spans="1:11" x14ac:dyDescent="0.25">
      <c r="A289">
        <f t="shared" si="9"/>
        <v>282</v>
      </c>
      <c r="B289" t="s">
        <v>97</v>
      </c>
      <c r="C289" t="s">
        <v>11</v>
      </c>
      <c r="D289" t="s">
        <v>83</v>
      </c>
      <c r="E289" t="s">
        <v>115</v>
      </c>
      <c r="F289" t="s">
        <v>164</v>
      </c>
      <c r="G289" s="7">
        <v>1998</v>
      </c>
      <c r="H289" s="1">
        <v>1096742.71</v>
      </c>
      <c r="I289" s="1">
        <f>HLOOKUP(F289,'HW Index'!$B$9:$F$114, 'Mains Data'!G289-1910, FALSE)</f>
        <v>0.45200486026731468</v>
      </c>
      <c r="J289" s="1">
        <f t="shared" si="8"/>
        <v>2426395.8342204303</v>
      </c>
      <c r="K289" s="6">
        <v>72308</v>
      </c>
    </row>
    <row r="290" spans="1:11" x14ac:dyDescent="0.25">
      <c r="A290">
        <f t="shared" si="9"/>
        <v>283</v>
      </c>
      <c r="B290" t="s">
        <v>97</v>
      </c>
      <c r="C290" t="s">
        <v>11</v>
      </c>
      <c r="D290" t="s">
        <v>83</v>
      </c>
      <c r="E290" t="s">
        <v>115</v>
      </c>
      <c r="F290" t="s">
        <v>164</v>
      </c>
      <c r="G290" s="7">
        <v>1999</v>
      </c>
      <c r="H290" s="1">
        <v>805232.77</v>
      </c>
      <c r="I290" s="1">
        <f>HLOOKUP(F290,'HW Index'!$B$9:$F$114, 'Mains Data'!G290-1910, FALSE)</f>
        <v>0.4641555285540705</v>
      </c>
      <c r="J290" s="1">
        <f t="shared" si="8"/>
        <v>1734833.9521204189</v>
      </c>
      <c r="K290" s="6">
        <v>53712</v>
      </c>
    </row>
    <row r="291" spans="1:11" x14ac:dyDescent="0.25">
      <c r="A291">
        <f t="shared" si="9"/>
        <v>284</v>
      </c>
      <c r="B291" t="s">
        <v>97</v>
      </c>
      <c r="C291" t="s">
        <v>11</v>
      </c>
      <c r="D291" t="s">
        <v>83</v>
      </c>
      <c r="E291" t="s">
        <v>115</v>
      </c>
      <c r="F291" t="s">
        <v>164</v>
      </c>
      <c r="G291" s="7">
        <v>2000</v>
      </c>
      <c r="H291" s="1">
        <v>724010.35</v>
      </c>
      <c r="I291" s="1">
        <f>HLOOKUP(F291,'HW Index'!$B$9:$F$114, 'Mains Data'!G291-1910, FALSE)</f>
        <v>0.48116646415552855</v>
      </c>
      <c r="J291" s="1">
        <f t="shared" si="8"/>
        <v>1504698.2779040404</v>
      </c>
      <c r="K291" s="6">
        <v>47656</v>
      </c>
    </row>
    <row r="292" spans="1:11" x14ac:dyDescent="0.25">
      <c r="A292">
        <f t="shared" si="9"/>
        <v>285</v>
      </c>
      <c r="B292" t="s">
        <v>97</v>
      </c>
      <c r="C292" t="s">
        <v>11</v>
      </c>
      <c r="D292" t="s">
        <v>83</v>
      </c>
      <c r="E292" t="s">
        <v>115</v>
      </c>
      <c r="F292" t="s">
        <v>164</v>
      </c>
      <c r="G292" s="7">
        <v>2001</v>
      </c>
      <c r="H292" s="1">
        <v>786297.30999999994</v>
      </c>
      <c r="I292" s="1">
        <f>HLOOKUP(F292,'HW Index'!$B$9:$F$114, 'Mains Data'!G292-1910, FALSE)</f>
        <v>0.48481166464155528</v>
      </c>
      <c r="J292" s="1">
        <f t="shared" si="8"/>
        <v>1621861.3687468669</v>
      </c>
      <c r="K292" s="6">
        <v>64618</v>
      </c>
    </row>
    <row r="293" spans="1:11" x14ac:dyDescent="0.25">
      <c r="A293">
        <f t="shared" si="9"/>
        <v>286</v>
      </c>
      <c r="B293" t="s">
        <v>97</v>
      </c>
      <c r="C293" t="s">
        <v>11</v>
      </c>
      <c r="D293" t="s">
        <v>83</v>
      </c>
      <c r="E293" t="s">
        <v>115</v>
      </c>
      <c r="F293" t="s">
        <v>164</v>
      </c>
      <c r="G293" s="7">
        <v>2002</v>
      </c>
      <c r="H293" s="1">
        <v>458674.17999999993</v>
      </c>
      <c r="I293" s="1">
        <f>HLOOKUP(F293,'HW Index'!$B$9:$F$114, 'Mains Data'!G293-1910, FALSE)</f>
        <v>0.49453219927095993</v>
      </c>
      <c r="J293" s="1">
        <f t="shared" si="8"/>
        <v>927491.03228501207</v>
      </c>
      <c r="K293" s="6">
        <v>34188</v>
      </c>
    </row>
    <row r="294" spans="1:11" x14ac:dyDescent="0.25">
      <c r="A294">
        <f t="shared" si="9"/>
        <v>287</v>
      </c>
      <c r="B294" t="s">
        <v>97</v>
      </c>
      <c r="C294" t="s">
        <v>11</v>
      </c>
      <c r="D294" t="s">
        <v>83</v>
      </c>
      <c r="E294" t="s">
        <v>115</v>
      </c>
      <c r="F294" t="s">
        <v>164</v>
      </c>
      <c r="G294" s="7">
        <v>2003</v>
      </c>
      <c r="H294" s="1">
        <v>506923.78</v>
      </c>
      <c r="I294" s="1">
        <f>HLOOKUP(F294,'HW Index'!$B$9:$F$114, 'Mains Data'!G294-1910, FALSE)</f>
        <v>0.50182260024301339</v>
      </c>
      <c r="J294" s="1">
        <f t="shared" si="8"/>
        <v>1010165.3049394673</v>
      </c>
      <c r="K294" s="6">
        <v>50898</v>
      </c>
    </row>
    <row r="295" spans="1:11" x14ac:dyDescent="0.25">
      <c r="A295">
        <f t="shared" si="9"/>
        <v>288</v>
      </c>
      <c r="B295" t="s">
        <v>97</v>
      </c>
      <c r="C295" t="s">
        <v>11</v>
      </c>
      <c r="D295" t="s">
        <v>83</v>
      </c>
      <c r="E295" t="s">
        <v>115</v>
      </c>
      <c r="F295" t="s">
        <v>164</v>
      </c>
      <c r="G295" s="7">
        <v>2004</v>
      </c>
      <c r="H295" s="1">
        <v>1435523.52</v>
      </c>
      <c r="I295" s="1">
        <f>HLOOKUP(F295,'HW Index'!$B$9:$F$114, 'Mains Data'!G295-1910, FALSE)</f>
        <v>0.57958687727825031</v>
      </c>
      <c r="J295" s="1">
        <f t="shared" si="8"/>
        <v>2476804.7315723272</v>
      </c>
      <c r="K295" s="6">
        <v>104710</v>
      </c>
    </row>
    <row r="296" spans="1:11" x14ac:dyDescent="0.25">
      <c r="A296">
        <f t="shared" si="9"/>
        <v>289</v>
      </c>
      <c r="B296" t="s">
        <v>97</v>
      </c>
      <c r="C296" t="s">
        <v>11</v>
      </c>
      <c r="D296" t="s">
        <v>83</v>
      </c>
      <c r="E296" t="s">
        <v>115</v>
      </c>
      <c r="F296" t="s">
        <v>164</v>
      </c>
      <c r="G296" s="7">
        <v>2005</v>
      </c>
      <c r="H296" s="1">
        <v>1237662.8399999999</v>
      </c>
      <c r="I296" s="1">
        <f>HLOOKUP(F296,'HW Index'!$B$9:$F$114, 'Mains Data'!G296-1910, FALSE)</f>
        <v>0.72296476306196844</v>
      </c>
      <c r="J296" s="1">
        <f t="shared" si="8"/>
        <v>1711926.919865546</v>
      </c>
      <c r="K296" s="6">
        <v>109908</v>
      </c>
    </row>
    <row r="297" spans="1:11" x14ac:dyDescent="0.25">
      <c r="A297">
        <f t="shared" si="9"/>
        <v>290</v>
      </c>
      <c r="B297" t="s">
        <v>97</v>
      </c>
      <c r="C297" t="s">
        <v>11</v>
      </c>
      <c r="D297" t="s">
        <v>83</v>
      </c>
      <c r="E297" t="s">
        <v>115</v>
      </c>
      <c r="F297" t="s">
        <v>164</v>
      </c>
      <c r="G297" s="7">
        <v>2006</v>
      </c>
      <c r="H297" s="1">
        <v>574734.61999999988</v>
      </c>
      <c r="I297" s="1">
        <f>HLOOKUP(F297,'HW Index'!$B$9:$F$114, 'Mains Data'!G297-1910, FALSE)</f>
        <v>0.78250303766707174</v>
      </c>
      <c r="J297" s="1">
        <f t="shared" si="8"/>
        <v>734482.28611801227</v>
      </c>
      <c r="K297" s="6">
        <v>47012</v>
      </c>
    </row>
    <row r="298" spans="1:11" x14ac:dyDescent="0.25">
      <c r="A298">
        <f t="shared" si="9"/>
        <v>291</v>
      </c>
      <c r="B298" t="s">
        <v>97</v>
      </c>
      <c r="C298" t="s">
        <v>11</v>
      </c>
      <c r="D298" t="s">
        <v>83</v>
      </c>
      <c r="E298" t="s">
        <v>115</v>
      </c>
      <c r="F298" t="s">
        <v>164</v>
      </c>
      <c r="G298" s="7">
        <v>2007</v>
      </c>
      <c r="H298" s="1">
        <v>1330788.01</v>
      </c>
      <c r="I298" s="1">
        <f>HLOOKUP(F298,'HW Index'!$B$9:$F$114, 'Mains Data'!G298-1910, FALSE)</f>
        <v>0.73876063183475094</v>
      </c>
      <c r="J298" s="1">
        <f t="shared" si="8"/>
        <v>1801379.1648519735</v>
      </c>
      <c r="K298" s="6">
        <v>76637</v>
      </c>
    </row>
    <row r="299" spans="1:11" x14ac:dyDescent="0.25">
      <c r="A299">
        <f t="shared" si="9"/>
        <v>292</v>
      </c>
      <c r="B299" t="s">
        <v>97</v>
      </c>
      <c r="C299" t="s">
        <v>11</v>
      </c>
      <c r="D299" t="s">
        <v>83</v>
      </c>
      <c r="E299" t="s">
        <v>115</v>
      </c>
      <c r="F299" t="s">
        <v>164</v>
      </c>
      <c r="G299" s="7">
        <v>2008</v>
      </c>
      <c r="H299" s="1">
        <v>1970287.5399999998</v>
      </c>
      <c r="I299" s="1">
        <f>HLOOKUP(F299,'HW Index'!$B$9:$F$114, 'Mains Data'!G299-1910, FALSE)</f>
        <v>0.88821385176184686</v>
      </c>
      <c r="J299" s="1">
        <f t="shared" si="8"/>
        <v>2218258.0648700409</v>
      </c>
      <c r="K299" s="6">
        <v>134514</v>
      </c>
    </row>
    <row r="300" spans="1:11" x14ac:dyDescent="0.25">
      <c r="A300">
        <f t="shared" si="9"/>
        <v>293</v>
      </c>
      <c r="B300" t="s">
        <v>97</v>
      </c>
      <c r="C300" t="s">
        <v>11</v>
      </c>
      <c r="D300" t="s">
        <v>83</v>
      </c>
      <c r="E300" t="s">
        <v>115</v>
      </c>
      <c r="F300" t="s">
        <v>164</v>
      </c>
      <c r="G300" s="7">
        <v>2009</v>
      </c>
      <c r="H300" s="1">
        <v>727940.44000000006</v>
      </c>
      <c r="I300" s="1">
        <f>HLOOKUP(F300,'HW Index'!$B$9:$F$114, 'Mains Data'!G300-1910, FALSE)</f>
        <v>0.81773997569866341</v>
      </c>
      <c r="J300" s="1">
        <f t="shared" si="8"/>
        <v>890185.70894502243</v>
      </c>
      <c r="K300" s="6">
        <v>28934</v>
      </c>
    </row>
    <row r="301" spans="1:11" x14ac:dyDescent="0.25">
      <c r="A301">
        <f t="shared" si="9"/>
        <v>294</v>
      </c>
      <c r="B301" t="s">
        <v>97</v>
      </c>
      <c r="C301" t="s">
        <v>11</v>
      </c>
      <c r="D301" t="s">
        <v>83</v>
      </c>
      <c r="E301" t="s">
        <v>115</v>
      </c>
      <c r="F301" t="s">
        <v>164</v>
      </c>
      <c r="G301" s="7">
        <v>2010</v>
      </c>
      <c r="H301" s="1">
        <v>308637.99000000011</v>
      </c>
      <c r="I301" s="1">
        <f>HLOOKUP(F301,'HW Index'!$B$9:$F$114, 'Mains Data'!G301-1910, FALSE)</f>
        <v>0.86391251518833534</v>
      </c>
      <c r="J301" s="1">
        <f t="shared" si="8"/>
        <v>357256.07000000012</v>
      </c>
      <c r="K301" s="6">
        <v>23967</v>
      </c>
    </row>
    <row r="302" spans="1:11" x14ac:dyDescent="0.25">
      <c r="A302">
        <f t="shared" si="9"/>
        <v>295</v>
      </c>
      <c r="B302" t="s">
        <v>97</v>
      </c>
      <c r="C302" t="s">
        <v>11</v>
      </c>
      <c r="D302" t="s">
        <v>83</v>
      </c>
      <c r="E302" t="s">
        <v>115</v>
      </c>
      <c r="F302" t="s">
        <v>164</v>
      </c>
      <c r="G302" s="7">
        <v>2011</v>
      </c>
      <c r="H302" s="1">
        <v>115563.6</v>
      </c>
      <c r="I302" s="1">
        <f>HLOOKUP(F302,'HW Index'!$B$9:$F$114, 'Mains Data'!G302-1910, FALSE)</f>
        <v>0.9404617253948967</v>
      </c>
      <c r="J302" s="1">
        <f t="shared" si="8"/>
        <v>122879.64186046513</v>
      </c>
      <c r="K302" s="6">
        <v>20453</v>
      </c>
    </row>
    <row r="303" spans="1:11" x14ac:dyDescent="0.25">
      <c r="A303">
        <f t="shared" si="9"/>
        <v>296</v>
      </c>
      <c r="B303" t="s">
        <v>97</v>
      </c>
      <c r="C303" t="s">
        <v>11</v>
      </c>
      <c r="D303" t="s">
        <v>83</v>
      </c>
      <c r="E303" t="s">
        <v>115</v>
      </c>
      <c r="F303" t="s">
        <v>164</v>
      </c>
      <c r="G303" s="7">
        <v>2012</v>
      </c>
      <c r="H303" s="1">
        <v>2121193.4799999995</v>
      </c>
      <c r="I303" s="1">
        <f>HLOOKUP(F303,'HW Index'!$B$9:$F$114, 'Mains Data'!G303-1910, FALSE)</f>
        <v>1.048602673147023</v>
      </c>
      <c r="J303" s="1">
        <f t="shared" si="8"/>
        <v>2022876.2850984933</v>
      </c>
      <c r="K303" s="6">
        <v>26465</v>
      </c>
    </row>
    <row r="304" spans="1:11" x14ac:dyDescent="0.25">
      <c r="A304">
        <f t="shared" si="9"/>
        <v>297</v>
      </c>
      <c r="B304" t="s">
        <v>97</v>
      </c>
      <c r="C304" t="s">
        <v>11</v>
      </c>
      <c r="D304" t="s">
        <v>83</v>
      </c>
      <c r="E304" t="s">
        <v>115</v>
      </c>
      <c r="F304" t="s">
        <v>164</v>
      </c>
      <c r="G304" s="7">
        <v>2013</v>
      </c>
      <c r="H304" s="1">
        <v>498738.17000000022</v>
      </c>
      <c r="I304" s="1">
        <f>HLOOKUP(F304,'HW Index'!$B$9:$F$114, 'Mains Data'!G304-1910, FALSE)</f>
        <v>1.0340218712029161</v>
      </c>
      <c r="J304" s="1">
        <f t="shared" si="8"/>
        <v>482328.45347826113</v>
      </c>
      <c r="K304" s="6">
        <v>29868</v>
      </c>
    </row>
    <row r="305" spans="1:11" x14ac:dyDescent="0.25">
      <c r="A305">
        <f t="shared" si="9"/>
        <v>298</v>
      </c>
      <c r="B305" t="s">
        <v>97</v>
      </c>
      <c r="C305" t="s">
        <v>11</v>
      </c>
      <c r="D305" t="s">
        <v>83</v>
      </c>
      <c r="E305" t="s">
        <v>115</v>
      </c>
      <c r="F305" t="s">
        <v>164</v>
      </c>
      <c r="G305" s="7">
        <v>2014</v>
      </c>
      <c r="H305" s="1">
        <v>1002109.2399999999</v>
      </c>
      <c r="I305" s="1">
        <f>HLOOKUP(F305,'HW Index'!$B$9:$F$114, 'Mains Data'!G305-1910, FALSE)</f>
        <v>1.0449574726609963</v>
      </c>
      <c r="J305" s="1">
        <f t="shared" si="8"/>
        <v>958995.23781395343</v>
      </c>
      <c r="K305" s="6">
        <v>24302</v>
      </c>
    </row>
    <row r="306" spans="1:11" x14ac:dyDescent="0.25">
      <c r="A306">
        <f t="shared" si="9"/>
        <v>299</v>
      </c>
      <c r="B306" t="s">
        <v>97</v>
      </c>
      <c r="C306" t="s">
        <v>11</v>
      </c>
      <c r="D306" t="s">
        <v>83</v>
      </c>
      <c r="E306" t="s">
        <v>115</v>
      </c>
      <c r="F306" t="s">
        <v>164</v>
      </c>
      <c r="G306" s="7">
        <v>2015</v>
      </c>
      <c r="H306" s="1">
        <v>1582436.4899999995</v>
      </c>
      <c r="I306" s="1">
        <f>HLOOKUP(F306,'HW Index'!$B$9:$F$114, 'Mains Data'!G306-1910, FALSE)</f>
        <v>1.0206561360874848</v>
      </c>
      <c r="J306" s="1">
        <f t="shared" si="8"/>
        <v>1550410.9896071423</v>
      </c>
      <c r="K306" s="6">
        <v>38090</v>
      </c>
    </row>
    <row r="307" spans="1:11" x14ac:dyDescent="0.25">
      <c r="A307">
        <f t="shared" si="9"/>
        <v>300</v>
      </c>
      <c r="B307" t="s">
        <v>97</v>
      </c>
      <c r="C307" t="s">
        <v>11</v>
      </c>
      <c r="D307" t="s">
        <v>83</v>
      </c>
      <c r="E307" t="s">
        <v>115</v>
      </c>
      <c r="F307" t="s">
        <v>164</v>
      </c>
      <c r="G307" s="7">
        <v>2016</v>
      </c>
      <c r="H307" s="1">
        <v>308757.34999999998</v>
      </c>
      <c r="I307" s="1">
        <f>HLOOKUP(F307,'HW Index'!$B$9:$F$114, 'Mains Data'!G307-1910, FALSE)</f>
        <v>1</v>
      </c>
      <c r="J307" s="1">
        <f t="shared" si="8"/>
        <v>308757.34999999998</v>
      </c>
      <c r="K307" s="6">
        <v>13499</v>
      </c>
    </row>
    <row r="308" spans="1:11" x14ac:dyDescent="0.25">
      <c r="A308">
        <f t="shared" si="9"/>
        <v>301</v>
      </c>
      <c r="B308" t="s">
        <v>97</v>
      </c>
      <c r="C308" t="s">
        <v>11</v>
      </c>
      <c r="D308" t="s">
        <v>84</v>
      </c>
      <c r="E308" t="s">
        <v>116</v>
      </c>
      <c r="F308" t="s">
        <v>164</v>
      </c>
      <c r="G308" s="7">
        <v>1995</v>
      </c>
      <c r="H308" s="1">
        <v>1170</v>
      </c>
      <c r="I308" s="1">
        <f>HLOOKUP(F308,'HW Index'!$B$9:$F$114, 'Mains Data'!G308-1910, FALSE)</f>
        <v>0.43499392466585662</v>
      </c>
      <c r="J308" s="1">
        <f t="shared" si="8"/>
        <v>2689.6927374301677</v>
      </c>
      <c r="K308" s="6">
        <v>70</v>
      </c>
    </row>
    <row r="309" spans="1:11" x14ac:dyDescent="0.25">
      <c r="A309">
        <f t="shared" si="9"/>
        <v>302</v>
      </c>
      <c r="B309" t="s">
        <v>97</v>
      </c>
      <c r="C309" t="s">
        <v>11</v>
      </c>
      <c r="D309" t="s">
        <v>84</v>
      </c>
      <c r="E309" t="s">
        <v>116</v>
      </c>
      <c r="F309" t="s">
        <v>164</v>
      </c>
      <c r="G309" s="7">
        <v>2000</v>
      </c>
      <c r="H309" s="1">
        <v>185331</v>
      </c>
      <c r="I309" s="1">
        <f>HLOOKUP(F309,'HW Index'!$B$9:$F$114, 'Mains Data'!G309-1910, FALSE)</f>
        <v>0.48116646415552855</v>
      </c>
      <c r="J309" s="1">
        <f t="shared" si="8"/>
        <v>385170.23484848486</v>
      </c>
      <c r="K309" s="6">
        <v>5910</v>
      </c>
    </row>
    <row r="310" spans="1:11" x14ac:dyDescent="0.25">
      <c r="A310">
        <f t="shared" si="9"/>
        <v>303</v>
      </c>
      <c r="B310" t="s">
        <v>97</v>
      </c>
      <c r="C310" t="s">
        <v>11</v>
      </c>
      <c r="D310" t="s">
        <v>84</v>
      </c>
      <c r="E310" t="s">
        <v>116</v>
      </c>
      <c r="F310" t="s">
        <v>164</v>
      </c>
      <c r="G310" s="7">
        <v>2001</v>
      </c>
      <c r="H310" s="1">
        <v>343994.16000000003</v>
      </c>
      <c r="I310" s="1">
        <f>HLOOKUP(F310,'HW Index'!$B$9:$F$114, 'Mains Data'!G310-1910, FALSE)</f>
        <v>0.48481166464155528</v>
      </c>
      <c r="J310" s="1">
        <f t="shared" si="8"/>
        <v>709541.83879699255</v>
      </c>
      <c r="K310" s="6">
        <v>14586</v>
      </c>
    </row>
    <row r="311" spans="1:11" x14ac:dyDescent="0.25">
      <c r="A311">
        <f t="shared" si="9"/>
        <v>304</v>
      </c>
      <c r="B311" t="s">
        <v>97</v>
      </c>
      <c r="C311" t="s">
        <v>11</v>
      </c>
      <c r="D311" t="s">
        <v>84</v>
      </c>
      <c r="E311" t="s">
        <v>116</v>
      </c>
      <c r="F311" t="s">
        <v>164</v>
      </c>
      <c r="G311" s="7">
        <v>2002</v>
      </c>
      <c r="H311" s="1">
        <v>423525.36</v>
      </c>
      <c r="I311" s="1">
        <f>HLOOKUP(F311,'HW Index'!$B$9:$F$114, 'Mains Data'!G311-1910, FALSE)</f>
        <v>0.49453219927095993</v>
      </c>
      <c r="J311" s="1">
        <f t="shared" si="8"/>
        <v>856416.14565110556</v>
      </c>
      <c r="K311" s="6">
        <v>2120</v>
      </c>
    </row>
    <row r="312" spans="1:11" x14ac:dyDescent="0.25">
      <c r="A312">
        <f t="shared" si="9"/>
        <v>305</v>
      </c>
      <c r="B312" t="s">
        <v>97</v>
      </c>
      <c r="C312" t="s">
        <v>11</v>
      </c>
      <c r="D312" t="s">
        <v>84</v>
      </c>
      <c r="E312" t="s">
        <v>116</v>
      </c>
      <c r="F312" t="s">
        <v>164</v>
      </c>
      <c r="G312" s="7">
        <v>2003</v>
      </c>
      <c r="H312" s="1">
        <v>-0.01</v>
      </c>
      <c r="I312" s="1">
        <f>HLOOKUP(F312,'HW Index'!$B$9:$F$114, 'Mains Data'!G312-1910, FALSE)</f>
        <v>0.50182260024301339</v>
      </c>
      <c r="J312" s="1">
        <f t="shared" si="8"/>
        <v>-1.9927360774818402E-2</v>
      </c>
      <c r="K312" s="6">
        <v>0</v>
      </c>
    </row>
    <row r="313" spans="1:11" x14ac:dyDescent="0.25">
      <c r="A313">
        <f t="shared" si="9"/>
        <v>306</v>
      </c>
      <c r="B313" t="s">
        <v>97</v>
      </c>
      <c r="C313" t="s">
        <v>11</v>
      </c>
      <c r="D313" t="s">
        <v>84</v>
      </c>
      <c r="E313" t="s">
        <v>116</v>
      </c>
      <c r="F313" t="s">
        <v>164</v>
      </c>
      <c r="G313" s="7">
        <v>2004</v>
      </c>
      <c r="H313" s="1">
        <v>454338.08</v>
      </c>
      <c r="I313" s="1">
        <f>HLOOKUP(F313,'HW Index'!$B$9:$F$114, 'Mains Data'!G313-1910, FALSE)</f>
        <v>0.57958687727825031</v>
      </c>
      <c r="J313" s="1">
        <f t="shared" si="8"/>
        <v>783899.87387840671</v>
      </c>
      <c r="K313" s="6">
        <v>20662</v>
      </c>
    </row>
    <row r="314" spans="1:11" x14ac:dyDescent="0.25">
      <c r="A314">
        <f t="shared" si="9"/>
        <v>307</v>
      </c>
      <c r="B314" t="s">
        <v>97</v>
      </c>
      <c r="C314" t="s">
        <v>11</v>
      </c>
      <c r="D314" t="s">
        <v>84</v>
      </c>
      <c r="E314" t="s">
        <v>116</v>
      </c>
      <c r="F314" t="s">
        <v>164</v>
      </c>
      <c r="G314" s="7">
        <v>2005</v>
      </c>
      <c r="H314" s="1">
        <v>341715.81</v>
      </c>
      <c r="I314" s="1">
        <f>HLOOKUP(F314,'HW Index'!$B$9:$F$114, 'Mains Data'!G314-1910, FALSE)</f>
        <v>0.72296476306196844</v>
      </c>
      <c r="J314" s="1">
        <f t="shared" si="8"/>
        <v>472659.01114285714</v>
      </c>
      <c r="K314" s="6">
        <v>10783</v>
      </c>
    </row>
    <row r="315" spans="1:11" x14ac:dyDescent="0.25">
      <c r="A315">
        <f t="shared" si="9"/>
        <v>308</v>
      </c>
      <c r="B315" t="s">
        <v>97</v>
      </c>
      <c r="C315" t="s">
        <v>11</v>
      </c>
      <c r="D315" t="s">
        <v>84</v>
      </c>
      <c r="E315" t="s">
        <v>116</v>
      </c>
      <c r="F315" t="s">
        <v>164</v>
      </c>
      <c r="G315" s="7">
        <v>2006</v>
      </c>
      <c r="H315" s="1">
        <v>548270.03</v>
      </c>
      <c r="I315" s="1">
        <f>HLOOKUP(F315,'HW Index'!$B$9:$F$114, 'Mains Data'!G315-1910, FALSE)</f>
        <v>0.78250303766707174</v>
      </c>
      <c r="J315" s="1">
        <f t="shared" si="8"/>
        <v>700661.85510869569</v>
      </c>
      <c r="K315" s="6">
        <v>12826</v>
      </c>
    </row>
    <row r="316" spans="1:11" x14ac:dyDescent="0.25">
      <c r="A316">
        <f t="shared" si="9"/>
        <v>309</v>
      </c>
      <c r="B316" t="s">
        <v>97</v>
      </c>
      <c r="C316" t="s">
        <v>11</v>
      </c>
      <c r="D316" t="s">
        <v>84</v>
      </c>
      <c r="E316" t="s">
        <v>116</v>
      </c>
      <c r="F316" t="s">
        <v>164</v>
      </c>
      <c r="G316" s="7">
        <v>2007</v>
      </c>
      <c r="H316" s="1">
        <v>178224.69</v>
      </c>
      <c r="I316" s="1">
        <f>HLOOKUP(F316,'HW Index'!$B$9:$F$114, 'Mains Data'!G316-1910, FALSE)</f>
        <v>0.73876063183475094</v>
      </c>
      <c r="J316" s="1">
        <f t="shared" si="8"/>
        <v>241248.22347039473</v>
      </c>
      <c r="K316" s="6">
        <v>4648</v>
      </c>
    </row>
    <row r="317" spans="1:11" x14ac:dyDescent="0.25">
      <c r="A317">
        <f t="shared" si="9"/>
        <v>310</v>
      </c>
      <c r="B317" t="s">
        <v>97</v>
      </c>
      <c r="C317" t="s">
        <v>11</v>
      </c>
      <c r="D317" t="s">
        <v>84</v>
      </c>
      <c r="E317" t="s">
        <v>116</v>
      </c>
      <c r="F317" t="s">
        <v>164</v>
      </c>
      <c r="G317" s="7">
        <v>2008</v>
      </c>
      <c r="H317" s="1">
        <v>830911.39999999991</v>
      </c>
      <c r="I317" s="1">
        <f>HLOOKUP(F317,'HW Index'!$B$9:$F$114, 'Mains Data'!G317-1910, FALSE)</f>
        <v>0.88821385176184686</v>
      </c>
      <c r="J317" s="1">
        <f t="shared" si="8"/>
        <v>935485.74856361141</v>
      </c>
      <c r="K317" s="6">
        <v>10409</v>
      </c>
    </row>
    <row r="318" spans="1:11" x14ac:dyDescent="0.25">
      <c r="A318">
        <f t="shared" si="9"/>
        <v>311</v>
      </c>
      <c r="B318" t="s">
        <v>97</v>
      </c>
      <c r="C318" t="s">
        <v>11</v>
      </c>
      <c r="D318" t="s">
        <v>84</v>
      </c>
      <c r="E318" t="s">
        <v>116</v>
      </c>
      <c r="F318" t="s">
        <v>164</v>
      </c>
      <c r="G318" s="7">
        <v>2009</v>
      </c>
      <c r="H318" s="1">
        <v>75442.380000000019</v>
      </c>
      <c r="I318" s="1">
        <f>HLOOKUP(F318,'HW Index'!$B$9:$F$114, 'Mains Data'!G318-1910, FALSE)</f>
        <v>0.81773997569866341</v>
      </c>
      <c r="J318" s="1">
        <f t="shared" si="8"/>
        <v>92257.174947994077</v>
      </c>
      <c r="K318" s="6">
        <v>4172</v>
      </c>
    </row>
    <row r="319" spans="1:11" x14ac:dyDescent="0.25">
      <c r="A319">
        <f t="shared" si="9"/>
        <v>312</v>
      </c>
      <c r="B319" t="s">
        <v>97</v>
      </c>
      <c r="C319" t="s">
        <v>11</v>
      </c>
      <c r="D319" t="s">
        <v>84</v>
      </c>
      <c r="E319" t="s">
        <v>116</v>
      </c>
      <c r="F319" t="s">
        <v>164</v>
      </c>
      <c r="G319" s="7">
        <v>2010</v>
      </c>
      <c r="H319" s="1">
        <v>120406.67</v>
      </c>
      <c r="I319" s="1">
        <f>HLOOKUP(F319,'HW Index'!$B$9:$F$114, 'Mains Data'!G319-1910, FALSE)</f>
        <v>0.86391251518833534</v>
      </c>
      <c r="J319" s="1">
        <f t="shared" si="8"/>
        <v>139373.6841209564</v>
      </c>
      <c r="K319" s="6">
        <v>415</v>
      </c>
    </row>
    <row r="320" spans="1:11" x14ac:dyDescent="0.25">
      <c r="A320">
        <f t="shared" si="9"/>
        <v>313</v>
      </c>
      <c r="B320" t="s">
        <v>97</v>
      </c>
      <c r="C320" t="s">
        <v>11</v>
      </c>
      <c r="D320" t="s">
        <v>84</v>
      </c>
      <c r="E320" t="s">
        <v>116</v>
      </c>
      <c r="F320" t="s">
        <v>164</v>
      </c>
      <c r="G320" s="7">
        <v>2011</v>
      </c>
      <c r="H320" s="1">
        <v>3490.35</v>
      </c>
      <c r="I320" s="1">
        <f>HLOOKUP(F320,'HW Index'!$B$9:$F$114, 'Mains Data'!G320-1910, FALSE)</f>
        <v>0.9404617253948967</v>
      </c>
      <c r="J320" s="1">
        <f t="shared" si="8"/>
        <v>3711.3153100775194</v>
      </c>
      <c r="K320" s="6">
        <v>0</v>
      </c>
    </row>
    <row r="321" spans="1:11" x14ac:dyDescent="0.25">
      <c r="A321">
        <f t="shared" si="9"/>
        <v>314</v>
      </c>
      <c r="B321" t="s">
        <v>97</v>
      </c>
      <c r="C321" t="s">
        <v>11</v>
      </c>
      <c r="D321" t="s">
        <v>84</v>
      </c>
      <c r="E321" t="s">
        <v>116</v>
      </c>
      <c r="F321" t="s">
        <v>164</v>
      </c>
      <c r="G321" s="7">
        <v>2012</v>
      </c>
      <c r="H321" s="1">
        <v>582024.87</v>
      </c>
      <c r="I321" s="1">
        <f>HLOOKUP(F321,'HW Index'!$B$9:$F$114, 'Mains Data'!G321-1910, FALSE)</f>
        <v>1.048602673147023</v>
      </c>
      <c r="J321" s="1">
        <f t="shared" si="8"/>
        <v>555048.05099652382</v>
      </c>
      <c r="K321" s="6">
        <v>2820</v>
      </c>
    </row>
    <row r="322" spans="1:11" x14ac:dyDescent="0.25">
      <c r="A322">
        <f t="shared" si="9"/>
        <v>315</v>
      </c>
      <c r="B322" t="s">
        <v>97</v>
      </c>
      <c r="C322" t="s">
        <v>11</v>
      </c>
      <c r="D322" t="s">
        <v>84</v>
      </c>
      <c r="E322" t="s">
        <v>116</v>
      </c>
      <c r="F322" t="s">
        <v>164</v>
      </c>
      <c r="G322" s="7">
        <v>2013</v>
      </c>
      <c r="H322" s="1">
        <v>325236.06999999995</v>
      </c>
      <c r="I322" s="1">
        <f>HLOOKUP(F322,'HW Index'!$B$9:$F$114, 'Mains Data'!G322-1910, FALSE)</f>
        <v>1.0340218712029161</v>
      </c>
      <c r="J322" s="1">
        <f t="shared" si="8"/>
        <v>314535.00071680371</v>
      </c>
      <c r="K322" s="6">
        <v>18860</v>
      </c>
    </row>
    <row r="323" spans="1:11" x14ac:dyDescent="0.25">
      <c r="A323">
        <f t="shared" si="9"/>
        <v>316</v>
      </c>
      <c r="B323" t="s">
        <v>97</v>
      </c>
      <c r="C323" t="s">
        <v>11</v>
      </c>
      <c r="D323" t="s">
        <v>84</v>
      </c>
      <c r="E323" t="s">
        <v>116</v>
      </c>
      <c r="F323" t="s">
        <v>164</v>
      </c>
      <c r="G323" s="7">
        <v>2014</v>
      </c>
      <c r="H323" s="1">
        <v>1511537.3399999999</v>
      </c>
      <c r="I323" s="1">
        <f>HLOOKUP(F323,'HW Index'!$B$9:$F$114, 'Mains Data'!G323-1910, FALSE)</f>
        <v>1.0449574726609963</v>
      </c>
      <c r="J323" s="1">
        <f t="shared" si="8"/>
        <v>1446506.0823488373</v>
      </c>
      <c r="K323" s="6">
        <v>14379</v>
      </c>
    </row>
    <row r="324" spans="1:11" x14ac:dyDescent="0.25">
      <c r="A324">
        <f t="shared" si="9"/>
        <v>317</v>
      </c>
      <c r="B324" t="s">
        <v>97</v>
      </c>
      <c r="C324" t="s">
        <v>11</v>
      </c>
      <c r="D324" t="s">
        <v>84</v>
      </c>
      <c r="E324" t="s">
        <v>116</v>
      </c>
      <c r="F324" t="s">
        <v>164</v>
      </c>
      <c r="G324" s="7">
        <v>2015</v>
      </c>
      <c r="H324" s="1">
        <v>518285.73</v>
      </c>
      <c r="I324" s="1">
        <f>HLOOKUP(F324,'HW Index'!$B$9:$F$114, 'Mains Data'!G324-1910, FALSE)</f>
        <v>1.0206561360874848</v>
      </c>
      <c r="J324" s="1">
        <f t="shared" si="8"/>
        <v>507796.61403571424</v>
      </c>
      <c r="K324" s="6">
        <v>5040</v>
      </c>
    </row>
    <row r="325" spans="1:11" x14ac:dyDescent="0.25">
      <c r="A325">
        <f t="shared" si="9"/>
        <v>318</v>
      </c>
      <c r="B325" t="s">
        <v>97</v>
      </c>
      <c r="C325" t="s">
        <v>11</v>
      </c>
      <c r="D325" t="s">
        <v>84</v>
      </c>
      <c r="E325" t="s">
        <v>116</v>
      </c>
      <c r="F325" t="s">
        <v>164</v>
      </c>
      <c r="G325" s="7">
        <v>2016</v>
      </c>
      <c r="H325" s="1">
        <v>1657022.55</v>
      </c>
      <c r="I325" s="1">
        <f>HLOOKUP(F325,'HW Index'!$B$9:$F$114, 'Mains Data'!G325-1910, FALSE)</f>
        <v>1</v>
      </c>
      <c r="J325" s="1">
        <f t="shared" si="8"/>
        <v>1657022.55</v>
      </c>
      <c r="K325" s="6">
        <v>14079</v>
      </c>
    </row>
    <row r="326" spans="1:11" x14ac:dyDescent="0.25">
      <c r="A326">
        <f t="shared" si="9"/>
        <v>319</v>
      </c>
      <c r="B326" t="s">
        <v>97</v>
      </c>
      <c r="C326" t="s">
        <v>10</v>
      </c>
      <c r="D326" t="s">
        <v>85</v>
      </c>
      <c r="E326" t="s">
        <v>117</v>
      </c>
      <c r="F326" t="s">
        <v>163</v>
      </c>
      <c r="G326" s="7">
        <v>1957</v>
      </c>
      <c r="H326" s="1">
        <v>4.4400000000000004</v>
      </c>
      <c r="I326" s="1">
        <f>HLOOKUP(F326,'HW Index'!$B$9:$F$114, 'Mains Data'!G326-1910, FALSE)</f>
        <v>6.3183475091130009E-2</v>
      </c>
      <c r="J326" s="1">
        <f t="shared" si="8"/>
        <v>70.271538461538469</v>
      </c>
      <c r="K326" s="6">
        <v>21</v>
      </c>
    </row>
    <row r="327" spans="1:11" x14ac:dyDescent="0.25">
      <c r="A327">
        <f t="shared" si="9"/>
        <v>320</v>
      </c>
      <c r="B327" t="s">
        <v>97</v>
      </c>
      <c r="C327" t="s">
        <v>10</v>
      </c>
      <c r="D327" t="s">
        <v>85</v>
      </c>
      <c r="E327" t="s">
        <v>117</v>
      </c>
      <c r="F327" t="s">
        <v>163</v>
      </c>
      <c r="G327" s="7">
        <v>1958</v>
      </c>
      <c r="H327" s="1">
        <v>391.72</v>
      </c>
      <c r="I327" s="1">
        <f>HLOOKUP(F327,'HW Index'!$B$9:$F$114, 'Mains Data'!G327-1910, FALSE)</f>
        <v>6.6828675577156743E-2</v>
      </c>
      <c r="J327" s="1">
        <f t="shared" si="8"/>
        <v>5861.5556363636369</v>
      </c>
      <c r="K327" s="6">
        <v>343</v>
      </c>
    </row>
    <row r="328" spans="1:11" x14ac:dyDescent="0.25">
      <c r="A328">
        <f t="shared" si="9"/>
        <v>321</v>
      </c>
      <c r="B328" t="s">
        <v>97</v>
      </c>
      <c r="C328" t="s">
        <v>10</v>
      </c>
      <c r="D328" t="s">
        <v>85</v>
      </c>
      <c r="E328" t="s">
        <v>117</v>
      </c>
      <c r="F328" t="s">
        <v>163</v>
      </c>
      <c r="G328" s="7">
        <v>1962</v>
      </c>
      <c r="H328" s="1">
        <v>300.64999999999992</v>
      </c>
      <c r="I328" s="1">
        <f>HLOOKUP(F328,'HW Index'!$B$9:$F$114, 'Mains Data'!G328-1910, FALSE)</f>
        <v>0.12567324955116696</v>
      </c>
      <c r="J328" s="1">
        <f t="shared" si="8"/>
        <v>2392.3149999999996</v>
      </c>
      <c r="K328" s="6">
        <v>380</v>
      </c>
    </row>
    <row r="329" spans="1:11" x14ac:dyDescent="0.25">
      <c r="A329">
        <f t="shared" si="9"/>
        <v>322</v>
      </c>
      <c r="B329" t="s">
        <v>97</v>
      </c>
      <c r="C329" t="s">
        <v>10</v>
      </c>
      <c r="D329" t="s">
        <v>85</v>
      </c>
      <c r="E329" t="s">
        <v>117</v>
      </c>
      <c r="F329" t="s">
        <v>163</v>
      </c>
      <c r="G329" s="7">
        <v>1964</v>
      </c>
      <c r="H329" s="1">
        <v>466.68</v>
      </c>
      <c r="I329" s="1">
        <f>HLOOKUP(F329,'HW Index'!$B$9:$F$114, 'Mains Data'!G329-1910, FALSE)</f>
        <v>0.12926391382405744</v>
      </c>
      <c r="J329" s="1">
        <f t="shared" ref="J329:J392" si="10">IFERROR(H329/I329, "")</f>
        <v>3610.2883333333339</v>
      </c>
      <c r="K329" s="6">
        <v>319</v>
      </c>
    </row>
    <row r="330" spans="1:11" x14ac:dyDescent="0.25">
      <c r="A330">
        <f t="shared" ref="A330:A393" si="11">A329+1</f>
        <v>323</v>
      </c>
      <c r="B330" t="s">
        <v>97</v>
      </c>
      <c r="C330" t="s">
        <v>10</v>
      </c>
      <c r="D330" t="s">
        <v>85</v>
      </c>
      <c r="E330" t="s">
        <v>117</v>
      </c>
      <c r="F330" t="s">
        <v>163</v>
      </c>
      <c r="G330" s="7">
        <v>1966</v>
      </c>
      <c r="H330" s="1">
        <v>680.12</v>
      </c>
      <c r="I330" s="1">
        <f>HLOOKUP(F330,'HW Index'!$B$9:$F$114, 'Mains Data'!G330-1910, FALSE)</f>
        <v>0.13644524236983843</v>
      </c>
      <c r="J330" s="1">
        <f t="shared" si="10"/>
        <v>4984.5636842105259</v>
      </c>
      <c r="K330" s="6">
        <v>282</v>
      </c>
    </row>
    <row r="331" spans="1:11" x14ac:dyDescent="0.25">
      <c r="A331">
        <f t="shared" si="11"/>
        <v>324</v>
      </c>
      <c r="B331" t="s">
        <v>97</v>
      </c>
      <c r="C331" t="s">
        <v>10</v>
      </c>
      <c r="D331" t="s">
        <v>85</v>
      </c>
      <c r="E331" t="s">
        <v>117</v>
      </c>
      <c r="F331" t="s">
        <v>163</v>
      </c>
      <c r="G331" s="7">
        <v>1978</v>
      </c>
      <c r="H331" s="1">
        <v>3028.7</v>
      </c>
      <c r="I331" s="1">
        <f>HLOOKUP(F331,'HW Index'!$B$9:$F$114, 'Mains Data'!G331-1910, FALSE)</f>
        <v>0.28725314183123879</v>
      </c>
      <c r="J331" s="1">
        <f t="shared" si="10"/>
        <v>10543.661875</v>
      </c>
      <c r="K331" s="6">
        <v>22</v>
      </c>
    </row>
    <row r="332" spans="1:11" x14ac:dyDescent="0.25">
      <c r="A332">
        <f t="shared" si="11"/>
        <v>325</v>
      </c>
      <c r="B332" t="s">
        <v>97</v>
      </c>
      <c r="C332" t="s">
        <v>10</v>
      </c>
      <c r="D332" t="s">
        <v>85</v>
      </c>
      <c r="E332" t="s">
        <v>117</v>
      </c>
      <c r="F332" t="s">
        <v>163</v>
      </c>
      <c r="G332" s="7">
        <v>1981</v>
      </c>
      <c r="H332" s="1">
        <v>138.1</v>
      </c>
      <c r="I332" s="1">
        <f>HLOOKUP(F332,'HW Index'!$B$9:$F$114, 'Mains Data'!G332-1910, FALSE)</f>
        <v>0.38779174147217232</v>
      </c>
      <c r="J332" s="1">
        <f t="shared" si="10"/>
        <v>356.11898148148151</v>
      </c>
      <c r="K332" s="6">
        <v>20</v>
      </c>
    </row>
    <row r="333" spans="1:11" x14ac:dyDescent="0.25">
      <c r="A333">
        <f t="shared" si="11"/>
        <v>326</v>
      </c>
      <c r="B333" t="s">
        <v>97</v>
      </c>
      <c r="C333" t="s">
        <v>10</v>
      </c>
      <c r="D333" t="s">
        <v>85</v>
      </c>
      <c r="E333" t="s">
        <v>117</v>
      </c>
      <c r="F333" t="s">
        <v>163</v>
      </c>
      <c r="G333" s="7">
        <v>2002</v>
      </c>
      <c r="H333" s="1">
        <v>370.11</v>
      </c>
      <c r="I333" s="1">
        <f>HLOOKUP(F333,'HW Index'!$B$9:$F$114, 'Mains Data'!G333-1910, FALSE)</f>
        <v>0.66965888689407538</v>
      </c>
      <c r="J333" s="1">
        <f t="shared" si="10"/>
        <v>552.68436997319043</v>
      </c>
      <c r="K333" s="6">
        <v>7</v>
      </c>
    </row>
    <row r="334" spans="1:11" x14ac:dyDescent="0.25">
      <c r="A334">
        <f t="shared" si="11"/>
        <v>327</v>
      </c>
      <c r="B334" t="s">
        <v>97</v>
      </c>
      <c r="C334" t="s">
        <v>10</v>
      </c>
      <c r="D334" t="s">
        <v>85</v>
      </c>
      <c r="E334" t="s">
        <v>117</v>
      </c>
      <c r="F334" t="s">
        <v>163</v>
      </c>
      <c r="G334" s="7">
        <v>2003</v>
      </c>
      <c r="H334" s="1">
        <v>88.9</v>
      </c>
      <c r="I334" s="1">
        <f>HLOOKUP(F334,'HW Index'!$B$9:$F$114, 'Mains Data'!G334-1910, FALSE)</f>
        <v>0.6768402154398564</v>
      </c>
      <c r="J334" s="1">
        <f t="shared" si="10"/>
        <v>131.34562334217506</v>
      </c>
      <c r="K334" s="6">
        <v>21</v>
      </c>
    </row>
    <row r="335" spans="1:11" x14ac:dyDescent="0.25">
      <c r="A335">
        <f t="shared" si="11"/>
        <v>328</v>
      </c>
      <c r="B335" t="s">
        <v>97</v>
      </c>
      <c r="C335" t="s">
        <v>10</v>
      </c>
      <c r="D335" t="s">
        <v>85</v>
      </c>
      <c r="E335" t="s">
        <v>117</v>
      </c>
      <c r="F335" t="s">
        <v>163</v>
      </c>
      <c r="G335" s="7">
        <v>2004</v>
      </c>
      <c r="H335" s="1">
        <v>2171.19</v>
      </c>
      <c r="I335" s="1">
        <f>HLOOKUP(F335,'HW Index'!$B$9:$F$114, 'Mains Data'!G335-1910, FALSE)</f>
        <v>0.69479353680430878</v>
      </c>
      <c r="J335" s="1">
        <f t="shared" si="10"/>
        <v>3124.9427131782945</v>
      </c>
      <c r="K335" s="6">
        <v>54</v>
      </c>
    </row>
    <row r="336" spans="1:11" x14ac:dyDescent="0.25">
      <c r="A336">
        <f t="shared" si="11"/>
        <v>329</v>
      </c>
      <c r="B336" t="s">
        <v>97</v>
      </c>
      <c r="C336" t="s">
        <v>10</v>
      </c>
      <c r="D336" t="s">
        <v>85</v>
      </c>
      <c r="E336" t="s">
        <v>117</v>
      </c>
      <c r="F336" t="s">
        <v>163</v>
      </c>
      <c r="G336" s="7">
        <v>2005</v>
      </c>
      <c r="H336" s="1">
        <v>95.64</v>
      </c>
      <c r="I336" s="1">
        <f>HLOOKUP(F336,'HW Index'!$B$9:$F$114, 'Mains Data'!G336-1910, FALSE)</f>
        <v>0.74326750448833034</v>
      </c>
      <c r="J336" s="1">
        <f t="shared" si="10"/>
        <v>128.67507246376812</v>
      </c>
      <c r="K336" s="6">
        <v>80</v>
      </c>
    </row>
    <row r="337" spans="1:11" x14ac:dyDescent="0.25">
      <c r="A337">
        <f t="shared" si="11"/>
        <v>330</v>
      </c>
      <c r="B337" t="s">
        <v>97</v>
      </c>
      <c r="C337" t="s">
        <v>10</v>
      </c>
      <c r="D337" t="s">
        <v>85</v>
      </c>
      <c r="E337" t="s">
        <v>117</v>
      </c>
      <c r="F337" t="s">
        <v>163</v>
      </c>
      <c r="G337" s="7">
        <v>2006</v>
      </c>
      <c r="H337" s="1">
        <v>650.41</v>
      </c>
      <c r="I337" s="1">
        <f>HLOOKUP(F337,'HW Index'!$B$9:$F$114, 'Mains Data'!G337-1910, FALSE)</f>
        <v>0.77917414721723521</v>
      </c>
      <c r="J337" s="1">
        <f t="shared" si="10"/>
        <v>834.74278801843309</v>
      </c>
      <c r="K337" s="6">
        <v>84</v>
      </c>
    </row>
    <row r="338" spans="1:11" x14ac:dyDescent="0.25">
      <c r="A338">
        <f t="shared" si="11"/>
        <v>331</v>
      </c>
      <c r="B338" t="s">
        <v>97</v>
      </c>
      <c r="C338" t="s">
        <v>10</v>
      </c>
      <c r="D338" t="s">
        <v>85</v>
      </c>
      <c r="E338" t="s">
        <v>117</v>
      </c>
      <c r="F338" t="s">
        <v>163</v>
      </c>
      <c r="G338" s="7">
        <v>2007</v>
      </c>
      <c r="H338" s="1">
        <v>355.47</v>
      </c>
      <c r="I338" s="1">
        <f>HLOOKUP(F338,'HW Index'!$B$9:$F$114, 'Mains Data'!G338-1910, FALSE)</f>
        <v>0.81687612208258531</v>
      </c>
      <c r="J338" s="1">
        <f t="shared" si="10"/>
        <v>435.15778021978025</v>
      </c>
      <c r="K338" s="6">
        <v>55</v>
      </c>
    </row>
    <row r="339" spans="1:11" x14ac:dyDescent="0.25">
      <c r="A339">
        <f t="shared" si="11"/>
        <v>332</v>
      </c>
      <c r="B339" t="s">
        <v>97</v>
      </c>
      <c r="C339" t="s">
        <v>10</v>
      </c>
      <c r="D339" t="s">
        <v>85</v>
      </c>
      <c r="E339" t="s">
        <v>117</v>
      </c>
      <c r="F339" t="s">
        <v>163</v>
      </c>
      <c r="G339" s="7">
        <v>2008</v>
      </c>
      <c r="H339" s="1">
        <v>6462.95</v>
      </c>
      <c r="I339" s="1">
        <f>HLOOKUP(F339,'HW Index'!$B$9:$F$114, 'Mains Data'!G339-1910, FALSE)</f>
        <v>0.85098743267504484</v>
      </c>
      <c r="J339" s="1">
        <f t="shared" si="10"/>
        <v>7594.6479957805905</v>
      </c>
      <c r="K339" s="6">
        <v>86</v>
      </c>
    </row>
    <row r="340" spans="1:11" x14ac:dyDescent="0.25">
      <c r="A340">
        <f t="shared" si="11"/>
        <v>333</v>
      </c>
      <c r="B340" t="s">
        <v>97</v>
      </c>
      <c r="C340" t="s">
        <v>10</v>
      </c>
      <c r="D340" t="s">
        <v>85</v>
      </c>
      <c r="E340" t="s">
        <v>117</v>
      </c>
      <c r="F340" t="s">
        <v>163</v>
      </c>
      <c r="G340" s="7">
        <v>2009</v>
      </c>
      <c r="H340" s="1">
        <v>13506.56</v>
      </c>
      <c r="I340" s="1">
        <f>HLOOKUP(F340,'HW Index'!$B$9:$F$114, 'Mains Data'!G340-1910, FALSE)</f>
        <v>0.90125673249551164</v>
      </c>
      <c r="J340" s="1">
        <f t="shared" si="10"/>
        <v>14986.362390438248</v>
      </c>
      <c r="K340" s="6">
        <v>108</v>
      </c>
    </row>
    <row r="341" spans="1:11" x14ac:dyDescent="0.25">
      <c r="A341">
        <f t="shared" si="11"/>
        <v>334</v>
      </c>
      <c r="B341" t="s">
        <v>97</v>
      </c>
      <c r="C341" t="s">
        <v>10</v>
      </c>
      <c r="D341" t="s">
        <v>85</v>
      </c>
      <c r="E341" t="s">
        <v>117</v>
      </c>
      <c r="F341" t="s">
        <v>163</v>
      </c>
      <c r="G341" s="7">
        <v>2010</v>
      </c>
      <c r="H341" s="1">
        <v>12653.65</v>
      </c>
      <c r="I341" s="1">
        <f>HLOOKUP(F341,'HW Index'!$B$9:$F$114, 'Mains Data'!G341-1910, FALSE)</f>
        <v>0.88150807899461403</v>
      </c>
      <c r="J341" s="1">
        <f t="shared" si="10"/>
        <v>14354.547963340121</v>
      </c>
      <c r="K341" s="6">
        <v>1</v>
      </c>
    </row>
    <row r="342" spans="1:11" x14ac:dyDescent="0.25">
      <c r="A342">
        <f t="shared" si="11"/>
        <v>335</v>
      </c>
      <c r="B342" t="s">
        <v>97</v>
      </c>
      <c r="C342" t="s">
        <v>10</v>
      </c>
      <c r="D342" t="s">
        <v>85</v>
      </c>
      <c r="E342" t="s">
        <v>117</v>
      </c>
      <c r="F342" t="s">
        <v>163</v>
      </c>
      <c r="G342" s="7">
        <v>2011</v>
      </c>
      <c r="H342" s="1">
        <v>19868.010000000002</v>
      </c>
      <c r="I342" s="1">
        <f>HLOOKUP(F342,'HW Index'!$B$9:$F$114, 'Mains Data'!G342-1910, FALSE)</f>
        <v>0.90843806104129265</v>
      </c>
      <c r="J342" s="1">
        <f t="shared" si="10"/>
        <v>21870.516936758897</v>
      </c>
      <c r="K342" s="6">
        <v>3</v>
      </c>
    </row>
    <row r="343" spans="1:11" x14ac:dyDescent="0.25">
      <c r="A343">
        <f t="shared" si="11"/>
        <v>336</v>
      </c>
      <c r="B343" t="s">
        <v>97</v>
      </c>
      <c r="C343" t="s">
        <v>10</v>
      </c>
      <c r="D343" t="s">
        <v>85</v>
      </c>
      <c r="E343" t="s">
        <v>117</v>
      </c>
      <c r="F343" t="s">
        <v>163</v>
      </c>
      <c r="G343" s="7">
        <v>2012</v>
      </c>
      <c r="H343" s="1">
        <v>1127901.2799999998</v>
      </c>
      <c r="I343" s="1">
        <f>HLOOKUP(F343,'HW Index'!$B$9:$F$114, 'Mains Data'!G343-1910, FALSE)</f>
        <v>0.95332136445242366</v>
      </c>
      <c r="J343" s="1">
        <f t="shared" si="10"/>
        <v>1183128.0846704331</v>
      </c>
      <c r="K343" s="6">
        <v>22</v>
      </c>
    </row>
    <row r="344" spans="1:11" x14ac:dyDescent="0.25">
      <c r="A344">
        <f t="shared" si="11"/>
        <v>337</v>
      </c>
      <c r="B344" t="s">
        <v>97</v>
      </c>
      <c r="C344" t="s">
        <v>10</v>
      </c>
      <c r="D344" t="s">
        <v>85</v>
      </c>
      <c r="E344" t="s">
        <v>117</v>
      </c>
      <c r="F344" t="s">
        <v>163</v>
      </c>
      <c r="G344" s="7">
        <v>2013</v>
      </c>
      <c r="H344" s="1">
        <v>14354.15</v>
      </c>
      <c r="I344" s="1">
        <f>HLOOKUP(F344,'HW Index'!$B$9:$F$114, 'Mains Data'!G344-1910, FALSE)</f>
        <v>0.96050269299820468</v>
      </c>
      <c r="J344" s="1">
        <f t="shared" si="10"/>
        <v>14944.414112149532</v>
      </c>
      <c r="K344" s="6">
        <v>2</v>
      </c>
    </row>
    <row r="345" spans="1:11" x14ac:dyDescent="0.25">
      <c r="A345">
        <f t="shared" si="11"/>
        <v>338</v>
      </c>
      <c r="B345" t="s">
        <v>97</v>
      </c>
      <c r="C345" t="s">
        <v>10</v>
      </c>
      <c r="D345" t="s">
        <v>85</v>
      </c>
      <c r="E345" t="s">
        <v>117</v>
      </c>
      <c r="F345" t="s">
        <v>163</v>
      </c>
      <c r="G345" s="7">
        <v>2014</v>
      </c>
      <c r="H345" s="1">
        <v>5.85</v>
      </c>
      <c r="I345" s="1">
        <f>HLOOKUP(F345,'HW Index'!$B$9:$F$114, 'Mains Data'!G345-1910, FALSE)</f>
        <v>0.96947935368043092</v>
      </c>
      <c r="J345" s="1">
        <f t="shared" si="10"/>
        <v>6.0341666666666658</v>
      </c>
      <c r="K345" s="6">
        <v>10</v>
      </c>
    </row>
    <row r="346" spans="1:11" x14ac:dyDescent="0.25">
      <c r="A346">
        <f t="shared" si="11"/>
        <v>339</v>
      </c>
      <c r="B346" t="s">
        <v>97</v>
      </c>
      <c r="C346" t="s">
        <v>10</v>
      </c>
      <c r="D346" t="s">
        <v>94</v>
      </c>
      <c r="E346" t="s">
        <v>125</v>
      </c>
      <c r="F346" t="s">
        <v>163</v>
      </c>
      <c r="G346" s="7">
        <v>1957</v>
      </c>
      <c r="H346" s="1">
        <v>235161.07</v>
      </c>
      <c r="I346" s="1">
        <f>HLOOKUP(F346,'HW Index'!$B$9:$F$114, 'Mains Data'!G346-1910, FALSE)</f>
        <v>6.3183475091130009E-2</v>
      </c>
      <c r="J346" s="1">
        <f t="shared" si="10"/>
        <v>3721876.1655769232</v>
      </c>
      <c r="K346" s="6">
        <v>4849</v>
      </c>
    </row>
    <row r="347" spans="1:11" x14ac:dyDescent="0.25">
      <c r="A347">
        <f t="shared" si="11"/>
        <v>340</v>
      </c>
      <c r="B347" t="s">
        <v>97</v>
      </c>
      <c r="C347" t="s">
        <v>10</v>
      </c>
      <c r="D347" t="s">
        <v>94</v>
      </c>
      <c r="E347" t="s">
        <v>125</v>
      </c>
      <c r="F347" t="s">
        <v>163</v>
      </c>
      <c r="G347" s="7">
        <v>1966</v>
      </c>
      <c r="H347" s="1">
        <v>176</v>
      </c>
      <c r="I347" s="1">
        <f>HLOOKUP(F347,'HW Index'!$B$9:$F$114, 'Mains Data'!G347-1910, FALSE)</f>
        <v>0.13644524236983843</v>
      </c>
      <c r="J347" s="1">
        <f t="shared" si="10"/>
        <v>1289.8947368421052</v>
      </c>
      <c r="K347" s="6">
        <v>89</v>
      </c>
    </row>
    <row r="348" spans="1:11" x14ac:dyDescent="0.25">
      <c r="A348">
        <f t="shared" si="11"/>
        <v>341</v>
      </c>
      <c r="B348" t="s">
        <v>97</v>
      </c>
      <c r="C348" t="s">
        <v>10</v>
      </c>
      <c r="D348" t="s">
        <v>94</v>
      </c>
      <c r="E348" t="s">
        <v>125</v>
      </c>
      <c r="F348" t="s">
        <v>163</v>
      </c>
      <c r="G348" s="7">
        <v>1973</v>
      </c>
      <c r="H348" s="1">
        <v>1110</v>
      </c>
      <c r="I348" s="1">
        <f>HLOOKUP(F348,'HW Index'!$B$9:$F$114, 'Mains Data'!G348-1910, FALSE)</f>
        <v>0.17953321364452424</v>
      </c>
      <c r="J348" s="1">
        <f t="shared" si="10"/>
        <v>6182.7</v>
      </c>
      <c r="K348" s="6">
        <v>60</v>
      </c>
    </row>
    <row r="349" spans="1:11" x14ac:dyDescent="0.25">
      <c r="A349">
        <f t="shared" si="11"/>
        <v>342</v>
      </c>
      <c r="B349" t="s">
        <v>97</v>
      </c>
      <c r="C349" t="s">
        <v>10</v>
      </c>
      <c r="D349" t="s">
        <v>95</v>
      </c>
      <c r="E349" t="s">
        <v>128</v>
      </c>
      <c r="F349" t="s">
        <v>163</v>
      </c>
      <c r="G349" s="7">
        <v>1957</v>
      </c>
      <c r="H349" s="1">
        <v>5128</v>
      </c>
      <c r="I349" s="1">
        <f>HLOOKUP(F349,'HW Index'!$B$9:$F$114, 'Mains Data'!G349-1910, FALSE)</f>
        <v>6.3183475091130009E-2</v>
      </c>
      <c r="J349" s="1">
        <f t="shared" si="10"/>
        <v>81160.461538461546</v>
      </c>
      <c r="K349" s="6">
        <v>6777</v>
      </c>
    </row>
    <row r="350" spans="1:11" x14ac:dyDescent="0.25">
      <c r="A350">
        <f t="shared" si="11"/>
        <v>343</v>
      </c>
      <c r="B350" t="s">
        <v>97</v>
      </c>
      <c r="C350" t="s">
        <v>10</v>
      </c>
      <c r="D350" t="s">
        <v>95</v>
      </c>
      <c r="E350" t="s">
        <v>128</v>
      </c>
      <c r="F350" t="s">
        <v>163</v>
      </c>
      <c r="G350" s="7">
        <v>1973</v>
      </c>
      <c r="H350" s="1">
        <v>62222</v>
      </c>
      <c r="I350" s="1">
        <f>HLOOKUP(F350,'HW Index'!$B$9:$F$114, 'Mains Data'!G350-1910, FALSE)</f>
        <v>0.17953321364452424</v>
      </c>
      <c r="J350" s="1">
        <f t="shared" si="10"/>
        <v>346576.54</v>
      </c>
      <c r="K350" s="6">
        <v>1239</v>
      </c>
    </row>
    <row r="351" spans="1:11" x14ac:dyDescent="0.25">
      <c r="A351">
        <f t="shared" si="11"/>
        <v>344</v>
      </c>
      <c r="B351" t="s">
        <v>97</v>
      </c>
      <c r="C351" t="s">
        <v>10</v>
      </c>
      <c r="D351" t="s">
        <v>95</v>
      </c>
      <c r="E351" t="s">
        <v>128</v>
      </c>
      <c r="F351" t="s">
        <v>163</v>
      </c>
      <c r="G351" s="7">
        <v>1978</v>
      </c>
      <c r="H351" s="1">
        <v>153889.59</v>
      </c>
      <c r="I351" s="1">
        <f>HLOOKUP(F351,'HW Index'!$B$9:$F$114, 'Mains Data'!G351-1910, FALSE)</f>
        <v>0.28725314183123879</v>
      </c>
      <c r="J351" s="1">
        <f t="shared" si="10"/>
        <v>535728.13518749992</v>
      </c>
      <c r="K351" s="6">
        <v>3120</v>
      </c>
    </row>
    <row r="352" spans="1:11" x14ac:dyDescent="0.25">
      <c r="A352">
        <f t="shared" si="11"/>
        <v>345</v>
      </c>
      <c r="B352" t="s">
        <v>97</v>
      </c>
      <c r="C352" t="s">
        <v>10</v>
      </c>
      <c r="D352" t="s">
        <v>95</v>
      </c>
      <c r="E352" t="s">
        <v>128</v>
      </c>
      <c r="F352" t="s">
        <v>163</v>
      </c>
      <c r="G352" s="7">
        <v>1998</v>
      </c>
      <c r="H352" s="1">
        <v>893368</v>
      </c>
      <c r="I352" s="1">
        <f>HLOOKUP(F352,'HW Index'!$B$9:$F$114, 'Mains Data'!G352-1910, FALSE)</f>
        <v>0.62118491921005381</v>
      </c>
      <c r="J352" s="1">
        <f t="shared" si="10"/>
        <v>1438167.5606936417</v>
      </c>
      <c r="K352" s="6">
        <v>2673</v>
      </c>
    </row>
    <row r="353" spans="1:11" x14ac:dyDescent="0.25">
      <c r="A353">
        <f t="shared" si="11"/>
        <v>346</v>
      </c>
      <c r="B353" t="s">
        <v>97</v>
      </c>
      <c r="C353" t="s">
        <v>10</v>
      </c>
      <c r="D353" t="s">
        <v>95</v>
      </c>
      <c r="E353" t="s">
        <v>128</v>
      </c>
      <c r="F353" t="s">
        <v>163</v>
      </c>
      <c r="G353" s="7">
        <v>2002</v>
      </c>
      <c r="H353" s="1">
        <v>27084.28</v>
      </c>
      <c r="I353" s="1">
        <f>HLOOKUP(F353,'HW Index'!$B$9:$F$114, 'Mains Data'!G353-1910, FALSE)</f>
        <v>0.66965888689407538</v>
      </c>
      <c r="J353" s="1">
        <f t="shared" si="10"/>
        <v>40444.889973190351</v>
      </c>
      <c r="K353" s="6">
        <v>1204</v>
      </c>
    </row>
    <row r="354" spans="1:11" x14ac:dyDescent="0.25">
      <c r="A354">
        <f t="shared" si="11"/>
        <v>347</v>
      </c>
      <c r="B354" t="s">
        <v>97</v>
      </c>
      <c r="C354" t="s">
        <v>10</v>
      </c>
      <c r="D354" t="s">
        <v>95</v>
      </c>
      <c r="E354" t="s">
        <v>128</v>
      </c>
      <c r="F354" t="s">
        <v>163</v>
      </c>
      <c r="G354" s="7">
        <v>2003</v>
      </c>
      <c r="H354" s="1">
        <v>12922.69</v>
      </c>
      <c r="I354" s="1">
        <f>HLOOKUP(F354,'HW Index'!$B$9:$F$114, 'Mains Data'!G354-1910, FALSE)</f>
        <v>0.6768402154398564</v>
      </c>
      <c r="J354" s="1">
        <f t="shared" si="10"/>
        <v>19092.674615384614</v>
      </c>
      <c r="K354" s="6">
        <v>179</v>
      </c>
    </row>
    <row r="355" spans="1:11" x14ac:dyDescent="0.25">
      <c r="A355">
        <f t="shared" si="11"/>
        <v>348</v>
      </c>
      <c r="B355" t="s">
        <v>97</v>
      </c>
      <c r="C355" t="s">
        <v>10</v>
      </c>
      <c r="D355" t="s">
        <v>95</v>
      </c>
      <c r="E355" t="s">
        <v>128</v>
      </c>
      <c r="F355" t="s">
        <v>163</v>
      </c>
      <c r="G355" s="7">
        <v>2004</v>
      </c>
      <c r="H355" s="1">
        <v>29.05</v>
      </c>
      <c r="I355" s="1">
        <f>HLOOKUP(F355,'HW Index'!$B$9:$F$114, 'Mains Data'!G355-1910, FALSE)</f>
        <v>0.69479353680430878</v>
      </c>
      <c r="J355" s="1">
        <f t="shared" si="10"/>
        <v>41.810981912144705</v>
      </c>
      <c r="K355" s="6">
        <v>0</v>
      </c>
    </row>
    <row r="356" spans="1:11" x14ac:dyDescent="0.25">
      <c r="A356">
        <f t="shared" si="11"/>
        <v>349</v>
      </c>
      <c r="B356" t="s">
        <v>97</v>
      </c>
      <c r="C356" t="s">
        <v>10</v>
      </c>
      <c r="D356" t="s">
        <v>95</v>
      </c>
      <c r="E356" t="s">
        <v>128</v>
      </c>
      <c r="F356" t="s">
        <v>163</v>
      </c>
      <c r="G356" s="7">
        <v>2009</v>
      </c>
      <c r="H356" s="1">
        <v>486707.95</v>
      </c>
      <c r="I356" s="1">
        <f>HLOOKUP(F356,'HW Index'!$B$9:$F$114, 'Mains Data'!G356-1910, FALSE)</f>
        <v>0.90125673249551164</v>
      </c>
      <c r="J356" s="1">
        <f t="shared" si="10"/>
        <v>540032.52619521914</v>
      </c>
      <c r="K356" s="6">
        <v>1</v>
      </c>
    </row>
    <row r="357" spans="1:11" x14ac:dyDescent="0.25">
      <c r="A357">
        <f t="shared" si="11"/>
        <v>350</v>
      </c>
      <c r="B357" t="s">
        <v>97</v>
      </c>
      <c r="C357" t="s">
        <v>10</v>
      </c>
      <c r="D357" t="s">
        <v>96</v>
      </c>
      <c r="E357" t="s">
        <v>127</v>
      </c>
      <c r="F357" t="s">
        <v>163</v>
      </c>
      <c r="G357" s="7">
        <v>1983</v>
      </c>
      <c r="H357" s="1">
        <v>39105</v>
      </c>
      <c r="I357" s="1">
        <f>HLOOKUP(F357,'HW Index'!$B$9:$F$114, 'Mains Data'!G357-1910, FALSE)</f>
        <v>0.43267504488330338</v>
      </c>
      <c r="J357" s="1">
        <f t="shared" si="10"/>
        <v>90379.60580912864</v>
      </c>
      <c r="K357" s="6">
        <v>110</v>
      </c>
    </row>
    <row r="358" spans="1:11" x14ac:dyDescent="0.25">
      <c r="A358">
        <f t="shared" si="11"/>
        <v>351</v>
      </c>
      <c r="B358" t="s">
        <v>97</v>
      </c>
      <c r="C358" t="s">
        <v>10</v>
      </c>
      <c r="D358" t="s">
        <v>96</v>
      </c>
      <c r="E358" t="s">
        <v>127</v>
      </c>
      <c r="F358" t="s">
        <v>163</v>
      </c>
      <c r="G358" s="7">
        <v>2014</v>
      </c>
      <c r="H358" s="1">
        <v>3104.3199999999997</v>
      </c>
      <c r="I358" s="1">
        <f>HLOOKUP(F358,'HW Index'!$B$9:$F$114, 'Mains Data'!G358-1910, FALSE)</f>
        <v>0.96947935368043092</v>
      </c>
      <c r="J358" s="1">
        <f t="shared" si="10"/>
        <v>3202.0485925925923</v>
      </c>
      <c r="K358" s="6">
        <v>1</v>
      </c>
    </row>
    <row r="359" spans="1:11" x14ac:dyDescent="0.25">
      <c r="A359">
        <f t="shared" si="11"/>
        <v>352</v>
      </c>
      <c r="B359" t="s">
        <v>97</v>
      </c>
      <c r="C359" t="s">
        <v>10</v>
      </c>
      <c r="D359" t="s">
        <v>86</v>
      </c>
      <c r="E359" t="s">
        <v>118</v>
      </c>
      <c r="F359" t="s">
        <v>163</v>
      </c>
      <c r="G359" s="7">
        <v>1953</v>
      </c>
      <c r="H359" s="1">
        <v>693</v>
      </c>
      <c r="I359" s="1">
        <f>HLOOKUP(F359,'HW Index'!$B$9:$F$114, 'Mains Data'!G359-1910, FALSE)</f>
        <v>4.9817739975698661E-2</v>
      </c>
      <c r="J359" s="1">
        <f t="shared" si="10"/>
        <v>13910.707317073171</v>
      </c>
      <c r="K359" s="6">
        <v>805</v>
      </c>
    </row>
    <row r="360" spans="1:11" x14ac:dyDescent="0.25">
      <c r="A360">
        <f t="shared" si="11"/>
        <v>353</v>
      </c>
      <c r="B360" t="s">
        <v>97</v>
      </c>
      <c r="C360" t="s">
        <v>10</v>
      </c>
      <c r="D360" t="s">
        <v>86</v>
      </c>
      <c r="E360" t="s">
        <v>118</v>
      </c>
      <c r="F360" t="s">
        <v>163</v>
      </c>
      <c r="G360" s="7">
        <v>1957</v>
      </c>
      <c r="H360" s="1">
        <v>847</v>
      </c>
      <c r="I360" s="1">
        <f>HLOOKUP(F360,'HW Index'!$B$9:$F$114, 'Mains Data'!G360-1910, FALSE)</f>
        <v>6.3183475091130009E-2</v>
      </c>
      <c r="J360" s="1">
        <f t="shared" si="10"/>
        <v>13405.403846153848</v>
      </c>
      <c r="K360" s="6">
        <v>1362</v>
      </c>
    </row>
    <row r="361" spans="1:11" x14ac:dyDescent="0.25">
      <c r="A361">
        <f t="shared" si="11"/>
        <v>354</v>
      </c>
      <c r="B361" t="s">
        <v>97</v>
      </c>
      <c r="C361" t="s">
        <v>10</v>
      </c>
      <c r="D361" t="s">
        <v>86</v>
      </c>
      <c r="E361" t="s">
        <v>118</v>
      </c>
      <c r="F361" t="s">
        <v>163</v>
      </c>
      <c r="G361" s="7">
        <v>1958</v>
      </c>
      <c r="H361" s="1">
        <v>259</v>
      </c>
      <c r="I361" s="1">
        <f>HLOOKUP(F361,'HW Index'!$B$9:$F$114, 'Mains Data'!G361-1910, FALSE)</f>
        <v>6.6828675577156743E-2</v>
      </c>
      <c r="J361" s="1">
        <f t="shared" si="10"/>
        <v>3875.5818181818181</v>
      </c>
      <c r="K361" s="6">
        <v>175</v>
      </c>
    </row>
    <row r="362" spans="1:11" x14ac:dyDescent="0.25">
      <c r="A362">
        <f t="shared" si="11"/>
        <v>355</v>
      </c>
      <c r="B362" t="s">
        <v>97</v>
      </c>
      <c r="C362" t="s">
        <v>10</v>
      </c>
      <c r="D362" t="s">
        <v>86</v>
      </c>
      <c r="E362" t="s">
        <v>118</v>
      </c>
      <c r="F362" t="s">
        <v>163</v>
      </c>
      <c r="G362" s="7">
        <v>1960</v>
      </c>
      <c r="H362" s="1">
        <v>217</v>
      </c>
      <c r="I362" s="1">
        <f>HLOOKUP(F362,'HW Index'!$B$9:$F$114, 'Mains Data'!G362-1910, FALSE)</f>
        <v>7.4119076549210211E-2</v>
      </c>
      <c r="J362" s="1">
        <f t="shared" si="10"/>
        <v>2927.7213114754095</v>
      </c>
      <c r="K362" s="6">
        <v>143</v>
      </c>
    </row>
    <row r="363" spans="1:11" x14ac:dyDescent="0.25">
      <c r="A363">
        <f t="shared" si="11"/>
        <v>356</v>
      </c>
      <c r="B363" t="s">
        <v>97</v>
      </c>
      <c r="C363" t="s">
        <v>10</v>
      </c>
      <c r="D363" t="s">
        <v>86</v>
      </c>
      <c r="E363" t="s">
        <v>118</v>
      </c>
      <c r="F363" t="s">
        <v>163</v>
      </c>
      <c r="G363" s="7">
        <v>1961</v>
      </c>
      <c r="H363" s="1">
        <v>564</v>
      </c>
      <c r="I363" s="1">
        <f>HLOOKUP(F363,'HW Index'!$B$9:$F$114, 'Mains Data'!G363-1910, FALSE)</f>
        <v>0.12567324955116696</v>
      </c>
      <c r="J363" s="1">
        <f t="shared" si="10"/>
        <v>4487.8285714285712</v>
      </c>
      <c r="K363" s="6">
        <v>131</v>
      </c>
    </row>
    <row r="364" spans="1:11" x14ac:dyDescent="0.25">
      <c r="A364">
        <f t="shared" si="11"/>
        <v>357</v>
      </c>
      <c r="B364" t="s">
        <v>97</v>
      </c>
      <c r="C364" t="s">
        <v>10</v>
      </c>
      <c r="D364" t="s">
        <v>86</v>
      </c>
      <c r="E364" t="s">
        <v>118</v>
      </c>
      <c r="F364" t="s">
        <v>163</v>
      </c>
      <c r="G364" s="7">
        <v>1962</v>
      </c>
      <c r="H364" s="1">
        <v>669</v>
      </c>
      <c r="I364" s="1">
        <f>HLOOKUP(F364,'HW Index'!$B$9:$F$114, 'Mains Data'!G364-1910, FALSE)</f>
        <v>0.12567324955116696</v>
      </c>
      <c r="J364" s="1">
        <f t="shared" si="10"/>
        <v>5323.3285714285721</v>
      </c>
      <c r="K364" s="6">
        <v>220</v>
      </c>
    </row>
    <row r="365" spans="1:11" x14ac:dyDescent="0.25">
      <c r="A365">
        <f t="shared" si="11"/>
        <v>358</v>
      </c>
      <c r="B365" t="s">
        <v>97</v>
      </c>
      <c r="C365" t="s">
        <v>10</v>
      </c>
      <c r="D365" t="s">
        <v>86</v>
      </c>
      <c r="E365" t="s">
        <v>118</v>
      </c>
      <c r="F365" t="s">
        <v>163</v>
      </c>
      <c r="G365" s="7">
        <v>1970</v>
      </c>
      <c r="H365" s="1">
        <v>100</v>
      </c>
      <c r="I365" s="1">
        <f>HLOOKUP(F365,'HW Index'!$B$9:$F$114, 'Mains Data'!G365-1910, FALSE)</f>
        <v>0.15798922800718132</v>
      </c>
      <c r="J365" s="1">
        <f t="shared" si="10"/>
        <v>632.9545454545455</v>
      </c>
      <c r="K365" s="6">
        <v>63</v>
      </c>
    </row>
    <row r="366" spans="1:11" x14ac:dyDescent="0.25">
      <c r="A366">
        <f t="shared" si="11"/>
        <v>359</v>
      </c>
      <c r="B366" t="s">
        <v>97</v>
      </c>
      <c r="C366" t="s">
        <v>10</v>
      </c>
      <c r="D366" t="s">
        <v>86</v>
      </c>
      <c r="E366" t="s">
        <v>118</v>
      </c>
      <c r="F366" t="s">
        <v>163</v>
      </c>
      <c r="G366" s="7">
        <v>1971</v>
      </c>
      <c r="H366" s="1">
        <v>23670</v>
      </c>
      <c r="I366" s="1">
        <f>HLOOKUP(F366,'HW Index'!$B$9:$F$114, 'Mains Data'!G366-1910, FALSE)</f>
        <v>0.16517055655296231</v>
      </c>
      <c r="J366" s="1">
        <f t="shared" si="10"/>
        <v>143306.41304347824</v>
      </c>
      <c r="K366" s="6">
        <v>90</v>
      </c>
    </row>
    <row r="367" spans="1:11" x14ac:dyDescent="0.25">
      <c r="A367">
        <f t="shared" si="11"/>
        <v>360</v>
      </c>
      <c r="B367" t="s">
        <v>97</v>
      </c>
      <c r="C367" t="s">
        <v>10</v>
      </c>
      <c r="D367" t="s">
        <v>86</v>
      </c>
      <c r="E367" t="s">
        <v>118</v>
      </c>
      <c r="F367" t="s">
        <v>163</v>
      </c>
      <c r="G367" s="7">
        <v>1979</v>
      </c>
      <c r="H367" s="1">
        <v>477</v>
      </c>
      <c r="I367" s="1">
        <f>HLOOKUP(F367,'HW Index'!$B$9:$F$114, 'Mains Data'!G367-1910, FALSE)</f>
        <v>0.31418312387791741</v>
      </c>
      <c r="J367" s="1">
        <f t="shared" si="10"/>
        <v>1518.222857142857</v>
      </c>
      <c r="K367" s="6">
        <v>20</v>
      </c>
    </row>
    <row r="368" spans="1:11" x14ac:dyDescent="0.25">
      <c r="A368">
        <f t="shared" si="11"/>
        <v>361</v>
      </c>
      <c r="B368" t="s">
        <v>97</v>
      </c>
      <c r="C368" t="s">
        <v>10</v>
      </c>
      <c r="D368" t="s">
        <v>86</v>
      </c>
      <c r="E368" t="s">
        <v>118</v>
      </c>
      <c r="F368" t="s">
        <v>163</v>
      </c>
      <c r="G368" s="7">
        <v>1991</v>
      </c>
      <c r="H368" s="1">
        <v>150.34</v>
      </c>
      <c r="I368" s="1">
        <f>HLOOKUP(F368,'HW Index'!$B$9:$F$114, 'Mains Data'!G368-1910, FALSE)</f>
        <v>0.54398563734290839</v>
      </c>
      <c r="J368" s="1">
        <f t="shared" si="10"/>
        <v>276.36759075907594</v>
      </c>
      <c r="K368" s="6">
        <v>588</v>
      </c>
    </row>
    <row r="369" spans="1:11" x14ac:dyDescent="0.25">
      <c r="A369">
        <f t="shared" si="11"/>
        <v>362</v>
      </c>
      <c r="B369" t="s">
        <v>97</v>
      </c>
      <c r="C369" t="s">
        <v>10</v>
      </c>
      <c r="D369" t="s">
        <v>86</v>
      </c>
      <c r="E369" t="s">
        <v>118</v>
      </c>
      <c r="F369" t="s">
        <v>163</v>
      </c>
      <c r="G369" s="7">
        <v>2002</v>
      </c>
      <c r="H369" s="1">
        <v>9.89</v>
      </c>
      <c r="I369" s="1">
        <f>HLOOKUP(F369,'HW Index'!$B$9:$F$114, 'Mains Data'!G369-1910, FALSE)</f>
        <v>0.66965888689407538</v>
      </c>
      <c r="J369" s="1">
        <f t="shared" si="10"/>
        <v>14.768713136729223</v>
      </c>
      <c r="K369" s="6">
        <v>1</v>
      </c>
    </row>
    <row r="370" spans="1:11" x14ac:dyDescent="0.25">
      <c r="A370">
        <f t="shared" si="11"/>
        <v>363</v>
      </c>
      <c r="B370" t="s">
        <v>97</v>
      </c>
      <c r="C370" t="s">
        <v>10</v>
      </c>
      <c r="D370" t="s">
        <v>86</v>
      </c>
      <c r="E370" t="s">
        <v>118</v>
      </c>
      <c r="F370" t="s">
        <v>163</v>
      </c>
      <c r="G370" s="7">
        <v>2009</v>
      </c>
      <c r="H370" s="1">
        <v>-6749.8899999999994</v>
      </c>
      <c r="I370" s="1">
        <f>HLOOKUP(F370,'HW Index'!$B$9:$F$114, 'Mains Data'!G370-1910, FALSE)</f>
        <v>0.90125673249551164</v>
      </c>
      <c r="J370" s="1">
        <f t="shared" si="10"/>
        <v>-7489.4197808764939</v>
      </c>
      <c r="K370" s="6">
        <v>-160</v>
      </c>
    </row>
    <row r="371" spans="1:11" x14ac:dyDescent="0.25">
      <c r="A371">
        <f t="shared" si="11"/>
        <v>364</v>
      </c>
      <c r="B371" t="s">
        <v>97</v>
      </c>
      <c r="C371" t="s">
        <v>10</v>
      </c>
      <c r="D371" t="s">
        <v>86</v>
      </c>
      <c r="E371" t="s">
        <v>118</v>
      </c>
      <c r="F371" t="s">
        <v>163</v>
      </c>
      <c r="G371" s="7">
        <v>2010</v>
      </c>
      <c r="H371" s="1">
        <v>2317.67</v>
      </c>
      <c r="I371" s="1">
        <f>HLOOKUP(F371,'HW Index'!$B$9:$F$114, 'Mains Data'!G371-1910, FALSE)</f>
        <v>0.88150807899461403</v>
      </c>
      <c r="J371" s="1">
        <f t="shared" si="10"/>
        <v>2629.2101629327904</v>
      </c>
      <c r="K371" s="6">
        <v>0</v>
      </c>
    </row>
    <row r="372" spans="1:11" x14ac:dyDescent="0.25">
      <c r="A372">
        <f t="shared" si="11"/>
        <v>365</v>
      </c>
      <c r="B372" t="s">
        <v>97</v>
      </c>
      <c r="C372" t="s">
        <v>10</v>
      </c>
      <c r="D372" t="s">
        <v>86</v>
      </c>
      <c r="E372" t="s">
        <v>118</v>
      </c>
      <c r="F372" t="s">
        <v>163</v>
      </c>
      <c r="G372" s="7">
        <v>2013</v>
      </c>
      <c r="H372" s="1">
        <v>8196.32</v>
      </c>
      <c r="I372" s="1">
        <f>HLOOKUP(F372,'HW Index'!$B$9:$F$114, 'Mains Data'!G372-1910, FALSE)</f>
        <v>0.96050269299820468</v>
      </c>
      <c r="J372" s="1">
        <f t="shared" si="10"/>
        <v>8533.3649345794383</v>
      </c>
      <c r="K372" s="6">
        <v>1</v>
      </c>
    </row>
    <row r="373" spans="1:11" x14ac:dyDescent="0.25">
      <c r="A373">
        <f t="shared" si="11"/>
        <v>366</v>
      </c>
      <c r="B373" t="s">
        <v>97</v>
      </c>
      <c r="C373" t="s">
        <v>10</v>
      </c>
      <c r="D373" t="s">
        <v>86</v>
      </c>
      <c r="E373" t="s">
        <v>118</v>
      </c>
      <c r="F373" t="s">
        <v>163</v>
      </c>
      <c r="G373" s="7">
        <v>2014</v>
      </c>
      <c r="H373" s="1">
        <v>5.86</v>
      </c>
      <c r="I373" s="1">
        <f>HLOOKUP(F373,'HW Index'!$B$9:$F$114, 'Mains Data'!G373-1910, FALSE)</f>
        <v>0.96947935368043092</v>
      </c>
      <c r="J373" s="1">
        <f t="shared" si="10"/>
        <v>6.0444814814814816</v>
      </c>
      <c r="K373" s="6">
        <v>29</v>
      </c>
    </row>
    <row r="374" spans="1:11" x14ac:dyDescent="0.25">
      <c r="A374">
        <f t="shared" si="11"/>
        <v>367</v>
      </c>
      <c r="B374" t="s">
        <v>97</v>
      </c>
      <c r="C374" t="s">
        <v>10</v>
      </c>
      <c r="D374" t="s">
        <v>87</v>
      </c>
      <c r="E374" t="s">
        <v>119</v>
      </c>
      <c r="F374" t="s">
        <v>163</v>
      </c>
      <c r="G374" s="7">
        <v>1957</v>
      </c>
      <c r="H374" s="1">
        <v>368960</v>
      </c>
      <c r="I374" s="1">
        <f>HLOOKUP(F374,'HW Index'!$B$9:$F$114, 'Mains Data'!G374-1910, FALSE)</f>
        <v>6.3183475091130009E-2</v>
      </c>
      <c r="J374" s="1">
        <f t="shared" si="10"/>
        <v>5839501.538461539</v>
      </c>
      <c r="K374" s="6">
        <v>2024</v>
      </c>
    </row>
    <row r="375" spans="1:11" x14ac:dyDescent="0.25">
      <c r="A375">
        <f t="shared" si="11"/>
        <v>368</v>
      </c>
      <c r="B375" t="s">
        <v>97</v>
      </c>
      <c r="C375" t="s">
        <v>10</v>
      </c>
      <c r="D375" t="s">
        <v>87</v>
      </c>
      <c r="E375" t="s">
        <v>119</v>
      </c>
      <c r="F375" t="s">
        <v>163</v>
      </c>
      <c r="G375" s="7">
        <v>1962</v>
      </c>
      <c r="H375" s="1">
        <v>30</v>
      </c>
      <c r="I375" s="1">
        <f>HLOOKUP(F375,'HW Index'!$B$9:$F$114, 'Mains Data'!G375-1910, FALSE)</f>
        <v>0.12567324955116696</v>
      </c>
      <c r="J375" s="1">
        <f t="shared" si="10"/>
        <v>238.71428571428572</v>
      </c>
      <c r="K375" s="6">
        <v>8</v>
      </c>
    </row>
    <row r="376" spans="1:11" x14ac:dyDescent="0.25">
      <c r="A376">
        <f t="shared" si="11"/>
        <v>369</v>
      </c>
      <c r="B376" t="s">
        <v>97</v>
      </c>
      <c r="C376" t="s">
        <v>10</v>
      </c>
      <c r="D376" t="s">
        <v>87</v>
      </c>
      <c r="E376" t="s">
        <v>119</v>
      </c>
      <c r="F376" t="s">
        <v>163</v>
      </c>
      <c r="G376" s="7">
        <v>1974</v>
      </c>
      <c r="H376" s="1">
        <v>685.15</v>
      </c>
      <c r="I376" s="1">
        <f>HLOOKUP(F376,'HW Index'!$B$9:$F$114, 'Mains Data'!G376-1910, FALSE)</f>
        <v>0.20107719928186715</v>
      </c>
      <c r="J376" s="1">
        <f t="shared" si="10"/>
        <v>3407.3977678571428</v>
      </c>
      <c r="K376" s="6">
        <v>109</v>
      </c>
    </row>
    <row r="377" spans="1:11" x14ac:dyDescent="0.25">
      <c r="A377">
        <f t="shared" si="11"/>
        <v>370</v>
      </c>
      <c r="B377" t="s">
        <v>97</v>
      </c>
      <c r="C377" t="s">
        <v>10</v>
      </c>
      <c r="D377" t="s">
        <v>87</v>
      </c>
      <c r="E377" t="s">
        <v>119</v>
      </c>
      <c r="F377" t="s">
        <v>163</v>
      </c>
      <c r="G377" s="7">
        <v>1976</v>
      </c>
      <c r="H377" s="1">
        <v>621.46</v>
      </c>
      <c r="I377" s="1">
        <f>HLOOKUP(F377,'HW Index'!$B$9:$F$114, 'Mains Data'!G377-1910, FALSE)</f>
        <v>0.25134649910233392</v>
      </c>
      <c r="J377" s="1">
        <f t="shared" si="10"/>
        <v>2472.5230000000001</v>
      </c>
      <c r="K377" s="6">
        <v>208</v>
      </c>
    </row>
    <row r="378" spans="1:11" x14ac:dyDescent="0.25">
      <c r="A378">
        <f t="shared" si="11"/>
        <v>371</v>
      </c>
      <c r="B378" t="s">
        <v>97</v>
      </c>
      <c r="C378" t="s">
        <v>10</v>
      </c>
      <c r="D378" t="s">
        <v>87</v>
      </c>
      <c r="E378" t="s">
        <v>119</v>
      </c>
      <c r="F378" t="s">
        <v>163</v>
      </c>
      <c r="G378" s="7">
        <v>1977</v>
      </c>
      <c r="H378" s="1">
        <v>9</v>
      </c>
      <c r="I378" s="1">
        <f>HLOOKUP(F378,'HW Index'!$B$9:$F$114, 'Mains Data'!G378-1910, FALSE)</f>
        <v>0.26750448833034113</v>
      </c>
      <c r="J378" s="1">
        <f t="shared" si="10"/>
        <v>33.644295302013418</v>
      </c>
      <c r="K378" s="6">
        <v>3</v>
      </c>
    </row>
    <row r="379" spans="1:11" x14ac:dyDescent="0.25">
      <c r="A379">
        <f t="shared" si="11"/>
        <v>372</v>
      </c>
      <c r="B379" t="s">
        <v>97</v>
      </c>
      <c r="C379" t="s">
        <v>10</v>
      </c>
      <c r="D379" t="s">
        <v>87</v>
      </c>
      <c r="E379" t="s">
        <v>119</v>
      </c>
      <c r="F379" t="s">
        <v>163</v>
      </c>
      <c r="G379" s="7">
        <v>2001</v>
      </c>
      <c r="H379" s="1">
        <v>3617.47</v>
      </c>
      <c r="I379" s="1">
        <f>HLOOKUP(F379,'HW Index'!$B$9:$F$114, 'Mains Data'!G379-1910, FALSE)</f>
        <v>0.651705565529623</v>
      </c>
      <c r="J379" s="1">
        <f t="shared" si="10"/>
        <v>5550.7735261707985</v>
      </c>
      <c r="K379" s="6">
        <v>59</v>
      </c>
    </row>
    <row r="380" spans="1:11" x14ac:dyDescent="0.25">
      <c r="A380">
        <f t="shared" si="11"/>
        <v>373</v>
      </c>
      <c r="B380" t="s">
        <v>97</v>
      </c>
      <c r="C380" t="s">
        <v>10</v>
      </c>
      <c r="D380" t="s">
        <v>88</v>
      </c>
      <c r="E380" t="s">
        <v>120</v>
      </c>
      <c r="F380" t="s">
        <v>163</v>
      </c>
      <c r="G380" s="7">
        <v>2014</v>
      </c>
      <c r="H380" s="1">
        <v>361.13</v>
      </c>
      <c r="I380" s="1">
        <f>HLOOKUP(F380,'HW Index'!$B$9:$F$114, 'Mains Data'!G380-1910, FALSE)</f>
        <v>0.96947935368043092</v>
      </c>
      <c r="J380" s="1">
        <f t="shared" si="10"/>
        <v>372.49890740740739</v>
      </c>
      <c r="K380" s="6">
        <v>0</v>
      </c>
    </row>
    <row r="381" spans="1:11" x14ac:dyDescent="0.25">
      <c r="A381">
        <f t="shared" si="11"/>
        <v>374</v>
      </c>
      <c r="B381" t="s">
        <v>97</v>
      </c>
      <c r="C381" t="s">
        <v>10</v>
      </c>
      <c r="D381" t="s">
        <v>89</v>
      </c>
      <c r="E381" t="s">
        <v>121</v>
      </c>
      <c r="F381" t="s">
        <v>163</v>
      </c>
      <c r="G381" s="7">
        <v>1957</v>
      </c>
      <c r="H381" s="1">
        <v>2297185.8700000006</v>
      </c>
      <c r="I381" s="1">
        <f>HLOOKUP(F381,'HW Index'!$B$9:$F$114, 'Mains Data'!G381-1910, FALSE)</f>
        <v>6.3183475091130009E-2</v>
      </c>
      <c r="J381" s="1">
        <f t="shared" si="10"/>
        <v>36357384.057884626</v>
      </c>
      <c r="K381" s="6">
        <v>897046</v>
      </c>
    </row>
    <row r="382" spans="1:11" x14ac:dyDescent="0.25">
      <c r="A382">
        <f t="shared" si="11"/>
        <v>375</v>
      </c>
      <c r="B382" t="s">
        <v>97</v>
      </c>
      <c r="C382" t="s">
        <v>10</v>
      </c>
      <c r="D382" t="s">
        <v>89</v>
      </c>
      <c r="E382" t="s">
        <v>121</v>
      </c>
      <c r="F382" t="s">
        <v>163</v>
      </c>
      <c r="G382" s="7">
        <v>1958</v>
      </c>
      <c r="H382" s="1">
        <v>238719.18</v>
      </c>
      <c r="I382" s="1">
        <f>HLOOKUP(F382,'HW Index'!$B$9:$F$114, 'Mains Data'!G382-1910, FALSE)</f>
        <v>6.6828675577156743E-2</v>
      </c>
      <c r="J382" s="1">
        <f t="shared" si="10"/>
        <v>3572107.0025454545</v>
      </c>
      <c r="K382" s="6">
        <v>130351</v>
      </c>
    </row>
    <row r="383" spans="1:11" x14ac:dyDescent="0.25">
      <c r="A383">
        <f t="shared" si="11"/>
        <v>376</v>
      </c>
      <c r="B383" t="s">
        <v>97</v>
      </c>
      <c r="C383" t="s">
        <v>10</v>
      </c>
      <c r="D383" t="s">
        <v>89</v>
      </c>
      <c r="E383" t="s">
        <v>121</v>
      </c>
      <c r="F383" t="s">
        <v>163</v>
      </c>
      <c r="G383" s="7">
        <v>1959</v>
      </c>
      <c r="H383" s="1">
        <v>256849.35999999993</v>
      </c>
      <c r="I383" s="1">
        <f>HLOOKUP(F383,'HW Index'!$B$9:$F$114, 'Mains Data'!G383-1910, FALSE)</f>
        <v>6.9258809234507904E-2</v>
      </c>
      <c r="J383" s="1">
        <f t="shared" si="10"/>
        <v>3708544.2680701739</v>
      </c>
      <c r="K383" s="6">
        <v>123329</v>
      </c>
    </row>
    <row r="384" spans="1:11" x14ac:dyDescent="0.25">
      <c r="A384">
        <f t="shared" si="11"/>
        <v>377</v>
      </c>
      <c r="B384" t="s">
        <v>97</v>
      </c>
      <c r="C384" t="s">
        <v>10</v>
      </c>
      <c r="D384" t="s">
        <v>89</v>
      </c>
      <c r="E384" t="s">
        <v>121</v>
      </c>
      <c r="F384" t="s">
        <v>163</v>
      </c>
      <c r="G384" s="7">
        <v>1960</v>
      </c>
      <c r="H384" s="1">
        <v>325317.15999999997</v>
      </c>
      <c r="I384" s="1">
        <f>HLOOKUP(F384,'HW Index'!$B$9:$F$114, 'Mains Data'!G384-1910, FALSE)</f>
        <v>7.4119076549210211E-2</v>
      </c>
      <c r="J384" s="1">
        <f t="shared" si="10"/>
        <v>4389115.1259016385</v>
      </c>
      <c r="K384" s="6">
        <v>148017</v>
      </c>
    </row>
    <row r="385" spans="1:11" x14ac:dyDescent="0.25">
      <c r="A385">
        <f t="shared" si="11"/>
        <v>378</v>
      </c>
      <c r="B385" t="s">
        <v>97</v>
      </c>
      <c r="C385" t="s">
        <v>10</v>
      </c>
      <c r="D385" t="s">
        <v>89</v>
      </c>
      <c r="E385" t="s">
        <v>121</v>
      </c>
      <c r="F385" t="s">
        <v>163</v>
      </c>
      <c r="G385" s="7">
        <v>1961</v>
      </c>
      <c r="H385" s="1">
        <v>1256232.32</v>
      </c>
      <c r="I385" s="1">
        <f>HLOOKUP(F385,'HW Index'!$B$9:$F$114, 'Mains Data'!G385-1910, FALSE)</f>
        <v>0.12567324955116696</v>
      </c>
      <c r="J385" s="1">
        <f t="shared" si="10"/>
        <v>9996020.0320000015</v>
      </c>
      <c r="K385" s="6">
        <v>568685</v>
      </c>
    </row>
    <row r="386" spans="1:11" x14ac:dyDescent="0.25">
      <c r="A386">
        <f t="shared" si="11"/>
        <v>379</v>
      </c>
      <c r="B386" t="s">
        <v>97</v>
      </c>
      <c r="C386" t="s">
        <v>10</v>
      </c>
      <c r="D386" t="s">
        <v>89</v>
      </c>
      <c r="E386" t="s">
        <v>121</v>
      </c>
      <c r="F386" t="s">
        <v>163</v>
      </c>
      <c r="G386" s="7">
        <v>1962</v>
      </c>
      <c r="H386" s="1">
        <v>695252.92999999993</v>
      </c>
      <c r="I386" s="1">
        <f>HLOOKUP(F386,'HW Index'!$B$9:$F$114, 'Mains Data'!G386-1910, FALSE)</f>
        <v>0.12567324955116696</v>
      </c>
      <c r="J386" s="1">
        <f t="shared" si="10"/>
        <v>5532226.8858571425</v>
      </c>
      <c r="K386" s="6">
        <v>288385</v>
      </c>
    </row>
    <row r="387" spans="1:11" x14ac:dyDescent="0.25">
      <c r="A387">
        <f t="shared" si="11"/>
        <v>380</v>
      </c>
      <c r="B387" t="s">
        <v>97</v>
      </c>
      <c r="C387" t="s">
        <v>10</v>
      </c>
      <c r="D387" t="s">
        <v>89</v>
      </c>
      <c r="E387" t="s">
        <v>121</v>
      </c>
      <c r="F387" t="s">
        <v>163</v>
      </c>
      <c r="G387" s="7">
        <v>1963</v>
      </c>
      <c r="H387" s="1">
        <v>580114.42000000004</v>
      </c>
      <c r="I387" s="1">
        <f>HLOOKUP(F387,'HW Index'!$B$9:$F$114, 'Mains Data'!G387-1910, FALSE)</f>
        <v>0.12926391382405744</v>
      </c>
      <c r="J387" s="1">
        <f t="shared" si="10"/>
        <v>4487829.6102777785</v>
      </c>
      <c r="K387" s="6">
        <v>272387</v>
      </c>
    </row>
    <row r="388" spans="1:11" x14ac:dyDescent="0.25">
      <c r="A388">
        <f t="shared" si="11"/>
        <v>381</v>
      </c>
      <c r="B388" t="s">
        <v>97</v>
      </c>
      <c r="C388" t="s">
        <v>10</v>
      </c>
      <c r="D388" t="s">
        <v>89</v>
      </c>
      <c r="E388" t="s">
        <v>121</v>
      </c>
      <c r="F388" t="s">
        <v>163</v>
      </c>
      <c r="G388" s="7">
        <v>1964</v>
      </c>
      <c r="H388" s="1">
        <v>1434002.1500000001</v>
      </c>
      <c r="I388" s="1">
        <f>HLOOKUP(F388,'HW Index'!$B$9:$F$114, 'Mains Data'!G388-1910, FALSE)</f>
        <v>0.12926391382405744</v>
      </c>
      <c r="J388" s="1">
        <f t="shared" si="10"/>
        <v>11093599.965972224</v>
      </c>
      <c r="K388" s="6">
        <v>464672</v>
      </c>
    </row>
    <row r="389" spans="1:11" x14ac:dyDescent="0.25">
      <c r="A389">
        <f t="shared" si="11"/>
        <v>382</v>
      </c>
      <c r="B389" t="s">
        <v>97</v>
      </c>
      <c r="C389" t="s">
        <v>10</v>
      </c>
      <c r="D389" t="s">
        <v>89</v>
      </c>
      <c r="E389" t="s">
        <v>121</v>
      </c>
      <c r="F389" t="s">
        <v>163</v>
      </c>
      <c r="G389" s="7">
        <v>1965</v>
      </c>
      <c r="H389" s="1">
        <v>1635878.5299999998</v>
      </c>
      <c r="I389" s="1">
        <f>HLOOKUP(F389,'HW Index'!$B$9:$F$114, 'Mains Data'!G389-1910, FALSE)</f>
        <v>0.13285457809694792</v>
      </c>
      <c r="J389" s="1">
        <f t="shared" si="10"/>
        <v>12313301.908243243</v>
      </c>
      <c r="K389" s="6">
        <v>517711</v>
      </c>
    </row>
    <row r="390" spans="1:11" x14ac:dyDescent="0.25">
      <c r="A390">
        <f t="shared" si="11"/>
        <v>383</v>
      </c>
      <c r="B390" t="s">
        <v>97</v>
      </c>
      <c r="C390" t="s">
        <v>10</v>
      </c>
      <c r="D390" t="s">
        <v>89</v>
      </c>
      <c r="E390" t="s">
        <v>121</v>
      </c>
      <c r="F390" t="s">
        <v>163</v>
      </c>
      <c r="G390" s="7">
        <v>1966</v>
      </c>
      <c r="H390" s="1">
        <v>1159535.2799999998</v>
      </c>
      <c r="I390" s="1">
        <f>HLOOKUP(F390,'HW Index'!$B$9:$F$114, 'Mains Data'!G390-1910, FALSE)</f>
        <v>0.13644524236983843</v>
      </c>
      <c r="J390" s="1">
        <f t="shared" si="10"/>
        <v>8498173.0389473662</v>
      </c>
      <c r="K390" s="6">
        <v>411384</v>
      </c>
    </row>
    <row r="391" spans="1:11" x14ac:dyDescent="0.25">
      <c r="A391">
        <f t="shared" si="11"/>
        <v>384</v>
      </c>
      <c r="B391" t="s">
        <v>97</v>
      </c>
      <c r="C391" t="s">
        <v>10</v>
      </c>
      <c r="D391" t="s">
        <v>89</v>
      </c>
      <c r="E391" t="s">
        <v>121</v>
      </c>
      <c r="F391" t="s">
        <v>163</v>
      </c>
      <c r="G391" s="7">
        <v>1967</v>
      </c>
      <c r="H391" s="1">
        <v>857320.88</v>
      </c>
      <c r="I391" s="1">
        <f>HLOOKUP(F391,'HW Index'!$B$9:$F$114, 'Mains Data'!G391-1910, FALSE)</f>
        <v>0.14183123877917414</v>
      </c>
      <c r="J391" s="1">
        <f t="shared" si="10"/>
        <v>6044654.8121518986</v>
      </c>
      <c r="K391" s="6">
        <v>291814</v>
      </c>
    </row>
    <row r="392" spans="1:11" x14ac:dyDescent="0.25">
      <c r="A392">
        <f t="shared" si="11"/>
        <v>385</v>
      </c>
      <c r="B392" t="s">
        <v>97</v>
      </c>
      <c r="C392" t="s">
        <v>10</v>
      </c>
      <c r="D392" t="s">
        <v>89</v>
      </c>
      <c r="E392" t="s">
        <v>121</v>
      </c>
      <c r="F392" t="s">
        <v>163</v>
      </c>
      <c r="G392" s="7">
        <v>1968</v>
      </c>
      <c r="H392" s="1">
        <v>1232821.72</v>
      </c>
      <c r="I392" s="1">
        <f>HLOOKUP(F392,'HW Index'!$B$9:$F$114, 'Mains Data'!G392-1910, FALSE)</f>
        <v>0.14542190305206462</v>
      </c>
      <c r="J392" s="1">
        <f t="shared" si="10"/>
        <v>8477551.8276543207</v>
      </c>
      <c r="K392" s="6">
        <v>421336</v>
      </c>
    </row>
    <row r="393" spans="1:11" x14ac:dyDescent="0.25">
      <c r="A393">
        <f t="shared" si="11"/>
        <v>386</v>
      </c>
      <c r="B393" t="s">
        <v>97</v>
      </c>
      <c r="C393" t="s">
        <v>10</v>
      </c>
      <c r="D393" t="s">
        <v>89</v>
      </c>
      <c r="E393" t="s">
        <v>121</v>
      </c>
      <c r="F393" t="s">
        <v>163</v>
      </c>
      <c r="G393" s="7">
        <v>1969</v>
      </c>
      <c r="H393" s="1">
        <v>1114723.53</v>
      </c>
      <c r="I393" s="1">
        <f>HLOOKUP(F393,'HW Index'!$B$9:$F$114, 'Mains Data'!G393-1910, FALSE)</f>
        <v>0.15080789946140036</v>
      </c>
      <c r="J393" s="1">
        <f t="shared" ref="J393:J456" si="12">IFERROR(H393/I393, "")</f>
        <v>7391678.6453571431</v>
      </c>
      <c r="K393" s="6">
        <v>324644</v>
      </c>
    </row>
    <row r="394" spans="1:11" x14ac:dyDescent="0.25">
      <c r="A394">
        <f t="shared" ref="A394:A457" si="13">A393+1</f>
        <v>387</v>
      </c>
      <c r="B394" t="s">
        <v>97</v>
      </c>
      <c r="C394" t="s">
        <v>10</v>
      </c>
      <c r="D394" t="s">
        <v>89</v>
      </c>
      <c r="E394" t="s">
        <v>121</v>
      </c>
      <c r="F394" t="s">
        <v>163</v>
      </c>
      <c r="G394" s="7">
        <v>1970</v>
      </c>
      <c r="H394" s="1">
        <v>1623279.2400000005</v>
      </c>
      <c r="I394" s="1">
        <f>HLOOKUP(F394,'HW Index'!$B$9:$F$114, 'Mains Data'!G394-1910, FALSE)</f>
        <v>0.15798922800718132</v>
      </c>
      <c r="J394" s="1">
        <f t="shared" si="12"/>
        <v>10274619.735000003</v>
      </c>
      <c r="K394" s="6">
        <v>453711</v>
      </c>
    </row>
    <row r="395" spans="1:11" x14ac:dyDescent="0.25">
      <c r="A395">
        <f t="shared" si="13"/>
        <v>388</v>
      </c>
      <c r="B395" t="s">
        <v>97</v>
      </c>
      <c r="C395" t="s">
        <v>10</v>
      </c>
      <c r="D395" t="s">
        <v>89</v>
      </c>
      <c r="E395" t="s">
        <v>121</v>
      </c>
      <c r="F395" t="s">
        <v>163</v>
      </c>
      <c r="G395" s="7">
        <v>1971</v>
      </c>
      <c r="H395" s="1">
        <v>929512.36</v>
      </c>
      <c r="I395" s="1">
        <f>HLOOKUP(F395,'HW Index'!$B$9:$F$114, 'Mains Data'!G395-1910, FALSE)</f>
        <v>0.16517055655296231</v>
      </c>
      <c r="J395" s="1">
        <f t="shared" si="12"/>
        <v>5627591.1360869557</v>
      </c>
      <c r="K395" s="6">
        <v>287790</v>
      </c>
    </row>
    <row r="396" spans="1:11" x14ac:dyDescent="0.25">
      <c r="A396">
        <f t="shared" si="13"/>
        <v>389</v>
      </c>
      <c r="B396" t="s">
        <v>97</v>
      </c>
      <c r="C396" t="s">
        <v>10</v>
      </c>
      <c r="D396" t="s">
        <v>89</v>
      </c>
      <c r="E396" t="s">
        <v>121</v>
      </c>
      <c r="F396" t="s">
        <v>163</v>
      </c>
      <c r="G396" s="7">
        <v>1972</v>
      </c>
      <c r="H396" s="1">
        <v>931626.20000000007</v>
      </c>
      <c r="I396" s="1">
        <f>HLOOKUP(F396,'HW Index'!$B$9:$F$114, 'Mains Data'!G396-1910, FALSE)</f>
        <v>0.17235188509874327</v>
      </c>
      <c r="J396" s="1">
        <f t="shared" si="12"/>
        <v>5405372.8479166664</v>
      </c>
      <c r="K396" s="6">
        <v>242016</v>
      </c>
    </row>
    <row r="397" spans="1:11" x14ac:dyDescent="0.25">
      <c r="A397">
        <f t="shared" si="13"/>
        <v>390</v>
      </c>
      <c r="B397" t="s">
        <v>97</v>
      </c>
      <c r="C397" t="s">
        <v>10</v>
      </c>
      <c r="D397" t="s">
        <v>89</v>
      </c>
      <c r="E397" t="s">
        <v>121</v>
      </c>
      <c r="F397" t="s">
        <v>163</v>
      </c>
      <c r="G397" s="7">
        <v>1973</v>
      </c>
      <c r="H397" s="1">
        <v>1032018.6599999999</v>
      </c>
      <c r="I397" s="1">
        <f>HLOOKUP(F397,'HW Index'!$B$9:$F$114, 'Mains Data'!G397-1910, FALSE)</f>
        <v>0.17953321364452424</v>
      </c>
      <c r="J397" s="1">
        <f t="shared" si="12"/>
        <v>5748343.9361999994</v>
      </c>
      <c r="K397" s="6">
        <v>257543</v>
      </c>
    </row>
    <row r="398" spans="1:11" x14ac:dyDescent="0.25">
      <c r="A398">
        <f t="shared" si="13"/>
        <v>391</v>
      </c>
      <c r="B398" t="s">
        <v>97</v>
      </c>
      <c r="C398" t="s">
        <v>10</v>
      </c>
      <c r="D398" t="s">
        <v>89</v>
      </c>
      <c r="E398" t="s">
        <v>121</v>
      </c>
      <c r="F398" t="s">
        <v>163</v>
      </c>
      <c r="G398" s="7">
        <v>1974</v>
      </c>
      <c r="H398" s="1">
        <v>1196308.03</v>
      </c>
      <c r="I398" s="1">
        <f>HLOOKUP(F398,'HW Index'!$B$9:$F$114, 'Mains Data'!G398-1910, FALSE)</f>
        <v>0.20107719928186715</v>
      </c>
      <c r="J398" s="1">
        <f t="shared" si="12"/>
        <v>5949496.1849107146</v>
      </c>
      <c r="K398" s="6">
        <v>249256</v>
      </c>
    </row>
    <row r="399" spans="1:11" x14ac:dyDescent="0.25">
      <c r="A399">
        <f t="shared" si="13"/>
        <v>392</v>
      </c>
      <c r="B399" t="s">
        <v>97</v>
      </c>
      <c r="C399" t="s">
        <v>10</v>
      </c>
      <c r="D399" t="s">
        <v>89</v>
      </c>
      <c r="E399" t="s">
        <v>121</v>
      </c>
      <c r="F399" t="s">
        <v>163</v>
      </c>
      <c r="G399" s="7">
        <v>1975</v>
      </c>
      <c r="H399" s="1">
        <v>751997.1</v>
      </c>
      <c r="I399" s="1">
        <f>HLOOKUP(F399,'HW Index'!$B$9:$F$114, 'Mains Data'!G399-1910, FALSE)</f>
        <v>0.23339317773788151</v>
      </c>
      <c r="J399" s="1">
        <f t="shared" si="12"/>
        <v>3222018.3438461535</v>
      </c>
      <c r="K399" s="6">
        <v>141874</v>
      </c>
    </row>
    <row r="400" spans="1:11" x14ac:dyDescent="0.25">
      <c r="A400">
        <f t="shared" si="13"/>
        <v>393</v>
      </c>
      <c r="B400" t="s">
        <v>97</v>
      </c>
      <c r="C400" t="s">
        <v>10</v>
      </c>
      <c r="D400" t="s">
        <v>89</v>
      </c>
      <c r="E400" t="s">
        <v>121</v>
      </c>
      <c r="F400" t="s">
        <v>163</v>
      </c>
      <c r="G400" s="7">
        <v>1976</v>
      </c>
      <c r="H400" s="1">
        <v>662670.8600000001</v>
      </c>
      <c r="I400" s="1">
        <f>HLOOKUP(F400,'HW Index'!$B$9:$F$114, 'Mains Data'!G400-1910, FALSE)</f>
        <v>0.25134649910233392</v>
      </c>
      <c r="J400" s="1">
        <f t="shared" si="12"/>
        <v>2636483.3501428575</v>
      </c>
      <c r="K400" s="6">
        <v>99044</v>
      </c>
    </row>
    <row r="401" spans="1:11" x14ac:dyDescent="0.25">
      <c r="A401">
        <f t="shared" si="13"/>
        <v>394</v>
      </c>
      <c r="B401" t="s">
        <v>97</v>
      </c>
      <c r="C401" t="s">
        <v>10</v>
      </c>
      <c r="D401" t="s">
        <v>89</v>
      </c>
      <c r="E401" t="s">
        <v>121</v>
      </c>
      <c r="F401" t="s">
        <v>163</v>
      </c>
      <c r="G401" s="7">
        <v>1977</v>
      </c>
      <c r="H401" s="1">
        <v>702138.27000000014</v>
      </c>
      <c r="I401" s="1">
        <f>HLOOKUP(F401,'HW Index'!$B$9:$F$114, 'Mains Data'!G401-1910, FALSE)</f>
        <v>0.26750448833034113</v>
      </c>
      <c r="J401" s="1">
        <f t="shared" si="12"/>
        <v>2624771.9220805373</v>
      </c>
      <c r="K401" s="6">
        <v>117277</v>
      </c>
    </row>
    <row r="402" spans="1:11" x14ac:dyDescent="0.25">
      <c r="A402">
        <f t="shared" si="13"/>
        <v>395</v>
      </c>
      <c r="B402" t="s">
        <v>97</v>
      </c>
      <c r="C402" t="s">
        <v>10</v>
      </c>
      <c r="D402" t="s">
        <v>89</v>
      </c>
      <c r="E402" t="s">
        <v>121</v>
      </c>
      <c r="F402" t="s">
        <v>163</v>
      </c>
      <c r="G402" s="7">
        <v>1978</v>
      </c>
      <c r="H402" s="1">
        <v>1127931.8899999999</v>
      </c>
      <c r="I402" s="1">
        <f>HLOOKUP(F402,'HW Index'!$B$9:$F$114, 'Mains Data'!G402-1910, FALSE)</f>
        <v>0.28725314183123879</v>
      </c>
      <c r="J402" s="1">
        <f t="shared" si="12"/>
        <v>3926612.8920624997</v>
      </c>
      <c r="K402" s="6">
        <v>175575</v>
      </c>
    </row>
    <row r="403" spans="1:11" x14ac:dyDescent="0.25">
      <c r="A403">
        <f t="shared" si="13"/>
        <v>396</v>
      </c>
      <c r="B403" t="s">
        <v>97</v>
      </c>
      <c r="C403" t="s">
        <v>10</v>
      </c>
      <c r="D403" t="s">
        <v>89</v>
      </c>
      <c r="E403" t="s">
        <v>121</v>
      </c>
      <c r="F403" t="s">
        <v>163</v>
      </c>
      <c r="G403" s="7">
        <v>1979</v>
      </c>
      <c r="H403" s="1">
        <v>2212603.6499999994</v>
      </c>
      <c r="I403" s="1">
        <f>HLOOKUP(F403,'HW Index'!$B$9:$F$114, 'Mains Data'!G403-1910, FALSE)</f>
        <v>0.31418312387791741</v>
      </c>
      <c r="J403" s="1">
        <f t="shared" si="12"/>
        <v>7042401.3317142837</v>
      </c>
      <c r="K403" s="6">
        <v>269479</v>
      </c>
    </row>
    <row r="404" spans="1:11" x14ac:dyDescent="0.25">
      <c r="A404">
        <f t="shared" si="13"/>
        <v>397</v>
      </c>
      <c r="B404" t="s">
        <v>97</v>
      </c>
      <c r="C404" t="s">
        <v>10</v>
      </c>
      <c r="D404" t="s">
        <v>89</v>
      </c>
      <c r="E404" t="s">
        <v>121</v>
      </c>
      <c r="F404" t="s">
        <v>163</v>
      </c>
      <c r="G404" s="7">
        <v>1980</v>
      </c>
      <c r="H404" s="1">
        <v>1627292.7799999993</v>
      </c>
      <c r="I404" s="1">
        <f>HLOOKUP(F404,'HW Index'!$B$9:$F$114, 'Mains Data'!G404-1910, FALSE)</f>
        <v>0.35188509874326751</v>
      </c>
      <c r="J404" s="1">
        <f t="shared" si="12"/>
        <v>4624500.4003061205</v>
      </c>
      <c r="K404" s="6">
        <v>207961</v>
      </c>
    </row>
    <row r="405" spans="1:11" x14ac:dyDescent="0.25">
      <c r="A405">
        <f t="shared" si="13"/>
        <v>398</v>
      </c>
      <c r="B405" t="s">
        <v>97</v>
      </c>
      <c r="C405" t="s">
        <v>10</v>
      </c>
      <c r="D405" t="s">
        <v>89</v>
      </c>
      <c r="E405" t="s">
        <v>121</v>
      </c>
      <c r="F405" t="s">
        <v>163</v>
      </c>
      <c r="G405" s="7">
        <v>1981</v>
      </c>
      <c r="H405" s="1">
        <v>1488636.8400000005</v>
      </c>
      <c r="I405" s="1">
        <f>HLOOKUP(F405,'HW Index'!$B$9:$F$114, 'Mains Data'!G405-1910, FALSE)</f>
        <v>0.38779174147217232</v>
      </c>
      <c r="J405" s="1">
        <f t="shared" si="12"/>
        <v>3838753.3327777795</v>
      </c>
      <c r="K405" s="6">
        <v>152877</v>
      </c>
    </row>
    <row r="406" spans="1:11" x14ac:dyDescent="0.25">
      <c r="A406">
        <f t="shared" si="13"/>
        <v>399</v>
      </c>
      <c r="B406" t="s">
        <v>97</v>
      </c>
      <c r="C406" t="s">
        <v>10</v>
      </c>
      <c r="D406" t="s">
        <v>89</v>
      </c>
      <c r="E406" t="s">
        <v>121</v>
      </c>
      <c r="F406" t="s">
        <v>163</v>
      </c>
      <c r="G406" s="7">
        <v>1982</v>
      </c>
      <c r="H406" s="1">
        <v>1115781.29</v>
      </c>
      <c r="I406" s="1">
        <f>HLOOKUP(F406,'HW Index'!$B$9:$F$114, 'Mains Data'!G406-1910, FALSE)</f>
        <v>0.41651705565529623</v>
      </c>
      <c r="J406" s="1">
        <f t="shared" si="12"/>
        <v>2678836.9764224137</v>
      </c>
      <c r="K406" s="6">
        <v>91077</v>
      </c>
    </row>
    <row r="407" spans="1:11" x14ac:dyDescent="0.25">
      <c r="A407">
        <f t="shared" si="13"/>
        <v>400</v>
      </c>
      <c r="B407" t="s">
        <v>97</v>
      </c>
      <c r="C407" t="s">
        <v>10</v>
      </c>
      <c r="D407" t="s">
        <v>89</v>
      </c>
      <c r="E407" t="s">
        <v>121</v>
      </c>
      <c r="F407" t="s">
        <v>163</v>
      </c>
      <c r="G407" s="7">
        <v>1983</v>
      </c>
      <c r="H407" s="1">
        <v>783205.94999999972</v>
      </c>
      <c r="I407" s="1">
        <f>HLOOKUP(F407,'HW Index'!$B$9:$F$114, 'Mains Data'!G407-1910, FALSE)</f>
        <v>0.43267504488330338</v>
      </c>
      <c r="J407" s="1">
        <f t="shared" si="12"/>
        <v>1810148.1914937755</v>
      </c>
      <c r="K407" s="6">
        <v>87017</v>
      </c>
    </row>
    <row r="408" spans="1:11" x14ac:dyDescent="0.25">
      <c r="A408">
        <f t="shared" si="13"/>
        <v>401</v>
      </c>
      <c r="B408" t="s">
        <v>97</v>
      </c>
      <c r="C408" t="s">
        <v>10</v>
      </c>
      <c r="D408" t="s">
        <v>89</v>
      </c>
      <c r="E408" t="s">
        <v>121</v>
      </c>
      <c r="F408" t="s">
        <v>163</v>
      </c>
      <c r="G408" s="7">
        <v>1984</v>
      </c>
      <c r="H408" s="1">
        <v>652499.6599999998</v>
      </c>
      <c r="I408" s="1">
        <f>HLOOKUP(F408,'HW Index'!$B$9:$F$114, 'Mains Data'!G408-1910, FALSE)</f>
        <v>0.44344703770197486</v>
      </c>
      <c r="J408" s="1">
        <f t="shared" si="12"/>
        <v>1471426.3587854246</v>
      </c>
      <c r="K408" s="6">
        <v>68477</v>
      </c>
    </row>
    <row r="409" spans="1:11" x14ac:dyDescent="0.25">
      <c r="A409">
        <f t="shared" si="13"/>
        <v>402</v>
      </c>
      <c r="B409" t="s">
        <v>97</v>
      </c>
      <c r="C409" t="s">
        <v>10</v>
      </c>
      <c r="D409" t="s">
        <v>89</v>
      </c>
      <c r="E409" t="s">
        <v>121</v>
      </c>
      <c r="F409" t="s">
        <v>163</v>
      </c>
      <c r="G409" s="7">
        <v>1985</v>
      </c>
      <c r="H409" s="1">
        <v>975253.09999999986</v>
      </c>
      <c r="I409" s="1">
        <f>HLOOKUP(F409,'HW Index'!$B$9:$F$114, 'Mains Data'!G409-1910, FALSE)</f>
        <v>0.44883303411131059</v>
      </c>
      <c r="J409" s="1">
        <f t="shared" si="12"/>
        <v>2172863.9067999995</v>
      </c>
      <c r="K409" s="6">
        <v>115705</v>
      </c>
    </row>
    <row r="410" spans="1:11" x14ac:dyDescent="0.25">
      <c r="A410">
        <f t="shared" si="13"/>
        <v>403</v>
      </c>
      <c r="B410" t="s">
        <v>97</v>
      </c>
      <c r="C410" t="s">
        <v>10</v>
      </c>
      <c r="D410" t="s">
        <v>89</v>
      </c>
      <c r="E410" t="s">
        <v>121</v>
      </c>
      <c r="F410" t="s">
        <v>163</v>
      </c>
      <c r="G410" s="7">
        <v>1986</v>
      </c>
      <c r="H410" s="1">
        <v>1275143.3400000003</v>
      </c>
      <c r="I410" s="1">
        <f>HLOOKUP(F410,'HW Index'!$B$9:$F$114, 'Mains Data'!G410-1910, FALSE)</f>
        <v>0.45421903052064633</v>
      </c>
      <c r="J410" s="1">
        <f t="shared" si="12"/>
        <v>2807331.3849011865</v>
      </c>
      <c r="K410" s="6">
        <v>135757</v>
      </c>
    </row>
    <row r="411" spans="1:11" x14ac:dyDescent="0.25">
      <c r="A411">
        <f t="shared" si="13"/>
        <v>404</v>
      </c>
      <c r="B411" t="s">
        <v>97</v>
      </c>
      <c r="C411" t="s">
        <v>10</v>
      </c>
      <c r="D411" t="s">
        <v>89</v>
      </c>
      <c r="E411" t="s">
        <v>121</v>
      </c>
      <c r="F411" t="s">
        <v>163</v>
      </c>
      <c r="G411" s="7">
        <v>1987</v>
      </c>
      <c r="H411" s="1">
        <v>2295800.7000000002</v>
      </c>
      <c r="I411" s="1">
        <f>HLOOKUP(F411,'HW Index'!$B$9:$F$114, 'Mains Data'!G411-1910, FALSE)</f>
        <v>0.46678635547576303</v>
      </c>
      <c r="J411" s="1">
        <f t="shared" si="12"/>
        <v>4918311.4996153852</v>
      </c>
      <c r="K411" s="6">
        <v>208569</v>
      </c>
    </row>
    <row r="412" spans="1:11" x14ac:dyDescent="0.25">
      <c r="A412">
        <f t="shared" si="13"/>
        <v>405</v>
      </c>
      <c r="B412" t="s">
        <v>97</v>
      </c>
      <c r="C412" t="s">
        <v>10</v>
      </c>
      <c r="D412" t="s">
        <v>89</v>
      </c>
      <c r="E412" t="s">
        <v>121</v>
      </c>
      <c r="F412" t="s">
        <v>163</v>
      </c>
      <c r="G412" s="7">
        <v>1988</v>
      </c>
      <c r="H412" s="1">
        <v>1630109.9700000004</v>
      </c>
      <c r="I412" s="1">
        <f>HLOOKUP(F412,'HW Index'!$B$9:$F$114, 'Mains Data'!G412-1910, FALSE)</f>
        <v>0.48653500897666069</v>
      </c>
      <c r="J412" s="1">
        <f t="shared" si="12"/>
        <v>3350447.429114392</v>
      </c>
      <c r="K412" s="6">
        <v>180316</v>
      </c>
    </row>
    <row r="413" spans="1:11" x14ac:dyDescent="0.25">
      <c r="A413">
        <f t="shared" si="13"/>
        <v>406</v>
      </c>
      <c r="B413" t="s">
        <v>97</v>
      </c>
      <c r="C413" t="s">
        <v>10</v>
      </c>
      <c r="D413" t="s">
        <v>89</v>
      </c>
      <c r="E413" t="s">
        <v>121</v>
      </c>
      <c r="F413" t="s">
        <v>163</v>
      </c>
      <c r="G413" s="7">
        <v>1989</v>
      </c>
      <c r="H413" s="1">
        <v>1621927.7099999997</v>
      </c>
      <c r="I413" s="1">
        <f>HLOOKUP(F413,'HW Index'!$B$9:$F$114, 'Mains Data'!G413-1910, FALSE)</f>
        <v>0.51705565529622977</v>
      </c>
      <c r="J413" s="1">
        <f t="shared" si="12"/>
        <v>3136853.2446874995</v>
      </c>
      <c r="K413" s="6">
        <v>158506</v>
      </c>
    </row>
    <row r="414" spans="1:11" x14ac:dyDescent="0.25">
      <c r="A414">
        <f t="shared" si="13"/>
        <v>407</v>
      </c>
      <c r="B414" t="s">
        <v>97</v>
      </c>
      <c r="C414" t="s">
        <v>10</v>
      </c>
      <c r="D414" t="s">
        <v>89</v>
      </c>
      <c r="E414" t="s">
        <v>121</v>
      </c>
      <c r="F414" t="s">
        <v>163</v>
      </c>
      <c r="G414" s="7">
        <v>1990</v>
      </c>
      <c r="H414" s="1">
        <v>2110860.9499999997</v>
      </c>
      <c r="I414" s="1">
        <f>HLOOKUP(F414,'HW Index'!$B$9:$F$114, 'Mains Data'!G414-1910, FALSE)</f>
        <v>0.52962298025134646</v>
      </c>
      <c r="J414" s="1">
        <f t="shared" si="12"/>
        <v>3985591.6920338981</v>
      </c>
      <c r="K414" s="6">
        <v>199574</v>
      </c>
    </row>
    <row r="415" spans="1:11" x14ac:dyDescent="0.25">
      <c r="A415">
        <f t="shared" si="13"/>
        <v>408</v>
      </c>
      <c r="B415" t="s">
        <v>97</v>
      </c>
      <c r="C415" t="s">
        <v>10</v>
      </c>
      <c r="D415" t="s">
        <v>89</v>
      </c>
      <c r="E415" t="s">
        <v>121</v>
      </c>
      <c r="F415" t="s">
        <v>163</v>
      </c>
      <c r="G415" s="7">
        <v>1991</v>
      </c>
      <c r="H415" s="1">
        <v>1993140.95</v>
      </c>
      <c r="I415" s="1">
        <f>HLOOKUP(F415,'HW Index'!$B$9:$F$114, 'Mains Data'!G415-1910, FALSE)</f>
        <v>0.54398563734290839</v>
      </c>
      <c r="J415" s="1">
        <f t="shared" si="12"/>
        <v>3663958.7760726074</v>
      </c>
      <c r="K415" s="6">
        <v>161660</v>
      </c>
    </row>
    <row r="416" spans="1:11" x14ac:dyDescent="0.25">
      <c r="A416">
        <f t="shared" si="13"/>
        <v>409</v>
      </c>
      <c r="B416" t="s">
        <v>97</v>
      </c>
      <c r="C416" t="s">
        <v>10</v>
      </c>
      <c r="D416" t="s">
        <v>89</v>
      </c>
      <c r="E416" t="s">
        <v>121</v>
      </c>
      <c r="F416" t="s">
        <v>163</v>
      </c>
      <c r="G416" s="7">
        <v>1992</v>
      </c>
      <c r="H416" s="1">
        <v>3130681.2</v>
      </c>
      <c r="I416" s="1">
        <f>HLOOKUP(F416,'HW Index'!$B$9:$F$114, 'Mains Data'!G416-1910, FALSE)</f>
        <v>0.54757630161579895</v>
      </c>
      <c r="J416" s="1">
        <f t="shared" si="12"/>
        <v>5717342.3881967217</v>
      </c>
      <c r="K416" s="6">
        <v>238566</v>
      </c>
    </row>
    <row r="417" spans="1:11" x14ac:dyDescent="0.25">
      <c r="A417">
        <f t="shared" si="13"/>
        <v>410</v>
      </c>
      <c r="B417" t="s">
        <v>97</v>
      </c>
      <c r="C417" t="s">
        <v>10</v>
      </c>
      <c r="D417" t="s">
        <v>89</v>
      </c>
      <c r="E417" t="s">
        <v>121</v>
      </c>
      <c r="F417" t="s">
        <v>163</v>
      </c>
      <c r="G417" s="7">
        <v>1993</v>
      </c>
      <c r="H417" s="1">
        <v>1974031.4600000002</v>
      </c>
      <c r="I417" s="1">
        <f>HLOOKUP(F417,'HW Index'!$B$9:$F$114, 'Mains Data'!G417-1910, FALSE)</f>
        <v>0.56193895870736088</v>
      </c>
      <c r="J417" s="1">
        <f t="shared" si="12"/>
        <v>3512893.0454313103</v>
      </c>
      <c r="K417" s="6">
        <v>138050</v>
      </c>
    </row>
    <row r="418" spans="1:11" x14ac:dyDescent="0.25">
      <c r="A418">
        <f t="shared" si="13"/>
        <v>411</v>
      </c>
      <c r="B418" t="s">
        <v>97</v>
      </c>
      <c r="C418" t="s">
        <v>10</v>
      </c>
      <c r="D418" t="s">
        <v>89</v>
      </c>
      <c r="E418" t="s">
        <v>121</v>
      </c>
      <c r="F418" t="s">
        <v>163</v>
      </c>
      <c r="G418" s="7">
        <v>1994</v>
      </c>
      <c r="H418" s="1">
        <v>1796706.9500000002</v>
      </c>
      <c r="I418" s="1">
        <f>HLOOKUP(F418,'HW Index'!$B$9:$F$114, 'Mains Data'!G418-1910, FALSE)</f>
        <v>0.57271095152603235</v>
      </c>
      <c r="J418" s="1">
        <f t="shared" si="12"/>
        <v>3137196.7747648903</v>
      </c>
      <c r="K418" s="6">
        <v>128577</v>
      </c>
    </row>
    <row r="419" spans="1:11" x14ac:dyDescent="0.25">
      <c r="A419">
        <f t="shared" si="13"/>
        <v>412</v>
      </c>
      <c r="B419" t="s">
        <v>97</v>
      </c>
      <c r="C419" t="s">
        <v>10</v>
      </c>
      <c r="D419" t="s">
        <v>89</v>
      </c>
      <c r="E419" t="s">
        <v>121</v>
      </c>
      <c r="F419" t="s">
        <v>163</v>
      </c>
      <c r="G419" s="7">
        <v>1995</v>
      </c>
      <c r="H419" s="1">
        <v>1611162.4199999997</v>
      </c>
      <c r="I419" s="1">
        <f>HLOOKUP(F419,'HW Index'!$B$9:$F$114, 'Mains Data'!G419-1910, FALSE)</f>
        <v>0.5888689407540395</v>
      </c>
      <c r="J419" s="1">
        <f t="shared" si="12"/>
        <v>2736028.8656707313</v>
      </c>
      <c r="K419" s="6">
        <v>122191</v>
      </c>
    </row>
    <row r="420" spans="1:11" x14ac:dyDescent="0.25">
      <c r="A420">
        <f t="shared" si="13"/>
        <v>413</v>
      </c>
      <c r="B420" t="s">
        <v>97</v>
      </c>
      <c r="C420" t="s">
        <v>10</v>
      </c>
      <c r="D420" t="s">
        <v>89</v>
      </c>
      <c r="E420" t="s">
        <v>121</v>
      </c>
      <c r="F420" t="s">
        <v>163</v>
      </c>
      <c r="G420" s="7">
        <v>1996</v>
      </c>
      <c r="H420" s="1">
        <v>1689007.05</v>
      </c>
      <c r="I420" s="1">
        <f>HLOOKUP(F420,'HW Index'!$B$9:$F$114, 'Mains Data'!G420-1910, FALSE)</f>
        <v>0.59964093357271098</v>
      </c>
      <c r="J420" s="1">
        <f t="shared" si="12"/>
        <v>2816697.385778443</v>
      </c>
      <c r="K420" s="6">
        <v>113822</v>
      </c>
    </row>
    <row r="421" spans="1:11" x14ac:dyDescent="0.25">
      <c r="A421">
        <f t="shared" si="13"/>
        <v>414</v>
      </c>
      <c r="B421" t="s">
        <v>97</v>
      </c>
      <c r="C421" t="s">
        <v>10</v>
      </c>
      <c r="D421" t="s">
        <v>89</v>
      </c>
      <c r="E421" t="s">
        <v>121</v>
      </c>
      <c r="F421" t="s">
        <v>163</v>
      </c>
      <c r="G421" s="7">
        <v>1997</v>
      </c>
      <c r="H421" s="1">
        <v>1086963.33</v>
      </c>
      <c r="I421" s="1">
        <f>HLOOKUP(F421,'HW Index'!$B$9:$F$114, 'Mains Data'!G421-1910, FALSE)</f>
        <v>0.61220825852782768</v>
      </c>
      <c r="J421" s="1">
        <f t="shared" si="12"/>
        <v>1775479.6915249268</v>
      </c>
      <c r="K421" s="6">
        <v>25310</v>
      </c>
    </row>
    <row r="422" spans="1:11" x14ac:dyDescent="0.25">
      <c r="A422">
        <f t="shared" si="13"/>
        <v>415</v>
      </c>
      <c r="B422" t="s">
        <v>97</v>
      </c>
      <c r="C422" t="s">
        <v>10</v>
      </c>
      <c r="D422" t="s">
        <v>89</v>
      </c>
      <c r="E422" t="s">
        <v>121</v>
      </c>
      <c r="F422" t="s">
        <v>163</v>
      </c>
      <c r="G422" s="7">
        <v>1998</v>
      </c>
      <c r="H422" s="1">
        <v>2348906.3400000003</v>
      </c>
      <c r="I422" s="1">
        <f>HLOOKUP(F422,'HW Index'!$B$9:$F$114, 'Mains Data'!G422-1910, FALSE)</f>
        <v>0.62118491921005381</v>
      </c>
      <c r="J422" s="1">
        <f t="shared" si="12"/>
        <v>3781331.8826011568</v>
      </c>
      <c r="K422" s="6">
        <v>11898</v>
      </c>
    </row>
    <row r="423" spans="1:11" x14ac:dyDescent="0.25">
      <c r="A423">
        <f t="shared" si="13"/>
        <v>416</v>
      </c>
      <c r="B423" t="s">
        <v>97</v>
      </c>
      <c r="C423" t="s">
        <v>10</v>
      </c>
      <c r="D423" t="s">
        <v>89</v>
      </c>
      <c r="E423" t="s">
        <v>121</v>
      </c>
      <c r="F423" t="s">
        <v>163</v>
      </c>
      <c r="G423" s="7">
        <v>1999</v>
      </c>
      <c r="H423" s="1">
        <v>405910.43</v>
      </c>
      <c r="I423" s="1">
        <f>HLOOKUP(F423,'HW Index'!$B$9:$F$114, 'Mains Data'!G423-1910, FALSE)</f>
        <v>0.63195691202872528</v>
      </c>
      <c r="J423" s="1">
        <f t="shared" si="12"/>
        <v>642307.12928977271</v>
      </c>
      <c r="K423" s="6">
        <v>10050</v>
      </c>
    </row>
    <row r="424" spans="1:11" x14ac:dyDescent="0.25">
      <c r="A424">
        <f t="shared" si="13"/>
        <v>417</v>
      </c>
      <c r="B424" t="s">
        <v>97</v>
      </c>
      <c r="C424" t="s">
        <v>10</v>
      </c>
      <c r="D424" t="s">
        <v>89</v>
      </c>
      <c r="E424" t="s">
        <v>121</v>
      </c>
      <c r="F424" t="s">
        <v>163</v>
      </c>
      <c r="G424" s="7">
        <v>2000</v>
      </c>
      <c r="H424" s="1">
        <v>318077.54000000004</v>
      </c>
      <c r="I424" s="1">
        <f>HLOOKUP(F424,'HW Index'!$B$9:$F$114, 'Mains Data'!G424-1910, FALSE)</f>
        <v>0.6391382405745063</v>
      </c>
      <c r="J424" s="1">
        <f t="shared" si="12"/>
        <v>497666.26342696632</v>
      </c>
      <c r="K424" s="6">
        <v>15522</v>
      </c>
    </row>
    <row r="425" spans="1:11" x14ac:dyDescent="0.25">
      <c r="A425">
        <f t="shared" si="13"/>
        <v>418</v>
      </c>
      <c r="B425" t="s">
        <v>97</v>
      </c>
      <c r="C425" t="s">
        <v>10</v>
      </c>
      <c r="D425" t="s">
        <v>89</v>
      </c>
      <c r="E425" t="s">
        <v>121</v>
      </c>
      <c r="F425" t="s">
        <v>163</v>
      </c>
      <c r="G425" s="7">
        <v>2001</v>
      </c>
      <c r="H425" s="1">
        <v>170209.77</v>
      </c>
      <c r="I425" s="1">
        <f>HLOOKUP(F425,'HW Index'!$B$9:$F$114, 'Mains Data'!G425-1910, FALSE)</f>
        <v>0.651705565529623</v>
      </c>
      <c r="J425" s="1">
        <f t="shared" si="12"/>
        <v>261175.87297520658</v>
      </c>
      <c r="K425" s="6">
        <v>6272</v>
      </c>
    </row>
    <row r="426" spans="1:11" x14ac:dyDescent="0.25">
      <c r="A426">
        <f t="shared" si="13"/>
        <v>419</v>
      </c>
      <c r="B426" t="s">
        <v>97</v>
      </c>
      <c r="C426" t="s">
        <v>10</v>
      </c>
      <c r="D426" t="s">
        <v>89</v>
      </c>
      <c r="E426" t="s">
        <v>121</v>
      </c>
      <c r="F426" t="s">
        <v>163</v>
      </c>
      <c r="G426" s="7">
        <v>2002</v>
      </c>
      <c r="H426" s="1">
        <v>22834.339999999997</v>
      </c>
      <c r="I426" s="1">
        <f>HLOOKUP(F426,'HW Index'!$B$9:$F$114, 'Mains Data'!G426-1910, FALSE)</f>
        <v>0.66965888689407538</v>
      </c>
      <c r="J426" s="1">
        <f t="shared" si="12"/>
        <v>34098.464825737261</v>
      </c>
      <c r="K426" s="6">
        <v>3583</v>
      </c>
    </row>
    <row r="427" spans="1:11" x14ac:dyDescent="0.25">
      <c r="A427">
        <f t="shared" si="13"/>
        <v>420</v>
      </c>
      <c r="B427" t="s">
        <v>97</v>
      </c>
      <c r="C427" t="s">
        <v>10</v>
      </c>
      <c r="D427" t="s">
        <v>89</v>
      </c>
      <c r="E427" t="s">
        <v>121</v>
      </c>
      <c r="F427" t="s">
        <v>163</v>
      </c>
      <c r="G427" s="7">
        <v>2003</v>
      </c>
      <c r="H427" s="1">
        <v>113269.87</v>
      </c>
      <c r="I427" s="1">
        <f>HLOOKUP(F427,'HW Index'!$B$9:$F$114, 'Mains Data'!G427-1910, FALSE)</f>
        <v>0.6768402154398564</v>
      </c>
      <c r="J427" s="1">
        <f t="shared" si="12"/>
        <v>167350.97503978779</v>
      </c>
      <c r="K427" s="6">
        <v>815</v>
      </c>
    </row>
    <row r="428" spans="1:11" x14ac:dyDescent="0.25">
      <c r="A428">
        <f t="shared" si="13"/>
        <v>421</v>
      </c>
      <c r="B428" t="s">
        <v>97</v>
      </c>
      <c r="C428" t="s">
        <v>10</v>
      </c>
      <c r="D428" t="s">
        <v>89</v>
      </c>
      <c r="E428" t="s">
        <v>121</v>
      </c>
      <c r="F428" t="s">
        <v>163</v>
      </c>
      <c r="G428" s="7">
        <v>2004</v>
      </c>
      <c r="H428" s="1">
        <v>42062.240000000005</v>
      </c>
      <c r="I428" s="1">
        <f>HLOOKUP(F428,'HW Index'!$B$9:$F$114, 'Mains Data'!G428-1910, FALSE)</f>
        <v>0.69479353680430878</v>
      </c>
      <c r="J428" s="1">
        <f t="shared" si="12"/>
        <v>60539.192971576238</v>
      </c>
      <c r="K428" s="6">
        <v>997</v>
      </c>
    </row>
    <row r="429" spans="1:11" x14ac:dyDescent="0.25">
      <c r="A429">
        <f t="shared" si="13"/>
        <v>422</v>
      </c>
      <c r="B429" t="s">
        <v>97</v>
      </c>
      <c r="C429" t="s">
        <v>10</v>
      </c>
      <c r="D429" t="s">
        <v>89</v>
      </c>
      <c r="E429" t="s">
        <v>121</v>
      </c>
      <c r="F429" t="s">
        <v>163</v>
      </c>
      <c r="G429" s="7">
        <v>2005</v>
      </c>
      <c r="H429" s="1">
        <v>125560.02999999998</v>
      </c>
      <c r="I429" s="1">
        <f>HLOOKUP(F429,'HW Index'!$B$9:$F$114, 'Mains Data'!G429-1910, FALSE)</f>
        <v>0.74326750448833034</v>
      </c>
      <c r="J429" s="1">
        <f t="shared" si="12"/>
        <v>168929.79881642509</v>
      </c>
      <c r="K429" s="6">
        <v>1324</v>
      </c>
    </row>
    <row r="430" spans="1:11" x14ac:dyDescent="0.25">
      <c r="A430">
        <f t="shared" si="13"/>
        <v>423</v>
      </c>
      <c r="B430" t="s">
        <v>97</v>
      </c>
      <c r="C430" t="s">
        <v>10</v>
      </c>
      <c r="D430" t="s">
        <v>89</v>
      </c>
      <c r="E430" t="s">
        <v>121</v>
      </c>
      <c r="F430" t="s">
        <v>163</v>
      </c>
      <c r="G430" s="7">
        <v>2006</v>
      </c>
      <c r="H430" s="1">
        <v>92988.87</v>
      </c>
      <c r="I430" s="1">
        <f>HLOOKUP(F430,'HW Index'!$B$9:$F$114, 'Mains Data'!G430-1910, FALSE)</f>
        <v>0.77917414721723521</v>
      </c>
      <c r="J430" s="1">
        <f t="shared" si="12"/>
        <v>119342.85850230414</v>
      </c>
      <c r="K430" s="6">
        <v>4306</v>
      </c>
    </row>
    <row r="431" spans="1:11" x14ac:dyDescent="0.25">
      <c r="A431">
        <f t="shared" si="13"/>
        <v>424</v>
      </c>
      <c r="B431" t="s">
        <v>97</v>
      </c>
      <c r="C431" t="s">
        <v>10</v>
      </c>
      <c r="D431" t="s">
        <v>89</v>
      </c>
      <c r="E431" t="s">
        <v>121</v>
      </c>
      <c r="F431" t="s">
        <v>163</v>
      </c>
      <c r="G431" s="7">
        <v>2007</v>
      </c>
      <c r="H431" s="1">
        <v>167641.34000000003</v>
      </c>
      <c r="I431" s="1">
        <f>HLOOKUP(F431,'HW Index'!$B$9:$F$114, 'Mains Data'!G431-1910, FALSE)</f>
        <v>0.81687612208258531</v>
      </c>
      <c r="J431" s="1">
        <f t="shared" si="12"/>
        <v>205222.47556043958</v>
      </c>
      <c r="K431" s="6">
        <v>3605</v>
      </c>
    </row>
    <row r="432" spans="1:11" x14ac:dyDescent="0.25">
      <c r="A432">
        <f t="shared" si="13"/>
        <v>425</v>
      </c>
      <c r="B432" t="s">
        <v>97</v>
      </c>
      <c r="C432" t="s">
        <v>10</v>
      </c>
      <c r="D432" t="s">
        <v>89</v>
      </c>
      <c r="E432" t="s">
        <v>121</v>
      </c>
      <c r="F432" t="s">
        <v>163</v>
      </c>
      <c r="G432" s="7">
        <v>2008</v>
      </c>
      <c r="H432" s="1">
        <v>196941.73</v>
      </c>
      <c r="I432" s="1">
        <f>HLOOKUP(F432,'HW Index'!$B$9:$F$114, 'Mains Data'!G432-1910, FALSE)</f>
        <v>0.85098743267504484</v>
      </c>
      <c r="J432" s="1">
        <f t="shared" si="12"/>
        <v>231427.30719409286</v>
      </c>
      <c r="K432" s="6">
        <v>2364</v>
      </c>
    </row>
    <row r="433" spans="1:11" x14ac:dyDescent="0.25">
      <c r="A433">
        <f t="shared" si="13"/>
        <v>426</v>
      </c>
      <c r="B433" t="s">
        <v>97</v>
      </c>
      <c r="C433" t="s">
        <v>10</v>
      </c>
      <c r="D433" t="s">
        <v>89</v>
      </c>
      <c r="E433" t="s">
        <v>121</v>
      </c>
      <c r="F433" t="s">
        <v>163</v>
      </c>
      <c r="G433" s="7">
        <v>2009</v>
      </c>
      <c r="H433" s="1">
        <v>131369.15000000002</v>
      </c>
      <c r="I433" s="1">
        <f>HLOOKUP(F433,'HW Index'!$B$9:$F$114, 'Mains Data'!G433-1910, FALSE)</f>
        <v>0.90125673249551164</v>
      </c>
      <c r="J433" s="1">
        <f t="shared" si="12"/>
        <v>145762.18436254983</v>
      </c>
      <c r="K433" s="6">
        <v>1442</v>
      </c>
    </row>
    <row r="434" spans="1:11" x14ac:dyDescent="0.25">
      <c r="A434">
        <f t="shared" si="13"/>
        <v>427</v>
      </c>
      <c r="B434" t="s">
        <v>97</v>
      </c>
      <c r="C434" t="s">
        <v>10</v>
      </c>
      <c r="D434" t="s">
        <v>89</v>
      </c>
      <c r="E434" t="s">
        <v>121</v>
      </c>
      <c r="F434" t="s">
        <v>163</v>
      </c>
      <c r="G434" s="7">
        <v>2010</v>
      </c>
      <c r="H434" s="1">
        <v>183228.63000000003</v>
      </c>
      <c r="I434" s="1">
        <f>HLOOKUP(F434,'HW Index'!$B$9:$F$114, 'Mains Data'!G434-1910, FALSE)</f>
        <v>0.88150807899461403</v>
      </c>
      <c r="J434" s="1">
        <f t="shared" si="12"/>
        <v>207858.14034623222</v>
      </c>
      <c r="K434" s="6">
        <v>2311</v>
      </c>
    </row>
    <row r="435" spans="1:11" x14ac:dyDescent="0.25">
      <c r="A435">
        <f t="shared" si="13"/>
        <v>428</v>
      </c>
      <c r="B435" t="s">
        <v>97</v>
      </c>
      <c r="C435" t="s">
        <v>10</v>
      </c>
      <c r="D435" t="s">
        <v>89</v>
      </c>
      <c r="E435" t="s">
        <v>121</v>
      </c>
      <c r="F435" t="s">
        <v>163</v>
      </c>
      <c r="G435" s="7">
        <v>2011</v>
      </c>
      <c r="H435" s="1">
        <v>221206.66</v>
      </c>
      <c r="I435" s="1">
        <f>HLOOKUP(F435,'HW Index'!$B$9:$F$114, 'Mains Data'!G435-1910, FALSE)</f>
        <v>0.90843806104129265</v>
      </c>
      <c r="J435" s="1">
        <f t="shared" si="12"/>
        <v>243502.19292490117</v>
      </c>
      <c r="K435" s="6">
        <v>2889</v>
      </c>
    </row>
    <row r="436" spans="1:11" x14ac:dyDescent="0.25">
      <c r="A436">
        <f t="shared" si="13"/>
        <v>429</v>
      </c>
      <c r="B436" t="s">
        <v>97</v>
      </c>
      <c r="C436" t="s">
        <v>10</v>
      </c>
      <c r="D436" t="s">
        <v>89</v>
      </c>
      <c r="E436" t="s">
        <v>121</v>
      </c>
      <c r="F436" t="s">
        <v>163</v>
      </c>
      <c r="G436" s="7">
        <v>2012</v>
      </c>
      <c r="H436" s="1">
        <v>622524.37000000023</v>
      </c>
      <c r="I436" s="1">
        <f>HLOOKUP(F436,'HW Index'!$B$9:$F$114, 'Mains Data'!G436-1910, FALSE)</f>
        <v>0.95332136445242366</v>
      </c>
      <c r="J436" s="1">
        <f t="shared" si="12"/>
        <v>653005.78924670455</v>
      </c>
      <c r="K436" s="6">
        <v>5052</v>
      </c>
    </row>
    <row r="437" spans="1:11" x14ac:dyDescent="0.25">
      <c r="A437">
        <f t="shared" si="13"/>
        <v>430</v>
      </c>
      <c r="B437" t="s">
        <v>97</v>
      </c>
      <c r="C437" t="s">
        <v>10</v>
      </c>
      <c r="D437" t="s">
        <v>89</v>
      </c>
      <c r="E437" t="s">
        <v>121</v>
      </c>
      <c r="F437" t="s">
        <v>163</v>
      </c>
      <c r="G437" s="7">
        <v>2013</v>
      </c>
      <c r="H437" s="1">
        <v>1363580.2699999996</v>
      </c>
      <c r="I437" s="1">
        <f>HLOOKUP(F437,'HW Index'!$B$9:$F$114, 'Mains Data'!G437-1910, FALSE)</f>
        <v>0.96050269299820468</v>
      </c>
      <c r="J437" s="1">
        <f t="shared" si="12"/>
        <v>1419652.7297009341</v>
      </c>
      <c r="K437" s="6">
        <v>9182</v>
      </c>
    </row>
    <row r="438" spans="1:11" x14ac:dyDescent="0.25">
      <c r="A438">
        <f t="shared" si="13"/>
        <v>431</v>
      </c>
      <c r="B438" t="s">
        <v>97</v>
      </c>
      <c r="C438" t="s">
        <v>10</v>
      </c>
      <c r="D438" t="s">
        <v>89</v>
      </c>
      <c r="E438" t="s">
        <v>121</v>
      </c>
      <c r="F438" t="s">
        <v>163</v>
      </c>
      <c r="G438" s="7">
        <v>2014</v>
      </c>
      <c r="H438" s="1">
        <v>2331375.3399999994</v>
      </c>
      <c r="I438" s="1">
        <f>HLOOKUP(F438,'HW Index'!$B$9:$F$114, 'Mains Data'!G438-1910, FALSE)</f>
        <v>0.96947935368043092</v>
      </c>
      <c r="J438" s="1">
        <f t="shared" si="12"/>
        <v>2404770.4895925918</v>
      </c>
      <c r="K438" s="6">
        <v>14127</v>
      </c>
    </row>
    <row r="439" spans="1:11" x14ac:dyDescent="0.25">
      <c r="A439">
        <f t="shared" si="13"/>
        <v>432</v>
      </c>
      <c r="B439" t="s">
        <v>97</v>
      </c>
      <c r="C439" t="s">
        <v>10</v>
      </c>
      <c r="D439" t="s">
        <v>89</v>
      </c>
      <c r="E439" t="s">
        <v>121</v>
      </c>
      <c r="F439" t="s">
        <v>163</v>
      </c>
      <c r="G439" s="7">
        <v>2015</v>
      </c>
      <c r="H439" s="1">
        <v>1486943.1499999997</v>
      </c>
      <c r="I439" s="1">
        <f>HLOOKUP(F439,'HW Index'!$B$9:$F$114, 'Mains Data'!G439-1910, FALSE)</f>
        <v>0.98384201077199285</v>
      </c>
      <c r="J439" s="1">
        <f t="shared" si="12"/>
        <v>1511363.7491788317</v>
      </c>
      <c r="K439" s="6">
        <v>4566</v>
      </c>
    </row>
    <row r="440" spans="1:11" x14ac:dyDescent="0.25">
      <c r="A440">
        <f t="shared" si="13"/>
        <v>433</v>
      </c>
      <c r="B440" t="s">
        <v>97</v>
      </c>
      <c r="C440" t="s">
        <v>10</v>
      </c>
      <c r="D440" t="s">
        <v>89</v>
      </c>
      <c r="E440" t="s">
        <v>121</v>
      </c>
      <c r="F440" t="s">
        <v>163</v>
      </c>
      <c r="G440" s="7">
        <v>2016</v>
      </c>
      <c r="H440" s="1">
        <v>495929.13</v>
      </c>
      <c r="I440" s="1">
        <f>HLOOKUP(F440,'HW Index'!$B$9:$F$114, 'Mains Data'!G440-1910, FALSE)</f>
        <v>1</v>
      </c>
      <c r="J440" s="1">
        <f t="shared" si="12"/>
        <v>495929.13</v>
      </c>
      <c r="K440" s="6">
        <v>2888</v>
      </c>
    </row>
    <row r="441" spans="1:11" x14ac:dyDescent="0.25">
      <c r="A441">
        <f t="shared" si="13"/>
        <v>434</v>
      </c>
      <c r="B441" t="s">
        <v>97</v>
      </c>
      <c r="C441" t="s">
        <v>10</v>
      </c>
      <c r="D441" t="s">
        <v>90</v>
      </c>
      <c r="E441" t="s">
        <v>122</v>
      </c>
      <c r="F441" t="s">
        <v>163</v>
      </c>
      <c r="G441" s="7">
        <v>1957</v>
      </c>
      <c r="H441" s="1">
        <v>416527.23</v>
      </c>
      <c r="I441" s="1">
        <f>HLOOKUP(F441,'HW Index'!$B$9:$F$114, 'Mains Data'!G441-1910, FALSE)</f>
        <v>6.3183475091130009E-2</v>
      </c>
      <c r="J441" s="1">
        <f t="shared" si="12"/>
        <v>6592344.4286538465</v>
      </c>
      <c r="K441" s="6">
        <v>146719</v>
      </c>
    </row>
    <row r="442" spans="1:11" x14ac:dyDescent="0.25">
      <c r="A442">
        <f t="shared" si="13"/>
        <v>435</v>
      </c>
      <c r="B442" t="s">
        <v>97</v>
      </c>
      <c r="C442" t="s">
        <v>10</v>
      </c>
      <c r="D442" t="s">
        <v>90</v>
      </c>
      <c r="E442" t="s">
        <v>122</v>
      </c>
      <c r="F442" t="s">
        <v>163</v>
      </c>
      <c r="G442" s="7">
        <v>1958</v>
      </c>
      <c r="H442" s="1">
        <v>10399.26</v>
      </c>
      <c r="I442" s="1">
        <f>HLOOKUP(F442,'HW Index'!$B$9:$F$114, 'Mains Data'!G442-1910, FALSE)</f>
        <v>6.6828675577156743E-2</v>
      </c>
      <c r="J442" s="1">
        <f t="shared" si="12"/>
        <v>155610.7450909091</v>
      </c>
      <c r="K442" s="6">
        <v>7773</v>
      </c>
    </row>
    <row r="443" spans="1:11" x14ac:dyDescent="0.25">
      <c r="A443">
        <f t="shared" si="13"/>
        <v>436</v>
      </c>
      <c r="B443" t="s">
        <v>97</v>
      </c>
      <c r="C443" t="s">
        <v>10</v>
      </c>
      <c r="D443" t="s">
        <v>90</v>
      </c>
      <c r="E443" t="s">
        <v>122</v>
      </c>
      <c r="F443" t="s">
        <v>163</v>
      </c>
      <c r="G443" s="7">
        <v>1959</v>
      </c>
      <c r="H443" s="1">
        <v>51439</v>
      </c>
      <c r="I443" s="1">
        <f>HLOOKUP(F443,'HW Index'!$B$9:$F$114, 'Mains Data'!G443-1910, FALSE)</f>
        <v>6.9258809234507904E-2</v>
      </c>
      <c r="J443" s="1">
        <f t="shared" si="12"/>
        <v>742706.96491228067</v>
      </c>
      <c r="K443" s="6">
        <v>14676</v>
      </c>
    </row>
    <row r="444" spans="1:11" x14ac:dyDescent="0.25">
      <c r="A444">
        <f t="shared" si="13"/>
        <v>437</v>
      </c>
      <c r="B444" t="s">
        <v>97</v>
      </c>
      <c r="C444" t="s">
        <v>10</v>
      </c>
      <c r="D444" t="s">
        <v>90</v>
      </c>
      <c r="E444" t="s">
        <v>122</v>
      </c>
      <c r="F444" t="s">
        <v>163</v>
      </c>
      <c r="G444" s="7">
        <v>1960</v>
      </c>
      <c r="H444" s="1">
        <v>1381</v>
      </c>
      <c r="I444" s="1">
        <f>HLOOKUP(F444,'HW Index'!$B$9:$F$114, 'Mains Data'!G444-1910, FALSE)</f>
        <v>7.4119076549210211E-2</v>
      </c>
      <c r="J444" s="1">
        <f t="shared" si="12"/>
        <v>18632.180327868853</v>
      </c>
      <c r="K444" s="6">
        <v>418</v>
      </c>
    </row>
    <row r="445" spans="1:11" x14ac:dyDescent="0.25">
      <c r="A445">
        <f t="shared" si="13"/>
        <v>438</v>
      </c>
      <c r="B445" t="s">
        <v>97</v>
      </c>
      <c r="C445" t="s">
        <v>10</v>
      </c>
      <c r="D445" t="s">
        <v>90</v>
      </c>
      <c r="E445" t="s">
        <v>122</v>
      </c>
      <c r="F445" t="s">
        <v>163</v>
      </c>
      <c r="G445" s="7">
        <v>1961</v>
      </c>
      <c r="H445" s="1">
        <v>54883.61</v>
      </c>
      <c r="I445" s="1">
        <f>HLOOKUP(F445,'HW Index'!$B$9:$F$114, 'Mains Data'!G445-1910, FALSE)</f>
        <v>0.12567324955116696</v>
      </c>
      <c r="J445" s="1">
        <f t="shared" si="12"/>
        <v>436716.72528571432</v>
      </c>
      <c r="K445" s="6">
        <v>8537</v>
      </c>
    </row>
    <row r="446" spans="1:11" x14ac:dyDescent="0.25">
      <c r="A446">
        <f t="shared" si="13"/>
        <v>439</v>
      </c>
      <c r="B446" t="s">
        <v>97</v>
      </c>
      <c r="C446" t="s">
        <v>10</v>
      </c>
      <c r="D446" t="s">
        <v>90</v>
      </c>
      <c r="E446" t="s">
        <v>122</v>
      </c>
      <c r="F446" t="s">
        <v>163</v>
      </c>
      <c r="G446" s="7">
        <v>1963</v>
      </c>
      <c r="H446" s="1">
        <v>41394</v>
      </c>
      <c r="I446" s="1">
        <f>HLOOKUP(F446,'HW Index'!$B$9:$F$114, 'Mains Data'!G446-1910, FALSE)</f>
        <v>0.12926391382405744</v>
      </c>
      <c r="J446" s="1">
        <f t="shared" si="12"/>
        <v>320228.58333333337</v>
      </c>
      <c r="K446" s="6">
        <v>13752</v>
      </c>
    </row>
    <row r="447" spans="1:11" x14ac:dyDescent="0.25">
      <c r="A447">
        <f t="shared" si="13"/>
        <v>440</v>
      </c>
      <c r="B447" t="s">
        <v>97</v>
      </c>
      <c r="C447" t="s">
        <v>10</v>
      </c>
      <c r="D447" t="s">
        <v>90</v>
      </c>
      <c r="E447" t="s">
        <v>122</v>
      </c>
      <c r="F447" t="s">
        <v>163</v>
      </c>
      <c r="G447" s="7">
        <v>1986</v>
      </c>
      <c r="H447" s="1">
        <v>214</v>
      </c>
      <c r="I447" s="1">
        <f>HLOOKUP(F447,'HW Index'!$B$9:$F$114, 'Mains Data'!G447-1910, FALSE)</f>
        <v>0.45421903052064633</v>
      </c>
      <c r="J447" s="1">
        <f t="shared" si="12"/>
        <v>471.13833992094862</v>
      </c>
      <c r="K447" s="6">
        <v>8</v>
      </c>
    </row>
    <row r="448" spans="1:11" x14ac:dyDescent="0.25">
      <c r="A448">
        <f t="shared" si="13"/>
        <v>441</v>
      </c>
      <c r="B448" t="s">
        <v>97</v>
      </c>
      <c r="C448" t="s">
        <v>10</v>
      </c>
      <c r="D448" t="s">
        <v>90</v>
      </c>
      <c r="E448" t="s">
        <v>122</v>
      </c>
      <c r="F448" t="s">
        <v>163</v>
      </c>
      <c r="G448" s="7">
        <v>2014</v>
      </c>
      <c r="H448" s="1">
        <v>29632.53</v>
      </c>
      <c r="I448" s="1">
        <f>HLOOKUP(F448,'HW Index'!$B$9:$F$114, 'Mains Data'!G448-1910, FALSE)</f>
        <v>0.96947935368043092</v>
      </c>
      <c r="J448" s="1">
        <f t="shared" si="12"/>
        <v>30565.405944444443</v>
      </c>
      <c r="K448" s="6">
        <v>137</v>
      </c>
    </row>
    <row r="449" spans="1:11" x14ac:dyDescent="0.25">
      <c r="A449">
        <f t="shared" si="13"/>
        <v>442</v>
      </c>
      <c r="B449" t="s">
        <v>97</v>
      </c>
      <c r="C449" t="s">
        <v>10</v>
      </c>
      <c r="D449" t="s">
        <v>90</v>
      </c>
      <c r="E449" t="s">
        <v>122</v>
      </c>
      <c r="F449" t="s">
        <v>163</v>
      </c>
      <c r="G449" s="7">
        <v>2015</v>
      </c>
      <c r="H449" s="1">
        <v>1410.91</v>
      </c>
      <c r="I449" s="1">
        <f>HLOOKUP(F449,'HW Index'!$B$9:$F$114, 'Mains Data'!G449-1910, FALSE)</f>
        <v>0.98384201077199285</v>
      </c>
      <c r="J449" s="1">
        <f t="shared" si="12"/>
        <v>1434.0818795620439</v>
      </c>
      <c r="K449" s="6">
        <v>7</v>
      </c>
    </row>
    <row r="450" spans="1:11" x14ac:dyDescent="0.25">
      <c r="A450">
        <f t="shared" si="13"/>
        <v>443</v>
      </c>
      <c r="B450" t="s">
        <v>97</v>
      </c>
      <c r="C450" t="s">
        <v>10</v>
      </c>
      <c r="D450" t="s">
        <v>91</v>
      </c>
      <c r="E450" t="s">
        <v>123</v>
      </c>
      <c r="F450" t="s">
        <v>163</v>
      </c>
      <c r="G450" s="7">
        <v>1957</v>
      </c>
      <c r="H450" s="1">
        <v>1057530.5800000003</v>
      </c>
      <c r="I450" s="1">
        <f>HLOOKUP(F450,'HW Index'!$B$9:$F$114, 'Mains Data'!G450-1910, FALSE)</f>
        <v>6.3183475091130009E-2</v>
      </c>
      <c r="J450" s="1">
        <f t="shared" si="12"/>
        <v>16737455.141153852</v>
      </c>
      <c r="K450" s="6">
        <v>294587</v>
      </c>
    </row>
    <row r="451" spans="1:11" x14ac:dyDescent="0.25">
      <c r="A451">
        <f t="shared" si="13"/>
        <v>444</v>
      </c>
      <c r="B451" t="s">
        <v>97</v>
      </c>
      <c r="C451" t="s">
        <v>10</v>
      </c>
      <c r="D451" t="s">
        <v>91</v>
      </c>
      <c r="E451" t="s">
        <v>123</v>
      </c>
      <c r="F451" t="s">
        <v>163</v>
      </c>
      <c r="G451" s="7">
        <v>1958</v>
      </c>
      <c r="H451" s="1">
        <v>60193.1</v>
      </c>
      <c r="I451" s="1">
        <f>HLOOKUP(F451,'HW Index'!$B$9:$F$114, 'Mains Data'!G451-1910, FALSE)</f>
        <v>6.6828675577156743E-2</v>
      </c>
      <c r="J451" s="1">
        <f t="shared" si="12"/>
        <v>900707.66</v>
      </c>
      <c r="K451" s="6">
        <v>9752</v>
      </c>
    </row>
    <row r="452" spans="1:11" x14ac:dyDescent="0.25">
      <c r="A452">
        <f t="shared" si="13"/>
        <v>445</v>
      </c>
      <c r="B452" t="s">
        <v>97</v>
      </c>
      <c r="C452" t="s">
        <v>10</v>
      </c>
      <c r="D452" t="s">
        <v>91</v>
      </c>
      <c r="E452" t="s">
        <v>123</v>
      </c>
      <c r="F452" t="s">
        <v>163</v>
      </c>
      <c r="G452" s="7">
        <v>1959</v>
      </c>
      <c r="H452" s="1">
        <v>19563.12</v>
      </c>
      <c r="I452" s="1">
        <f>HLOOKUP(F452,'HW Index'!$B$9:$F$114, 'Mains Data'!G452-1910, FALSE)</f>
        <v>6.9258809234507904E-2</v>
      </c>
      <c r="J452" s="1">
        <f t="shared" si="12"/>
        <v>282463.99578947364</v>
      </c>
      <c r="K452" s="6">
        <v>1642</v>
      </c>
    </row>
    <row r="453" spans="1:11" x14ac:dyDescent="0.25">
      <c r="A453">
        <f t="shared" si="13"/>
        <v>446</v>
      </c>
      <c r="B453" t="s">
        <v>97</v>
      </c>
      <c r="C453" t="s">
        <v>10</v>
      </c>
      <c r="D453" t="s">
        <v>91</v>
      </c>
      <c r="E453" t="s">
        <v>123</v>
      </c>
      <c r="F453" t="s">
        <v>163</v>
      </c>
      <c r="G453" s="7">
        <v>1960</v>
      </c>
      <c r="H453" s="1">
        <v>219284.3</v>
      </c>
      <c r="I453" s="1">
        <f>HLOOKUP(F453,'HW Index'!$B$9:$F$114, 'Mains Data'!G453-1910, FALSE)</f>
        <v>7.4119076549210211E-2</v>
      </c>
      <c r="J453" s="1">
        <f t="shared" si="12"/>
        <v>2958540.6377049177</v>
      </c>
      <c r="K453" s="6">
        <v>50467</v>
      </c>
    </row>
    <row r="454" spans="1:11" x14ac:dyDescent="0.25">
      <c r="A454">
        <f t="shared" si="13"/>
        <v>447</v>
      </c>
      <c r="B454" t="s">
        <v>97</v>
      </c>
      <c r="C454" t="s">
        <v>10</v>
      </c>
      <c r="D454" t="s">
        <v>91</v>
      </c>
      <c r="E454" t="s">
        <v>123</v>
      </c>
      <c r="F454" t="s">
        <v>163</v>
      </c>
      <c r="G454" s="7">
        <v>1961</v>
      </c>
      <c r="H454" s="1">
        <v>729674.28</v>
      </c>
      <c r="I454" s="1">
        <f>HLOOKUP(F454,'HW Index'!$B$9:$F$114, 'Mains Data'!G454-1910, FALSE)</f>
        <v>0.12567324955116696</v>
      </c>
      <c r="J454" s="1">
        <f t="shared" si="12"/>
        <v>5806122.4851428578</v>
      </c>
      <c r="K454" s="6">
        <v>187866</v>
      </c>
    </row>
    <row r="455" spans="1:11" x14ac:dyDescent="0.25">
      <c r="A455">
        <f t="shared" si="13"/>
        <v>448</v>
      </c>
      <c r="B455" t="s">
        <v>97</v>
      </c>
      <c r="C455" t="s">
        <v>10</v>
      </c>
      <c r="D455" t="s">
        <v>91</v>
      </c>
      <c r="E455" t="s">
        <v>123</v>
      </c>
      <c r="F455" t="s">
        <v>163</v>
      </c>
      <c r="G455" s="7">
        <v>1962</v>
      </c>
      <c r="H455" s="1">
        <v>151006.96999999997</v>
      </c>
      <c r="I455" s="1">
        <f>HLOOKUP(F455,'HW Index'!$B$9:$F$114, 'Mains Data'!G455-1910, FALSE)</f>
        <v>0.12567324955116696</v>
      </c>
      <c r="J455" s="1">
        <f t="shared" si="12"/>
        <v>1201584.0327142857</v>
      </c>
      <c r="K455" s="6">
        <v>40072</v>
      </c>
    </row>
    <row r="456" spans="1:11" x14ac:dyDescent="0.25">
      <c r="A456">
        <f t="shared" si="13"/>
        <v>449</v>
      </c>
      <c r="B456" t="s">
        <v>97</v>
      </c>
      <c r="C456" t="s">
        <v>10</v>
      </c>
      <c r="D456" t="s">
        <v>91</v>
      </c>
      <c r="E456" t="s">
        <v>123</v>
      </c>
      <c r="F456" t="s">
        <v>163</v>
      </c>
      <c r="G456" s="7">
        <v>1963</v>
      </c>
      <c r="H456" s="1">
        <v>246803.91999999998</v>
      </c>
      <c r="I456" s="1">
        <f>HLOOKUP(F456,'HW Index'!$B$9:$F$114, 'Mains Data'!G456-1910, FALSE)</f>
        <v>0.12926391382405744</v>
      </c>
      <c r="J456" s="1">
        <f t="shared" si="12"/>
        <v>1909302.5477777778</v>
      </c>
      <c r="K456" s="6">
        <v>53683</v>
      </c>
    </row>
    <row r="457" spans="1:11" x14ac:dyDescent="0.25">
      <c r="A457">
        <f t="shared" si="13"/>
        <v>450</v>
      </c>
      <c r="B457" t="s">
        <v>97</v>
      </c>
      <c r="C457" t="s">
        <v>10</v>
      </c>
      <c r="D457" t="s">
        <v>91</v>
      </c>
      <c r="E457" t="s">
        <v>123</v>
      </c>
      <c r="F457" t="s">
        <v>163</v>
      </c>
      <c r="G457" s="7">
        <v>1964</v>
      </c>
      <c r="H457" s="1">
        <v>235141.43</v>
      </c>
      <c r="I457" s="1">
        <f>HLOOKUP(F457,'HW Index'!$B$9:$F$114, 'Mains Data'!G457-1910, FALSE)</f>
        <v>0.12926391382405744</v>
      </c>
      <c r="J457" s="1">
        <f t="shared" ref="J457:J520" si="14">IFERROR(H457/I457, "")</f>
        <v>1819080.2293055556</v>
      </c>
      <c r="K457" s="6">
        <v>51034</v>
      </c>
    </row>
    <row r="458" spans="1:11" x14ac:dyDescent="0.25">
      <c r="A458">
        <f t="shared" ref="A458:A521" si="15">A457+1</f>
        <v>451</v>
      </c>
      <c r="B458" t="s">
        <v>97</v>
      </c>
      <c r="C458" t="s">
        <v>10</v>
      </c>
      <c r="D458" t="s">
        <v>91</v>
      </c>
      <c r="E458" t="s">
        <v>123</v>
      </c>
      <c r="F458" t="s">
        <v>163</v>
      </c>
      <c r="G458" s="7">
        <v>1965</v>
      </c>
      <c r="H458" s="1">
        <v>409548.79999999993</v>
      </c>
      <c r="I458" s="1">
        <f>HLOOKUP(F458,'HW Index'!$B$9:$F$114, 'Mains Data'!G458-1910, FALSE)</f>
        <v>0.13285457809694792</v>
      </c>
      <c r="J458" s="1">
        <f t="shared" si="14"/>
        <v>3082684.8864864861</v>
      </c>
      <c r="K458" s="6">
        <v>105780</v>
      </c>
    </row>
    <row r="459" spans="1:11" x14ac:dyDescent="0.25">
      <c r="A459">
        <f t="shared" si="15"/>
        <v>452</v>
      </c>
      <c r="B459" t="s">
        <v>97</v>
      </c>
      <c r="C459" t="s">
        <v>10</v>
      </c>
      <c r="D459" t="s">
        <v>91</v>
      </c>
      <c r="E459" t="s">
        <v>123</v>
      </c>
      <c r="F459" t="s">
        <v>163</v>
      </c>
      <c r="G459" s="7">
        <v>1966</v>
      </c>
      <c r="H459" s="1">
        <v>296854.8</v>
      </c>
      <c r="I459" s="1">
        <f>HLOOKUP(F459,'HW Index'!$B$9:$F$114, 'Mains Data'!G459-1910, FALSE)</f>
        <v>0.13644524236983843</v>
      </c>
      <c r="J459" s="1">
        <f t="shared" si="14"/>
        <v>2175633.2052631578</v>
      </c>
      <c r="K459" s="6">
        <v>75952</v>
      </c>
    </row>
    <row r="460" spans="1:11" x14ac:dyDescent="0.25">
      <c r="A460">
        <f t="shared" si="15"/>
        <v>453</v>
      </c>
      <c r="B460" t="s">
        <v>97</v>
      </c>
      <c r="C460" t="s">
        <v>10</v>
      </c>
      <c r="D460" t="s">
        <v>91</v>
      </c>
      <c r="E460" t="s">
        <v>123</v>
      </c>
      <c r="F460" t="s">
        <v>163</v>
      </c>
      <c r="G460" s="7">
        <v>1967</v>
      </c>
      <c r="H460" s="1">
        <v>120184.26999999999</v>
      </c>
      <c r="I460" s="1">
        <f>HLOOKUP(F460,'HW Index'!$B$9:$F$114, 'Mains Data'!G460-1910, FALSE)</f>
        <v>0.14183123877917414</v>
      </c>
      <c r="J460" s="1">
        <f t="shared" si="14"/>
        <v>847375.16949367081</v>
      </c>
      <c r="K460" s="6">
        <v>26379</v>
      </c>
    </row>
    <row r="461" spans="1:11" x14ac:dyDescent="0.25">
      <c r="A461">
        <f t="shared" si="15"/>
        <v>454</v>
      </c>
      <c r="B461" t="s">
        <v>97</v>
      </c>
      <c r="C461" t="s">
        <v>10</v>
      </c>
      <c r="D461" t="s">
        <v>91</v>
      </c>
      <c r="E461" t="s">
        <v>123</v>
      </c>
      <c r="F461" t="s">
        <v>163</v>
      </c>
      <c r="G461" s="7">
        <v>1968</v>
      </c>
      <c r="H461" s="1">
        <v>255699.89</v>
      </c>
      <c r="I461" s="1">
        <f>HLOOKUP(F461,'HW Index'!$B$9:$F$114, 'Mains Data'!G461-1910, FALSE)</f>
        <v>0.14542190305206462</v>
      </c>
      <c r="J461" s="1">
        <f t="shared" si="14"/>
        <v>1758331.3423456792</v>
      </c>
      <c r="K461" s="6">
        <v>70077</v>
      </c>
    </row>
    <row r="462" spans="1:11" x14ac:dyDescent="0.25">
      <c r="A462">
        <f t="shared" si="15"/>
        <v>455</v>
      </c>
      <c r="B462" t="s">
        <v>97</v>
      </c>
      <c r="C462" t="s">
        <v>10</v>
      </c>
      <c r="D462" t="s">
        <v>91</v>
      </c>
      <c r="E462" t="s">
        <v>123</v>
      </c>
      <c r="F462" t="s">
        <v>163</v>
      </c>
      <c r="G462" s="7">
        <v>1969</v>
      </c>
      <c r="H462" s="1">
        <v>338771.35</v>
      </c>
      <c r="I462" s="1">
        <f>HLOOKUP(F462,'HW Index'!$B$9:$F$114, 'Mains Data'!G462-1910, FALSE)</f>
        <v>0.15080789946140036</v>
      </c>
      <c r="J462" s="1">
        <f t="shared" si="14"/>
        <v>2246376.6898809522</v>
      </c>
      <c r="K462" s="6">
        <v>65161</v>
      </c>
    </row>
    <row r="463" spans="1:11" x14ac:dyDescent="0.25">
      <c r="A463">
        <f t="shared" si="15"/>
        <v>456</v>
      </c>
      <c r="B463" t="s">
        <v>97</v>
      </c>
      <c r="C463" t="s">
        <v>10</v>
      </c>
      <c r="D463" t="s">
        <v>91</v>
      </c>
      <c r="E463" t="s">
        <v>123</v>
      </c>
      <c r="F463" t="s">
        <v>163</v>
      </c>
      <c r="G463" s="7">
        <v>1970</v>
      </c>
      <c r="H463" s="1">
        <v>681361.4</v>
      </c>
      <c r="I463" s="1">
        <f>HLOOKUP(F463,'HW Index'!$B$9:$F$114, 'Mains Data'!G463-1910, FALSE)</f>
        <v>0.15798922800718132</v>
      </c>
      <c r="J463" s="1">
        <f t="shared" si="14"/>
        <v>4312707.9522727281</v>
      </c>
      <c r="K463" s="6">
        <v>114589</v>
      </c>
    </row>
    <row r="464" spans="1:11" x14ac:dyDescent="0.25">
      <c r="A464">
        <f t="shared" si="15"/>
        <v>457</v>
      </c>
      <c r="B464" t="s">
        <v>97</v>
      </c>
      <c r="C464" t="s">
        <v>10</v>
      </c>
      <c r="D464" t="s">
        <v>91</v>
      </c>
      <c r="E464" t="s">
        <v>123</v>
      </c>
      <c r="F464" t="s">
        <v>163</v>
      </c>
      <c r="G464" s="7">
        <v>1971</v>
      </c>
      <c r="H464" s="1">
        <v>235919.94</v>
      </c>
      <c r="I464" s="1">
        <f>HLOOKUP(F464,'HW Index'!$B$9:$F$114, 'Mains Data'!G464-1910, FALSE)</f>
        <v>0.16517055655296231</v>
      </c>
      <c r="J464" s="1">
        <f t="shared" si="14"/>
        <v>1428341.3758695652</v>
      </c>
      <c r="K464" s="6">
        <v>35118</v>
      </c>
    </row>
    <row r="465" spans="1:11" x14ac:dyDescent="0.25">
      <c r="A465">
        <f t="shared" si="15"/>
        <v>458</v>
      </c>
      <c r="B465" t="s">
        <v>97</v>
      </c>
      <c r="C465" t="s">
        <v>10</v>
      </c>
      <c r="D465" t="s">
        <v>91</v>
      </c>
      <c r="E465" t="s">
        <v>123</v>
      </c>
      <c r="F465" t="s">
        <v>163</v>
      </c>
      <c r="G465" s="7">
        <v>1972</v>
      </c>
      <c r="H465" s="1">
        <v>99122.3</v>
      </c>
      <c r="I465" s="1">
        <f>HLOOKUP(F465,'HW Index'!$B$9:$F$114, 'Mains Data'!G465-1910, FALSE)</f>
        <v>0.17235188509874327</v>
      </c>
      <c r="J465" s="1">
        <f t="shared" si="14"/>
        <v>575115.8447916666</v>
      </c>
      <c r="K465" s="6">
        <v>12123</v>
      </c>
    </row>
    <row r="466" spans="1:11" x14ac:dyDescent="0.25">
      <c r="A466">
        <f t="shared" si="15"/>
        <v>459</v>
      </c>
      <c r="B466" t="s">
        <v>97</v>
      </c>
      <c r="C466" t="s">
        <v>10</v>
      </c>
      <c r="D466" t="s">
        <v>91</v>
      </c>
      <c r="E466" t="s">
        <v>123</v>
      </c>
      <c r="F466" t="s">
        <v>163</v>
      </c>
      <c r="G466" s="7">
        <v>1973</v>
      </c>
      <c r="H466" s="1">
        <v>243286.25</v>
      </c>
      <c r="I466" s="1">
        <f>HLOOKUP(F466,'HW Index'!$B$9:$F$114, 'Mains Data'!G466-1910, FALSE)</f>
        <v>0.17953321364452424</v>
      </c>
      <c r="J466" s="1">
        <f t="shared" si="14"/>
        <v>1355104.4125000001</v>
      </c>
      <c r="K466" s="6">
        <v>35438</v>
      </c>
    </row>
    <row r="467" spans="1:11" x14ac:dyDescent="0.25">
      <c r="A467">
        <f t="shared" si="15"/>
        <v>460</v>
      </c>
      <c r="B467" t="s">
        <v>97</v>
      </c>
      <c r="C467" t="s">
        <v>10</v>
      </c>
      <c r="D467" t="s">
        <v>91</v>
      </c>
      <c r="E467" t="s">
        <v>123</v>
      </c>
      <c r="F467" t="s">
        <v>163</v>
      </c>
      <c r="G467" s="7">
        <v>1974</v>
      </c>
      <c r="H467" s="1">
        <v>246292.41</v>
      </c>
      <c r="I467" s="1">
        <f>HLOOKUP(F467,'HW Index'!$B$9:$F$114, 'Mains Data'!G467-1910, FALSE)</f>
        <v>0.20107719928186715</v>
      </c>
      <c r="J467" s="1">
        <f t="shared" si="14"/>
        <v>1224864.931875</v>
      </c>
      <c r="K467" s="6">
        <v>25933</v>
      </c>
    </row>
    <row r="468" spans="1:11" x14ac:dyDescent="0.25">
      <c r="A468">
        <f t="shared" si="15"/>
        <v>461</v>
      </c>
      <c r="B468" t="s">
        <v>97</v>
      </c>
      <c r="C468" t="s">
        <v>10</v>
      </c>
      <c r="D468" t="s">
        <v>91</v>
      </c>
      <c r="E468" t="s">
        <v>123</v>
      </c>
      <c r="F468" t="s">
        <v>163</v>
      </c>
      <c r="G468" s="7">
        <v>1975</v>
      </c>
      <c r="H468" s="1">
        <v>108306.76</v>
      </c>
      <c r="I468" s="1">
        <f>HLOOKUP(F468,'HW Index'!$B$9:$F$114, 'Mains Data'!G468-1910, FALSE)</f>
        <v>0.23339317773788151</v>
      </c>
      <c r="J468" s="1">
        <f t="shared" si="14"/>
        <v>464052.81015384611</v>
      </c>
      <c r="K468" s="6">
        <v>9002</v>
      </c>
    </row>
    <row r="469" spans="1:11" x14ac:dyDescent="0.25">
      <c r="A469">
        <f t="shared" si="15"/>
        <v>462</v>
      </c>
      <c r="B469" t="s">
        <v>97</v>
      </c>
      <c r="C469" t="s">
        <v>10</v>
      </c>
      <c r="D469" t="s">
        <v>91</v>
      </c>
      <c r="E469" t="s">
        <v>123</v>
      </c>
      <c r="F469" t="s">
        <v>163</v>
      </c>
      <c r="G469" s="7">
        <v>1976</v>
      </c>
      <c r="H469" s="1">
        <v>104599.33</v>
      </c>
      <c r="I469" s="1">
        <f>HLOOKUP(F469,'HW Index'!$B$9:$F$114, 'Mains Data'!G469-1910, FALSE)</f>
        <v>0.25134649910233392</v>
      </c>
      <c r="J469" s="1">
        <f t="shared" si="14"/>
        <v>416155.90578571433</v>
      </c>
      <c r="K469" s="6">
        <v>7771</v>
      </c>
    </row>
    <row r="470" spans="1:11" x14ac:dyDescent="0.25">
      <c r="A470">
        <f t="shared" si="15"/>
        <v>463</v>
      </c>
      <c r="B470" t="s">
        <v>97</v>
      </c>
      <c r="C470" t="s">
        <v>10</v>
      </c>
      <c r="D470" t="s">
        <v>91</v>
      </c>
      <c r="E470" t="s">
        <v>123</v>
      </c>
      <c r="F470" t="s">
        <v>163</v>
      </c>
      <c r="G470" s="7">
        <v>1977</v>
      </c>
      <c r="H470" s="1">
        <v>119090.42</v>
      </c>
      <c r="I470" s="1">
        <f>HLOOKUP(F470,'HW Index'!$B$9:$F$114, 'Mains Data'!G470-1910, FALSE)</f>
        <v>0.26750448833034113</v>
      </c>
      <c r="J470" s="1">
        <f t="shared" si="14"/>
        <v>445190.36201342277</v>
      </c>
      <c r="K470" s="6">
        <v>10757</v>
      </c>
    </row>
    <row r="471" spans="1:11" x14ac:dyDescent="0.25">
      <c r="A471">
        <f t="shared" si="15"/>
        <v>464</v>
      </c>
      <c r="B471" t="s">
        <v>97</v>
      </c>
      <c r="C471" t="s">
        <v>10</v>
      </c>
      <c r="D471" t="s">
        <v>91</v>
      </c>
      <c r="E471" t="s">
        <v>123</v>
      </c>
      <c r="F471" t="s">
        <v>163</v>
      </c>
      <c r="G471" s="7">
        <v>1978</v>
      </c>
      <c r="H471" s="1">
        <v>141416.59000000003</v>
      </c>
      <c r="I471" s="1">
        <f>HLOOKUP(F471,'HW Index'!$B$9:$F$114, 'Mains Data'!G471-1910, FALSE)</f>
        <v>0.28725314183123879</v>
      </c>
      <c r="J471" s="1">
        <f t="shared" si="14"/>
        <v>492306.50393750006</v>
      </c>
      <c r="K471" s="6">
        <v>11269</v>
      </c>
    </row>
    <row r="472" spans="1:11" x14ac:dyDescent="0.25">
      <c r="A472">
        <f t="shared" si="15"/>
        <v>465</v>
      </c>
      <c r="B472" t="s">
        <v>97</v>
      </c>
      <c r="C472" t="s">
        <v>10</v>
      </c>
      <c r="D472" t="s">
        <v>91</v>
      </c>
      <c r="E472" t="s">
        <v>123</v>
      </c>
      <c r="F472" t="s">
        <v>163</v>
      </c>
      <c r="G472" s="7">
        <v>1979</v>
      </c>
      <c r="H472" s="1">
        <v>606878.91</v>
      </c>
      <c r="I472" s="1">
        <f>HLOOKUP(F472,'HW Index'!$B$9:$F$114, 'Mains Data'!G472-1910, FALSE)</f>
        <v>0.31418312387791741</v>
      </c>
      <c r="J472" s="1">
        <f t="shared" si="14"/>
        <v>1931608.8735428574</v>
      </c>
      <c r="K472" s="6">
        <v>39234</v>
      </c>
    </row>
    <row r="473" spans="1:11" x14ac:dyDescent="0.25">
      <c r="A473">
        <f t="shared" si="15"/>
        <v>466</v>
      </c>
      <c r="B473" t="s">
        <v>97</v>
      </c>
      <c r="C473" t="s">
        <v>10</v>
      </c>
      <c r="D473" t="s">
        <v>91</v>
      </c>
      <c r="E473" t="s">
        <v>123</v>
      </c>
      <c r="F473" t="s">
        <v>163</v>
      </c>
      <c r="G473" s="7">
        <v>1980</v>
      </c>
      <c r="H473" s="1">
        <v>257298.52</v>
      </c>
      <c r="I473" s="1">
        <f>HLOOKUP(F473,'HW Index'!$B$9:$F$114, 'Mains Data'!G473-1910, FALSE)</f>
        <v>0.35188509874326751</v>
      </c>
      <c r="J473" s="1">
        <f t="shared" si="14"/>
        <v>731200.3859183673</v>
      </c>
      <c r="K473" s="6">
        <v>19538</v>
      </c>
    </row>
    <row r="474" spans="1:11" x14ac:dyDescent="0.25">
      <c r="A474">
        <f t="shared" si="15"/>
        <v>467</v>
      </c>
      <c r="B474" t="s">
        <v>97</v>
      </c>
      <c r="C474" t="s">
        <v>10</v>
      </c>
      <c r="D474" t="s">
        <v>91</v>
      </c>
      <c r="E474" t="s">
        <v>123</v>
      </c>
      <c r="F474" t="s">
        <v>163</v>
      </c>
      <c r="G474" s="7">
        <v>1981</v>
      </c>
      <c r="H474" s="1">
        <v>412830.91000000003</v>
      </c>
      <c r="I474" s="1">
        <f>HLOOKUP(F474,'HW Index'!$B$9:$F$114, 'Mains Data'!G474-1910, FALSE)</f>
        <v>0.38779174147217232</v>
      </c>
      <c r="J474" s="1">
        <f t="shared" si="14"/>
        <v>1064568.5966203706</v>
      </c>
      <c r="K474" s="6">
        <v>37085</v>
      </c>
    </row>
    <row r="475" spans="1:11" x14ac:dyDescent="0.25">
      <c r="A475">
        <f t="shared" si="15"/>
        <v>468</v>
      </c>
      <c r="B475" t="s">
        <v>97</v>
      </c>
      <c r="C475" t="s">
        <v>10</v>
      </c>
      <c r="D475" t="s">
        <v>91</v>
      </c>
      <c r="E475" t="s">
        <v>123</v>
      </c>
      <c r="F475" t="s">
        <v>163</v>
      </c>
      <c r="G475" s="7">
        <v>1982</v>
      </c>
      <c r="H475" s="1">
        <v>689205.85</v>
      </c>
      <c r="I475" s="1">
        <f>HLOOKUP(F475,'HW Index'!$B$9:$F$114, 'Mains Data'!G475-1910, FALSE)</f>
        <v>0.41651705565529623</v>
      </c>
      <c r="J475" s="1">
        <f t="shared" si="14"/>
        <v>1654688.1829741378</v>
      </c>
      <c r="K475" s="6">
        <v>39165</v>
      </c>
    </row>
    <row r="476" spans="1:11" x14ac:dyDescent="0.25">
      <c r="A476">
        <f t="shared" si="15"/>
        <v>469</v>
      </c>
      <c r="B476" t="s">
        <v>97</v>
      </c>
      <c r="C476" t="s">
        <v>10</v>
      </c>
      <c r="D476" t="s">
        <v>91</v>
      </c>
      <c r="E476" t="s">
        <v>123</v>
      </c>
      <c r="F476" t="s">
        <v>163</v>
      </c>
      <c r="G476" s="7">
        <v>1983</v>
      </c>
      <c r="H476" s="1">
        <v>240011.74</v>
      </c>
      <c r="I476" s="1">
        <f>HLOOKUP(F476,'HW Index'!$B$9:$F$114, 'Mains Data'!G476-1910, FALSE)</f>
        <v>0.43267504488330338</v>
      </c>
      <c r="J476" s="1">
        <f t="shared" si="14"/>
        <v>554715.93020746892</v>
      </c>
      <c r="K476" s="6">
        <v>6166</v>
      </c>
    </row>
    <row r="477" spans="1:11" x14ac:dyDescent="0.25">
      <c r="A477">
        <f t="shared" si="15"/>
        <v>470</v>
      </c>
      <c r="B477" t="s">
        <v>97</v>
      </c>
      <c r="C477" t="s">
        <v>10</v>
      </c>
      <c r="D477" t="s">
        <v>91</v>
      </c>
      <c r="E477" t="s">
        <v>123</v>
      </c>
      <c r="F477" t="s">
        <v>163</v>
      </c>
      <c r="G477" s="7">
        <v>1984</v>
      </c>
      <c r="H477" s="1">
        <v>239655</v>
      </c>
      <c r="I477" s="1">
        <f>HLOOKUP(F477,'HW Index'!$B$9:$F$114, 'Mains Data'!G477-1910, FALSE)</f>
        <v>0.44344703770197486</v>
      </c>
      <c r="J477" s="1">
        <f t="shared" si="14"/>
        <v>540436.57894736843</v>
      </c>
      <c r="K477" s="6">
        <v>12907</v>
      </c>
    </row>
    <row r="478" spans="1:11" x14ac:dyDescent="0.25">
      <c r="A478">
        <f t="shared" si="15"/>
        <v>471</v>
      </c>
      <c r="B478" t="s">
        <v>97</v>
      </c>
      <c r="C478" t="s">
        <v>10</v>
      </c>
      <c r="D478" t="s">
        <v>91</v>
      </c>
      <c r="E478" t="s">
        <v>123</v>
      </c>
      <c r="F478" t="s">
        <v>163</v>
      </c>
      <c r="G478" s="7">
        <v>1985</v>
      </c>
      <c r="H478" s="1">
        <v>549018.54</v>
      </c>
      <c r="I478" s="1">
        <f>HLOOKUP(F478,'HW Index'!$B$9:$F$114, 'Mains Data'!G478-1910, FALSE)</f>
        <v>0.44883303411131059</v>
      </c>
      <c r="J478" s="1">
        <f t="shared" si="14"/>
        <v>1223213.30712</v>
      </c>
      <c r="K478" s="6">
        <v>35148</v>
      </c>
    </row>
    <row r="479" spans="1:11" x14ac:dyDescent="0.25">
      <c r="A479">
        <f t="shared" si="15"/>
        <v>472</v>
      </c>
      <c r="B479" t="s">
        <v>97</v>
      </c>
      <c r="C479" t="s">
        <v>10</v>
      </c>
      <c r="D479" t="s">
        <v>91</v>
      </c>
      <c r="E479" t="s">
        <v>123</v>
      </c>
      <c r="F479" t="s">
        <v>163</v>
      </c>
      <c r="G479" s="7">
        <v>1986</v>
      </c>
      <c r="H479" s="1">
        <v>162756.25</v>
      </c>
      <c r="I479" s="1">
        <f>HLOOKUP(F479,'HW Index'!$B$9:$F$114, 'Mains Data'!G479-1910, FALSE)</f>
        <v>0.45421903052064633</v>
      </c>
      <c r="J479" s="1">
        <f t="shared" si="14"/>
        <v>358321.07213438733</v>
      </c>
      <c r="K479" s="6">
        <v>11137</v>
      </c>
    </row>
    <row r="480" spans="1:11" x14ac:dyDescent="0.25">
      <c r="A480">
        <f t="shared" si="15"/>
        <v>473</v>
      </c>
      <c r="B480" t="s">
        <v>97</v>
      </c>
      <c r="C480" t="s">
        <v>10</v>
      </c>
      <c r="D480" t="s">
        <v>91</v>
      </c>
      <c r="E480" t="s">
        <v>123</v>
      </c>
      <c r="F480" t="s">
        <v>163</v>
      </c>
      <c r="G480" s="7">
        <v>1987</v>
      </c>
      <c r="H480" s="1">
        <v>256768.33</v>
      </c>
      <c r="I480" s="1">
        <f>HLOOKUP(F480,'HW Index'!$B$9:$F$114, 'Mains Data'!G480-1910, FALSE)</f>
        <v>0.46678635547576303</v>
      </c>
      <c r="J480" s="1">
        <f t="shared" si="14"/>
        <v>550076.76850000001</v>
      </c>
      <c r="K480" s="6">
        <v>11847</v>
      </c>
    </row>
    <row r="481" spans="1:11" x14ac:dyDescent="0.25">
      <c r="A481">
        <f t="shared" si="15"/>
        <v>474</v>
      </c>
      <c r="B481" t="s">
        <v>97</v>
      </c>
      <c r="C481" t="s">
        <v>10</v>
      </c>
      <c r="D481" t="s">
        <v>91</v>
      </c>
      <c r="E481" t="s">
        <v>123</v>
      </c>
      <c r="F481" t="s">
        <v>163</v>
      </c>
      <c r="G481" s="7">
        <v>1988</v>
      </c>
      <c r="H481" s="1">
        <v>318945.08999999997</v>
      </c>
      <c r="I481" s="1">
        <f>HLOOKUP(F481,'HW Index'!$B$9:$F$114, 'Mains Data'!G481-1910, FALSE)</f>
        <v>0.48653500897666069</v>
      </c>
      <c r="J481" s="1">
        <f t="shared" si="14"/>
        <v>655543.96726937266</v>
      </c>
      <c r="K481" s="6">
        <v>20302</v>
      </c>
    </row>
    <row r="482" spans="1:11" x14ac:dyDescent="0.25">
      <c r="A482">
        <f t="shared" si="15"/>
        <v>475</v>
      </c>
      <c r="B482" t="s">
        <v>97</v>
      </c>
      <c r="C482" t="s">
        <v>10</v>
      </c>
      <c r="D482" t="s">
        <v>91</v>
      </c>
      <c r="E482" t="s">
        <v>123</v>
      </c>
      <c r="F482" t="s">
        <v>163</v>
      </c>
      <c r="G482" s="7">
        <v>1989</v>
      </c>
      <c r="H482" s="1">
        <v>97227</v>
      </c>
      <c r="I482" s="1">
        <f>HLOOKUP(F482,'HW Index'!$B$9:$F$114, 'Mains Data'!G482-1910, FALSE)</f>
        <v>0.51705565529622977</v>
      </c>
      <c r="J482" s="1">
        <f t="shared" si="14"/>
        <v>188039.71875</v>
      </c>
      <c r="K482" s="6">
        <v>5923</v>
      </c>
    </row>
    <row r="483" spans="1:11" x14ac:dyDescent="0.25">
      <c r="A483">
        <f t="shared" si="15"/>
        <v>476</v>
      </c>
      <c r="B483" t="s">
        <v>97</v>
      </c>
      <c r="C483" t="s">
        <v>10</v>
      </c>
      <c r="D483" t="s">
        <v>91</v>
      </c>
      <c r="E483" t="s">
        <v>123</v>
      </c>
      <c r="F483" t="s">
        <v>163</v>
      </c>
      <c r="G483" s="7">
        <v>1990</v>
      </c>
      <c r="H483" s="1">
        <v>524871.68999999994</v>
      </c>
      <c r="I483" s="1">
        <f>HLOOKUP(F483,'HW Index'!$B$9:$F$114, 'Mains Data'!G483-1910, FALSE)</f>
        <v>0.52962298025134646</v>
      </c>
      <c r="J483" s="1">
        <f t="shared" si="14"/>
        <v>991028.91976271186</v>
      </c>
      <c r="K483" s="6">
        <v>22844</v>
      </c>
    </row>
    <row r="484" spans="1:11" x14ac:dyDescent="0.25">
      <c r="A484">
        <f t="shared" si="15"/>
        <v>477</v>
      </c>
      <c r="B484" t="s">
        <v>97</v>
      </c>
      <c r="C484" t="s">
        <v>10</v>
      </c>
      <c r="D484" t="s">
        <v>91</v>
      </c>
      <c r="E484" t="s">
        <v>123</v>
      </c>
      <c r="F484" t="s">
        <v>163</v>
      </c>
      <c r="G484" s="7">
        <v>1991</v>
      </c>
      <c r="H484" s="1">
        <v>148254.12999999998</v>
      </c>
      <c r="I484" s="1">
        <f>HLOOKUP(F484,'HW Index'!$B$9:$F$114, 'Mains Data'!G484-1910, FALSE)</f>
        <v>0.54398563734290839</v>
      </c>
      <c r="J484" s="1">
        <f t="shared" si="14"/>
        <v>272533.16966996697</v>
      </c>
      <c r="K484" s="6">
        <v>7439</v>
      </c>
    </row>
    <row r="485" spans="1:11" x14ac:dyDescent="0.25">
      <c r="A485">
        <f t="shared" si="15"/>
        <v>478</v>
      </c>
      <c r="B485" t="s">
        <v>97</v>
      </c>
      <c r="C485" t="s">
        <v>10</v>
      </c>
      <c r="D485" t="s">
        <v>91</v>
      </c>
      <c r="E485" t="s">
        <v>123</v>
      </c>
      <c r="F485" t="s">
        <v>163</v>
      </c>
      <c r="G485" s="7">
        <v>1992</v>
      </c>
      <c r="H485" s="1">
        <v>554540.06000000006</v>
      </c>
      <c r="I485" s="1">
        <f>HLOOKUP(F485,'HW Index'!$B$9:$F$114, 'Mains Data'!G485-1910, FALSE)</f>
        <v>0.54757630161579895</v>
      </c>
      <c r="J485" s="1">
        <f t="shared" si="14"/>
        <v>1012717.4210491803</v>
      </c>
      <c r="K485" s="6">
        <v>25638</v>
      </c>
    </row>
    <row r="486" spans="1:11" x14ac:dyDescent="0.25">
      <c r="A486">
        <f t="shared" si="15"/>
        <v>479</v>
      </c>
      <c r="B486" t="s">
        <v>97</v>
      </c>
      <c r="C486" t="s">
        <v>10</v>
      </c>
      <c r="D486" t="s">
        <v>91</v>
      </c>
      <c r="E486" t="s">
        <v>123</v>
      </c>
      <c r="F486" t="s">
        <v>163</v>
      </c>
      <c r="G486" s="7">
        <v>1993</v>
      </c>
      <c r="H486" s="1">
        <v>93888.209999999992</v>
      </c>
      <c r="I486" s="1">
        <f>HLOOKUP(F486,'HW Index'!$B$9:$F$114, 'Mains Data'!G486-1910, FALSE)</f>
        <v>0.56193895870736088</v>
      </c>
      <c r="J486" s="1">
        <f t="shared" si="14"/>
        <v>167079.0190734824</v>
      </c>
      <c r="K486" s="6">
        <v>4138</v>
      </c>
    </row>
    <row r="487" spans="1:11" x14ac:dyDescent="0.25">
      <c r="A487">
        <f t="shared" si="15"/>
        <v>480</v>
      </c>
      <c r="B487" t="s">
        <v>97</v>
      </c>
      <c r="C487" t="s">
        <v>10</v>
      </c>
      <c r="D487" t="s">
        <v>91</v>
      </c>
      <c r="E487" t="s">
        <v>123</v>
      </c>
      <c r="F487" t="s">
        <v>163</v>
      </c>
      <c r="G487" s="7">
        <v>1994</v>
      </c>
      <c r="H487" s="1">
        <v>345069.2</v>
      </c>
      <c r="I487" s="1">
        <f>HLOOKUP(F487,'HW Index'!$B$9:$F$114, 'Mains Data'!G487-1910, FALSE)</f>
        <v>0.57271095152603235</v>
      </c>
      <c r="J487" s="1">
        <f t="shared" si="14"/>
        <v>602518.94796238246</v>
      </c>
      <c r="K487" s="6">
        <v>7799</v>
      </c>
    </row>
    <row r="488" spans="1:11" x14ac:dyDescent="0.25">
      <c r="A488">
        <f t="shared" si="15"/>
        <v>481</v>
      </c>
      <c r="B488" t="s">
        <v>97</v>
      </c>
      <c r="C488" t="s">
        <v>10</v>
      </c>
      <c r="D488" t="s">
        <v>91</v>
      </c>
      <c r="E488" t="s">
        <v>123</v>
      </c>
      <c r="F488" t="s">
        <v>163</v>
      </c>
      <c r="G488" s="7">
        <v>1995</v>
      </c>
      <c r="H488" s="1">
        <v>137533</v>
      </c>
      <c r="I488" s="1">
        <f>HLOOKUP(F488,'HW Index'!$B$9:$F$114, 'Mains Data'!G488-1910, FALSE)</f>
        <v>0.5888689407540395</v>
      </c>
      <c r="J488" s="1">
        <f t="shared" si="14"/>
        <v>233554.51524390242</v>
      </c>
      <c r="K488" s="6">
        <v>4193</v>
      </c>
    </row>
    <row r="489" spans="1:11" x14ac:dyDescent="0.25">
      <c r="A489">
        <f t="shared" si="15"/>
        <v>482</v>
      </c>
      <c r="B489" t="s">
        <v>97</v>
      </c>
      <c r="C489" t="s">
        <v>10</v>
      </c>
      <c r="D489" t="s">
        <v>91</v>
      </c>
      <c r="E489" t="s">
        <v>123</v>
      </c>
      <c r="F489" t="s">
        <v>163</v>
      </c>
      <c r="G489" s="7">
        <v>1996</v>
      </c>
      <c r="H489" s="1">
        <v>231600</v>
      </c>
      <c r="I489" s="1">
        <f>HLOOKUP(F489,'HW Index'!$B$9:$F$114, 'Mains Data'!G489-1910, FALSE)</f>
        <v>0.59964093357271098</v>
      </c>
      <c r="J489" s="1">
        <f t="shared" si="14"/>
        <v>386231.13772455091</v>
      </c>
      <c r="K489" s="6">
        <v>4806</v>
      </c>
    </row>
    <row r="490" spans="1:11" x14ac:dyDescent="0.25">
      <c r="A490">
        <f t="shared" si="15"/>
        <v>483</v>
      </c>
      <c r="B490" t="s">
        <v>97</v>
      </c>
      <c r="C490" t="s">
        <v>10</v>
      </c>
      <c r="D490" t="s">
        <v>91</v>
      </c>
      <c r="E490" t="s">
        <v>123</v>
      </c>
      <c r="F490" t="s">
        <v>163</v>
      </c>
      <c r="G490" s="7">
        <v>1997</v>
      </c>
      <c r="H490" s="1">
        <v>324935</v>
      </c>
      <c r="I490" s="1">
        <f>HLOOKUP(F490,'HW Index'!$B$9:$F$114, 'Mains Data'!G490-1910, FALSE)</f>
        <v>0.61220825852782768</v>
      </c>
      <c r="J490" s="1">
        <f t="shared" si="14"/>
        <v>530758.92961876828</v>
      </c>
      <c r="K490" s="6">
        <v>10471</v>
      </c>
    </row>
    <row r="491" spans="1:11" x14ac:dyDescent="0.25">
      <c r="A491">
        <f t="shared" si="15"/>
        <v>484</v>
      </c>
      <c r="B491" t="s">
        <v>97</v>
      </c>
      <c r="C491" t="s">
        <v>10</v>
      </c>
      <c r="D491" t="s">
        <v>91</v>
      </c>
      <c r="E491" t="s">
        <v>123</v>
      </c>
      <c r="F491" t="s">
        <v>163</v>
      </c>
      <c r="G491" s="7">
        <v>1998</v>
      </c>
      <c r="H491" s="1">
        <v>458771.32</v>
      </c>
      <c r="I491" s="1">
        <f>HLOOKUP(F491,'HW Index'!$B$9:$F$114, 'Mains Data'!G491-1910, FALSE)</f>
        <v>0.62118491921005381</v>
      </c>
      <c r="J491" s="1">
        <f t="shared" si="14"/>
        <v>738542.26947976882</v>
      </c>
      <c r="K491" s="6">
        <v>15025</v>
      </c>
    </row>
    <row r="492" spans="1:11" x14ac:dyDescent="0.25">
      <c r="A492">
        <f t="shared" si="15"/>
        <v>485</v>
      </c>
      <c r="B492" t="s">
        <v>97</v>
      </c>
      <c r="C492" t="s">
        <v>10</v>
      </c>
      <c r="D492" t="s">
        <v>91</v>
      </c>
      <c r="E492" t="s">
        <v>123</v>
      </c>
      <c r="F492" t="s">
        <v>163</v>
      </c>
      <c r="G492" s="7">
        <v>1999</v>
      </c>
      <c r="H492" s="1">
        <v>401996.22</v>
      </c>
      <c r="I492" s="1">
        <f>HLOOKUP(F492,'HW Index'!$B$9:$F$114, 'Mains Data'!G492-1910, FALSE)</f>
        <v>0.63195691202872528</v>
      </c>
      <c r="J492" s="1">
        <f t="shared" si="14"/>
        <v>636113.33676136367</v>
      </c>
      <c r="K492" s="6">
        <v>10168</v>
      </c>
    </row>
    <row r="493" spans="1:11" x14ac:dyDescent="0.25">
      <c r="A493">
        <f t="shared" si="15"/>
        <v>486</v>
      </c>
      <c r="B493" t="s">
        <v>97</v>
      </c>
      <c r="C493" t="s">
        <v>10</v>
      </c>
      <c r="D493" t="s">
        <v>91</v>
      </c>
      <c r="E493" t="s">
        <v>123</v>
      </c>
      <c r="F493" t="s">
        <v>163</v>
      </c>
      <c r="G493" s="7">
        <v>2000</v>
      </c>
      <c r="H493" s="1">
        <v>419031.82</v>
      </c>
      <c r="I493" s="1">
        <f>HLOOKUP(F493,'HW Index'!$B$9:$F$114, 'Mains Data'!G493-1910, FALSE)</f>
        <v>0.6391382405745063</v>
      </c>
      <c r="J493" s="1">
        <f t="shared" si="14"/>
        <v>655620.01050561795</v>
      </c>
      <c r="K493" s="6">
        <v>9526</v>
      </c>
    </row>
    <row r="494" spans="1:11" x14ac:dyDescent="0.25">
      <c r="A494">
        <f t="shared" si="15"/>
        <v>487</v>
      </c>
      <c r="B494" t="s">
        <v>97</v>
      </c>
      <c r="C494" t="s">
        <v>10</v>
      </c>
      <c r="D494" t="s">
        <v>91</v>
      </c>
      <c r="E494" t="s">
        <v>123</v>
      </c>
      <c r="F494" t="s">
        <v>163</v>
      </c>
      <c r="G494" s="7">
        <v>2001</v>
      </c>
      <c r="H494" s="1">
        <v>551955.05000000005</v>
      </c>
      <c r="I494" s="1">
        <f>HLOOKUP(F494,'HW Index'!$B$9:$F$114, 'Mains Data'!G494-1910, FALSE)</f>
        <v>0.651705565529623</v>
      </c>
      <c r="J494" s="1">
        <f t="shared" si="14"/>
        <v>846939.29159779614</v>
      </c>
      <c r="K494" s="6">
        <v>8703</v>
      </c>
    </row>
    <row r="495" spans="1:11" x14ac:dyDescent="0.25">
      <c r="A495">
        <f t="shared" si="15"/>
        <v>488</v>
      </c>
      <c r="B495" t="s">
        <v>97</v>
      </c>
      <c r="C495" t="s">
        <v>10</v>
      </c>
      <c r="D495" t="s">
        <v>91</v>
      </c>
      <c r="E495" t="s">
        <v>123</v>
      </c>
      <c r="F495" t="s">
        <v>163</v>
      </c>
      <c r="G495" s="7">
        <v>2002</v>
      </c>
      <c r="H495" s="1">
        <v>529353.74</v>
      </c>
      <c r="I495" s="1">
        <f>HLOOKUP(F495,'HW Index'!$B$9:$F$114, 'Mains Data'!G495-1910, FALSE)</f>
        <v>0.66965888689407538</v>
      </c>
      <c r="J495" s="1">
        <f t="shared" si="14"/>
        <v>790482.66268096515</v>
      </c>
      <c r="K495" s="6">
        <v>604</v>
      </c>
    </row>
    <row r="496" spans="1:11" x14ac:dyDescent="0.25">
      <c r="A496">
        <f t="shared" si="15"/>
        <v>489</v>
      </c>
      <c r="B496" t="s">
        <v>97</v>
      </c>
      <c r="C496" t="s">
        <v>10</v>
      </c>
      <c r="D496" t="s">
        <v>91</v>
      </c>
      <c r="E496" t="s">
        <v>123</v>
      </c>
      <c r="F496" t="s">
        <v>163</v>
      </c>
      <c r="G496" s="7">
        <v>2003</v>
      </c>
      <c r="H496" s="1">
        <v>174140.99999999997</v>
      </c>
      <c r="I496" s="1">
        <f>HLOOKUP(F496,'HW Index'!$B$9:$F$114, 'Mains Data'!G496-1910, FALSE)</f>
        <v>0.6768402154398564</v>
      </c>
      <c r="J496" s="1">
        <f t="shared" si="14"/>
        <v>257285.2440318302</v>
      </c>
      <c r="K496" s="6">
        <v>2806</v>
      </c>
    </row>
    <row r="497" spans="1:11" x14ac:dyDescent="0.25">
      <c r="A497">
        <f t="shared" si="15"/>
        <v>490</v>
      </c>
      <c r="B497" t="s">
        <v>97</v>
      </c>
      <c r="C497" t="s">
        <v>10</v>
      </c>
      <c r="D497" t="s">
        <v>91</v>
      </c>
      <c r="E497" t="s">
        <v>123</v>
      </c>
      <c r="F497" t="s">
        <v>163</v>
      </c>
      <c r="G497" s="7">
        <v>2004</v>
      </c>
      <c r="H497" s="1">
        <v>266060.36</v>
      </c>
      <c r="I497" s="1">
        <f>HLOOKUP(F497,'HW Index'!$B$9:$F$114, 'Mains Data'!G497-1910, FALSE)</f>
        <v>0.69479353680430878</v>
      </c>
      <c r="J497" s="1">
        <f t="shared" si="14"/>
        <v>382934.41994832043</v>
      </c>
      <c r="K497" s="6">
        <v>1585</v>
      </c>
    </row>
    <row r="498" spans="1:11" x14ac:dyDescent="0.25">
      <c r="A498">
        <f t="shared" si="15"/>
        <v>491</v>
      </c>
      <c r="B498" t="s">
        <v>97</v>
      </c>
      <c r="C498" t="s">
        <v>10</v>
      </c>
      <c r="D498" t="s">
        <v>91</v>
      </c>
      <c r="E498" t="s">
        <v>123</v>
      </c>
      <c r="F498" t="s">
        <v>163</v>
      </c>
      <c r="G498" s="7">
        <v>2005</v>
      </c>
      <c r="H498" s="1">
        <v>316452.4800000001</v>
      </c>
      <c r="I498" s="1">
        <f>HLOOKUP(F498,'HW Index'!$B$9:$F$114, 'Mains Data'!G498-1910, FALSE)</f>
        <v>0.74326750448833034</v>
      </c>
      <c r="J498" s="1">
        <f t="shared" si="14"/>
        <v>425758.52985507261</v>
      </c>
      <c r="K498" s="6">
        <v>8818</v>
      </c>
    </row>
    <row r="499" spans="1:11" x14ac:dyDescent="0.25">
      <c r="A499">
        <f t="shared" si="15"/>
        <v>492</v>
      </c>
      <c r="B499" t="s">
        <v>97</v>
      </c>
      <c r="C499" t="s">
        <v>10</v>
      </c>
      <c r="D499" t="s">
        <v>91</v>
      </c>
      <c r="E499" t="s">
        <v>123</v>
      </c>
      <c r="F499" t="s">
        <v>163</v>
      </c>
      <c r="G499" s="7">
        <v>2006</v>
      </c>
      <c r="H499" s="1">
        <v>67287.89</v>
      </c>
      <c r="I499" s="1">
        <f>HLOOKUP(F499,'HW Index'!$B$9:$F$114, 'Mains Data'!G499-1910, FALSE)</f>
        <v>0.77917414721723521</v>
      </c>
      <c r="J499" s="1">
        <f t="shared" si="14"/>
        <v>86357.960207373268</v>
      </c>
      <c r="K499" s="6">
        <v>1306</v>
      </c>
    </row>
    <row r="500" spans="1:11" x14ac:dyDescent="0.25">
      <c r="A500">
        <f t="shared" si="15"/>
        <v>493</v>
      </c>
      <c r="B500" t="s">
        <v>97</v>
      </c>
      <c r="C500" t="s">
        <v>10</v>
      </c>
      <c r="D500" t="s">
        <v>91</v>
      </c>
      <c r="E500" t="s">
        <v>123</v>
      </c>
      <c r="F500" t="s">
        <v>163</v>
      </c>
      <c r="G500" s="7">
        <v>2007</v>
      </c>
      <c r="H500" s="1">
        <v>109051.79</v>
      </c>
      <c r="I500" s="1">
        <f>HLOOKUP(F500,'HW Index'!$B$9:$F$114, 'Mains Data'!G500-1910, FALSE)</f>
        <v>0.81687612208258531</v>
      </c>
      <c r="J500" s="1">
        <f t="shared" si="14"/>
        <v>133498.5649010989</v>
      </c>
      <c r="K500" s="6">
        <v>2857</v>
      </c>
    </row>
    <row r="501" spans="1:11" x14ac:dyDescent="0.25">
      <c r="A501">
        <f t="shared" si="15"/>
        <v>494</v>
      </c>
      <c r="B501" t="s">
        <v>97</v>
      </c>
      <c r="C501" t="s">
        <v>10</v>
      </c>
      <c r="D501" t="s">
        <v>91</v>
      </c>
      <c r="E501" t="s">
        <v>123</v>
      </c>
      <c r="F501" t="s">
        <v>163</v>
      </c>
      <c r="G501" s="7">
        <v>2008</v>
      </c>
      <c r="H501" s="1">
        <v>207923</v>
      </c>
      <c r="I501" s="1">
        <f>HLOOKUP(F501,'HW Index'!$B$9:$F$114, 'Mains Data'!G501-1910, FALSE)</f>
        <v>0.85098743267504484</v>
      </c>
      <c r="J501" s="1">
        <f t="shared" si="14"/>
        <v>244331.45780590718</v>
      </c>
      <c r="K501" s="6">
        <v>2232</v>
      </c>
    </row>
    <row r="502" spans="1:11" x14ac:dyDescent="0.25">
      <c r="A502">
        <f t="shared" si="15"/>
        <v>495</v>
      </c>
      <c r="B502" t="s">
        <v>97</v>
      </c>
      <c r="C502" t="s">
        <v>10</v>
      </c>
      <c r="D502" t="s">
        <v>91</v>
      </c>
      <c r="E502" t="s">
        <v>123</v>
      </c>
      <c r="F502" t="s">
        <v>163</v>
      </c>
      <c r="G502" s="7">
        <v>2009</v>
      </c>
      <c r="H502" s="1">
        <v>111998.02</v>
      </c>
      <c r="I502" s="1">
        <f>HLOOKUP(F502,'HW Index'!$B$9:$F$114, 'Mains Data'!G502-1910, FALSE)</f>
        <v>0.90125673249551164</v>
      </c>
      <c r="J502" s="1">
        <f t="shared" si="14"/>
        <v>124268.71940239044</v>
      </c>
      <c r="K502" s="6">
        <v>710</v>
      </c>
    </row>
    <row r="503" spans="1:11" x14ac:dyDescent="0.25">
      <c r="A503">
        <f t="shared" si="15"/>
        <v>496</v>
      </c>
      <c r="B503" t="s">
        <v>97</v>
      </c>
      <c r="C503" t="s">
        <v>10</v>
      </c>
      <c r="D503" t="s">
        <v>91</v>
      </c>
      <c r="E503" t="s">
        <v>123</v>
      </c>
      <c r="F503" t="s">
        <v>163</v>
      </c>
      <c r="G503" s="7">
        <v>2010</v>
      </c>
      <c r="H503" s="1">
        <v>97286.040000000023</v>
      </c>
      <c r="I503" s="1">
        <f>HLOOKUP(F503,'HW Index'!$B$9:$F$114, 'Mains Data'!G503-1910, FALSE)</f>
        <v>0.88150807899461403</v>
      </c>
      <c r="J503" s="1">
        <f t="shared" si="14"/>
        <v>110363.18590631367</v>
      </c>
      <c r="K503" s="6">
        <v>636</v>
      </c>
    </row>
    <row r="504" spans="1:11" x14ac:dyDescent="0.25">
      <c r="A504">
        <f t="shared" si="15"/>
        <v>497</v>
      </c>
      <c r="B504" t="s">
        <v>97</v>
      </c>
      <c r="C504" t="s">
        <v>10</v>
      </c>
      <c r="D504" t="s">
        <v>91</v>
      </c>
      <c r="E504" t="s">
        <v>123</v>
      </c>
      <c r="F504" t="s">
        <v>163</v>
      </c>
      <c r="G504" s="7">
        <v>2011</v>
      </c>
      <c r="H504" s="1">
        <v>86514.89</v>
      </c>
      <c r="I504" s="1">
        <f>HLOOKUP(F504,'HW Index'!$B$9:$F$114, 'Mains Data'!G504-1910, FALSE)</f>
        <v>0.90843806104129265</v>
      </c>
      <c r="J504" s="1">
        <f t="shared" si="14"/>
        <v>95234.770217391299</v>
      </c>
      <c r="K504" s="6">
        <v>974</v>
      </c>
    </row>
    <row r="505" spans="1:11" x14ac:dyDescent="0.25">
      <c r="A505">
        <f t="shared" si="15"/>
        <v>498</v>
      </c>
      <c r="B505" t="s">
        <v>97</v>
      </c>
      <c r="C505" t="s">
        <v>10</v>
      </c>
      <c r="D505" t="s">
        <v>91</v>
      </c>
      <c r="E505" t="s">
        <v>123</v>
      </c>
      <c r="F505" t="s">
        <v>163</v>
      </c>
      <c r="G505" s="7">
        <v>2012</v>
      </c>
      <c r="H505" s="1">
        <v>272603.45</v>
      </c>
      <c r="I505" s="1">
        <f>HLOOKUP(F505,'HW Index'!$B$9:$F$114, 'Mains Data'!G505-1910, FALSE)</f>
        <v>0.95332136445242366</v>
      </c>
      <c r="J505" s="1">
        <f t="shared" si="14"/>
        <v>285951.26487758948</v>
      </c>
      <c r="K505" s="6">
        <v>2662</v>
      </c>
    </row>
    <row r="506" spans="1:11" x14ac:dyDescent="0.25">
      <c r="A506">
        <f t="shared" si="15"/>
        <v>499</v>
      </c>
      <c r="B506" t="s">
        <v>97</v>
      </c>
      <c r="C506" t="s">
        <v>10</v>
      </c>
      <c r="D506" t="s">
        <v>91</v>
      </c>
      <c r="E506" t="s">
        <v>123</v>
      </c>
      <c r="F506" t="s">
        <v>163</v>
      </c>
      <c r="G506" s="7">
        <v>2013</v>
      </c>
      <c r="H506" s="1">
        <v>533043.18999999994</v>
      </c>
      <c r="I506" s="1">
        <f>HLOOKUP(F506,'HW Index'!$B$9:$F$114, 'Mains Data'!G506-1910, FALSE)</f>
        <v>0.96050269299820468</v>
      </c>
      <c r="J506" s="1">
        <f t="shared" si="14"/>
        <v>554962.72304672888</v>
      </c>
      <c r="K506" s="6">
        <v>12922</v>
      </c>
    </row>
    <row r="507" spans="1:11" x14ac:dyDescent="0.25">
      <c r="A507">
        <f t="shared" si="15"/>
        <v>500</v>
      </c>
      <c r="B507" t="s">
        <v>97</v>
      </c>
      <c r="C507" t="s">
        <v>10</v>
      </c>
      <c r="D507" t="s">
        <v>91</v>
      </c>
      <c r="E507" t="s">
        <v>123</v>
      </c>
      <c r="F507" t="s">
        <v>163</v>
      </c>
      <c r="G507" s="7">
        <v>2014</v>
      </c>
      <c r="H507" s="1">
        <v>1897711.45</v>
      </c>
      <c r="I507" s="1">
        <f>HLOOKUP(F507,'HW Index'!$B$9:$F$114, 'Mains Data'!G507-1910, FALSE)</f>
        <v>0.96947935368043092</v>
      </c>
      <c r="J507" s="1">
        <f t="shared" si="14"/>
        <v>1957454.2178703703</v>
      </c>
      <c r="K507" s="6">
        <v>7169</v>
      </c>
    </row>
    <row r="508" spans="1:11" x14ac:dyDescent="0.25">
      <c r="A508">
        <f t="shared" si="15"/>
        <v>501</v>
      </c>
      <c r="B508" t="s">
        <v>97</v>
      </c>
      <c r="C508" t="s">
        <v>10</v>
      </c>
      <c r="D508" t="s">
        <v>91</v>
      </c>
      <c r="E508" t="s">
        <v>123</v>
      </c>
      <c r="F508" t="s">
        <v>163</v>
      </c>
      <c r="G508" s="7">
        <v>2015</v>
      </c>
      <c r="H508" s="1">
        <v>1481209.37</v>
      </c>
      <c r="I508" s="1">
        <f>HLOOKUP(F508,'HW Index'!$B$9:$F$114, 'Mains Data'!G508-1910, FALSE)</f>
        <v>0.98384201077199285</v>
      </c>
      <c r="J508" s="1">
        <f t="shared" si="14"/>
        <v>1505535.8012591242</v>
      </c>
      <c r="K508" s="6">
        <v>7846</v>
      </c>
    </row>
    <row r="509" spans="1:11" x14ac:dyDescent="0.25">
      <c r="A509">
        <f t="shared" si="15"/>
        <v>502</v>
      </c>
      <c r="B509" t="s">
        <v>97</v>
      </c>
      <c r="C509" t="s">
        <v>10</v>
      </c>
      <c r="D509" t="s">
        <v>91</v>
      </c>
      <c r="E509" t="s">
        <v>123</v>
      </c>
      <c r="F509" t="s">
        <v>163</v>
      </c>
      <c r="G509" s="7">
        <v>2016</v>
      </c>
      <c r="H509" s="1">
        <v>603720.81999999995</v>
      </c>
      <c r="I509" s="1">
        <f>HLOOKUP(F509,'HW Index'!$B$9:$F$114, 'Mains Data'!G509-1910, FALSE)</f>
        <v>1</v>
      </c>
      <c r="J509" s="1">
        <f t="shared" si="14"/>
        <v>603720.81999999995</v>
      </c>
      <c r="K509" s="6">
        <v>2054</v>
      </c>
    </row>
    <row r="510" spans="1:11" x14ac:dyDescent="0.25">
      <c r="A510">
        <f t="shared" si="15"/>
        <v>503</v>
      </c>
      <c r="B510" t="s">
        <v>97</v>
      </c>
      <c r="C510" t="s">
        <v>10</v>
      </c>
      <c r="D510" t="s">
        <v>92</v>
      </c>
      <c r="E510" t="s">
        <v>124</v>
      </c>
      <c r="F510" t="s">
        <v>163</v>
      </c>
      <c r="G510" s="7">
        <v>1957</v>
      </c>
      <c r="H510" s="1">
        <v>322341.06</v>
      </c>
      <c r="I510" s="1">
        <f>HLOOKUP(F510,'HW Index'!$B$9:$F$114, 'Mains Data'!G510-1910, FALSE)</f>
        <v>6.3183475091130009E-2</v>
      </c>
      <c r="J510" s="1">
        <f t="shared" si="14"/>
        <v>5101667.1611538464</v>
      </c>
      <c r="K510" s="6">
        <v>73703</v>
      </c>
    </row>
    <row r="511" spans="1:11" x14ac:dyDescent="0.25">
      <c r="A511">
        <f t="shared" si="15"/>
        <v>504</v>
      </c>
      <c r="B511" t="s">
        <v>97</v>
      </c>
      <c r="C511" t="s">
        <v>10</v>
      </c>
      <c r="D511" t="s">
        <v>92</v>
      </c>
      <c r="E511" t="s">
        <v>124</v>
      </c>
      <c r="F511" t="s">
        <v>163</v>
      </c>
      <c r="G511" s="7">
        <v>1958</v>
      </c>
      <c r="H511" s="1">
        <v>960.55</v>
      </c>
      <c r="I511" s="1">
        <f>HLOOKUP(F511,'HW Index'!$B$9:$F$114, 'Mains Data'!G511-1910, FALSE)</f>
        <v>6.6828675577156743E-2</v>
      </c>
      <c r="J511" s="1">
        <f t="shared" si="14"/>
        <v>14373.320909090908</v>
      </c>
      <c r="K511" s="6">
        <v>549</v>
      </c>
    </row>
    <row r="512" spans="1:11" x14ac:dyDescent="0.25">
      <c r="A512">
        <f t="shared" si="15"/>
        <v>505</v>
      </c>
      <c r="B512" t="s">
        <v>97</v>
      </c>
      <c r="C512" t="s">
        <v>10</v>
      </c>
      <c r="D512" t="s">
        <v>92</v>
      </c>
      <c r="E512" t="s">
        <v>124</v>
      </c>
      <c r="F512" t="s">
        <v>163</v>
      </c>
      <c r="G512" s="7">
        <v>1959</v>
      </c>
      <c r="H512" s="1">
        <v>69676.92</v>
      </c>
      <c r="I512" s="1">
        <f>HLOOKUP(F512,'HW Index'!$B$9:$F$114, 'Mains Data'!G512-1910, FALSE)</f>
        <v>6.9258809234507904E-2</v>
      </c>
      <c r="J512" s="1">
        <f t="shared" si="14"/>
        <v>1006036.9326315789</v>
      </c>
      <c r="K512" s="6">
        <v>16871</v>
      </c>
    </row>
    <row r="513" spans="1:11" x14ac:dyDescent="0.25">
      <c r="A513">
        <f t="shared" si="15"/>
        <v>506</v>
      </c>
      <c r="B513" t="s">
        <v>97</v>
      </c>
      <c r="C513" t="s">
        <v>10</v>
      </c>
      <c r="D513" t="s">
        <v>92</v>
      </c>
      <c r="E513" t="s">
        <v>124</v>
      </c>
      <c r="F513" t="s">
        <v>163</v>
      </c>
      <c r="G513" s="7">
        <v>1960</v>
      </c>
      <c r="H513" s="1">
        <v>106081.06</v>
      </c>
      <c r="I513" s="1">
        <f>HLOOKUP(F513,'HW Index'!$B$9:$F$114, 'Mains Data'!G513-1910, FALSE)</f>
        <v>7.4119076549210211E-2</v>
      </c>
      <c r="J513" s="1">
        <f t="shared" si="14"/>
        <v>1431224.7931147539</v>
      </c>
      <c r="K513" s="6">
        <v>18790</v>
      </c>
    </row>
    <row r="514" spans="1:11" x14ac:dyDescent="0.25">
      <c r="A514">
        <f t="shared" si="15"/>
        <v>507</v>
      </c>
      <c r="B514" t="s">
        <v>97</v>
      </c>
      <c r="C514" t="s">
        <v>10</v>
      </c>
      <c r="D514" t="s">
        <v>92</v>
      </c>
      <c r="E514" t="s">
        <v>124</v>
      </c>
      <c r="F514" t="s">
        <v>163</v>
      </c>
      <c r="G514" s="7">
        <v>1961</v>
      </c>
      <c r="H514" s="1">
        <v>39630.32</v>
      </c>
      <c r="I514" s="1">
        <f>HLOOKUP(F514,'HW Index'!$B$9:$F$114, 'Mains Data'!G514-1910, FALSE)</f>
        <v>0.12567324955116696</v>
      </c>
      <c r="J514" s="1">
        <f t="shared" si="14"/>
        <v>315344.11771428573</v>
      </c>
      <c r="K514" s="6">
        <v>16841</v>
      </c>
    </row>
    <row r="515" spans="1:11" x14ac:dyDescent="0.25">
      <c r="A515">
        <f t="shared" si="15"/>
        <v>508</v>
      </c>
      <c r="B515" t="s">
        <v>97</v>
      </c>
      <c r="C515" t="s">
        <v>10</v>
      </c>
      <c r="D515" t="s">
        <v>92</v>
      </c>
      <c r="E515" t="s">
        <v>124</v>
      </c>
      <c r="F515" t="s">
        <v>163</v>
      </c>
      <c r="G515" s="7">
        <v>1962</v>
      </c>
      <c r="H515" s="1">
        <v>40869.480000000003</v>
      </c>
      <c r="I515" s="1">
        <f>HLOOKUP(F515,'HW Index'!$B$9:$F$114, 'Mains Data'!G515-1910, FALSE)</f>
        <v>0.12567324955116696</v>
      </c>
      <c r="J515" s="1">
        <f t="shared" si="14"/>
        <v>325204.29085714289</v>
      </c>
      <c r="K515" s="6">
        <v>7575</v>
      </c>
    </row>
    <row r="516" spans="1:11" x14ac:dyDescent="0.25">
      <c r="A516">
        <f t="shared" si="15"/>
        <v>509</v>
      </c>
      <c r="B516" t="s">
        <v>97</v>
      </c>
      <c r="C516" t="s">
        <v>10</v>
      </c>
      <c r="D516" t="s">
        <v>92</v>
      </c>
      <c r="E516" t="s">
        <v>124</v>
      </c>
      <c r="F516" t="s">
        <v>163</v>
      </c>
      <c r="G516" s="7">
        <v>1963</v>
      </c>
      <c r="H516" s="1">
        <v>189724.71</v>
      </c>
      <c r="I516" s="1">
        <f>HLOOKUP(F516,'HW Index'!$B$9:$F$114, 'Mains Data'!G516-1910, FALSE)</f>
        <v>0.12926391382405744</v>
      </c>
      <c r="J516" s="1">
        <f t="shared" si="14"/>
        <v>1467731.4370833333</v>
      </c>
      <c r="K516" s="6">
        <v>12804</v>
      </c>
    </row>
    <row r="517" spans="1:11" x14ac:dyDescent="0.25">
      <c r="A517">
        <f t="shared" si="15"/>
        <v>510</v>
      </c>
      <c r="B517" t="s">
        <v>97</v>
      </c>
      <c r="C517" t="s">
        <v>10</v>
      </c>
      <c r="D517" t="s">
        <v>92</v>
      </c>
      <c r="E517" t="s">
        <v>124</v>
      </c>
      <c r="F517" t="s">
        <v>163</v>
      </c>
      <c r="G517" s="7">
        <v>1965</v>
      </c>
      <c r="H517" s="1">
        <v>341749.70000000007</v>
      </c>
      <c r="I517" s="1">
        <f>HLOOKUP(F517,'HW Index'!$B$9:$F$114, 'Mains Data'!G517-1910, FALSE)</f>
        <v>0.13285457809694792</v>
      </c>
      <c r="J517" s="1">
        <f t="shared" si="14"/>
        <v>2572359.2283783793</v>
      </c>
      <c r="K517" s="6">
        <v>56389</v>
      </c>
    </row>
    <row r="518" spans="1:11" x14ac:dyDescent="0.25">
      <c r="A518">
        <f t="shared" si="15"/>
        <v>511</v>
      </c>
      <c r="B518" t="s">
        <v>97</v>
      </c>
      <c r="C518" t="s">
        <v>10</v>
      </c>
      <c r="D518" t="s">
        <v>92</v>
      </c>
      <c r="E518" t="s">
        <v>124</v>
      </c>
      <c r="F518" t="s">
        <v>163</v>
      </c>
      <c r="G518" s="7">
        <v>1966</v>
      </c>
      <c r="H518" s="1">
        <v>115798</v>
      </c>
      <c r="I518" s="1">
        <f>HLOOKUP(F518,'HW Index'!$B$9:$F$114, 'Mains Data'!G518-1910, FALSE)</f>
        <v>0.13644524236983843</v>
      </c>
      <c r="J518" s="1">
        <f t="shared" si="14"/>
        <v>848677.44736842101</v>
      </c>
      <c r="K518" s="6">
        <v>14616</v>
      </c>
    </row>
    <row r="519" spans="1:11" x14ac:dyDescent="0.25">
      <c r="A519">
        <f t="shared" si="15"/>
        <v>512</v>
      </c>
      <c r="B519" t="s">
        <v>97</v>
      </c>
      <c r="C519" t="s">
        <v>10</v>
      </c>
      <c r="D519" t="s">
        <v>92</v>
      </c>
      <c r="E519" t="s">
        <v>124</v>
      </c>
      <c r="F519" t="s">
        <v>163</v>
      </c>
      <c r="G519" s="7">
        <v>1967</v>
      </c>
      <c r="H519" s="1">
        <v>16067</v>
      </c>
      <c r="I519" s="1">
        <f>HLOOKUP(F519,'HW Index'!$B$9:$F$114, 'Mains Data'!G519-1910, FALSE)</f>
        <v>0.14183123877917414</v>
      </c>
      <c r="J519" s="1">
        <f t="shared" si="14"/>
        <v>113282.51898734178</v>
      </c>
      <c r="K519" s="6">
        <v>1746</v>
      </c>
    </row>
    <row r="520" spans="1:11" x14ac:dyDescent="0.25">
      <c r="A520">
        <f t="shared" si="15"/>
        <v>513</v>
      </c>
      <c r="B520" t="s">
        <v>97</v>
      </c>
      <c r="C520" t="s">
        <v>10</v>
      </c>
      <c r="D520" t="s">
        <v>92</v>
      </c>
      <c r="E520" t="s">
        <v>124</v>
      </c>
      <c r="F520" t="s">
        <v>163</v>
      </c>
      <c r="G520" s="7">
        <v>1968</v>
      </c>
      <c r="H520" s="1">
        <v>47482</v>
      </c>
      <c r="I520" s="1">
        <f>HLOOKUP(F520,'HW Index'!$B$9:$F$114, 'Mains Data'!G520-1910, FALSE)</f>
        <v>0.14542190305206462</v>
      </c>
      <c r="J520" s="1">
        <f t="shared" si="14"/>
        <v>326512.02469135803</v>
      </c>
      <c r="K520" s="6">
        <v>6115</v>
      </c>
    </row>
    <row r="521" spans="1:11" x14ac:dyDescent="0.25">
      <c r="A521">
        <f t="shared" si="15"/>
        <v>514</v>
      </c>
      <c r="B521" t="s">
        <v>97</v>
      </c>
      <c r="C521" t="s">
        <v>10</v>
      </c>
      <c r="D521" t="s">
        <v>92</v>
      </c>
      <c r="E521" t="s">
        <v>124</v>
      </c>
      <c r="F521" t="s">
        <v>163</v>
      </c>
      <c r="G521" s="7">
        <v>1969</v>
      </c>
      <c r="H521" s="1">
        <v>144397.88</v>
      </c>
      <c r="I521" s="1">
        <f>HLOOKUP(F521,'HW Index'!$B$9:$F$114, 'Mains Data'!G521-1910, FALSE)</f>
        <v>0.15080789946140036</v>
      </c>
      <c r="J521" s="1">
        <f t="shared" ref="J521:J584" si="16">IFERROR(H521/I521, "")</f>
        <v>957495.4661904762</v>
      </c>
      <c r="K521" s="6">
        <v>21709</v>
      </c>
    </row>
    <row r="522" spans="1:11" x14ac:dyDescent="0.25">
      <c r="A522">
        <f t="shared" ref="A522:A585" si="17">A521+1</f>
        <v>515</v>
      </c>
      <c r="B522" t="s">
        <v>97</v>
      </c>
      <c r="C522" t="s">
        <v>10</v>
      </c>
      <c r="D522" t="s">
        <v>92</v>
      </c>
      <c r="E522" t="s">
        <v>124</v>
      </c>
      <c r="F522" t="s">
        <v>163</v>
      </c>
      <c r="G522" s="7">
        <v>1970</v>
      </c>
      <c r="H522" s="1">
        <v>364729</v>
      </c>
      <c r="I522" s="1">
        <f>HLOOKUP(F522,'HW Index'!$B$9:$F$114, 'Mains Data'!G522-1910, FALSE)</f>
        <v>0.15798922800718132</v>
      </c>
      <c r="J522" s="1">
        <f t="shared" si="16"/>
        <v>2308568.7840909092</v>
      </c>
      <c r="K522" s="6">
        <v>34459</v>
      </c>
    </row>
    <row r="523" spans="1:11" x14ac:dyDescent="0.25">
      <c r="A523">
        <f t="shared" si="17"/>
        <v>516</v>
      </c>
      <c r="B523" t="s">
        <v>97</v>
      </c>
      <c r="C523" t="s">
        <v>10</v>
      </c>
      <c r="D523" t="s">
        <v>92</v>
      </c>
      <c r="E523" t="s">
        <v>124</v>
      </c>
      <c r="F523" t="s">
        <v>163</v>
      </c>
      <c r="G523" s="7">
        <v>1971</v>
      </c>
      <c r="H523" s="1">
        <v>189923.55</v>
      </c>
      <c r="I523" s="1">
        <f>HLOOKUP(F523,'HW Index'!$B$9:$F$114, 'Mains Data'!G523-1910, FALSE)</f>
        <v>0.16517055655296231</v>
      </c>
      <c r="J523" s="1">
        <f t="shared" si="16"/>
        <v>1149863.2320652173</v>
      </c>
      <c r="K523" s="6">
        <v>15192</v>
      </c>
    </row>
    <row r="524" spans="1:11" x14ac:dyDescent="0.25">
      <c r="A524">
        <f t="shared" si="17"/>
        <v>517</v>
      </c>
      <c r="B524" t="s">
        <v>97</v>
      </c>
      <c r="C524" t="s">
        <v>10</v>
      </c>
      <c r="D524" t="s">
        <v>92</v>
      </c>
      <c r="E524" t="s">
        <v>124</v>
      </c>
      <c r="F524" t="s">
        <v>163</v>
      </c>
      <c r="G524" s="7">
        <v>1972</v>
      </c>
      <c r="H524" s="1">
        <v>27399</v>
      </c>
      <c r="I524" s="1">
        <f>HLOOKUP(F524,'HW Index'!$B$9:$F$114, 'Mains Data'!G524-1910, FALSE)</f>
        <v>0.17235188509874327</v>
      </c>
      <c r="J524" s="1">
        <f t="shared" si="16"/>
        <v>158971.28125</v>
      </c>
      <c r="K524" s="6">
        <v>5734</v>
      </c>
    </row>
    <row r="525" spans="1:11" x14ac:dyDescent="0.25">
      <c r="A525">
        <f t="shared" si="17"/>
        <v>518</v>
      </c>
      <c r="B525" t="s">
        <v>97</v>
      </c>
      <c r="C525" t="s">
        <v>10</v>
      </c>
      <c r="D525" t="s">
        <v>92</v>
      </c>
      <c r="E525" t="s">
        <v>124</v>
      </c>
      <c r="F525" t="s">
        <v>163</v>
      </c>
      <c r="G525" s="7">
        <v>1973</v>
      </c>
      <c r="H525" s="1">
        <v>478235</v>
      </c>
      <c r="I525" s="1">
        <f>HLOOKUP(F525,'HW Index'!$B$9:$F$114, 'Mains Data'!G525-1910, FALSE)</f>
        <v>0.17953321364452424</v>
      </c>
      <c r="J525" s="1">
        <f t="shared" si="16"/>
        <v>2663768.9500000002</v>
      </c>
      <c r="K525" s="6">
        <v>53856</v>
      </c>
    </row>
    <row r="526" spans="1:11" x14ac:dyDescent="0.25">
      <c r="A526">
        <f t="shared" si="17"/>
        <v>519</v>
      </c>
      <c r="B526" t="s">
        <v>97</v>
      </c>
      <c r="C526" t="s">
        <v>10</v>
      </c>
      <c r="D526" t="s">
        <v>92</v>
      </c>
      <c r="E526" t="s">
        <v>124</v>
      </c>
      <c r="F526" t="s">
        <v>163</v>
      </c>
      <c r="G526" s="7">
        <v>1974</v>
      </c>
      <c r="H526" s="1">
        <v>131127</v>
      </c>
      <c r="I526" s="1">
        <f>HLOOKUP(F526,'HW Index'!$B$9:$F$114, 'Mains Data'!G526-1910, FALSE)</f>
        <v>0.20107719928186715</v>
      </c>
      <c r="J526" s="1">
        <f t="shared" si="16"/>
        <v>652122.66964285716</v>
      </c>
      <c r="K526" s="6">
        <v>9358</v>
      </c>
    </row>
    <row r="527" spans="1:11" x14ac:dyDescent="0.25">
      <c r="A527">
        <f t="shared" si="17"/>
        <v>520</v>
      </c>
      <c r="B527" t="s">
        <v>97</v>
      </c>
      <c r="C527" t="s">
        <v>10</v>
      </c>
      <c r="D527" t="s">
        <v>92</v>
      </c>
      <c r="E527" t="s">
        <v>124</v>
      </c>
      <c r="F527" t="s">
        <v>163</v>
      </c>
      <c r="G527" s="7">
        <v>1975</v>
      </c>
      <c r="H527" s="1">
        <v>195470</v>
      </c>
      <c r="I527" s="1">
        <f>HLOOKUP(F527,'HW Index'!$B$9:$F$114, 'Mains Data'!G527-1910, FALSE)</f>
        <v>0.23339317773788151</v>
      </c>
      <c r="J527" s="1">
        <f t="shared" si="16"/>
        <v>837513.76923076925</v>
      </c>
      <c r="K527" s="6">
        <v>10281</v>
      </c>
    </row>
    <row r="528" spans="1:11" x14ac:dyDescent="0.25">
      <c r="A528">
        <f t="shared" si="17"/>
        <v>521</v>
      </c>
      <c r="B528" t="s">
        <v>97</v>
      </c>
      <c r="C528" t="s">
        <v>10</v>
      </c>
      <c r="D528" t="s">
        <v>92</v>
      </c>
      <c r="E528" t="s">
        <v>124</v>
      </c>
      <c r="F528" t="s">
        <v>163</v>
      </c>
      <c r="G528" s="7">
        <v>1978</v>
      </c>
      <c r="H528" s="1">
        <v>265828</v>
      </c>
      <c r="I528" s="1">
        <f>HLOOKUP(F528,'HW Index'!$B$9:$F$114, 'Mains Data'!G528-1910, FALSE)</f>
        <v>0.28725314183123879</v>
      </c>
      <c r="J528" s="1">
        <f t="shared" si="16"/>
        <v>925413.72499999998</v>
      </c>
      <c r="K528" s="6">
        <v>15591</v>
      </c>
    </row>
    <row r="529" spans="1:11" x14ac:dyDescent="0.25">
      <c r="A529">
        <f t="shared" si="17"/>
        <v>522</v>
      </c>
      <c r="B529" t="s">
        <v>97</v>
      </c>
      <c r="C529" t="s">
        <v>10</v>
      </c>
      <c r="D529" t="s">
        <v>92</v>
      </c>
      <c r="E529" t="s">
        <v>124</v>
      </c>
      <c r="F529" t="s">
        <v>163</v>
      </c>
      <c r="G529" s="7">
        <v>1979</v>
      </c>
      <c r="H529" s="1">
        <v>2718</v>
      </c>
      <c r="I529" s="1">
        <f>HLOOKUP(F529,'HW Index'!$B$9:$F$114, 'Mains Data'!G529-1910, FALSE)</f>
        <v>0.31418312387791741</v>
      </c>
      <c r="J529" s="1">
        <f t="shared" si="16"/>
        <v>8651.0057142857149</v>
      </c>
      <c r="K529" s="6">
        <v>453</v>
      </c>
    </row>
    <row r="530" spans="1:11" x14ac:dyDescent="0.25">
      <c r="A530">
        <f t="shared" si="17"/>
        <v>523</v>
      </c>
      <c r="B530" t="s">
        <v>97</v>
      </c>
      <c r="C530" t="s">
        <v>10</v>
      </c>
      <c r="D530" t="s">
        <v>92</v>
      </c>
      <c r="E530" t="s">
        <v>124</v>
      </c>
      <c r="F530" t="s">
        <v>163</v>
      </c>
      <c r="G530" s="7">
        <v>1981</v>
      </c>
      <c r="H530" s="1">
        <v>666442</v>
      </c>
      <c r="I530" s="1">
        <f>HLOOKUP(F530,'HW Index'!$B$9:$F$114, 'Mains Data'!G530-1910, FALSE)</f>
        <v>0.38779174147217232</v>
      </c>
      <c r="J530" s="1">
        <f t="shared" si="16"/>
        <v>1718556.4537037038</v>
      </c>
      <c r="K530" s="6">
        <v>30971</v>
      </c>
    </row>
    <row r="531" spans="1:11" x14ac:dyDescent="0.25">
      <c r="A531">
        <f t="shared" si="17"/>
        <v>524</v>
      </c>
      <c r="B531" t="s">
        <v>97</v>
      </c>
      <c r="C531" t="s">
        <v>10</v>
      </c>
      <c r="D531" t="s">
        <v>92</v>
      </c>
      <c r="E531" t="s">
        <v>124</v>
      </c>
      <c r="F531" t="s">
        <v>163</v>
      </c>
      <c r="G531" s="7">
        <v>1982</v>
      </c>
      <c r="H531" s="1">
        <v>54657</v>
      </c>
      <c r="I531" s="1">
        <f>HLOOKUP(F531,'HW Index'!$B$9:$F$114, 'Mains Data'!G531-1910, FALSE)</f>
        <v>0.41651705565529623</v>
      </c>
      <c r="J531" s="1">
        <f t="shared" si="16"/>
        <v>131223.91810344829</v>
      </c>
      <c r="K531" s="6">
        <v>576</v>
      </c>
    </row>
    <row r="532" spans="1:11" x14ac:dyDescent="0.25">
      <c r="A532">
        <f t="shared" si="17"/>
        <v>525</v>
      </c>
      <c r="B532" t="s">
        <v>97</v>
      </c>
      <c r="C532" t="s">
        <v>10</v>
      </c>
      <c r="D532" t="s">
        <v>92</v>
      </c>
      <c r="E532" t="s">
        <v>124</v>
      </c>
      <c r="F532" t="s">
        <v>163</v>
      </c>
      <c r="G532" s="7">
        <v>1983</v>
      </c>
      <c r="H532" s="1">
        <v>192946</v>
      </c>
      <c r="I532" s="1">
        <f>HLOOKUP(F532,'HW Index'!$B$9:$F$114, 'Mains Data'!G532-1910, FALSE)</f>
        <v>0.43267504488330338</v>
      </c>
      <c r="J532" s="1">
        <f t="shared" si="16"/>
        <v>445937.43568464735</v>
      </c>
      <c r="K532" s="6">
        <v>13878</v>
      </c>
    </row>
    <row r="533" spans="1:11" x14ac:dyDescent="0.25">
      <c r="A533">
        <f t="shared" si="17"/>
        <v>526</v>
      </c>
      <c r="B533" t="s">
        <v>97</v>
      </c>
      <c r="C533" t="s">
        <v>10</v>
      </c>
      <c r="D533" t="s">
        <v>92</v>
      </c>
      <c r="E533" t="s">
        <v>124</v>
      </c>
      <c r="F533" t="s">
        <v>163</v>
      </c>
      <c r="G533" s="7">
        <v>1986</v>
      </c>
      <c r="H533" s="1">
        <v>12389.58</v>
      </c>
      <c r="I533" s="1">
        <f>HLOOKUP(F533,'HW Index'!$B$9:$F$114, 'Mains Data'!G533-1910, FALSE)</f>
        <v>0.45421903052064633</v>
      </c>
      <c r="J533" s="1">
        <f t="shared" si="16"/>
        <v>27276.664268774704</v>
      </c>
      <c r="K533" s="6">
        <v>179</v>
      </c>
    </row>
    <row r="534" spans="1:11" x14ac:dyDescent="0.25">
      <c r="A534">
        <f t="shared" si="17"/>
        <v>527</v>
      </c>
      <c r="B534" t="s">
        <v>97</v>
      </c>
      <c r="C534" t="s">
        <v>10</v>
      </c>
      <c r="D534" t="s">
        <v>92</v>
      </c>
      <c r="E534" t="s">
        <v>124</v>
      </c>
      <c r="F534" t="s">
        <v>163</v>
      </c>
      <c r="G534" s="7">
        <v>1988</v>
      </c>
      <c r="H534" s="1">
        <v>63218</v>
      </c>
      <c r="I534" s="1">
        <f>HLOOKUP(F534,'HW Index'!$B$9:$F$114, 'Mains Data'!G534-1910, FALSE)</f>
        <v>0.48653500897666069</v>
      </c>
      <c r="J534" s="1">
        <f t="shared" si="16"/>
        <v>129935.15129151291</v>
      </c>
      <c r="K534" s="6">
        <v>2734</v>
      </c>
    </row>
    <row r="535" spans="1:11" x14ac:dyDescent="0.25">
      <c r="A535">
        <f t="shared" si="17"/>
        <v>528</v>
      </c>
      <c r="B535" t="s">
        <v>97</v>
      </c>
      <c r="C535" t="s">
        <v>10</v>
      </c>
      <c r="D535" t="s">
        <v>92</v>
      </c>
      <c r="E535" t="s">
        <v>124</v>
      </c>
      <c r="F535" t="s">
        <v>163</v>
      </c>
      <c r="G535" s="7">
        <v>1990</v>
      </c>
      <c r="H535" s="1">
        <v>20196</v>
      </c>
      <c r="I535" s="1">
        <f>HLOOKUP(F535,'HW Index'!$B$9:$F$114, 'Mains Data'!G535-1910, FALSE)</f>
        <v>0.52962298025134646</v>
      </c>
      <c r="J535" s="1">
        <f t="shared" si="16"/>
        <v>38132.78644067797</v>
      </c>
      <c r="K535" s="6">
        <v>806</v>
      </c>
    </row>
    <row r="536" spans="1:11" x14ac:dyDescent="0.25">
      <c r="A536">
        <f t="shared" si="17"/>
        <v>529</v>
      </c>
      <c r="B536" t="s">
        <v>97</v>
      </c>
      <c r="C536" t="s">
        <v>10</v>
      </c>
      <c r="D536" t="s">
        <v>92</v>
      </c>
      <c r="E536" t="s">
        <v>124</v>
      </c>
      <c r="F536" t="s">
        <v>163</v>
      </c>
      <c r="G536" s="7">
        <v>1992</v>
      </c>
      <c r="H536" s="1">
        <v>557401</v>
      </c>
      <c r="I536" s="1">
        <f>HLOOKUP(F536,'HW Index'!$B$9:$F$114, 'Mains Data'!G536-1910, FALSE)</f>
        <v>0.54757630161579895</v>
      </c>
      <c r="J536" s="1">
        <f t="shared" si="16"/>
        <v>1017942.1540983606</v>
      </c>
      <c r="K536" s="6">
        <v>23444</v>
      </c>
    </row>
    <row r="537" spans="1:11" x14ac:dyDescent="0.25">
      <c r="A537">
        <f t="shared" si="17"/>
        <v>530</v>
      </c>
      <c r="B537" t="s">
        <v>97</v>
      </c>
      <c r="C537" t="s">
        <v>10</v>
      </c>
      <c r="D537" t="s">
        <v>92</v>
      </c>
      <c r="E537" t="s">
        <v>124</v>
      </c>
      <c r="F537" t="s">
        <v>163</v>
      </c>
      <c r="G537" s="7">
        <v>1994</v>
      </c>
      <c r="H537" s="1">
        <v>119642.81999999999</v>
      </c>
      <c r="I537" s="1">
        <f>HLOOKUP(F537,'HW Index'!$B$9:$F$114, 'Mains Data'!G537-1910, FALSE)</f>
        <v>0.57271095152603235</v>
      </c>
      <c r="J537" s="1">
        <f t="shared" si="16"/>
        <v>208906.11517241376</v>
      </c>
      <c r="K537" s="6">
        <v>2907</v>
      </c>
    </row>
    <row r="538" spans="1:11" x14ac:dyDescent="0.25">
      <c r="A538">
        <f t="shared" si="17"/>
        <v>531</v>
      </c>
      <c r="B538" t="s">
        <v>97</v>
      </c>
      <c r="C538" t="s">
        <v>10</v>
      </c>
      <c r="D538" t="s">
        <v>92</v>
      </c>
      <c r="E538" t="s">
        <v>124</v>
      </c>
      <c r="F538" t="s">
        <v>163</v>
      </c>
      <c r="G538" s="7">
        <v>1995</v>
      </c>
      <c r="H538" s="1">
        <v>54704</v>
      </c>
      <c r="I538" s="1">
        <f>HLOOKUP(F538,'HW Index'!$B$9:$F$114, 'Mains Data'!G538-1910, FALSE)</f>
        <v>0.5888689407540395</v>
      </c>
      <c r="J538" s="1">
        <f t="shared" si="16"/>
        <v>92896.731707317071</v>
      </c>
      <c r="K538" s="6">
        <v>516</v>
      </c>
    </row>
    <row r="539" spans="1:11" x14ac:dyDescent="0.25">
      <c r="A539">
        <f t="shared" si="17"/>
        <v>532</v>
      </c>
      <c r="B539" t="s">
        <v>97</v>
      </c>
      <c r="C539" t="s">
        <v>10</v>
      </c>
      <c r="D539" t="s">
        <v>92</v>
      </c>
      <c r="E539" t="s">
        <v>124</v>
      </c>
      <c r="F539" t="s">
        <v>163</v>
      </c>
      <c r="G539" s="7">
        <v>1996</v>
      </c>
      <c r="H539" s="1">
        <v>272391.61</v>
      </c>
      <c r="I539" s="1">
        <f>HLOOKUP(F539,'HW Index'!$B$9:$F$114, 'Mains Data'!G539-1910, FALSE)</f>
        <v>0.59964093357271098</v>
      </c>
      <c r="J539" s="1">
        <f t="shared" si="16"/>
        <v>454257.8645808383</v>
      </c>
      <c r="K539" s="6">
        <v>5050</v>
      </c>
    </row>
    <row r="540" spans="1:11" x14ac:dyDescent="0.25">
      <c r="A540">
        <f t="shared" si="17"/>
        <v>533</v>
      </c>
      <c r="B540" t="s">
        <v>97</v>
      </c>
      <c r="C540" t="s">
        <v>10</v>
      </c>
      <c r="D540" t="s">
        <v>92</v>
      </c>
      <c r="E540" t="s">
        <v>124</v>
      </c>
      <c r="F540" t="s">
        <v>163</v>
      </c>
      <c r="G540" s="7">
        <v>1997</v>
      </c>
      <c r="H540" s="1">
        <v>135811.69</v>
      </c>
      <c r="I540" s="1">
        <f>HLOOKUP(F540,'HW Index'!$B$9:$F$114, 'Mains Data'!G540-1910, FALSE)</f>
        <v>0.61220825852782768</v>
      </c>
      <c r="J540" s="1">
        <f t="shared" si="16"/>
        <v>221839.03615835778</v>
      </c>
      <c r="K540" s="6">
        <v>1729</v>
      </c>
    </row>
    <row r="541" spans="1:11" x14ac:dyDescent="0.25">
      <c r="A541">
        <f t="shared" si="17"/>
        <v>534</v>
      </c>
      <c r="B541" t="s">
        <v>97</v>
      </c>
      <c r="C541" t="s">
        <v>10</v>
      </c>
      <c r="D541" t="s">
        <v>92</v>
      </c>
      <c r="E541" t="s">
        <v>124</v>
      </c>
      <c r="F541" t="s">
        <v>163</v>
      </c>
      <c r="G541" s="7">
        <v>1998</v>
      </c>
      <c r="H541" s="1">
        <v>1473528.49</v>
      </c>
      <c r="I541" s="1">
        <f>HLOOKUP(F541,'HW Index'!$B$9:$F$114, 'Mains Data'!G541-1910, FALSE)</f>
        <v>0.62118491921005381</v>
      </c>
      <c r="J541" s="1">
        <f t="shared" si="16"/>
        <v>2372125.3437283239</v>
      </c>
      <c r="K541" s="6">
        <v>13515</v>
      </c>
    </row>
    <row r="542" spans="1:11" x14ac:dyDescent="0.25">
      <c r="A542">
        <f t="shared" si="17"/>
        <v>535</v>
      </c>
      <c r="B542" t="s">
        <v>97</v>
      </c>
      <c r="C542" t="s">
        <v>10</v>
      </c>
      <c r="D542" t="s">
        <v>92</v>
      </c>
      <c r="E542" t="s">
        <v>124</v>
      </c>
      <c r="F542" t="s">
        <v>163</v>
      </c>
      <c r="G542" s="7">
        <v>1999</v>
      </c>
      <c r="H542" s="1">
        <v>999962</v>
      </c>
      <c r="I542" s="1">
        <f>HLOOKUP(F542,'HW Index'!$B$9:$F$114, 'Mains Data'!G542-1910, FALSE)</f>
        <v>0.63195691202872528</v>
      </c>
      <c r="J542" s="1">
        <f t="shared" si="16"/>
        <v>1582326.2329545456</v>
      </c>
      <c r="K542" s="6">
        <v>24985</v>
      </c>
    </row>
    <row r="543" spans="1:11" x14ac:dyDescent="0.25">
      <c r="A543">
        <f t="shared" si="17"/>
        <v>536</v>
      </c>
      <c r="B543" t="s">
        <v>97</v>
      </c>
      <c r="C543" t="s">
        <v>10</v>
      </c>
      <c r="D543" t="s">
        <v>92</v>
      </c>
      <c r="E543" t="s">
        <v>124</v>
      </c>
      <c r="F543" t="s">
        <v>163</v>
      </c>
      <c r="G543" s="7">
        <v>2000</v>
      </c>
      <c r="H543" s="1">
        <v>300114.79000000004</v>
      </c>
      <c r="I543" s="1">
        <f>HLOOKUP(F543,'HW Index'!$B$9:$F$114, 'Mains Data'!G543-1910, FALSE)</f>
        <v>0.6391382405745063</v>
      </c>
      <c r="J543" s="1">
        <f t="shared" si="16"/>
        <v>469561.62367977534</v>
      </c>
      <c r="K543" s="6">
        <v>4099</v>
      </c>
    </row>
    <row r="544" spans="1:11" x14ac:dyDescent="0.25">
      <c r="A544">
        <f t="shared" si="17"/>
        <v>537</v>
      </c>
      <c r="B544" t="s">
        <v>97</v>
      </c>
      <c r="C544" t="s">
        <v>10</v>
      </c>
      <c r="D544" t="s">
        <v>92</v>
      </c>
      <c r="E544" t="s">
        <v>124</v>
      </c>
      <c r="F544" t="s">
        <v>163</v>
      </c>
      <c r="G544" s="7">
        <v>2001</v>
      </c>
      <c r="H544" s="1">
        <v>13931.64</v>
      </c>
      <c r="I544" s="1">
        <f>HLOOKUP(F544,'HW Index'!$B$9:$F$114, 'Mains Data'!G544-1910, FALSE)</f>
        <v>0.651705565529623</v>
      </c>
      <c r="J544" s="1">
        <f t="shared" si="16"/>
        <v>21377.199669421487</v>
      </c>
      <c r="K544" s="6">
        <v>0</v>
      </c>
    </row>
    <row r="545" spans="1:11" x14ac:dyDescent="0.25">
      <c r="A545">
        <f t="shared" si="17"/>
        <v>538</v>
      </c>
      <c r="B545" t="s">
        <v>97</v>
      </c>
      <c r="C545" t="s">
        <v>10</v>
      </c>
      <c r="D545" t="s">
        <v>92</v>
      </c>
      <c r="E545" t="s">
        <v>124</v>
      </c>
      <c r="F545" t="s">
        <v>163</v>
      </c>
      <c r="G545" s="7">
        <v>2002</v>
      </c>
      <c r="H545" s="1">
        <v>13654.55</v>
      </c>
      <c r="I545" s="1">
        <f>HLOOKUP(F545,'HW Index'!$B$9:$F$114, 'Mains Data'!G545-1910, FALSE)</f>
        <v>0.66965888689407538</v>
      </c>
      <c r="J545" s="1">
        <f t="shared" si="16"/>
        <v>20390.306568364613</v>
      </c>
      <c r="K545" s="6">
        <v>0</v>
      </c>
    </row>
    <row r="546" spans="1:11" x14ac:dyDescent="0.25">
      <c r="A546">
        <f t="shared" si="17"/>
        <v>539</v>
      </c>
      <c r="B546" t="s">
        <v>97</v>
      </c>
      <c r="C546" t="s">
        <v>10</v>
      </c>
      <c r="D546" t="s">
        <v>92</v>
      </c>
      <c r="E546" t="s">
        <v>124</v>
      </c>
      <c r="F546" t="s">
        <v>163</v>
      </c>
      <c r="G546" s="7">
        <v>2003</v>
      </c>
      <c r="H546" s="1">
        <v>332250.08</v>
      </c>
      <c r="I546" s="1">
        <f>HLOOKUP(F546,'HW Index'!$B$9:$F$114, 'Mains Data'!G546-1910, FALSE)</f>
        <v>0.6768402154398564</v>
      </c>
      <c r="J546" s="1">
        <f t="shared" si="16"/>
        <v>490884.07045092841</v>
      </c>
      <c r="K546" s="6">
        <v>7789</v>
      </c>
    </row>
    <row r="547" spans="1:11" x14ac:dyDescent="0.25">
      <c r="A547">
        <f t="shared" si="17"/>
        <v>540</v>
      </c>
      <c r="B547" t="s">
        <v>97</v>
      </c>
      <c r="C547" t="s">
        <v>10</v>
      </c>
      <c r="D547" t="s">
        <v>92</v>
      </c>
      <c r="E547" t="s">
        <v>124</v>
      </c>
      <c r="F547" t="s">
        <v>163</v>
      </c>
      <c r="G547" s="7">
        <v>2004</v>
      </c>
      <c r="H547" s="1">
        <v>12577.779999999999</v>
      </c>
      <c r="I547" s="1">
        <f>HLOOKUP(F547,'HW Index'!$B$9:$F$114, 'Mains Data'!G547-1910, FALSE)</f>
        <v>0.69479353680430878</v>
      </c>
      <c r="J547" s="1">
        <f t="shared" si="16"/>
        <v>18102.902997416018</v>
      </c>
      <c r="K547" s="6">
        <v>366</v>
      </c>
    </row>
    <row r="548" spans="1:11" x14ac:dyDescent="0.25">
      <c r="A548">
        <f t="shared" si="17"/>
        <v>541</v>
      </c>
      <c r="B548" t="s">
        <v>97</v>
      </c>
      <c r="C548" t="s">
        <v>10</v>
      </c>
      <c r="D548" t="s">
        <v>92</v>
      </c>
      <c r="E548" t="s">
        <v>124</v>
      </c>
      <c r="F548" t="s">
        <v>163</v>
      </c>
      <c r="G548" s="7">
        <v>2005</v>
      </c>
      <c r="H548" s="1">
        <v>93429.89</v>
      </c>
      <c r="I548" s="1">
        <f>HLOOKUP(F548,'HW Index'!$B$9:$F$114, 'Mains Data'!G548-1910, FALSE)</f>
        <v>0.74326750448833034</v>
      </c>
      <c r="J548" s="1">
        <f t="shared" si="16"/>
        <v>125701.56698067633</v>
      </c>
      <c r="K548" s="6">
        <v>766</v>
      </c>
    </row>
    <row r="549" spans="1:11" x14ac:dyDescent="0.25">
      <c r="A549">
        <f t="shared" si="17"/>
        <v>542</v>
      </c>
      <c r="B549" t="s">
        <v>97</v>
      </c>
      <c r="C549" t="s">
        <v>10</v>
      </c>
      <c r="D549" t="s">
        <v>92</v>
      </c>
      <c r="E549" t="s">
        <v>124</v>
      </c>
      <c r="F549" t="s">
        <v>163</v>
      </c>
      <c r="G549" s="7">
        <v>2006</v>
      </c>
      <c r="H549" s="1">
        <v>437833.15000000008</v>
      </c>
      <c r="I549" s="1">
        <f>HLOOKUP(F549,'HW Index'!$B$9:$F$114, 'Mains Data'!G549-1910, FALSE)</f>
        <v>0.77917414721723521</v>
      </c>
      <c r="J549" s="1">
        <f t="shared" si="16"/>
        <v>561919.50357142871</v>
      </c>
      <c r="K549" s="6">
        <v>653</v>
      </c>
    </row>
    <row r="550" spans="1:11" x14ac:dyDescent="0.25">
      <c r="A550">
        <f t="shared" si="17"/>
        <v>543</v>
      </c>
      <c r="B550" t="s">
        <v>97</v>
      </c>
      <c r="C550" t="s">
        <v>10</v>
      </c>
      <c r="D550" t="s">
        <v>92</v>
      </c>
      <c r="E550" t="s">
        <v>124</v>
      </c>
      <c r="F550" t="s">
        <v>163</v>
      </c>
      <c r="G550" s="7">
        <v>2007</v>
      </c>
      <c r="H550" s="1">
        <v>5766.34</v>
      </c>
      <c r="I550" s="1">
        <f>HLOOKUP(F550,'HW Index'!$B$9:$F$114, 'Mains Data'!G550-1910, FALSE)</f>
        <v>0.81687612208258531</v>
      </c>
      <c r="J550" s="1">
        <f t="shared" si="16"/>
        <v>7059.0140219780214</v>
      </c>
      <c r="K550" s="6">
        <v>62</v>
      </c>
    </row>
    <row r="551" spans="1:11" x14ac:dyDescent="0.25">
      <c r="A551">
        <f t="shared" si="17"/>
        <v>544</v>
      </c>
      <c r="B551" t="s">
        <v>97</v>
      </c>
      <c r="C551" t="s">
        <v>10</v>
      </c>
      <c r="D551" t="s">
        <v>92</v>
      </c>
      <c r="E551" t="s">
        <v>124</v>
      </c>
      <c r="F551" t="s">
        <v>163</v>
      </c>
      <c r="G551" s="7">
        <v>2008</v>
      </c>
      <c r="H551" s="1">
        <v>130746.78</v>
      </c>
      <c r="I551" s="1">
        <f>HLOOKUP(F551,'HW Index'!$B$9:$F$114, 'Mains Data'!G551-1910, FALSE)</f>
        <v>0.85098743267504484</v>
      </c>
      <c r="J551" s="1">
        <f t="shared" si="16"/>
        <v>153641.25835443038</v>
      </c>
      <c r="K551" s="6">
        <v>2635</v>
      </c>
    </row>
    <row r="552" spans="1:11" x14ac:dyDescent="0.25">
      <c r="A552">
        <f t="shared" si="17"/>
        <v>545</v>
      </c>
      <c r="B552" t="s">
        <v>97</v>
      </c>
      <c r="C552" t="s">
        <v>10</v>
      </c>
      <c r="D552" t="s">
        <v>92</v>
      </c>
      <c r="E552" t="s">
        <v>124</v>
      </c>
      <c r="F552" t="s">
        <v>163</v>
      </c>
      <c r="G552" s="7">
        <v>2009</v>
      </c>
      <c r="H552" s="1">
        <v>175091.31000000003</v>
      </c>
      <c r="I552" s="1">
        <f>HLOOKUP(F552,'HW Index'!$B$9:$F$114, 'Mains Data'!G552-1910, FALSE)</f>
        <v>0.90125673249551164</v>
      </c>
      <c r="J552" s="1">
        <f t="shared" si="16"/>
        <v>194274.62085657375</v>
      </c>
      <c r="K552" s="6">
        <v>1336</v>
      </c>
    </row>
    <row r="553" spans="1:11" x14ac:dyDescent="0.25">
      <c r="A553">
        <f t="shared" si="17"/>
        <v>546</v>
      </c>
      <c r="B553" t="s">
        <v>97</v>
      </c>
      <c r="C553" t="s">
        <v>10</v>
      </c>
      <c r="D553" t="s">
        <v>92</v>
      </c>
      <c r="E553" t="s">
        <v>124</v>
      </c>
      <c r="F553" t="s">
        <v>163</v>
      </c>
      <c r="G553" s="7">
        <v>2010</v>
      </c>
      <c r="H553" s="1">
        <v>18042.73</v>
      </c>
      <c r="I553" s="1">
        <f>HLOOKUP(F553,'HW Index'!$B$9:$F$114, 'Mains Data'!G553-1910, FALSE)</f>
        <v>0.88150807899461403</v>
      </c>
      <c r="J553" s="1">
        <f t="shared" si="16"/>
        <v>20468.025682281059</v>
      </c>
      <c r="K553" s="6">
        <v>51</v>
      </c>
    </row>
    <row r="554" spans="1:11" x14ac:dyDescent="0.25">
      <c r="A554">
        <f t="shared" si="17"/>
        <v>547</v>
      </c>
      <c r="B554" t="s">
        <v>97</v>
      </c>
      <c r="C554" t="s">
        <v>10</v>
      </c>
      <c r="D554" t="s">
        <v>92</v>
      </c>
      <c r="E554" t="s">
        <v>124</v>
      </c>
      <c r="F554" t="s">
        <v>163</v>
      </c>
      <c r="G554" s="7">
        <v>2012</v>
      </c>
      <c r="H554" s="1">
        <v>217652.14</v>
      </c>
      <c r="I554" s="1">
        <f>HLOOKUP(F554,'HW Index'!$B$9:$F$114, 'Mains Data'!G554-1910, FALSE)</f>
        <v>0.95332136445242366</v>
      </c>
      <c r="J554" s="1">
        <f t="shared" si="16"/>
        <v>228309.30693032016</v>
      </c>
      <c r="K554" s="6">
        <v>503</v>
      </c>
    </row>
    <row r="555" spans="1:11" x14ac:dyDescent="0.25">
      <c r="A555">
        <f t="shared" si="17"/>
        <v>548</v>
      </c>
      <c r="B555" t="s">
        <v>97</v>
      </c>
      <c r="C555" t="s">
        <v>10</v>
      </c>
      <c r="D555" t="s">
        <v>92</v>
      </c>
      <c r="E555" t="s">
        <v>124</v>
      </c>
      <c r="F555" t="s">
        <v>163</v>
      </c>
      <c r="G555" s="7">
        <v>2013</v>
      </c>
      <c r="H555" s="1">
        <v>174913.18</v>
      </c>
      <c r="I555" s="1">
        <f>HLOOKUP(F555,'HW Index'!$B$9:$F$114, 'Mains Data'!G555-1910, FALSE)</f>
        <v>0.96050269299820468</v>
      </c>
      <c r="J555" s="1">
        <f t="shared" si="16"/>
        <v>182105.87151401868</v>
      </c>
      <c r="K555" s="6">
        <v>471</v>
      </c>
    </row>
    <row r="556" spans="1:11" x14ac:dyDescent="0.25">
      <c r="A556">
        <f t="shared" si="17"/>
        <v>549</v>
      </c>
      <c r="B556" t="s">
        <v>97</v>
      </c>
      <c r="C556" t="s">
        <v>10</v>
      </c>
      <c r="D556" t="s">
        <v>92</v>
      </c>
      <c r="E556" t="s">
        <v>124</v>
      </c>
      <c r="F556" t="s">
        <v>163</v>
      </c>
      <c r="G556" s="7">
        <v>2014</v>
      </c>
      <c r="H556" s="1">
        <v>149259.46</v>
      </c>
      <c r="I556" s="1">
        <f>HLOOKUP(F556,'HW Index'!$B$9:$F$114, 'Mains Data'!G556-1910, FALSE)</f>
        <v>0.96947935368043092</v>
      </c>
      <c r="J556" s="1">
        <f t="shared" si="16"/>
        <v>153958.3689259259</v>
      </c>
      <c r="K556" s="6">
        <v>189</v>
      </c>
    </row>
    <row r="557" spans="1:11" x14ac:dyDescent="0.25">
      <c r="A557">
        <f t="shared" si="17"/>
        <v>550</v>
      </c>
      <c r="B557" t="s">
        <v>97</v>
      </c>
      <c r="C557" t="s">
        <v>10</v>
      </c>
      <c r="D557" t="s">
        <v>92</v>
      </c>
      <c r="E557" t="s">
        <v>124</v>
      </c>
      <c r="F557" t="s">
        <v>163</v>
      </c>
      <c r="G557" s="7">
        <v>2015</v>
      </c>
      <c r="H557" s="1">
        <v>1401983.0799999998</v>
      </c>
      <c r="I557" s="1">
        <f>HLOOKUP(F557,'HW Index'!$B$9:$F$114, 'Mains Data'!G557-1910, FALSE)</f>
        <v>0.98384201077199285</v>
      </c>
      <c r="J557" s="1">
        <f t="shared" si="16"/>
        <v>1425008.3495620436</v>
      </c>
      <c r="K557" s="6">
        <v>1391</v>
      </c>
    </row>
    <row r="558" spans="1:11" x14ac:dyDescent="0.25">
      <c r="A558">
        <f t="shared" si="17"/>
        <v>551</v>
      </c>
      <c r="B558" t="s">
        <v>97</v>
      </c>
      <c r="C558" t="s">
        <v>10</v>
      </c>
      <c r="D558" t="s">
        <v>93</v>
      </c>
      <c r="E558" t="s">
        <v>126</v>
      </c>
      <c r="F558" t="s">
        <v>163</v>
      </c>
      <c r="G558" s="7">
        <v>1957</v>
      </c>
      <c r="H558" s="1">
        <v>247709.81</v>
      </c>
      <c r="I558" s="1">
        <f>HLOOKUP(F558,'HW Index'!$B$9:$F$114, 'Mains Data'!G558-1910, FALSE)</f>
        <v>6.3183475091130009E-2</v>
      </c>
      <c r="J558" s="1">
        <f t="shared" si="16"/>
        <v>3920484.1082692309</v>
      </c>
      <c r="K558" s="6">
        <v>84157</v>
      </c>
    </row>
    <row r="559" spans="1:11" x14ac:dyDescent="0.25">
      <c r="A559">
        <f t="shared" si="17"/>
        <v>552</v>
      </c>
      <c r="B559" t="s">
        <v>97</v>
      </c>
      <c r="C559" t="s">
        <v>10</v>
      </c>
      <c r="D559" t="s">
        <v>93</v>
      </c>
      <c r="E559" t="s">
        <v>126</v>
      </c>
      <c r="F559" t="s">
        <v>163</v>
      </c>
      <c r="G559" s="7">
        <v>1958</v>
      </c>
      <c r="H559" s="1">
        <v>228</v>
      </c>
      <c r="I559" s="1">
        <f>HLOOKUP(F559,'HW Index'!$B$9:$F$114, 'Mains Data'!G559-1910, FALSE)</f>
        <v>6.6828675577156743E-2</v>
      </c>
      <c r="J559" s="1">
        <f t="shared" si="16"/>
        <v>3411.7090909090907</v>
      </c>
      <c r="K559" s="6">
        <v>6</v>
      </c>
    </row>
    <row r="560" spans="1:11" x14ac:dyDescent="0.25">
      <c r="A560">
        <f t="shared" si="17"/>
        <v>553</v>
      </c>
      <c r="B560" t="s">
        <v>97</v>
      </c>
      <c r="C560" t="s">
        <v>10</v>
      </c>
      <c r="D560" t="s">
        <v>93</v>
      </c>
      <c r="E560" t="s">
        <v>126</v>
      </c>
      <c r="F560" t="s">
        <v>163</v>
      </c>
      <c r="G560" s="7">
        <v>1960</v>
      </c>
      <c r="H560" s="1">
        <v>36003.050000000003</v>
      </c>
      <c r="I560" s="1">
        <f>HLOOKUP(F560,'HW Index'!$B$9:$F$114, 'Mains Data'!G560-1910, FALSE)</f>
        <v>7.4119076549210211E-2</v>
      </c>
      <c r="J560" s="1">
        <f t="shared" si="16"/>
        <v>485746.06803278689</v>
      </c>
      <c r="K560" s="6">
        <v>3387</v>
      </c>
    </row>
    <row r="561" spans="1:11" x14ac:dyDescent="0.25">
      <c r="A561">
        <f t="shared" si="17"/>
        <v>554</v>
      </c>
      <c r="B561" t="s">
        <v>97</v>
      </c>
      <c r="C561" t="s">
        <v>10</v>
      </c>
      <c r="D561" t="s">
        <v>93</v>
      </c>
      <c r="E561" t="s">
        <v>126</v>
      </c>
      <c r="F561" t="s">
        <v>163</v>
      </c>
      <c r="G561" s="7">
        <v>1961</v>
      </c>
      <c r="H561" s="1">
        <v>168644.66</v>
      </c>
      <c r="I561" s="1">
        <f>HLOOKUP(F561,'HW Index'!$B$9:$F$114, 'Mains Data'!G561-1910, FALSE)</f>
        <v>0.12567324955116696</v>
      </c>
      <c r="J561" s="1">
        <f t="shared" si="16"/>
        <v>1341929.6517142858</v>
      </c>
      <c r="K561" s="6">
        <v>28935</v>
      </c>
    </row>
    <row r="562" spans="1:11" x14ac:dyDescent="0.25">
      <c r="A562">
        <f t="shared" si="17"/>
        <v>555</v>
      </c>
      <c r="B562" t="s">
        <v>97</v>
      </c>
      <c r="C562" t="s">
        <v>10</v>
      </c>
      <c r="D562" t="s">
        <v>93</v>
      </c>
      <c r="E562" t="s">
        <v>126</v>
      </c>
      <c r="F562" t="s">
        <v>163</v>
      </c>
      <c r="G562" s="7">
        <v>1963</v>
      </c>
      <c r="H562" s="1">
        <v>355053.47</v>
      </c>
      <c r="I562" s="1">
        <f>HLOOKUP(F562,'HW Index'!$B$9:$F$114, 'Mains Data'!G562-1910, FALSE)</f>
        <v>0.12926391382405744</v>
      </c>
      <c r="J562" s="1">
        <f t="shared" si="16"/>
        <v>2746733.0943055553</v>
      </c>
      <c r="K562" s="6">
        <v>9413</v>
      </c>
    </row>
    <row r="563" spans="1:11" x14ac:dyDescent="0.25">
      <c r="A563">
        <f t="shared" si="17"/>
        <v>556</v>
      </c>
      <c r="B563" t="s">
        <v>97</v>
      </c>
      <c r="C563" t="s">
        <v>10</v>
      </c>
      <c r="D563" t="s">
        <v>93</v>
      </c>
      <c r="E563" t="s">
        <v>126</v>
      </c>
      <c r="F563" t="s">
        <v>163</v>
      </c>
      <c r="G563" s="7">
        <v>1964</v>
      </c>
      <c r="H563" s="1">
        <v>13041.26</v>
      </c>
      <c r="I563" s="1">
        <f>HLOOKUP(F563,'HW Index'!$B$9:$F$114, 'Mains Data'!G563-1910, FALSE)</f>
        <v>0.12926391382405744</v>
      </c>
      <c r="J563" s="1">
        <f t="shared" si="16"/>
        <v>100888.6363888889</v>
      </c>
      <c r="K563" s="6">
        <v>1265</v>
      </c>
    </row>
    <row r="564" spans="1:11" x14ac:dyDescent="0.25">
      <c r="A564">
        <f t="shared" si="17"/>
        <v>557</v>
      </c>
      <c r="B564" t="s">
        <v>97</v>
      </c>
      <c r="C564" t="s">
        <v>10</v>
      </c>
      <c r="D564" t="s">
        <v>93</v>
      </c>
      <c r="E564" t="s">
        <v>126</v>
      </c>
      <c r="F564" t="s">
        <v>163</v>
      </c>
      <c r="G564" s="7">
        <v>1965</v>
      </c>
      <c r="H564" s="1">
        <v>103704</v>
      </c>
      <c r="I564" s="1">
        <f>HLOOKUP(F564,'HW Index'!$B$9:$F$114, 'Mains Data'!G564-1910, FALSE)</f>
        <v>0.13285457809694792</v>
      </c>
      <c r="J564" s="1">
        <f t="shared" si="16"/>
        <v>780582.81081081089</v>
      </c>
      <c r="K564" s="6">
        <v>18451</v>
      </c>
    </row>
    <row r="565" spans="1:11" x14ac:dyDescent="0.25">
      <c r="A565">
        <f t="shared" si="17"/>
        <v>558</v>
      </c>
      <c r="B565" t="s">
        <v>97</v>
      </c>
      <c r="C565" t="s">
        <v>10</v>
      </c>
      <c r="D565" t="s">
        <v>93</v>
      </c>
      <c r="E565" t="s">
        <v>126</v>
      </c>
      <c r="F565" t="s">
        <v>163</v>
      </c>
      <c r="G565" s="7">
        <v>1966</v>
      </c>
      <c r="H565" s="1">
        <v>90703.15</v>
      </c>
      <c r="I565" s="1">
        <f>HLOOKUP(F565,'HW Index'!$B$9:$F$114, 'Mains Data'!G565-1910, FALSE)</f>
        <v>0.13644524236983843</v>
      </c>
      <c r="J565" s="1">
        <f t="shared" si="16"/>
        <v>664758.61249999993</v>
      </c>
      <c r="K565" s="6">
        <v>2471</v>
      </c>
    </row>
    <row r="566" spans="1:11" x14ac:dyDescent="0.25">
      <c r="A566">
        <f t="shared" si="17"/>
        <v>559</v>
      </c>
      <c r="B566" t="s">
        <v>97</v>
      </c>
      <c r="C566" t="s">
        <v>10</v>
      </c>
      <c r="D566" t="s">
        <v>93</v>
      </c>
      <c r="E566" t="s">
        <v>126</v>
      </c>
      <c r="F566" t="s">
        <v>163</v>
      </c>
      <c r="G566" s="7">
        <v>1967</v>
      </c>
      <c r="H566" s="1">
        <v>13984.99</v>
      </c>
      <c r="I566" s="1">
        <f>HLOOKUP(F566,'HW Index'!$B$9:$F$114, 'Mains Data'!G566-1910, FALSE)</f>
        <v>0.14183123877917414</v>
      </c>
      <c r="J566" s="1">
        <f t="shared" si="16"/>
        <v>98603.030759493675</v>
      </c>
      <c r="K566" s="6">
        <v>2096</v>
      </c>
    </row>
    <row r="567" spans="1:11" x14ac:dyDescent="0.25">
      <c r="A567">
        <f t="shared" si="17"/>
        <v>560</v>
      </c>
      <c r="B567" t="s">
        <v>97</v>
      </c>
      <c r="C567" t="s">
        <v>10</v>
      </c>
      <c r="D567" t="s">
        <v>93</v>
      </c>
      <c r="E567" t="s">
        <v>126</v>
      </c>
      <c r="F567" t="s">
        <v>163</v>
      </c>
      <c r="G567" s="7">
        <v>1968</v>
      </c>
      <c r="H567" s="1">
        <v>84676.23</v>
      </c>
      <c r="I567" s="1">
        <f>HLOOKUP(F567,'HW Index'!$B$9:$F$114, 'Mains Data'!G567-1910, FALSE)</f>
        <v>0.14542190305206462</v>
      </c>
      <c r="J567" s="1">
        <f t="shared" si="16"/>
        <v>582279.75444444444</v>
      </c>
      <c r="K567" s="6">
        <v>6921</v>
      </c>
    </row>
    <row r="568" spans="1:11" x14ac:dyDescent="0.25">
      <c r="A568">
        <f t="shared" si="17"/>
        <v>561</v>
      </c>
      <c r="B568" t="s">
        <v>97</v>
      </c>
      <c r="C568" t="s">
        <v>10</v>
      </c>
      <c r="D568" t="s">
        <v>93</v>
      </c>
      <c r="E568" t="s">
        <v>126</v>
      </c>
      <c r="F568" t="s">
        <v>163</v>
      </c>
      <c r="G568" s="7">
        <v>1969</v>
      </c>
      <c r="H568" s="1">
        <v>3179</v>
      </c>
      <c r="I568" s="1">
        <f>HLOOKUP(F568,'HW Index'!$B$9:$F$114, 'Mains Data'!G568-1910, FALSE)</f>
        <v>0.15080789946140036</v>
      </c>
      <c r="J568" s="1">
        <f t="shared" si="16"/>
        <v>21079.797619047618</v>
      </c>
      <c r="K568" s="6">
        <v>168</v>
      </c>
    </row>
    <row r="569" spans="1:11" x14ac:dyDescent="0.25">
      <c r="A569">
        <f t="shared" si="17"/>
        <v>562</v>
      </c>
      <c r="B569" t="s">
        <v>97</v>
      </c>
      <c r="C569" t="s">
        <v>10</v>
      </c>
      <c r="D569" t="s">
        <v>93</v>
      </c>
      <c r="E569" t="s">
        <v>126</v>
      </c>
      <c r="F569" t="s">
        <v>163</v>
      </c>
      <c r="G569" s="7">
        <v>1970</v>
      </c>
      <c r="H569" s="1">
        <v>16638</v>
      </c>
      <c r="I569" s="1">
        <f>HLOOKUP(F569,'HW Index'!$B$9:$F$114, 'Mains Data'!G569-1910, FALSE)</f>
        <v>0.15798922800718132</v>
      </c>
      <c r="J569" s="1">
        <f t="shared" si="16"/>
        <v>105310.97727272728</v>
      </c>
      <c r="K569" s="6">
        <v>557</v>
      </c>
    </row>
    <row r="570" spans="1:11" x14ac:dyDescent="0.25">
      <c r="A570">
        <f t="shared" si="17"/>
        <v>563</v>
      </c>
      <c r="B570" t="s">
        <v>97</v>
      </c>
      <c r="C570" t="s">
        <v>10</v>
      </c>
      <c r="D570" t="s">
        <v>93</v>
      </c>
      <c r="E570" t="s">
        <v>126</v>
      </c>
      <c r="F570" t="s">
        <v>163</v>
      </c>
      <c r="G570" s="7">
        <v>1971</v>
      </c>
      <c r="H570" s="1">
        <v>362</v>
      </c>
      <c r="I570" s="1">
        <f>HLOOKUP(F570,'HW Index'!$B$9:$F$114, 'Mains Data'!G570-1910, FALSE)</f>
        <v>0.16517055655296231</v>
      </c>
      <c r="J570" s="1">
        <f t="shared" si="16"/>
        <v>2191.673913043478</v>
      </c>
      <c r="K570" s="6">
        <v>45</v>
      </c>
    </row>
    <row r="571" spans="1:11" x14ac:dyDescent="0.25">
      <c r="A571">
        <f t="shared" si="17"/>
        <v>564</v>
      </c>
      <c r="B571" t="s">
        <v>97</v>
      </c>
      <c r="C571" t="s">
        <v>10</v>
      </c>
      <c r="D571" t="s">
        <v>93</v>
      </c>
      <c r="E571" t="s">
        <v>126</v>
      </c>
      <c r="F571" t="s">
        <v>163</v>
      </c>
      <c r="G571" s="7">
        <v>1972</v>
      </c>
      <c r="H571" s="1">
        <v>35063</v>
      </c>
      <c r="I571" s="1">
        <f>HLOOKUP(F571,'HW Index'!$B$9:$F$114, 'Mains Data'!G571-1910, FALSE)</f>
        <v>0.17235188509874327</v>
      </c>
      <c r="J571" s="1">
        <f t="shared" si="16"/>
        <v>203438.44791666666</v>
      </c>
      <c r="K571" s="6">
        <v>2905</v>
      </c>
    </row>
    <row r="572" spans="1:11" x14ac:dyDescent="0.25">
      <c r="A572">
        <f t="shared" si="17"/>
        <v>565</v>
      </c>
      <c r="B572" t="s">
        <v>97</v>
      </c>
      <c r="C572" t="s">
        <v>10</v>
      </c>
      <c r="D572" t="s">
        <v>93</v>
      </c>
      <c r="E572" t="s">
        <v>126</v>
      </c>
      <c r="F572" t="s">
        <v>163</v>
      </c>
      <c r="G572" s="7">
        <v>1973</v>
      </c>
      <c r="H572" s="1">
        <v>5925</v>
      </c>
      <c r="I572" s="1">
        <f>HLOOKUP(F572,'HW Index'!$B$9:$F$114, 'Mains Data'!G572-1910, FALSE)</f>
        <v>0.17953321364452424</v>
      </c>
      <c r="J572" s="1">
        <f t="shared" si="16"/>
        <v>33002.25</v>
      </c>
      <c r="K572" s="6">
        <v>15</v>
      </c>
    </row>
    <row r="573" spans="1:11" x14ac:dyDescent="0.25">
      <c r="A573">
        <f t="shared" si="17"/>
        <v>566</v>
      </c>
      <c r="B573" t="s">
        <v>97</v>
      </c>
      <c r="C573" t="s">
        <v>10</v>
      </c>
      <c r="D573" t="s">
        <v>93</v>
      </c>
      <c r="E573" t="s">
        <v>126</v>
      </c>
      <c r="F573" t="s">
        <v>163</v>
      </c>
      <c r="G573" s="7">
        <v>1974</v>
      </c>
      <c r="H573" s="1">
        <v>11712</v>
      </c>
      <c r="I573" s="1">
        <f>HLOOKUP(F573,'HW Index'!$B$9:$F$114, 'Mains Data'!G573-1910, FALSE)</f>
        <v>0.20107719928186715</v>
      </c>
      <c r="J573" s="1">
        <f t="shared" si="16"/>
        <v>58246.28571428571</v>
      </c>
      <c r="K573" s="6">
        <v>255</v>
      </c>
    </row>
    <row r="574" spans="1:11" x14ac:dyDescent="0.25">
      <c r="A574">
        <f t="shared" si="17"/>
        <v>567</v>
      </c>
      <c r="B574" t="s">
        <v>97</v>
      </c>
      <c r="C574" t="s">
        <v>10</v>
      </c>
      <c r="D574" t="s">
        <v>93</v>
      </c>
      <c r="E574" t="s">
        <v>126</v>
      </c>
      <c r="F574" t="s">
        <v>163</v>
      </c>
      <c r="G574" s="7">
        <v>1975</v>
      </c>
      <c r="H574" s="1">
        <v>2546</v>
      </c>
      <c r="I574" s="1">
        <f>HLOOKUP(F574,'HW Index'!$B$9:$F$114, 'Mains Data'!G574-1910, FALSE)</f>
        <v>0.23339317773788151</v>
      </c>
      <c r="J574" s="1">
        <f t="shared" si="16"/>
        <v>10908.630769230769</v>
      </c>
      <c r="K574" s="6">
        <v>56</v>
      </c>
    </row>
    <row r="575" spans="1:11" x14ac:dyDescent="0.25">
      <c r="A575">
        <f t="shared" si="17"/>
        <v>568</v>
      </c>
      <c r="B575" t="s">
        <v>97</v>
      </c>
      <c r="C575" t="s">
        <v>10</v>
      </c>
      <c r="D575" t="s">
        <v>93</v>
      </c>
      <c r="E575" t="s">
        <v>126</v>
      </c>
      <c r="F575" t="s">
        <v>163</v>
      </c>
      <c r="G575" s="7">
        <v>1978</v>
      </c>
      <c r="H575" s="1">
        <v>710672</v>
      </c>
      <c r="I575" s="1">
        <f>HLOOKUP(F575,'HW Index'!$B$9:$F$114, 'Mains Data'!G575-1910, FALSE)</f>
        <v>0.28725314183123879</v>
      </c>
      <c r="J575" s="1">
        <f t="shared" si="16"/>
        <v>2474026.9</v>
      </c>
      <c r="K575" s="6">
        <v>37605</v>
      </c>
    </row>
    <row r="576" spans="1:11" x14ac:dyDescent="0.25">
      <c r="A576">
        <f t="shared" si="17"/>
        <v>569</v>
      </c>
      <c r="B576" t="s">
        <v>97</v>
      </c>
      <c r="C576" t="s">
        <v>10</v>
      </c>
      <c r="D576" t="s">
        <v>93</v>
      </c>
      <c r="E576" t="s">
        <v>126</v>
      </c>
      <c r="F576" t="s">
        <v>163</v>
      </c>
      <c r="G576" s="7">
        <v>1979</v>
      </c>
      <c r="H576" s="1">
        <v>220643</v>
      </c>
      <c r="I576" s="1">
        <f>HLOOKUP(F576,'HW Index'!$B$9:$F$114, 'Mains Data'!G576-1910, FALSE)</f>
        <v>0.31418312387791741</v>
      </c>
      <c r="J576" s="1">
        <f t="shared" si="16"/>
        <v>702275.14857142861</v>
      </c>
      <c r="K576" s="6">
        <v>12171</v>
      </c>
    </row>
    <row r="577" spans="1:11" x14ac:dyDescent="0.25">
      <c r="A577">
        <f t="shared" si="17"/>
        <v>570</v>
      </c>
      <c r="B577" t="s">
        <v>97</v>
      </c>
      <c r="C577" t="s">
        <v>10</v>
      </c>
      <c r="D577" t="s">
        <v>93</v>
      </c>
      <c r="E577" t="s">
        <v>126</v>
      </c>
      <c r="F577" t="s">
        <v>163</v>
      </c>
      <c r="G577" s="7">
        <v>1980</v>
      </c>
      <c r="H577" s="1">
        <v>7845</v>
      </c>
      <c r="I577" s="1">
        <f>HLOOKUP(F577,'HW Index'!$B$9:$F$114, 'Mains Data'!G577-1910, FALSE)</f>
        <v>0.35188509874326751</v>
      </c>
      <c r="J577" s="1">
        <f t="shared" si="16"/>
        <v>22294.209183673469</v>
      </c>
      <c r="K577" s="6">
        <v>206</v>
      </c>
    </row>
    <row r="578" spans="1:11" x14ac:dyDescent="0.25">
      <c r="A578">
        <f t="shared" si="17"/>
        <v>571</v>
      </c>
      <c r="B578" t="s">
        <v>97</v>
      </c>
      <c r="C578" t="s">
        <v>10</v>
      </c>
      <c r="D578" t="s">
        <v>93</v>
      </c>
      <c r="E578" t="s">
        <v>126</v>
      </c>
      <c r="F578" t="s">
        <v>163</v>
      </c>
      <c r="G578" s="7">
        <v>1981</v>
      </c>
      <c r="H578" s="1">
        <v>241304</v>
      </c>
      <c r="I578" s="1">
        <f>HLOOKUP(F578,'HW Index'!$B$9:$F$114, 'Mains Data'!G578-1910, FALSE)</f>
        <v>0.38779174147217232</v>
      </c>
      <c r="J578" s="1">
        <f t="shared" si="16"/>
        <v>622251.51851851854</v>
      </c>
      <c r="K578" s="6">
        <v>9888</v>
      </c>
    </row>
    <row r="579" spans="1:11" x14ac:dyDescent="0.25">
      <c r="A579">
        <f t="shared" si="17"/>
        <v>572</v>
      </c>
      <c r="B579" t="s">
        <v>97</v>
      </c>
      <c r="C579" t="s">
        <v>10</v>
      </c>
      <c r="D579" t="s">
        <v>93</v>
      </c>
      <c r="E579" t="s">
        <v>126</v>
      </c>
      <c r="F579" t="s">
        <v>163</v>
      </c>
      <c r="G579" s="7">
        <v>1982</v>
      </c>
      <c r="H579" s="1">
        <v>13650</v>
      </c>
      <c r="I579" s="1">
        <f>HLOOKUP(F579,'HW Index'!$B$9:$F$114, 'Mains Data'!G579-1910, FALSE)</f>
        <v>0.41651705565529623</v>
      </c>
      <c r="J579" s="1">
        <f t="shared" si="16"/>
        <v>32771.767241379312</v>
      </c>
      <c r="K579" s="6">
        <v>34</v>
      </c>
    </row>
    <row r="580" spans="1:11" x14ac:dyDescent="0.25">
      <c r="A580">
        <f t="shared" si="17"/>
        <v>573</v>
      </c>
      <c r="B580" t="s">
        <v>97</v>
      </c>
      <c r="C580" t="s">
        <v>10</v>
      </c>
      <c r="D580" t="s">
        <v>93</v>
      </c>
      <c r="E580" t="s">
        <v>126</v>
      </c>
      <c r="F580" t="s">
        <v>163</v>
      </c>
      <c r="G580" s="7">
        <v>1984</v>
      </c>
      <c r="H580" s="1">
        <v>80401</v>
      </c>
      <c r="I580" s="1">
        <f>HLOOKUP(F580,'HW Index'!$B$9:$F$114, 'Mains Data'!G580-1910, FALSE)</f>
        <v>0.44344703770197486</v>
      </c>
      <c r="J580" s="1">
        <f t="shared" si="16"/>
        <v>181309.13765182186</v>
      </c>
      <c r="K580" s="6">
        <v>1142</v>
      </c>
    </row>
    <row r="581" spans="1:11" x14ac:dyDescent="0.25">
      <c r="A581">
        <f t="shared" si="17"/>
        <v>574</v>
      </c>
      <c r="B581" t="s">
        <v>97</v>
      </c>
      <c r="C581" t="s">
        <v>10</v>
      </c>
      <c r="D581" t="s">
        <v>93</v>
      </c>
      <c r="E581" t="s">
        <v>126</v>
      </c>
      <c r="F581" t="s">
        <v>163</v>
      </c>
      <c r="G581" s="7">
        <v>1987</v>
      </c>
      <c r="H581" s="1">
        <v>6505.97</v>
      </c>
      <c r="I581" s="1">
        <f>HLOOKUP(F581,'HW Index'!$B$9:$F$114, 'Mains Data'!G581-1910, FALSE)</f>
        <v>0.46678635547576303</v>
      </c>
      <c r="J581" s="1">
        <f t="shared" si="16"/>
        <v>13937.789576923076</v>
      </c>
      <c r="K581" s="6">
        <v>151</v>
      </c>
    </row>
    <row r="582" spans="1:11" x14ac:dyDescent="0.25">
      <c r="A582">
        <f t="shared" si="17"/>
        <v>575</v>
      </c>
      <c r="B582" t="s">
        <v>97</v>
      </c>
      <c r="C582" t="s">
        <v>10</v>
      </c>
      <c r="D582" t="s">
        <v>93</v>
      </c>
      <c r="E582" t="s">
        <v>126</v>
      </c>
      <c r="F582" t="s">
        <v>163</v>
      </c>
      <c r="G582" s="7">
        <v>1994</v>
      </c>
      <c r="H582" s="1">
        <v>186942.55</v>
      </c>
      <c r="I582" s="1">
        <f>HLOOKUP(F582,'HW Index'!$B$9:$F$114, 'Mains Data'!G582-1910, FALSE)</f>
        <v>0.57271095152603235</v>
      </c>
      <c r="J582" s="1">
        <f t="shared" si="16"/>
        <v>326416.92899686517</v>
      </c>
      <c r="K582" s="6">
        <v>7363</v>
      </c>
    </row>
    <row r="583" spans="1:11" x14ac:dyDescent="0.25">
      <c r="A583">
        <f t="shared" si="17"/>
        <v>576</v>
      </c>
      <c r="B583" t="s">
        <v>97</v>
      </c>
      <c r="C583" t="s">
        <v>10</v>
      </c>
      <c r="D583" t="s">
        <v>93</v>
      </c>
      <c r="E583" t="s">
        <v>126</v>
      </c>
      <c r="F583" t="s">
        <v>163</v>
      </c>
      <c r="G583" s="7">
        <v>1995</v>
      </c>
      <c r="H583" s="1">
        <v>997218</v>
      </c>
      <c r="I583" s="1">
        <f>HLOOKUP(F583,'HW Index'!$B$9:$F$114, 'Mains Data'!G583-1910, FALSE)</f>
        <v>0.5888689407540395</v>
      </c>
      <c r="J583" s="1">
        <f t="shared" si="16"/>
        <v>1693446.4207317072</v>
      </c>
      <c r="K583" s="6">
        <v>2376</v>
      </c>
    </row>
    <row r="584" spans="1:11" x14ac:dyDescent="0.25">
      <c r="A584">
        <f t="shared" si="17"/>
        <v>577</v>
      </c>
      <c r="B584" t="s">
        <v>97</v>
      </c>
      <c r="C584" t="s">
        <v>10</v>
      </c>
      <c r="D584" t="s">
        <v>93</v>
      </c>
      <c r="E584" t="s">
        <v>126</v>
      </c>
      <c r="F584" t="s">
        <v>163</v>
      </c>
      <c r="G584" s="7">
        <v>1996</v>
      </c>
      <c r="H584" s="1">
        <v>2566</v>
      </c>
      <c r="I584" s="1">
        <f>HLOOKUP(F584,'HW Index'!$B$9:$F$114, 'Mains Data'!G584-1910, FALSE)</f>
        <v>0.59964093357271098</v>
      </c>
      <c r="J584" s="1">
        <f t="shared" si="16"/>
        <v>4279.2275449101799</v>
      </c>
      <c r="K584" s="6">
        <v>100</v>
      </c>
    </row>
    <row r="585" spans="1:11" x14ac:dyDescent="0.25">
      <c r="A585">
        <f t="shared" si="17"/>
        <v>578</v>
      </c>
      <c r="B585" t="s">
        <v>97</v>
      </c>
      <c r="C585" t="s">
        <v>10</v>
      </c>
      <c r="D585" t="s">
        <v>93</v>
      </c>
      <c r="E585" t="s">
        <v>126</v>
      </c>
      <c r="F585" t="s">
        <v>163</v>
      </c>
      <c r="G585" s="7">
        <v>1997</v>
      </c>
      <c r="H585" s="1">
        <v>111634</v>
      </c>
      <c r="I585" s="1">
        <f>HLOOKUP(F585,'HW Index'!$B$9:$F$114, 'Mains Data'!G585-1910, FALSE)</f>
        <v>0.61220825852782768</v>
      </c>
      <c r="J585" s="1">
        <f t="shared" ref="J585:J594" si="18">IFERROR(H585/I585, "")</f>
        <v>182346.44574780058</v>
      </c>
      <c r="K585" s="6">
        <v>261</v>
      </c>
    </row>
    <row r="586" spans="1:11" x14ac:dyDescent="0.25">
      <c r="A586">
        <f t="shared" ref="A586:A594" si="19">A585+1</f>
        <v>579</v>
      </c>
      <c r="B586" t="s">
        <v>97</v>
      </c>
      <c r="C586" t="s">
        <v>10</v>
      </c>
      <c r="D586" t="s">
        <v>93</v>
      </c>
      <c r="E586" t="s">
        <v>126</v>
      </c>
      <c r="F586" t="s">
        <v>163</v>
      </c>
      <c r="G586" s="7">
        <v>2001</v>
      </c>
      <c r="H586" s="1">
        <v>155768.39000000001</v>
      </c>
      <c r="I586" s="1">
        <f>HLOOKUP(F586,'HW Index'!$B$9:$F$114, 'Mains Data'!G586-1910, FALSE)</f>
        <v>0.651705565529623</v>
      </c>
      <c r="J586" s="1">
        <f t="shared" si="18"/>
        <v>239016.51027548211</v>
      </c>
      <c r="K586" s="6">
        <v>283</v>
      </c>
    </row>
    <row r="587" spans="1:11" x14ac:dyDescent="0.25">
      <c r="A587">
        <f t="shared" si="19"/>
        <v>580</v>
      </c>
      <c r="B587" t="s">
        <v>97</v>
      </c>
      <c r="C587" t="s">
        <v>10</v>
      </c>
      <c r="D587" t="s">
        <v>93</v>
      </c>
      <c r="E587" t="s">
        <v>126</v>
      </c>
      <c r="F587" t="s">
        <v>163</v>
      </c>
      <c r="G587" s="7">
        <v>2002</v>
      </c>
      <c r="H587" s="1">
        <v>189928.98</v>
      </c>
      <c r="I587" s="1">
        <f>HLOOKUP(F587,'HW Index'!$B$9:$F$114, 'Mains Data'!G587-1910, FALSE)</f>
        <v>0.66965888689407538</v>
      </c>
      <c r="J587" s="1">
        <f t="shared" si="18"/>
        <v>283620.48756032175</v>
      </c>
      <c r="K587" s="6">
        <v>14</v>
      </c>
    </row>
    <row r="588" spans="1:11" x14ac:dyDescent="0.25">
      <c r="A588">
        <f t="shared" si="19"/>
        <v>581</v>
      </c>
      <c r="B588" t="s">
        <v>97</v>
      </c>
      <c r="C588" t="s">
        <v>10</v>
      </c>
      <c r="D588" t="s">
        <v>93</v>
      </c>
      <c r="E588" t="s">
        <v>126</v>
      </c>
      <c r="F588" t="s">
        <v>163</v>
      </c>
      <c r="G588" s="7">
        <v>2008</v>
      </c>
      <c r="H588" s="1">
        <v>404300.86</v>
      </c>
      <c r="I588" s="1">
        <f>HLOOKUP(F588,'HW Index'!$B$9:$F$114, 'Mains Data'!G588-1910, FALSE)</f>
        <v>0.85098743267504484</v>
      </c>
      <c r="J588" s="1">
        <f t="shared" si="18"/>
        <v>475096.15827004222</v>
      </c>
      <c r="K588" s="6">
        <v>2201</v>
      </c>
    </row>
    <row r="589" spans="1:11" x14ac:dyDescent="0.25">
      <c r="A589">
        <f t="shared" si="19"/>
        <v>582</v>
      </c>
      <c r="B589" t="s">
        <v>97</v>
      </c>
      <c r="C589" t="s">
        <v>10</v>
      </c>
      <c r="D589" t="s">
        <v>93</v>
      </c>
      <c r="E589" t="s">
        <v>126</v>
      </c>
      <c r="F589" t="s">
        <v>163</v>
      </c>
      <c r="G589" s="7">
        <v>2009</v>
      </c>
      <c r="H589" s="1">
        <v>33931.19</v>
      </c>
      <c r="I589" s="1">
        <f>HLOOKUP(F589,'HW Index'!$B$9:$F$114, 'Mains Data'!G589-1910, FALSE)</f>
        <v>0.90125673249551164</v>
      </c>
      <c r="J589" s="1">
        <f t="shared" si="18"/>
        <v>37648.750657370525</v>
      </c>
      <c r="K589" s="6">
        <v>2</v>
      </c>
    </row>
    <row r="590" spans="1:11" x14ac:dyDescent="0.25">
      <c r="A590">
        <f t="shared" si="19"/>
        <v>583</v>
      </c>
      <c r="B590" t="s">
        <v>97</v>
      </c>
      <c r="C590" t="s">
        <v>10</v>
      </c>
      <c r="D590" t="s">
        <v>93</v>
      </c>
      <c r="E590" t="s">
        <v>126</v>
      </c>
      <c r="F590" t="s">
        <v>163</v>
      </c>
      <c r="G590" s="7">
        <v>2012</v>
      </c>
      <c r="H590" s="1">
        <v>73576.290000000008</v>
      </c>
      <c r="I590" s="1">
        <f>HLOOKUP(F590,'HW Index'!$B$9:$F$114, 'Mains Data'!G590-1910, FALSE)</f>
        <v>0.95332136445242366</v>
      </c>
      <c r="J590" s="1">
        <f t="shared" si="18"/>
        <v>77178.895536723183</v>
      </c>
      <c r="K590" s="6">
        <v>130</v>
      </c>
    </row>
    <row r="591" spans="1:11" x14ac:dyDescent="0.25">
      <c r="A591">
        <f t="shared" si="19"/>
        <v>584</v>
      </c>
      <c r="B591" t="s">
        <v>97</v>
      </c>
      <c r="C591" t="s">
        <v>10</v>
      </c>
      <c r="D591" t="s">
        <v>93</v>
      </c>
      <c r="E591" t="s">
        <v>126</v>
      </c>
      <c r="F591" t="s">
        <v>163</v>
      </c>
      <c r="G591" s="7">
        <v>2013</v>
      </c>
      <c r="H591" s="1">
        <v>805350.1</v>
      </c>
      <c r="I591" s="1">
        <f>HLOOKUP(F591,'HW Index'!$B$9:$F$114, 'Mains Data'!G591-1910, FALSE)</f>
        <v>0.96050269299820468</v>
      </c>
      <c r="J591" s="1">
        <f t="shared" si="18"/>
        <v>838467.30037383176</v>
      </c>
      <c r="K591" s="6">
        <v>1172</v>
      </c>
    </row>
    <row r="592" spans="1:11" x14ac:dyDescent="0.25">
      <c r="A592">
        <f t="shared" si="19"/>
        <v>585</v>
      </c>
      <c r="B592" t="s">
        <v>97</v>
      </c>
      <c r="C592" t="s">
        <v>10</v>
      </c>
      <c r="D592" t="s">
        <v>93</v>
      </c>
      <c r="E592" t="s">
        <v>126</v>
      </c>
      <c r="F592" t="s">
        <v>163</v>
      </c>
      <c r="G592" s="7">
        <v>2014</v>
      </c>
      <c r="H592" s="1">
        <v>173518.96000000002</v>
      </c>
      <c r="I592" s="1">
        <f>HLOOKUP(F592,'HW Index'!$B$9:$F$114, 'Mains Data'!G592-1910, FALSE)</f>
        <v>0.96947935368043092</v>
      </c>
      <c r="J592" s="1">
        <f t="shared" si="18"/>
        <v>178981.59392592593</v>
      </c>
      <c r="K592" s="6">
        <v>211</v>
      </c>
    </row>
    <row r="593" spans="1:11" x14ac:dyDescent="0.25">
      <c r="A593">
        <f t="shared" si="19"/>
        <v>586</v>
      </c>
      <c r="B593" t="s">
        <v>97</v>
      </c>
      <c r="C593" t="s">
        <v>10</v>
      </c>
      <c r="D593" t="s">
        <v>93</v>
      </c>
      <c r="E593" t="s">
        <v>126</v>
      </c>
      <c r="F593" t="s">
        <v>163</v>
      </c>
      <c r="G593" s="7">
        <v>2015</v>
      </c>
      <c r="H593" s="1">
        <v>155714.63</v>
      </c>
      <c r="I593" s="1">
        <f>HLOOKUP(F593,'HW Index'!$B$9:$F$114, 'Mains Data'!G593-1910, FALSE)</f>
        <v>0.98384201077199285</v>
      </c>
      <c r="J593" s="1">
        <f t="shared" si="18"/>
        <v>158271.9870620438</v>
      </c>
      <c r="K593" s="6">
        <v>126</v>
      </c>
    </row>
    <row r="594" spans="1:11" x14ac:dyDescent="0.25">
      <c r="A594">
        <f t="shared" si="19"/>
        <v>587</v>
      </c>
      <c r="B594" t="s">
        <v>97</v>
      </c>
      <c r="C594" t="s">
        <v>10</v>
      </c>
      <c r="D594" t="s">
        <v>93</v>
      </c>
      <c r="E594" t="s">
        <v>126</v>
      </c>
      <c r="F594" t="s">
        <v>163</v>
      </c>
      <c r="G594" s="7">
        <v>2016</v>
      </c>
      <c r="H594" s="1">
        <v>947865.31</v>
      </c>
      <c r="I594" s="1">
        <f>HLOOKUP(F594,'HW Index'!$B$9:$F$114, 'Mains Data'!G594-1910, FALSE)</f>
        <v>1</v>
      </c>
      <c r="J594" s="1">
        <f t="shared" si="18"/>
        <v>947865.31</v>
      </c>
      <c r="K594" s="6">
        <v>2477</v>
      </c>
    </row>
  </sheetData>
  <autoFilter ref="B7:K594"/>
  <sortState ref="N2:N588">
    <sortCondition ref="N2"/>
  </sortState>
  <pageMargins left="0.7" right="0.7" top="1" bottom="0.75" header="0.3" footer="0.3"/>
  <pageSetup scale="62" orientation="landscape" horizontalDpi="1200" verticalDpi="1200" r:id="rId1"/>
  <headerFooter>
    <oddHeader>&amp;CCascade Natural Gas Corporation
UG 17 ____
RJA WP - 4.0
Mains Data
Twelve Months Ended December 31, 2016</oddHeader>
    <oddFooter>&amp;LElectronic Workbook Name: &amp;F
Electronic Tab Name:&amp;A, Page &amp;P of 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view="pageBreakPreview" zoomScale="60" zoomScaleNormal="100" workbookViewId="0">
      <selection activeCell="S25" sqref="S25"/>
    </sheetView>
  </sheetViews>
  <sheetFormatPr defaultRowHeight="15" x14ac:dyDescent="0.25"/>
  <cols>
    <col min="1" max="1" width="7.140625" customWidth="1"/>
    <col min="2" max="2" width="7.7109375" customWidth="1"/>
    <col min="3" max="3" width="18.7109375" customWidth="1"/>
    <col min="4" max="4" width="17" customWidth="1"/>
    <col min="5" max="6" width="8.28515625" customWidth="1"/>
  </cols>
  <sheetData>
    <row r="1" spans="1:6" x14ac:dyDescent="0.25">
      <c r="B1" s="39" t="s">
        <v>195</v>
      </c>
      <c r="C1" s="40"/>
      <c r="D1" s="40"/>
      <c r="E1" s="40"/>
      <c r="F1" s="40"/>
    </row>
    <row r="2" spans="1:6" x14ac:dyDescent="0.25">
      <c r="B2" s="39" t="s">
        <v>196</v>
      </c>
      <c r="C2" s="40"/>
      <c r="D2" s="40"/>
      <c r="E2" s="40"/>
      <c r="F2" s="40"/>
    </row>
    <row r="3" spans="1:6" x14ac:dyDescent="0.25">
      <c r="B3" s="39" t="s">
        <v>202</v>
      </c>
      <c r="C3" s="40"/>
      <c r="D3" s="40"/>
      <c r="E3" s="40"/>
      <c r="F3" s="40"/>
    </row>
    <row r="4" spans="1:6" x14ac:dyDescent="0.25">
      <c r="B4" s="39" t="s">
        <v>201</v>
      </c>
      <c r="C4" s="40"/>
      <c r="D4" s="40"/>
      <c r="E4" s="40"/>
      <c r="F4" s="40"/>
    </row>
    <row r="5" spans="1:6" x14ac:dyDescent="0.25">
      <c r="B5" s="39" t="s">
        <v>197</v>
      </c>
      <c r="C5" s="40"/>
      <c r="D5" s="40"/>
      <c r="E5" s="40"/>
      <c r="F5" s="40"/>
    </row>
    <row r="7" spans="1:6" x14ac:dyDescent="0.25">
      <c r="B7" s="17" t="s">
        <v>158</v>
      </c>
    </row>
    <row r="8" spans="1:6" x14ac:dyDescent="0.25">
      <c r="B8" s="17" t="s">
        <v>159</v>
      </c>
    </row>
    <row r="9" spans="1:6" ht="32.25" customHeight="1" x14ac:dyDescent="0.25">
      <c r="A9" s="23" t="s">
        <v>203</v>
      </c>
      <c r="B9" s="23" t="s">
        <v>142</v>
      </c>
      <c r="C9" s="23" t="s">
        <v>160</v>
      </c>
      <c r="D9" s="23" t="s">
        <v>161</v>
      </c>
      <c r="E9" s="23" t="s">
        <v>164</v>
      </c>
      <c r="F9" s="23" t="s">
        <v>163</v>
      </c>
    </row>
    <row r="10" spans="1:6" x14ac:dyDescent="0.25">
      <c r="A10" s="52">
        <v>1</v>
      </c>
      <c r="B10" s="24">
        <v>1912</v>
      </c>
      <c r="C10" s="24">
        <v>8</v>
      </c>
      <c r="D10" s="24" t="s">
        <v>162</v>
      </c>
      <c r="E10" s="51">
        <f t="shared" ref="E10:E41" si="0">C10/$C$114</f>
        <v>9.7205346294046164E-3</v>
      </c>
      <c r="F10" s="51">
        <f>C10/$C$114</f>
        <v>9.7205346294046164E-3</v>
      </c>
    </row>
    <row r="11" spans="1:6" x14ac:dyDescent="0.25">
      <c r="A11" s="52">
        <f>A10+1</f>
        <v>2</v>
      </c>
      <c r="B11" s="24">
        <v>1913</v>
      </c>
      <c r="C11" s="24">
        <v>9</v>
      </c>
      <c r="D11" s="24" t="s">
        <v>162</v>
      </c>
      <c r="E11" s="51">
        <f t="shared" si="0"/>
        <v>1.0935601458080195E-2</v>
      </c>
      <c r="F11" s="51">
        <f t="shared" ref="F11:F57" si="1">C11/$C$114</f>
        <v>1.0935601458080195E-2</v>
      </c>
    </row>
    <row r="12" spans="1:6" x14ac:dyDescent="0.25">
      <c r="A12" s="52">
        <f t="shared" ref="A12:A75" si="2">A11+1</f>
        <v>3</v>
      </c>
      <c r="B12" s="24">
        <v>1914</v>
      </c>
      <c r="C12" s="24">
        <v>9</v>
      </c>
      <c r="D12" s="24" t="s">
        <v>162</v>
      </c>
      <c r="E12" s="51">
        <f t="shared" si="0"/>
        <v>1.0935601458080195E-2</v>
      </c>
      <c r="F12" s="51">
        <f t="shared" si="1"/>
        <v>1.0935601458080195E-2</v>
      </c>
    </row>
    <row r="13" spans="1:6" x14ac:dyDescent="0.25">
      <c r="A13" s="52">
        <f t="shared" si="2"/>
        <v>4</v>
      </c>
      <c r="B13" s="24">
        <v>1915</v>
      </c>
      <c r="C13" s="24">
        <v>9</v>
      </c>
      <c r="D13" s="24" t="s">
        <v>162</v>
      </c>
      <c r="E13" s="51">
        <f t="shared" si="0"/>
        <v>1.0935601458080195E-2</v>
      </c>
      <c r="F13" s="51">
        <f t="shared" si="1"/>
        <v>1.0935601458080195E-2</v>
      </c>
    </row>
    <row r="14" spans="1:6" x14ac:dyDescent="0.25">
      <c r="A14" s="52">
        <f t="shared" si="2"/>
        <v>5</v>
      </c>
      <c r="B14" s="24">
        <v>1916</v>
      </c>
      <c r="C14" s="24">
        <v>12</v>
      </c>
      <c r="D14" s="24" t="s">
        <v>162</v>
      </c>
      <c r="E14" s="51">
        <f t="shared" si="0"/>
        <v>1.4580801944106925E-2</v>
      </c>
      <c r="F14" s="51">
        <f t="shared" si="1"/>
        <v>1.4580801944106925E-2</v>
      </c>
    </row>
    <row r="15" spans="1:6" x14ac:dyDescent="0.25">
      <c r="A15" s="52">
        <f t="shared" si="2"/>
        <v>6</v>
      </c>
      <c r="B15" s="24">
        <v>1917</v>
      </c>
      <c r="C15" s="24">
        <v>15</v>
      </c>
      <c r="D15" s="24" t="s">
        <v>162</v>
      </c>
      <c r="E15" s="51">
        <f t="shared" si="0"/>
        <v>1.8226002430133656E-2</v>
      </c>
      <c r="F15" s="51">
        <f t="shared" si="1"/>
        <v>1.8226002430133656E-2</v>
      </c>
    </row>
    <row r="16" spans="1:6" x14ac:dyDescent="0.25">
      <c r="A16" s="52">
        <f t="shared" si="2"/>
        <v>7</v>
      </c>
      <c r="B16" s="24">
        <v>1918</v>
      </c>
      <c r="C16" s="24">
        <v>17</v>
      </c>
      <c r="D16" s="24" t="s">
        <v>162</v>
      </c>
      <c r="E16" s="51">
        <f t="shared" si="0"/>
        <v>2.0656136087484813E-2</v>
      </c>
      <c r="F16" s="51">
        <f t="shared" si="1"/>
        <v>2.0656136087484813E-2</v>
      </c>
    </row>
    <row r="17" spans="1:6" x14ac:dyDescent="0.25">
      <c r="A17" s="52">
        <f t="shared" si="2"/>
        <v>8</v>
      </c>
      <c r="B17" s="24">
        <v>1919</v>
      </c>
      <c r="C17" s="24">
        <v>17</v>
      </c>
      <c r="D17" s="24" t="s">
        <v>162</v>
      </c>
      <c r="E17" s="51">
        <f t="shared" si="0"/>
        <v>2.0656136087484813E-2</v>
      </c>
      <c r="F17" s="51">
        <f t="shared" si="1"/>
        <v>2.0656136087484813E-2</v>
      </c>
    </row>
    <row r="18" spans="1:6" x14ac:dyDescent="0.25">
      <c r="A18" s="52">
        <f t="shared" si="2"/>
        <v>9</v>
      </c>
      <c r="B18" s="24">
        <v>1920</v>
      </c>
      <c r="C18" s="24">
        <v>18</v>
      </c>
      <c r="D18" s="24" t="s">
        <v>162</v>
      </c>
      <c r="E18" s="51">
        <f t="shared" si="0"/>
        <v>2.187120291616039E-2</v>
      </c>
      <c r="F18" s="51">
        <f t="shared" si="1"/>
        <v>2.187120291616039E-2</v>
      </c>
    </row>
    <row r="19" spans="1:6" x14ac:dyDescent="0.25">
      <c r="A19" s="52">
        <f t="shared" si="2"/>
        <v>10</v>
      </c>
      <c r="B19" s="24">
        <v>1921</v>
      </c>
      <c r="C19" s="24">
        <v>17</v>
      </c>
      <c r="D19" s="24" t="s">
        <v>162</v>
      </c>
      <c r="E19" s="51">
        <f t="shared" si="0"/>
        <v>2.0656136087484813E-2</v>
      </c>
      <c r="F19" s="51">
        <f t="shared" si="1"/>
        <v>2.0656136087484813E-2</v>
      </c>
    </row>
    <row r="20" spans="1:6" x14ac:dyDescent="0.25">
      <c r="A20" s="52">
        <f t="shared" si="2"/>
        <v>11</v>
      </c>
      <c r="B20" s="24">
        <v>1922</v>
      </c>
      <c r="C20" s="24">
        <v>17</v>
      </c>
      <c r="D20" s="24" t="s">
        <v>162</v>
      </c>
      <c r="E20" s="51">
        <f t="shared" si="0"/>
        <v>2.0656136087484813E-2</v>
      </c>
      <c r="F20" s="51">
        <f t="shared" si="1"/>
        <v>2.0656136087484813E-2</v>
      </c>
    </row>
    <row r="21" spans="1:6" x14ac:dyDescent="0.25">
      <c r="A21" s="52">
        <f t="shared" si="2"/>
        <v>12</v>
      </c>
      <c r="B21" s="24">
        <v>1923</v>
      </c>
      <c r="C21" s="24">
        <v>17</v>
      </c>
      <c r="D21" s="24" t="s">
        <v>162</v>
      </c>
      <c r="E21" s="51">
        <f t="shared" si="0"/>
        <v>2.0656136087484813E-2</v>
      </c>
      <c r="F21" s="51">
        <f t="shared" si="1"/>
        <v>2.0656136087484813E-2</v>
      </c>
    </row>
    <row r="22" spans="1:6" x14ac:dyDescent="0.25">
      <c r="A22" s="52">
        <f t="shared" si="2"/>
        <v>13</v>
      </c>
      <c r="B22" s="24">
        <v>1924</v>
      </c>
      <c r="C22" s="24">
        <v>16</v>
      </c>
      <c r="D22" s="24" t="s">
        <v>162</v>
      </c>
      <c r="E22" s="51">
        <f t="shared" si="0"/>
        <v>1.9441069258809233E-2</v>
      </c>
      <c r="F22" s="51">
        <f t="shared" si="1"/>
        <v>1.9441069258809233E-2</v>
      </c>
    </row>
    <row r="23" spans="1:6" x14ac:dyDescent="0.25">
      <c r="A23" s="52">
        <f t="shared" si="2"/>
        <v>14</v>
      </c>
      <c r="B23" s="24">
        <v>1925</v>
      </c>
      <c r="C23" s="24">
        <v>16</v>
      </c>
      <c r="D23" s="24" t="s">
        <v>162</v>
      </c>
      <c r="E23" s="51">
        <f t="shared" si="0"/>
        <v>1.9441069258809233E-2</v>
      </c>
      <c r="F23" s="51">
        <f t="shared" si="1"/>
        <v>1.9441069258809233E-2</v>
      </c>
    </row>
    <row r="24" spans="1:6" x14ac:dyDescent="0.25">
      <c r="A24" s="52">
        <f t="shared" si="2"/>
        <v>15</v>
      </c>
      <c r="B24" s="24">
        <v>1926</v>
      </c>
      <c r="C24" s="24">
        <v>16</v>
      </c>
      <c r="D24" s="24" t="s">
        <v>162</v>
      </c>
      <c r="E24" s="51">
        <f t="shared" si="0"/>
        <v>1.9441069258809233E-2</v>
      </c>
      <c r="F24" s="51">
        <f t="shared" si="1"/>
        <v>1.9441069258809233E-2</v>
      </c>
    </row>
    <row r="25" spans="1:6" x14ac:dyDescent="0.25">
      <c r="A25" s="52">
        <f t="shared" si="2"/>
        <v>16</v>
      </c>
      <c r="B25" s="24">
        <v>1927</v>
      </c>
      <c r="C25" s="24">
        <v>17</v>
      </c>
      <c r="D25" s="24" t="s">
        <v>162</v>
      </c>
      <c r="E25" s="51">
        <f t="shared" si="0"/>
        <v>2.0656136087484813E-2</v>
      </c>
      <c r="F25" s="51">
        <f t="shared" si="1"/>
        <v>2.0656136087484813E-2</v>
      </c>
    </row>
    <row r="26" spans="1:6" x14ac:dyDescent="0.25">
      <c r="A26" s="52">
        <f t="shared" si="2"/>
        <v>17</v>
      </c>
      <c r="B26" s="24">
        <v>1928</v>
      </c>
      <c r="C26" s="24">
        <v>17</v>
      </c>
      <c r="D26" s="24" t="s">
        <v>162</v>
      </c>
      <c r="E26" s="51">
        <f t="shared" si="0"/>
        <v>2.0656136087484813E-2</v>
      </c>
      <c r="F26" s="51">
        <f t="shared" si="1"/>
        <v>2.0656136087484813E-2</v>
      </c>
    </row>
    <row r="27" spans="1:6" x14ac:dyDescent="0.25">
      <c r="A27" s="52">
        <f t="shared" si="2"/>
        <v>18</v>
      </c>
      <c r="B27" s="24">
        <v>1929</v>
      </c>
      <c r="C27" s="24">
        <v>17</v>
      </c>
      <c r="D27" s="24" t="s">
        <v>162</v>
      </c>
      <c r="E27" s="51">
        <f t="shared" si="0"/>
        <v>2.0656136087484813E-2</v>
      </c>
      <c r="F27" s="51">
        <f t="shared" si="1"/>
        <v>2.0656136087484813E-2</v>
      </c>
    </row>
    <row r="28" spans="1:6" x14ac:dyDescent="0.25">
      <c r="A28" s="52">
        <f t="shared" si="2"/>
        <v>19</v>
      </c>
      <c r="B28" s="24">
        <v>1930</v>
      </c>
      <c r="C28" s="24">
        <v>17</v>
      </c>
      <c r="D28" s="24" t="s">
        <v>162</v>
      </c>
      <c r="E28" s="51">
        <f t="shared" si="0"/>
        <v>2.0656136087484813E-2</v>
      </c>
      <c r="F28" s="51">
        <f t="shared" si="1"/>
        <v>2.0656136087484813E-2</v>
      </c>
    </row>
    <row r="29" spans="1:6" x14ac:dyDescent="0.25">
      <c r="A29" s="52">
        <f t="shared" si="2"/>
        <v>20</v>
      </c>
      <c r="B29" s="24">
        <v>1931</v>
      </c>
      <c r="C29" s="24">
        <v>16</v>
      </c>
      <c r="D29" s="24" t="s">
        <v>162</v>
      </c>
      <c r="E29" s="51">
        <f t="shared" si="0"/>
        <v>1.9441069258809233E-2</v>
      </c>
      <c r="F29" s="51">
        <f t="shared" si="1"/>
        <v>1.9441069258809233E-2</v>
      </c>
    </row>
    <row r="30" spans="1:6" x14ac:dyDescent="0.25">
      <c r="A30" s="52">
        <f t="shared" si="2"/>
        <v>21</v>
      </c>
      <c r="B30" s="24">
        <v>1932</v>
      </c>
      <c r="C30" s="24">
        <v>15</v>
      </c>
      <c r="D30" s="24" t="s">
        <v>162</v>
      </c>
      <c r="E30" s="51">
        <f t="shared" si="0"/>
        <v>1.8226002430133656E-2</v>
      </c>
      <c r="F30" s="51">
        <f t="shared" si="1"/>
        <v>1.8226002430133656E-2</v>
      </c>
    </row>
    <row r="31" spans="1:6" x14ac:dyDescent="0.25">
      <c r="A31" s="52">
        <f t="shared" si="2"/>
        <v>22</v>
      </c>
      <c r="B31" s="24">
        <v>1933</v>
      </c>
      <c r="C31" s="24">
        <v>15</v>
      </c>
      <c r="D31" s="24" t="s">
        <v>162</v>
      </c>
      <c r="E31" s="51">
        <f t="shared" si="0"/>
        <v>1.8226002430133656E-2</v>
      </c>
      <c r="F31" s="51">
        <f t="shared" si="1"/>
        <v>1.8226002430133656E-2</v>
      </c>
    </row>
    <row r="32" spans="1:6" x14ac:dyDescent="0.25">
      <c r="A32" s="52">
        <f t="shared" si="2"/>
        <v>23</v>
      </c>
      <c r="B32" s="24">
        <v>1934</v>
      </c>
      <c r="C32" s="24">
        <v>16</v>
      </c>
      <c r="D32" s="24" t="s">
        <v>162</v>
      </c>
      <c r="E32" s="51">
        <f t="shared" si="0"/>
        <v>1.9441069258809233E-2</v>
      </c>
      <c r="F32" s="51">
        <f t="shared" si="1"/>
        <v>1.9441069258809233E-2</v>
      </c>
    </row>
    <row r="33" spans="1:6" x14ac:dyDescent="0.25">
      <c r="A33" s="52">
        <f t="shared" si="2"/>
        <v>24</v>
      </c>
      <c r="B33" s="24">
        <v>1935</v>
      </c>
      <c r="C33" s="24">
        <v>16</v>
      </c>
      <c r="D33" s="24" t="s">
        <v>162</v>
      </c>
      <c r="E33" s="51">
        <f t="shared" si="0"/>
        <v>1.9441069258809233E-2</v>
      </c>
      <c r="F33" s="51">
        <f t="shared" si="1"/>
        <v>1.9441069258809233E-2</v>
      </c>
    </row>
    <row r="34" spans="1:6" x14ac:dyDescent="0.25">
      <c r="A34" s="52">
        <f t="shared" si="2"/>
        <v>25</v>
      </c>
      <c r="B34" s="24">
        <v>1936</v>
      </c>
      <c r="C34" s="24">
        <v>16</v>
      </c>
      <c r="D34" s="24" t="s">
        <v>162</v>
      </c>
      <c r="E34" s="51">
        <f t="shared" si="0"/>
        <v>1.9441069258809233E-2</v>
      </c>
      <c r="F34" s="51">
        <f t="shared" si="1"/>
        <v>1.9441069258809233E-2</v>
      </c>
    </row>
    <row r="35" spans="1:6" x14ac:dyDescent="0.25">
      <c r="A35" s="52">
        <f t="shared" si="2"/>
        <v>26</v>
      </c>
      <c r="B35" s="24">
        <v>1937</v>
      </c>
      <c r="C35" s="24">
        <v>17</v>
      </c>
      <c r="D35" s="24" t="s">
        <v>162</v>
      </c>
      <c r="E35" s="51">
        <f t="shared" si="0"/>
        <v>2.0656136087484813E-2</v>
      </c>
      <c r="F35" s="51">
        <f t="shared" si="1"/>
        <v>2.0656136087484813E-2</v>
      </c>
    </row>
    <row r="36" spans="1:6" x14ac:dyDescent="0.25">
      <c r="A36" s="52">
        <f t="shared" si="2"/>
        <v>27</v>
      </c>
      <c r="B36" s="24">
        <v>1938</v>
      </c>
      <c r="C36" s="24">
        <v>18</v>
      </c>
      <c r="D36" s="24" t="s">
        <v>162</v>
      </c>
      <c r="E36" s="51">
        <f t="shared" si="0"/>
        <v>2.187120291616039E-2</v>
      </c>
      <c r="F36" s="51">
        <f t="shared" si="1"/>
        <v>2.187120291616039E-2</v>
      </c>
    </row>
    <row r="37" spans="1:6" x14ac:dyDescent="0.25">
      <c r="A37" s="52">
        <f t="shared" si="2"/>
        <v>28</v>
      </c>
      <c r="B37" s="24">
        <v>1939</v>
      </c>
      <c r="C37" s="24">
        <v>18</v>
      </c>
      <c r="D37" s="24" t="s">
        <v>162</v>
      </c>
      <c r="E37" s="51">
        <f t="shared" si="0"/>
        <v>2.187120291616039E-2</v>
      </c>
      <c r="F37" s="51">
        <f t="shared" si="1"/>
        <v>2.187120291616039E-2</v>
      </c>
    </row>
    <row r="38" spans="1:6" x14ac:dyDescent="0.25">
      <c r="A38" s="52">
        <f t="shared" si="2"/>
        <v>29</v>
      </c>
      <c r="B38" s="24">
        <v>1940</v>
      </c>
      <c r="C38" s="24">
        <v>17</v>
      </c>
      <c r="D38" s="24" t="s">
        <v>162</v>
      </c>
      <c r="E38" s="51">
        <f t="shared" si="0"/>
        <v>2.0656136087484813E-2</v>
      </c>
      <c r="F38" s="51">
        <f t="shared" si="1"/>
        <v>2.0656136087484813E-2</v>
      </c>
    </row>
    <row r="39" spans="1:6" x14ac:dyDescent="0.25">
      <c r="A39" s="52">
        <f t="shared" si="2"/>
        <v>30</v>
      </c>
      <c r="B39" s="24">
        <v>1941</v>
      </c>
      <c r="C39" s="24">
        <v>19</v>
      </c>
      <c r="D39" s="24" t="s">
        <v>162</v>
      </c>
      <c r="E39" s="51">
        <f t="shared" si="0"/>
        <v>2.3086269744835967E-2</v>
      </c>
      <c r="F39" s="51">
        <f t="shared" si="1"/>
        <v>2.3086269744835967E-2</v>
      </c>
    </row>
    <row r="40" spans="1:6" x14ac:dyDescent="0.25">
      <c r="A40" s="52">
        <f t="shared" si="2"/>
        <v>31</v>
      </c>
      <c r="B40" s="24">
        <v>1942</v>
      </c>
      <c r="C40" s="24">
        <v>20</v>
      </c>
      <c r="D40" s="24" t="s">
        <v>162</v>
      </c>
      <c r="E40" s="51">
        <f t="shared" si="0"/>
        <v>2.4301336573511544E-2</v>
      </c>
      <c r="F40" s="51">
        <f t="shared" si="1"/>
        <v>2.4301336573511544E-2</v>
      </c>
    </row>
    <row r="41" spans="1:6" x14ac:dyDescent="0.25">
      <c r="A41" s="52">
        <f t="shared" si="2"/>
        <v>32</v>
      </c>
      <c r="B41" s="24">
        <v>1943</v>
      </c>
      <c r="C41" s="24">
        <v>21</v>
      </c>
      <c r="D41" s="24" t="s">
        <v>162</v>
      </c>
      <c r="E41" s="51">
        <f t="shared" si="0"/>
        <v>2.551640340218712E-2</v>
      </c>
      <c r="F41" s="51">
        <f t="shared" si="1"/>
        <v>2.551640340218712E-2</v>
      </c>
    </row>
    <row r="42" spans="1:6" x14ac:dyDescent="0.25">
      <c r="A42" s="52">
        <f t="shared" si="2"/>
        <v>33</v>
      </c>
      <c r="B42" s="24">
        <v>1944</v>
      </c>
      <c r="C42" s="24">
        <v>21</v>
      </c>
      <c r="D42" s="24" t="s">
        <v>162</v>
      </c>
      <c r="E42" s="51">
        <f t="shared" ref="E42:E73" si="3">C42/$C$114</f>
        <v>2.551640340218712E-2</v>
      </c>
      <c r="F42" s="51">
        <f t="shared" si="1"/>
        <v>2.551640340218712E-2</v>
      </c>
    </row>
    <row r="43" spans="1:6" x14ac:dyDescent="0.25">
      <c r="A43" s="52">
        <f t="shared" si="2"/>
        <v>34</v>
      </c>
      <c r="B43" s="24">
        <v>1945</v>
      </c>
      <c r="C43" s="24">
        <v>22</v>
      </c>
      <c r="D43" s="24" t="s">
        <v>162</v>
      </c>
      <c r="E43" s="51">
        <f t="shared" si="3"/>
        <v>2.6731470230862697E-2</v>
      </c>
      <c r="F43" s="51">
        <f t="shared" si="1"/>
        <v>2.6731470230862697E-2</v>
      </c>
    </row>
    <row r="44" spans="1:6" x14ac:dyDescent="0.25">
      <c r="A44" s="52">
        <f t="shared" si="2"/>
        <v>35</v>
      </c>
      <c r="B44" s="24">
        <v>1946</v>
      </c>
      <c r="C44" s="24">
        <v>24</v>
      </c>
      <c r="D44" s="24" t="s">
        <v>162</v>
      </c>
      <c r="E44" s="51">
        <f t="shared" si="3"/>
        <v>2.9161603888213851E-2</v>
      </c>
      <c r="F44" s="51">
        <f t="shared" si="1"/>
        <v>2.9161603888213851E-2</v>
      </c>
    </row>
    <row r="45" spans="1:6" x14ac:dyDescent="0.25">
      <c r="A45" s="52">
        <f t="shared" si="2"/>
        <v>36</v>
      </c>
      <c r="B45" s="24">
        <v>1947</v>
      </c>
      <c r="C45" s="24">
        <v>28</v>
      </c>
      <c r="D45" s="24" t="s">
        <v>162</v>
      </c>
      <c r="E45" s="51">
        <f t="shared" si="3"/>
        <v>3.4021871202916158E-2</v>
      </c>
      <c r="F45" s="51">
        <f t="shared" si="1"/>
        <v>3.4021871202916158E-2</v>
      </c>
    </row>
    <row r="46" spans="1:6" x14ac:dyDescent="0.25">
      <c r="A46" s="52">
        <f t="shared" si="2"/>
        <v>37</v>
      </c>
      <c r="B46" s="24">
        <v>1948</v>
      </c>
      <c r="C46" s="24">
        <v>31</v>
      </c>
      <c r="D46" s="24" t="s">
        <v>162</v>
      </c>
      <c r="E46" s="51">
        <f t="shared" si="3"/>
        <v>3.7667071688942892E-2</v>
      </c>
      <c r="F46" s="51">
        <f t="shared" si="1"/>
        <v>3.7667071688942892E-2</v>
      </c>
    </row>
    <row r="47" spans="1:6" x14ac:dyDescent="0.25">
      <c r="A47" s="52">
        <f t="shared" si="2"/>
        <v>38</v>
      </c>
      <c r="B47" s="24">
        <v>1949</v>
      </c>
      <c r="C47" s="24">
        <v>34</v>
      </c>
      <c r="D47" s="24" t="s">
        <v>162</v>
      </c>
      <c r="E47" s="51">
        <f t="shared" si="3"/>
        <v>4.1312272174969626E-2</v>
      </c>
      <c r="F47" s="51">
        <f t="shared" si="1"/>
        <v>4.1312272174969626E-2</v>
      </c>
    </row>
    <row r="48" spans="1:6" x14ac:dyDescent="0.25">
      <c r="A48" s="52">
        <f t="shared" si="2"/>
        <v>39</v>
      </c>
      <c r="B48" s="24">
        <v>1950</v>
      </c>
      <c r="C48" s="24">
        <v>35</v>
      </c>
      <c r="D48" s="24" t="s">
        <v>162</v>
      </c>
      <c r="E48" s="51">
        <f t="shared" si="3"/>
        <v>4.25273390036452E-2</v>
      </c>
      <c r="F48" s="51">
        <f t="shared" si="1"/>
        <v>4.25273390036452E-2</v>
      </c>
    </row>
    <row r="49" spans="1:6" x14ac:dyDescent="0.25">
      <c r="A49" s="52">
        <f t="shared" si="2"/>
        <v>40</v>
      </c>
      <c r="B49" s="24">
        <v>1951</v>
      </c>
      <c r="C49" s="24">
        <v>37</v>
      </c>
      <c r="D49" s="24" t="s">
        <v>162</v>
      </c>
      <c r="E49" s="51">
        <f t="shared" si="3"/>
        <v>4.4957472660996353E-2</v>
      </c>
      <c r="F49" s="51">
        <f t="shared" si="1"/>
        <v>4.4957472660996353E-2</v>
      </c>
    </row>
    <row r="50" spans="1:6" x14ac:dyDescent="0.25">
      <c r="A50" s="52">
        <f t="shared" si="2"/>
        <v>41</v>
      </c>
      <c r="B50" s="24">
        <v>1952</v>
      </c>
      <c r="C50" s="24">
        <v>38</v>
      </c>
      <c r="D50" s="24" t="s">
        <v>162</v>
      </c>
      <c r="E50" s="51">
        <f t="shared" si="3"/>
        <v>4.6172539489671933E-2</v>
      </c>
      <c r="F50" s="51">
        <f t="shared" si="1"/>
        <v>4.6172539489671933E-2</v>
      </c>
    </row>
    <row r="51" spans="1:6" x14ac:dyDescent="0.25">
      <c r="A51" s="52">
        <f t="shared" si="2"/>
        <v>42</v>
      </c>
      <c r="B51" s="24">
        <v>1953</v>
      </c>
      <c r="C51" s="24">
        <v>41</v>
      </c>
      <c r="D51" s="24" t="s">
        <v>162</v>
      </c>
      <c r="E51" s="51">
        <f t="shared" si="3"/>
        <v>4.9817739975698661E-2</v>
      </c>
      <c r="F51" s="51">
        <f t="shared" si="1"/>
        <v>4.9817739975698661E-2</v>
      </c>
    </row>
    <row r="52" spans="1:6" x14ac:dyDescent="0.25">
      <c r="A52" s="52">
        <f t="shared" si="2"/>
        <v>43</v>
      </c>
      <c r="B52" s="24">
        <v>1954</v>
      </c>
      <c r="C52" s="24">
        <v>44</v>
      </c>
      <c r="D52" s="24" t="s">
        <v>162</v>
      </c>
      <c r="E52" s="51">
        <f t="shared" si="3"/>
        <v>5.3462940461725394E-2</v>
      </c>
      <c r="F52" s="51">
        <f t="shared" si="1"/>
        <v>5.3462940461725394E-2</v>
      </c>
    </row>
    <row r="53" spans="1:6" x14ac:dyDescent="0.25">
      <c r="A53" s="52">
        <f t="shared" si="2"/>
        <v>44</v>
      </c>
      <c r="B53" s="24">
        <v>1955</v>
      </c>
      <c r="C53" s="24">
        <v>46</v>
      </c>
      <c r="D53" s="24" t="s">
        <v>162</v>
      </c>
      <c r="E53" s="51">
        <f t="shared" si="3"/>
        <v>5.5893074119076548E-2</v>
      </c>
      <c r="F53" s="51">
        <f t="shared" si="1"/>
        <v>5.5893074119076548E-2</v>
      </c>
    </row>
    <row r="54" spans="1:6" x14ac:dyDescent="0.25">
      <c r="A54" s="52">
        <f t="shared" si="2"/>
        <v>45</v>
      </c>
      <c r="B54" s="24">
        <v>1956</v>
      </c>
      <c r="C54" s="24">
        <v>48</v>
      </c>
      <c r="D54" s="24" t="s">
        <v>162</v>
      </c>
      <c r="E54" s="51">
        <f t="shared" si="3"/>
        <v>5.8323207776427702E-2</v>
      </c>
      <c r="F54" s="51">
        <f t="shared" si="1"/>
        <v>5.8323207776427702E-2</v>
      </c>
    </row>
    <row r="55" spans="1:6" x14ac:dyDescent="0.25">
      <c r="A55" s="52">
        <f t="shared" si="2"/>
        <v>46</v>
      </c>
      <c r="B55" s="24">
        <v>1957</v>
      </c>
      <c r="C55" s="24">
        <v>52</v>
      </c>
      <c r="D55" s="24" t="s">
        <v>162</v>
      </c>
      <c r="E55" s="51">
        <f t="shared" si="3"/>
        <v>6.3183475091130009E-2</v>
      </c>
      <c r="F55" s="51">
        <f t="shared" si="1"/>
        <v>6.3183475091130009E-2</v>
      </c>
    </row>
    <row r="56" spans="1:6" x14ac:dyDescent="0.25">
      <c r="A56" s="52">
        <f t="shared" si="2"/>
        <v>47</v>
      </c>
      <c r="B56" s="24">
        <v>1958</v>
      </c>
      <c r="C56" s="24">
        <v>55</v>
      </c>
      <c r="D56" s="24" t="s">
        <v>162</v>
      </c>
      <c r="E56" s="51">
        <f t="shared" si="3"/>
        <v>6.6828675577156743E-2</v>
      </c>
      <c r="F56" s="51">
        <f t="shared" si="1"/>
        <v>6.6828675577156743E-2</v>
      </c>
    </row>
    <row r="57" spans="1:6" x14ac:dyDescent="0.25">
      <c r="A57" s="52">
        <f t="shared" si="2"/>
        <v>48</v>
      </c>
      <c r="B57" s="24">
        <v>1959</v>
      </c>
      <c r="C57" s="24">
        <v>57</v>
      </c>
      <c r="D57" s="24" t="s">
        <v>162</v>
      </c>
      <c r="E57" s="51">
        <f t="shared" si="3"/>
        <v>6.9258809234507904E-2</v>
      </c>
      <c r="F57" s="51">
        <f t="shared" si="1"/>
        <v>6.9258809234507904E-2</v>
      </c>
    </row>
    <row r="58" spans="1:6" x14ac:dyDescent="0.25">
      <c r="A58" s="52">
        <f t="shared" si="2"/>
        <v>49</v>
      </c>
      <c r="B58" s="24">
        <v>1960</v>
      </c>
      <c r="C58" s="24">
        <v>61</v>
      </c>
      <c r="D58" s="24" t="s">
        <v>162</v>
      </c>
      <c r="E58" s="51">
        <f t="shared" si="3"/>
        <v>7.4119076549210211E-2</v>
      </c>
      <c r="F58" s="51">
        <f>C58/$C$114</f>
        <v>7.4119076549210211E-2</v>
      </c>
    </row>
    <row r="59" spans="1:6" x14ac:dyDescent="0.25">
      <c r="A59" s="52">
        <f t="shared" si="2"/>
        <v>50</v>
      </c>
      <c r="B59" s="24">
        <v>1961</v>
      </c>
      <c r="C59" s="24">
        <v>63</v>
      </c>
      <c r="D59" s="24" t="s">
        <v>162</v>
      </c>
      <c r="E59" s="51">
        <f t="shared" si="3"/>
        <v>7.6549210206561358E-2</v>
      </c>
      <c r="F59" s="51">
        <f>F60</f>
        <v>0.12567324955116696</v>
      </c>
    </row>
    <row r="60" spans="1:6" x14ac:dyDescent="0.25">
      <c r="A60" s="52">
        <f t="shared" si="2"/>
        <v>51</v>
      </c>
      <c r="B60" s="24">
        <v>1962</v>
      </c>
      <c r="C60" s="24">
        <v>64</v>
      </c>
      <c r="D60" s="24">
        <v>70</v>
      </c>
      <c r="E60" s="51">
        <f t="shared" si="3"/>
        <v>7.7764277035236931E-2</v>
      </c>
      <c r="F60" s="51">
        <f t="shared" ref="F60:F91" si="4">D60/$D$114</f>
        <v>0.12567324955116696</v>
      </c>
    </row>
    <row r="61" spans="1:6" x14ac:dyDescent="0.25">
      <c r="A61" s="52">
        <f t="shared" si="2"/>
        <v>52</v>
      </c>
      <c r="B61" s="24">
        <v>1963</v>
      </c>
      <c r="C61" s="24">
        <v>65</v>
      </c>
      <c r="D61" s="24">
        <v>72</v>
      </c>
      <c r="E61" s="51">
        <f t="shared" si="3"/>
        <v>7.8979343863912518E-2</v>
      </c>
      <c r="F61" s="51">
        <f t="shared" si="4"/>
        <v>0.12926391382405744</v>
      </c>
    </row>
    <row r="62" spans="1:6" x14ac:dyDescent="0.25">
      <c r="A62" s="52">
        <f t="shared" si="2"/>
        <v>53</v>
      </c>
      <c r="B62" s="24">
        <v>1964</v>
      </c>
      <c r="C62" s="24">
        <v>67</v>
      </c>
      <c r="D62" s="24">
        <v>72</v>
      </c>
      <c r="E62" s="51">
        <f t="shared" si="3"/>
        <v>8.1409477521263665E-2</v>
      </c>
      <c r="F62" s="51">
        <f t="shared" si="4"/>
        <v>0.12926391382405744</v>
      </c>
    </row>
    <row r="63" spans="1:6" x14ac:dyDescent="0.25">
      <c r="A63" s="52">
        <f t="shared" si="2"/>
        <v>54</v>
      </c>
      <c r="B63" s="24">
        <v>1965</v>
      </c>
      <c r="C63" s="24">
        <v>70</v>
      </c>
      <c r="D63" s="24">
        <v>74</v>
      </c>
      <c r="E63" s="51">
        <f t="shared" si="3"/>
        <v>8.5054678007290399E-2</v>
      </c>
      <c r="F63" s="51">
        <f t="shared" si="4"/>
        <v>0.13285457809694792</v>
      </c>
    </row>
    <row r="64" spans="1:6" x14ac:dyDescent="0.25">
      <c r="A64" s="52">
        <f t="shared" si="2"/>
        <v>55</v>
      </c>
      <c r="B64" s="24">
        <v>1966</v>
      </c>
      <c r="C64" s="24">
        <v>72</v>
      </c>
      <c r="D64" s="24">
        <v>76</v>
      </c>
      <c r="E64" s="51">
        <f t="shared" si="3"/>
        <v>8.748481166464156E-2</v>
      </c>
      <c r="F64" s="51">
        <f t="shared" si="4"/>
        <v>0.13644524236983843</v>
      </c>
    </row>
    <row r="65" spans="1:6" x14ac:dyDescent="0.25">
      <c r="A65" s="52">
        <f t="shared" si="2"/>
        <v>56</v>
      </c>
      <c r="B65" s="24">
        <v>1967</v>
      </c>
      <c r="C65" s="24">
        <v>75</v>
      </c>
      <c r="D65" s="24">
        <v>79</v>
      </c>
      <c r="E65" s="51">
        <f t="shared" si="3"/>
        <v>9.1130012150668294E-2</v>
      </c>
      <c r="F65" s="51">
        <f t="shared" si="4"/>
        <v>0.14183123877917414</v>
      </c>
    </row>
    <row r="66" spans="1:6" x14ac:dyDescent="0.25">
      <c r="A66" s="52">
        <f t="shared" si="2"/>
        <v>57</v>
      </c>
      <c r="B66" s="24">
        <v>1968</v>
      </c>
      <c r="C66" s="24">
        <v>78</v>
      </c>
      <c r="D66" s="24">
        <v>81</v>
      </c>
      <c r="E66" s="51">
        <f t="shared" si="3"/>
        <v>9.4775212636695014E-2</v>
      </c>
      <c r="F66" s="51">
        <f t="shared" si="4"/>
        <v>0.14542190305206462</v>
      </c>
    </row>
    <row r="67" spans="1:6" x14ac:dyDescent="0.25">
      <c r="A67" s="52">
        <f t="shared" si="2"/>
        <v>58</v>
      </c>
      <c r="B67" s="24">
        <v>1969</v>
      </c>
      <c r="C67" s="24">
        <v>82</v>
      </c>
      <c r="D67" s="24">
        <v>84</v>
      </c>
      <c r="E67" s="51">
        <f t="shared" si="3"/>
        <v>9.9635479951397321E-2</v>
      </c>
      <c r="F67" s="51">
        <f t="shared" si="4"/>
        <v>0.15080789946140036</v>
      </c>
    </row>
    <row r="68" spans="1:6" x14ac:dyDescent="0.25">
      <c r="A68" s="52">
        <f t="shared" si="2"/>
        <v>59</v>
      </c>
      <c r="B68" s="24">
        <v>1970</v>
      </c>
      <c r="C68" s="24">
        <v>86</v>
      </c>
      <c r="D68" s="24">
        <v>88</v>
      </c>
      <c r="E68" s="51">
        <f t="shared" si="3"/>
        <v>0.10449574726609964</v>
      </c>
      <c r="F68" s="51">
        <f t="shared" si="4"/>
        <v>0.15798922800718132</v>
      </c>
    </row>
    <row r="69" spans="1:6" x14ac:dyDescent="0.25">
      <c r="A69" s="52">
        <f t="shared" si="2"/>
        <v>60</v>
      </c>
      <c r="B69" s="24">
        <v>1971</v>
      </c>
      <c r="C69" s="24">
        <v>92</v>
      </c>
      <c r="D69" s="24">
        <v>92</v>
      </c>
      <c r="E69" s="51">
        <f t="shared" si="3"/>
        <v>0.1117861482381531</v>
      </c>
      <c r="F69" s="51">
        <f t="shared" si="4"/>
        <v>0.16517055655296231</v>
      </c>
    </row>
    <row r="70" spans="1:6" x14ac:dyDescent="0.25">
      <c r="A70" s="52">
        <f t="shared" si="2"/>
        <v>61</v>
      </c>
      <c r="B70" s="24">
        <v>1972</v>
      </c>
      <c r="C70" s="24">
        <v>96</v>
      </c>
      <c r="D70" s="24">
        <v>96</v>
      </c>
      <c r="E70" s="51">
        <f t="shared" si="3"/>
        <v>0.1166464155528554</v>
      </c>
      <c r="F70" s="51">
        <f t="shared" si="4"/>
        <v>0.17235188509874327</v>
      </c>
    </row>
    <row r="71" spans="1:6" x14ac:dyDescent="0.25">
      <c r="A71" s="52">
        <f t="shared" si="2"/>
        <v>62</v>
      </c>
      <c r="B71" s="24">
        <v>1973</v>
      </c>
      <c r="C71" s="24">
        <v>100</v>
      </c>
      <c r="D71" s="24">
        <v>100</v>
      </c>
      <c r="E71" s="51">
        <f t="shared" si="3"/>
        <v>0.12150668286755771</v>
      </c>
      <c r="F71" s="51">
        <f t="shared" si="4"/>
        <v>0.17953321364452424</v>
      </c>
    </row>
    <row r="72" spans="1:6" x14ac:dyDescent="0.25">
      <c r="A72" s="52">
        <f t="shared" si="2"/>
        <v>63</v>
      </c>
      <c r="B72" s="24">
        <v>1974</v>
      </c>
      <c r="C72" s="24">
        <v>117</v>
      </c>
      <c r="D72" s="24">
        <v>112</v>
      </c>
      <c r="E72" s="51">
        <f t="shared" si="3"/>
        <v>0.14216281895504251</v>
      </c>
      <c r="F72" s="51">
        <f t="shared" si="4"/>
        <v>0.20107719928186715</v>
      </c>
    </row>
    <row r="73" spans="1:6" x14ac:dyDescent="0.25">
      <c r="A73" s="52">
        <f t="shared" si="2"/>
        <v>64</v>
      </c>
      <c r="B73" s="24">
        <v>1975</v>
      </c>
      <c r="C73" s="24">
        <v>134</v>
      </c>
      <c r="D73" s="24">
        <v>130</v>
      </c>
      <c r="E73" s="51">
        <f t="shared" si="3"/>
        <v>0.16281895504252733</v>
      </c>
      <c r="F73" s="51">
        <f t="shared" si="4"/>
        <v>0.23339317773788151</v>
      </c>
    </row>
    <row r="74" spans="1:6" x14ac:dyDescent="0.25">
      <c r="A74" s="52">
        <f t="shared" si="2"/>
        <v>65</v>
      </c>
      <c r="B74" s="24">
        <v>1976</v>
      </c>
      <c r="C74" s="24">
        <v>146</v>
      </c>
      <c r="D74" s="24">
        <v>140</v>
      </c>
      <c r="E74" s="51">
        <f t="shared" ref="E74:E105" si="5">C74/$C$114</f>
        <v>0.17739975698663427</v>
      </c>
      <c r="F74" s="51">
        <f t="shared" si="4"/>
        <v>0.25134649910233392</v>
      </c>
    </row>
    <row r="75" spans="1:6" x14ac:dyDescent="0.25">
      <c r="A75" s="52">
        <f t="shared" si="2"/>
        <v>66</v>
      </c>
      <c r="B75" s="24">
        <v>1977</v>
      </c>
      <c r="C75" s="24">
        <v>157</v>
      </c>
      <c r="D75" s="24">
        <v>149</v>
      </c>
      <c r="E75" s="51">
        <f t="shared" si="5"/>
        <v>0.19076549210206561</v>
      </c>
      <c r="F75" s="51">
        <f t="shared" si="4"/>
        <v>0.26750448833034113</v>
      </c>
    </row>
    <row r="76" spans="1:6" x14ac:dyDescent="0.25">
      <c r="A76" s="52">
        <f t="shared" ref="A76:A114" si="6">A75+1</f>
        <v>67</v>
      </c>
      <c r="B76" s="24">
        <v>1978</v>
      </c>
      <c r="C76" s="24">
        <v>173</v>
      </c>
      <c r="D76" s="24">
        <v>160</v>
      </c>
      <c r="E76" s="51">
        <f t="shared" si="5"/>
        <v>0.21020656136087484</v>
      </c>
      <c r="F76" s="51">
        <f t="shared" si="4"/>
        <v>0.28725314183123879</v>
      </c>
    </row>
    <row r="77" spans="1:6" x14ac:dyDescent="0.25">
      <c r="A77" s="52">
        <f t="shared" si="6"/>
        <v>68</v>
      </c>
      <c r="B77" s="24">
        <v>1979</v>
      </c>
      <c r="C77" s="24">
        <v>187</v>
      </c>
      <c r="D77" s="24">
        <v>175</v>
      </c>
      <c r="E77" s="51">
        <f t="shared" si="5"/>
        <v>0.22721749696233293</v>
      </c>
      <c r="F77" s="51">
        <f t="shared" si="4"/>
        <v>0.31418312387791741</v>
      </c>
    </row>
    <row r="78" spans="1:6" x14ac:dyDescent="0.25">
      <c r="A78" s="52">
        <f t="shared" si="6"/>
        <v>69</v>
      </c>
      <c r="B78" s="24">
        <v>1980</v>
      </c>
      <c r="C78" s="24">
        <v>204</v>
      </c>
      <c r="D78" s="24">
        <v>196</v>
      </c>
      <c r="E78" s="51">
        <f t="shared" si="5"/>
        <v>0.24787363304981774</v>
      </c>
      <c r="F78" s="51">
        <f t="shared" si="4"/>
        <v>0.35188509874326751</v>
      </c>
    </row>
    <row r="79" spans="1:6" x14ac:dyDescent="0.25">
      <c r="A79" s="52">
        <f t="shared" si="6"/>
        <v>70</v>
      </c>
      <c r="B79" s="24">
        <v>1981</v>
      </c>
      <c r="C79" s="24">
        <v>231</v>
      </c>
      <c r="D79" s="24">
        <v>216</v>
      </c>
      <c r="E79" s="51">
        <f t="shared" si="5"/>
        <v>0.28068043742405835</v>
      </c>
      <c r="F79" s="51">
        <f t="shared" si="4"/>
        <v>0.38779174147217232</v>
      </c>
    </row>
    <row r="80" spans="1:6" x14ac:dyDescent="0.25">
      <c r="A80" s="52">
        <f t="shared" si="6"/>
        <v>71</v>
      </c>
      <c r="B80" s="24">
        <v>1982</v>
      </c>
      <c r="C80" s="24">
        <v>252</v>
      </c>
      <c r="D80" s="24">
        <v>232</v>
      </c>
      <c r="E80" s="51">
        <f t="shared" si="5"/>
        <v>0.30619684082624543</v>
      </c>
      <c r="F80" s="51">
        <f t="shared" si="4"/>
        <v>0.41651705565529623</v>
      </c>
    </row>
    <row r="81" spans="1:6" x14ac:dyDescent="0.25">
      <c r="A81" s="52">
        <f t="shared" si="6"/>
        <v>72</v>
      </c>
      <c r="B81" s="24">
        <v>1983</v>
      </c>
      <c r="C81" s="24">
        <v>260</v>
      </c>
      <c r="D81" s="24">
        <v>241</v>
      </c>
      <c r="E81" s="51">
        <f t="shared" si="5"/>
        <v>0.31591737545565007</v>
      </c>
      <c r="F81" s="51">
        <f t="shared" si="4"/>
        <v>0.43267504488330338</v>
      </c>
    </row>
    <row r="82" spans="1:6" x14ac:dyDescent="0.25">
      <c r="A82" s="52">
        <f t="shared" si="6"/>
        <v>73</v>
      </c>
      <c r="B82" s="24">
        <v>1984</v>
      </c>
      <c r="C82" s="24">
        <v>271</v>
      </c>
      <c r="D82" s="24">
        <v>247</v>
      </c>
      <c r="E82" s="51">
        <f t="shared" si="5"/>
        <v>0.32928311057108139</v>
      </c>
      <c r="F82" s="51">
        <f t="shared" si="4"/>
        <v>0.44344703770197486</v>
      </c>
    </row>
    <row r="83" spans="1:6" x14ac:dyDescent="0.25">
      <c r="A83" s="52">
        <f t="shared" si="6"/>
        <v>74</v>
      </c>
      <c r="B83" s="24">
        <v>1985</v>
      </c>
      <c r="C83" s="24">
        <v>270</v>
      </c>
      <c r="D83" s="24">
        <v>250</v>
      </c>
      <c r="E83" s="51">
        <f t="shared" si="5"/>
        <v>0.32806804374240583</v>
      </c>
      <c r="F83" s="51">
        <f t="shared" si="4"/>
        <v>0.44883303411131059</v>
      </c>
    </row>
    <row r="84" spans="1:6" x14ac:dyDescent="0.25">
      <c r="A84" s="52">
        <f t="shared" si="6"/>
        <v>75</v>
      </c>
      <c r="B84" s="24">
        <v>1986</v>
      </c>
      <c r="C84" s="24">
        <v>260</v>
      </c>
      <c r="D84" s="24">
        <v>253</v>
      </c>
      <c r="E84" s="51">
        <f t="shared" si="5"/>
        <v>0.31591737545565007</v>
      </c>
      <c r="F84" s="51">
        <f t="shared" si="4"/>
        <v>0.45421903052064633</v>
      </c>
    </row>
    <row r="85" spans="1:6" x14ac:dyDescent="0.25">
      <c r="A85" s="52">
        <f t="shared" si="6"/>
        <v>76</v>
      </c>
      <c r="B85" s="24">
        <v>1987</v>
      </c>
      <c r="C85" s="24">
        <v>268</v>
      </c>
      <c r="D85" s="24">
        <v>260</v>
      </c>
      <c r="E85" s="51">
        <f t="shared" si="5"/>
        <v>0.32563791008505466</v>
      </c>
      <c r="F85" s="51">
        <f t="shared" si="4"/>
        <v>0.46678635547576303</v>
      </c>
    </row>
    <row r="86" spans="1:6" x14ac:dyDescent="0.25">
      <c r="A86" s="52">
        <f t="shared" si="6"/>
        <v>77</v>
      </c>
      <c r="B86" s="24">
        <v>1988</v>
      </c>
      <c r="C86" s="24">
        <v>286</v>
      </c>
      <c r="D86" s="24">
        <v>271</v>
      </c>
      <c r="E86" s="51">
        <f t="shared" si="5"/>
        <v>0.34750911300121506</v>
      </c>
      <c r="F86" s="51">
        <f t="shared" si="4"/>
        <v>0.48653500897666069</v>
      </c>
    </row>
    <row r="87" spans="1:6" x14ac:dyDescent="0.25">
      <c r="A87" s="52">
        <f t="shared" si="6"/>
        <v>78</v>
      </c>
      <c r="B87" s="24">
        <v>1989</v>
      </c>
      <c r="C87" s="24">
        <v>300</v>
      </c>
      <c r="D87" s="24">
        <v>288</v>
      </c>
      <c r="E87" s="51">
        <f t="shared" si="5"/>
        <v>0.36452004860267317</v>
      </c>
      <c r="F87" s="51">
        <f t="shared" si="4"/>
        <v>0.51705565529622977</v>
      </c>
    </row>
    <row r="88" spans="1:6" x14ac:dyDescent="0.25">
      <c r="A88" s="52">
        <f t="shared" si="6"/>
        <v>79</v>
      </c>
      <c r="B88" s="24">
        <v>1990</v>
      </c>
      <c r="C88" s="24">
        <v>304</v>
      </c>
      <c r="D88" s="24">
        <v>295</v>
      </c>
      <c r="E88" s="51">
        <f t="shared" si="5"/>
        <v>0.36938031591737547</v>
      </c>
      <c r="F88" s="51">
        <f t="shared" si="4"/>
        <v>0.52962298025134646</v>
      </c>
    </row>
    <row r="89" spans="1:6" x14ac:dyDescent="0.25">
      <c r="A89" s="52">
        <f t="shared" si="6"/>
        <v>80</v>
      </c>
      <c r="B89" s="24">
        <v>1991</v>
      </c>
      <c r="C89" s="24">
        <v>312</v>
      </c>
      <c r="D89" s="24">
        <v>303</v>
      </c>
      <c r="E89" s="51">
        <f t="shared" si="5"/>
        <v>0.37910085054678005</v>
      </c>
      <c r="F89" s="51">
        <f t="shared" si="4"/>
        <v>0.54398563734290839</v>
      </c>
    </row>
    <row r="90" spans="1:6" x14ac:dyDescent="0.25">
      <c r="A90" s="52">
        <f t="shared" si="6"/>
        <v>81</v>
      </c>
      <c r="B90" s="24">
        <v>1992</v>
      </c>
      <c r="C90" s="24">
        <v>315</v>
      </c>
      <c r="D90" s="24">
        <v>305</v>
      </c>
      <c r="E90" s="51">
        <f t="shared" si="5"/>
        <v>0.38274605103280679</v>
      </c>
      <c r="F90" s="51">
        <f t="shared" si="4"/>
        <v>0.54757630161579895</v>
      </c>
    </row>
    <row r="91" spans="1:6" x14ac:dyDescent="0.25">
      <c r="A91" s="52">
        <f t="shared" si="6"/>
        <v>82</v>
      </c>
      <c r="B91" s="24">
        <v>1993</v>
      </c>
      <c r="C91" s="24">
        <v>324</v>
      </c>
      <c r="D91" s="24">
        <v>313</v>
      </c>
      <c r="E91" s="51">
        <f t="shared" si="5"/>
        <v>0.39368165249088699</v>
      </c>
      <c r="F91" s="51">
        <f t="shared" si="4"/>
        <v>0.56193895870736088</v>
      </c>
    </row>
    <row r="92" spans="1:6" x14ac:dyDescent="0.25">
      <c r="A92" s="52">
        <f t="shared" si="6"/>
        <v>83</v>
      </c>
      <c r="B92" s="24">
        <v>1994</v>
      </c>
      <c r="C92" s="24">
        <v>346</v>
      </c>
      <c r="D92" s="24">
        <v>319</v>
      </c>
      <c r="E92" s="51">
        <f t="shared" si="5"/>
        <v>0.42041312272174969</v>
      </c>
      <c r="F92" s="51">
        <f t="shared" ref="F92:F114" si="7">D92/$D$114</f>
        <v>0.57271095152603235</v>
      </c>
    </row>
    <row r="93" spans="1:6" x14ac:dyDescent="0.25">
      <c r="A93" s="52">
        <f t="shared" si="6"/>
        <v>84</v>
      </c>
      <c r="B93" s="24">
        <v>1995</v>
      </c>
      <c r="C93" s="24">
        <v>358</v>
      </c>
      <c r="D93" s="24">
        <v>328</v>
      </c>
      <c r="E93" s="51">
        <f t="shared" si="5"/>
        <v>0.43499392466585662</v>
      </c>
      <c r="F93" s="51">
        <f t="shared" si="7"/>
        <v>0.5888689407540395</v>
      </c>
    </row>
    <row r="94" spans="1:6" x14ac:dyDescent="0.25">
      <c r="A94" s="52">
        <f t="shared" si="6"/>
        <v>85</v>
      </c>
      <c r="B94" s="24">
        <v>1996</v>
      </c>
      <c r="C94" s="24">
        <v>359</v>
      </c>
      <c r="D94" s="24">
        <v>334</v>
      </c>
      <c r="E94" s="51">
        <f t="shared" si="5"/>
        <v>0.43620899149453218</v>
      </c>
      <c r="F94" s="51">
        <f t="shared" si="7"/>
        <v>0.59964093357271098</v>
      </c>
    </row>
    <row r="95" spans="1:6" x14ac:dyDescent="0.25">
      <c r="A95" s="52">
        <f t="shared" si="6"/>
        <v>86</v>
      </c>
      <c r="B95" s="24">
        <v>1997</v>
      </c>
      <c r="C95" s="24">
        <v>368</v>
      </c>
      <c r="D95" s="24">
        <v>341</v>
      </c>
      <c r="E95" s="51">
        <f t="shared" si="5"/>
        <v>0.44714459295261239</v>
      </c>
      <c r="F95" s="51">
        <f t="shared" si="7"/>
        <v>0.61220825852782768</v>
      </c>
    </row>
    <row r="96" spans="1:6" x14ac:dyDescent="0.25">
      <c r="A96" s="52">
        <f t="shared" si="6"/>
        <v>87</v>
      </c>
      <c r="B96" s="24">
        <v>1998</v>
      </c>
      <c r="C96" s="24">
        <v>372</v>
      </c>
      <c r="D96" s="24">
        <v>346</v>
      </c>
      <c r="E96" s="51">
        <f t="shared" si="5"/>
        <v>0.45200486026731468</v>
      </c>
      <c r="F96" s="51">
        <f t="shared" si="7"/>
        <v>0.62118491921005381</v>
      </c>
    </row>
    <row r="97" spans="1:6" x14ac:dyDescent="0.25">
      <c r="A97" s="52">
        <f t="shared" si="6"/>
        <v>88</v>
      </c>
      <c r="B97" s="24">
        <v>1999</v>
      </c>
      <c r="C97" s="24">
        <v>382</v>
      </c>
      <c r="D97" s="24">
        <v>352</v>
      </c>
      <c r="E97" s="51">
        <f t="shared" si="5"/>
        <v>0.4641555285540705</v>
      </c>
      <c r="F97" s="51">
        <f t="shared" si="7"/>
        <v>0.63195691202872528</v>
      </c>
    </row>
    <row r="98" spans="1:6" x14ac:dyDescent="0.25">
      <c r="A98" s="52">
        <f t="shared" si="6"/>
        <v>89</v>
      </c>
      <c r="B98" s="24">
        <v>2000</v>
      </c>
      <c r="C98" s="24">
        <v>396</v>
      </c>
      <c r="D98" s="24">
        <v>356</v>
      </c>
      <c r="E98" s="51">
        <f t="shared" si="5"/>
        <v>0.48116646415552855</v>
      </c>
      <c r="F98" s="51">
        <f t="shared" si="7"/>
        <v>0.6391382405745063</v>
      </c>
    </row>
    <row r="99" spans="1:6" x14ac:dyDescent="0.25">
      <c r="A99" s="52">
        <f t="shared" si="6"/>
        <v>90</v>
      </c>
      <c r="B99" s="24">
        <v>2001</v>
      </c>
      <c r="C99" s="24">
        <v>399</v>
      </c>
      <c r="D99" s="24">
        <v>363</v>
      </c>
      <c r="E99" s="51">
        <f t="shared" si="5"/>
        <v>0.48481166464155528</v>
      </c>
      <c r="F99" s="51">
        <f t="shared" si="7"/>
        <v>0.651705565529623</v>
      </c>
    </row>
    <row r="100" spans="1:6" x14ac:dyDescent="0.25">
      <c r="A100" s="52">
        <f t="shared" si="6"/>
        <v>91</v>
      </c>
      <c r="B100" s="24">
        <v>2002</v>
      </c>
      <c r="C100" s="24">
        <v>407</v>
      </c>
      <c r="D100" s="24">
        <v>373</v>
      </c>
      <c r="E100" s="51">
        <f t="shared" si="5"/>
        <v>0.49453219927095993</v>
      </c>
      <c r="F100" s="51">
        <f t="shared" si="7"/>
        <v>0.66965888689407538</v>
      </c>
    </row>
    <row r="101" spans="1:6" x14ac:dyDescent="0.25">
      <c r="A101" s="52">
        <f t="shared" si="6"/>
        <v>92</v>
      </c>
      <c r="B101" s="24">
        <v>2003</v>
      </c>
      <c r="C101" s="24">
        <v>413</v>
      </c>
      <c r="D101" s="24">
        <v>377</v>
      </c>
      <c r="E101" s="51">
        <f t="shared" si="5"/>
        <v>0.50182260024301339</v>
      </c>
      <c r="F101" s="51">
        <f t="shared" si="7"/>
        <v>0.6768402154398564</v>
      </c>
    </row>
    <row r="102" spans="1:6" x14ac:dyDescent="0.25">
      <c r="A102" s="52">
        <f t="shared" si="6"/>
        <v>93</v>
      </c>
      <c r="B102" s="24">
        <v>2004</v>
      </c>
      <c r="C102" s="24">
        <v>477</v>
      </c>
      <c r="D102" s="24">
        <v>387</v>
      </c>
      <c r="E102" s="51">
        <f t="shared" si="5"/>
        <v>0.57958687727825031</v>
      </c>
      <c r="F102" s="51">
        <f t="shared" si="7"/>
        <v>0.69479353680430878</v>
      </c>
    </row>
    <row r="103" spans="1:6" x14ac:dyDescent="0.25">
      <c r="A103" s="52">
        <f t="shared" si="6"/>
        <v>94</v>
      </c>
      <c r="B103" s="24">
        <v>2005</v>
      </c>
      <c r="C103" s="24">
        <v>595</v>
      </c>
      <c r="D103" s="24">
        <v>414</v>
      </c>
      <c r="E103" s="51">
        <f t="shared" si="5"/>
        <v>0.72296476306196844</v>
      </c>
      <c r="F103" s="51">
        <f t="shared" si="7"/>
        <v>0.74326750448833034</v>
      </c>
    </row>
    <row r="104" spans="1:6" x14ac:dyDescent="0.25">
      <c r="A104" s="52">
        <f t="shared" si="6"/>
        <v>95</v>
      </c>
      <c r="B104" s="24">
        <v>2006</v>
      </c>
      <c r="C104" s="24">
        <v>644</v>
      </c>
      <c r="D104" s="24">
        <v>434</v>
      </c>
      <c r="E104" s="51">
        <f t="shared" si="5"/>
        <v>0.78250303766707174</v>
      </c>
      <c r="F104" s="51">
        <f t="shared" si="7"/>
        <v>0.77917414721723521</v>
      </c>
    </row>
    <row r="105" spans="1:6" x14ac:dyDescent="0.25">
      <c r="A105" s="52">
        <f t="shared" si="6"/>
        <v>96</v>
      </c>
      <c r="B105" s="24">
        <v>2007</v>
      </c>
      <c r="C105" s="24">
        <v>608</v>
      </c>
      <c r="D105" s="24">
        <v>455</v>
      </c>
      <c r="E105" s="51">
        <f t="shared" si="5"/>
        <v>0.73876063183475094</v>
      </c>
      <c r="F105" s="51">
        <f t="shared" si="7"/>
        <v>0.81687612208258531</v>
      </c>
    </row>
    <row r="106" spans="1:6" x14ac:dyDescent="0.25">
      <c r="A106" s="52">
        <f t="shared" si="6"/>
        <v>97</v>
      </c>
      <c r="B106" s="24">
        <v>2008</v>
      </c>
      <c r="C106" s="24">
        <v>731</v>
      </c>
      <c r="D106" s="24">
        <v>474</v>
      </c>
      <c r="E106" s="51">
        <f t="shared" ref="E106:E114" si="8">C106/$C$114</f>
        <v>0.88821385176184686</v>
      </c>
      <c r="F106" s="51">
        <f t="shared" si="7"/>
        <v>0.85098743267504484</v>
      </c>
    </row>
    <row r="107" spans="1:6" x14ac:dyDescent="0.25">
      <c r="A107" s="52">
        <f t="shared" si="6"/>
        <v>98</v>
      </c>
      <c r="B107" s="24">
        <v>2009</v>
      </c>
      <c r="C107" s="24">
        <v>673</v>
      </c>
      <c r="D107" s="24">
        <v>502</v>
      </c>
      <c r="E107" s="51">
        <f t="shared" si="8"/>
        <v>0.81773997569866341</v>
      </c>
      <c r="F107" s="51">
        <f t="shared" si="7"/>
        <v>0.90125673249551164</v>
      </c>
    </row>
    <row r="108" spans="1:6" x14ac:dyDescent="0.25">
      <c r="A108" s="52">
        <f t="shared" si="6"/>
        <v>99</v>
      </c>
      <c r="B108" s="24">
        <v>2010</v>
      </c>
      <c r="C108" s="24">
        <v>711</v>
      </c>
      <c r="D108" s="24">
        <v>491</v>
      </c>
      <c r="E108" s="51">
        <f t="shared" si="8"/>
        <v>0.86391251518833534</v>
      </c>
      <c r="F108" s="51">
        <f t="shared" si="7"/>
        <v>0.88150807899461403</v>
      </c>
    </row>
    <row r="109" spans="1:6" x14ac:dyDescent="0.25">
      <c r="A109" s="52">
        <f t="shared" si="6"/>
        <v>100</v>
      </c>
      <c r="B109" s="24">
        <v>2011</v>
      </c>
      <c r="C109" s="24">
        <v>774</v>
      </c>
      <c r="D109" s="24">
        <v>506</v>
      </c>
      <c r="E109" s="51">
        <f t="shared" si="8"/>
        <v>0.9404617253948967</v>
      </c>
      <c r="F109" s="51">
        <f t="shared" si="7"/>
        <v>0.90843806104129265</v>
      </c>
    </row>
    <row r="110" spans="1:6" x14ac:dyDescent="0.25">
      <c r="A110" s="52">
        <f t="shared" si="6"/>
        <v>101</v>
      </c>
      <c r="B110" s="24">
        <v>2012</v>
      </c>
      <c r="C110" s="24">
        <v>863</v>
      </c>
      <c r="D110" s="24">
        <v>531</v>
      </c>
      <c r="E110" s="51">
        <f t="shared" si="8"/>
        <v>1.048602673147023</v>
      </c>
      <c r="F110" s="51">
        <f t="shared" si="7"/>
        <v>0.95332136445242366</v>
      </c>
    </row>
    <row r="111" spans="1:6" x14ac:dyDescent="0.25">
      <c r="A111" s="52">
        <f t="shared" si="6"/>
        <v>102</v>
      </c>
      <c r="B111" s="24">
        <v>2013</v>
      </c>
      <c r="C111" s="24">
        <v>851</v>
      </c>
      <c r="D111" s="24">
        <v>535</v>
      </c>
      <c r="E111" s="51">
        <f t="shared" si="8"/>
        <v>1.0340218712029161</v>
      </c>
      <c r="F111" s="51">
        <f t="shared" si="7"/>
        <v>0.96050269299820468</v>
      </c>
    </row>
    <row r="112" spans="1:6" x14ac:dyDescent="0.25">
      <c r="A112" s="52">
        <f t="shared" si="6"/>
        <v>103</v>
      </c>
      <c r="B112" s="24">
        <v>2014</v>
      </c>
      <c r="C112" s="24">
        <v>860</v>
      </c>
      <c r="D112" s="24">
        <v>540</v>
      </c>
      <c r="E112" s="51">
        <f t="shared" si="8"/>
        <v>1.0449574726609963</v>
      </c>
      <c r="F112" s="51">
        <f t="shared" si="7"/>
        <v>0.96947935368043092</v>
      </c>
    </row>
    <row r="113" spans="1:6" x14ac:dyDescent="0.25">
      <c r="A113" s="52">
        <f t="shared" si="6"/>
        <v>104</v>
      </c>
      <c r="B113" s="24">
        <v>2015</v>
      </c>
      <c r="C113" s="24">
        <v>840</v>
      </c>
      <c r="D113" s="24">
        <v>548</v>
      </c>
      <c r="E113" s="51">
        <f t="shared" si="8"/>
        <v>1.0206561360874848</v>
      </c>
      <c r="F113" s="51">
        <f t="shared" si="7"/>
        <v>0.98384201077199285</v>
      </c>
    </row>
    <row r="114" spans="1:6" x14ac:dyDescent="0.25">
      <c r="A114" s="52">
        <f t="shared" si="6"/>
        <v>105</v>
      </c>
      <c r="B114" s="24">
        <v>2016</v>
      </c>
      <c r="C114" s="24">
        <v>823</v>
      </c>
      <c r="D114" s="24">
        <v>557</v>
      </c>
      <c r="E114" s="51">
        <f t="shared" si="8"/>
        <v>1</v>
      </c>
      <c r="F114" s="51">
        <f t="shared" si="7"/>
        <v>1</v>
      </c>
    </row>
  </sheetData>
  <pageMargins left="0.7" right="0.7" top="1.25" bottom="0.75" header="0.3" footer="0.3"/>
  <pageSetup scale="80" orientation="portrait" horizontalDpi="1200" verticalDpi="1200" r:id="rId1"/>
  <headerFooter>
    <oddHeader>&amp;CCascade Natural Gas Corporation
UG 17 ____
RJA WP - 4.0
Handy Whitman Index of Public Utility Construction Costs
Twelve Months Ended December 31, 2016</oddHeader>
    <oddFooter>&amp;LElectronic Workbook Name: &amp;F
Electronic Tab Name:&amp;A, Page &amp;P of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topLeftCell="A13" workbookViewId="0">
      <selection activeCell="B28" sqref="B28"/>
    </sheetView>
  </sheetViews>
  <sheetFormatPr defaultRowHeight="15" x14ac:dyDescent="0.25"/>
  <cols>
    <col min="1" max="1" width="11" style="5" bestFit="1" customWidth="1"/>
    <col min="2" max="2" width="20.7109375" style="5" bestFit="1" customWidth="1"/>
    <col min="3" max="3" width="21.140625" style="5" customWidth="1"/>
    <col min="4" max="4" width="5" style="5" customWidth="1"/>
    <col min="5" max="5" width="18.42578125" style="5" bestFit="1" customWidth="1"/>
    <col min="6" max="6" width="36" style="5" bestFit="1" customWidth="1"/>
    <col min="7" max="7" width="14.85546875" customWidth="1"/>
    <col min="8" max="8" width="12.7109375" style="5" customWidth="1"/>
    <col min="9" max="9" width="9.140625" customWidth="1"/>
    <col min="10" max="10" width="5" customWidth="1"/>
    <col min="11" max="11" width="12.140625" customWidth="1"/>
    <col min="12" max="12" width="11.5703125" customWidth="1"/>
    <col min="13" max="13" width="10.85546875" customWidth="1"/>
    <col min="14" max="14" width="9.7109375" customWidth="1"/>
  </cols>
  <sheetData>
    <row r="1" spans="1:23" s="17" customFormat="1" ht="45.75" customHeight="1" x14ac:dyDescent="0.25">
      <c r="A1" s="2" t="s">
        <v>0</v>
      </c>
      <c r="B1" s="2" t="s">
        <v>1</v>
      </c>
      <c r="C1" s="20" t="s">
        <v>141</v>
      </c>
      <c r="D1" s="2" t="s">
        <v>2</v>
      </c>
      <c r="E1" s="2" t="s">
        <v>3</v>
      </c>
      <c r="F1" s="2" t="s">
        <v>4</v>
      </c>
      <c r="G1" s="4" t="s">
        <v>102</v>
      </c>
      <c r="H1" s="2" t="s">
        <v>103</v>
      </c>
      <c r="I1" s="4" t="s">
        <v>104</v>
      </c>
      <c r="J1" s="21" t="s">
        <v>142</v>
      </c>
      <c r="K1" s="4" t="s">
        <v>6</v>
      </c>
      <c r="L1" s="4" t="s">
        <v>5</v>
      </c>
      <c r="M1" s="4" t="s">
        <v>105</v>
      </c>
      <c r="N1" s="4" t="s">
        <v>106</v>
      </c>
      <c r="O1" s="4"/>
      <c r="R1" s="17" t="s">
        <v>144</v>
      </c>
      <c r="S1" s="12"/>
      <c r="W1" s="17" t="s">
        <v>144</v>
      </c>
    </row>
    <row r="2" spans="1:23" x14ac:dyDescent="0.25">
      <c r="A2" s="5" t="s">
        <v>7</v>
      </c>
      <c r="B2" s="5" t="s">
        <v>64</v>
      </c>
      <c r="C2" s="9" t="s">
        <v>114</v>
      </c>
      <c r="D2" s="5" t="s">
        <v>8</v>
      </c>
      <c r="E2" s="5" t="s">
        <v>47</v>
      </c>
      <c r="F2" s="5" t="s">
        <v>11</v>
      </c>
      <c r="G2" s="18">
        <v>42377.698888888888</v>
      </c>
      <c r="H2" s="5" t="s">
        <v>109</v>
      </c>
      <c r="I2">
        <v>201512</v>
      </c>
      <c r="J2" t="str">
        <f>LEFT(I2,4)</f>
        <v>2015</v>
      </c>
      <c r="K2">
        <v>0</v>
      </c>
      <c r="L2" s="19">
        <v>1074.96</v>
      </c>
      <c r="M2" s="19">
        <v>0</v>
      </c>
      <c r="N2" s="19">
        <v>0</v>
      </c>
      <c r="R2" t="s">
        <v>145</v>
      </c>
      <c r="W2" t="s">
        <v>145</v>
      </c>
    </row>
    <row r="3" spans="1:23" x14ac:dyDescent="0.25">
      <c r="A3" s="5" t="s">
        <v>7</v>
      </c>
      <c r="B3" s="5" t="s">
        <v>64</v>
      </c>
      <c r="C3" s="9" t="s">
        <v>114</v>
      </c>
      <c r="D3" s="5" t="s">
        <v>8</v>
      </c>
      <c r="E3" s="5" t="s">
        <v>36</v>
      </c>
      <c r="F3" s="5" t="s">
        <v>11</v>
      </c>
      <c r="G3" s="18">
        <v>42377.699479166666</v>
      </c>
      <c r="H3" s="5" t="s">
        <v>109</v>
      </c>
      <c r="I3">
        <v>201512</v>
      </c>
      <c r="J3" t="str">
        <f t="shared" ref="J3:J66" si="0">LEFT(I3,4)</f>
        <v>2015</v>
      </c>
      <c r="K3">
        <v>0</v>
      </c>
      <c r="L3" s="19">
        <v>172.98</v>
      </c>
      <c r="M3" s="19">
        <v>0</v>
      </c>
      <c r="N3" s="19">
        <v>0</v>
      </c>
      <c r="R3" t="s">
        <v>146</v>
      </c>
      <c r="W3" t="s">
        <v>146</v>
      </c>
    </row>
    <row r="4" spans="1:23" x14ac:dyDescent="0.25">
      <c r="A4" s="5" t="s">
        <v>7</v>
      </c>
      <c r="B4" s="5" t="s">
        <v>64</v>
      </c>
      <c r="C4" s="9" t="s">
        <v>114</v>
      </c>
      <c r="D4" s="5" t="s">
        <v>8</v>
      </c>
      <c r="E4" s="5" t="s">
        <v>18</v>
      </c>
      <c r="F4" s="5" t="s">
        <v>11</v>
      </c>
      <c r="G4" s="18">
        <v>42377.698877314811</v>
      </c>
      <c r="H4" s="5" t="s">
        <v>109</v>
      </c>
      <c r="I4">
        <v>201512</v>
      </c>
      <c r="J4" t="str">
        <f t="shared" si="0"/>
        <v>2015</v>
      </c>
      <c r="K4">
        <v>0</v>
      </c>
      <c r="L4" s="19">
        <v>10028.629999999999</v>
      </c>
      <c r="M4" s="19">
        <v>0</v>
      </c>
      <c r="N4" s="19">
        <v>0</v>
      </c>
      <c r="R4" t="s">
        <v>147</v>
      </c>
      <c r="W4" t="s">
        <v>147</v>
      </c>
    </row>
    <row r="5" spans="1:23" x14ac:dyDescent="0.25">
      <c r="A5" s="5" t="s">
        <v>7</v>
      </c>
      <c r="B5" s="5" t="s">
        <v>64</v>
      </c>
      <c r="C5" s="9" t="s">
        <v>114</v>
      </c>
      <c r="D5" s="5" t="s">
        <v>8</v>
      </c>
      <c r="E5" s="5" t="s">
        <v>19</v>
      </c>
      <c r="F5" s="5" t="s">
        <v>11</v>
      </c>
      <c r="G5" s="18">
        <v>42377.698888888888</v>
      </c>
      <c r="H5" s="5" t="s">
        <v>109</v>
      </c>
      <c r="I5">
        <v>201512</v>
      </c>
      <c r="J5" t="str">
        <f t="shared" si="0"/>
        <v>2015</v>
      </c>
      <c r="K5">
        <v>0</v>
      </c>
      <c r="L5" s="19">
        <v>66.180000000000007</v>
      </c>
      <c r="M5" s="19">
        <v>0</v>
      </c>
      <c r="N5" s="19">
        <v>0</v>
      </c>
      <c r="R5" t="s">
        <v>148</v>
      </c>
      <c r="W5" t="s">
        <v>148</v>
      </c>
    </row>
    <row r="6" spans="1:23" x14ac:dyDescent="0.25">
      <c r="A6" s="5" t="s">
        <v>7</v>
      </c>
      <c r="B6" s="5" t="s">
        <v>64</v>
      </c>
      <c r="C6" s="9" t="s">
        <v>114</v>
      </c>
      <c r="D6" s="5" t="s">
        <v>8</v>
      </c>
      <c r="E6" s="5" t="s">
        <v>34</v>
      </c>
      <c r="F6" s="5" t="s">
        <v>11</v>
      </c>
      <c r="G6" s="18">
        <v>42377.698634259257</v>
      </c>
      <c r="H6" s="5" t="s">
        <v>109</v>
      </c>
      <c r="I6">
        <v>201512</v>
      </c>
      <c r="J6" t="str">
        <f t="shared" si="0"/>
        <v>2015</v>
      </c>
      <c r="K6">
        <v>0</v>
      </c>
      <c r="L6" s="19">
        <v>6228.97</v>
      </c>
      <c r="M6" s="19">
        <v>0</v>
      </c>
      <c r="N6" s="19">
        <v>0</v>
      </c>
      <c r="R6" t="s">
        <v>149</v>
      </c>
      <c r="W6" t="s">
        <v>149</v>
      </c>
    </row>
    <row r="7" spans="1:23" x14ac:dyDescent="0.25">
      <c r="A7" s="5" t="s">
        <v>7</v>
      </c>
      <c r="B7" s="5" t="s">
        <v>64</v>
      </c>
      <c r="C7" s="9" t="s">
        <v>114</v>
      </c>
      <c r="D7" s="5" t="s">
        <v>8</v>
      </c>
      <c r="E7" s="5" t="s">
        <v>16</v>
      </c>
      <c r="F7" s="5" t="s">
        <v>11</v>
      </c>
      <c r="G7" s="18">
        <v>42377.699479166666</v>
      </c>
      <c r="H7" s="5" t="s">
        <v>109</v>
      </c>
      <c r="I7">
        <v>201512</v>
      </c>
      <c r="J7" t="str">
        <f t="shared" si="0"/>
        <v>2015</v>
      </c>
      <c r="K7">
        <v>0</v>
      </c>
      <c r="L7" s="19">
        <v>237.47</v>
      </c>
      <c r="M7" s="19">
        <v>0</v>
      </c>
      <c r="N7" s="19">
        <v>0</v>
      </c>
      <c r="R7" t="s">
        <v>150</v>
      </c>
      <c r="W7" t="s">
        <v>150</v>
      </c>
    </row>
    <row r="8" spans="1:23" x14ac:dyDescent="0.25">
      <c r="A8" s="5" t="s">
        <v>7</v>
      </c>
      <c r="B8" s="5" t="s">
        <v>65</v>
      </c>
      <c r="C8" s="9" t="s">
        <v>115</v>
      </c>
      <c r="D8" s="5" t="s">
        <v>45</v>
      </c>
      <c r="E8" s="5" t="s">
        <v>37</v>
      </c>
      <c r="F8" s="5" t="s">
        <v>11</v>
      </c>
      <c r="G8" s="18">
        <v>42377.698530092595</v>
      </c>
      <c r="H8" s="5" t="s">
        <v>109</v>
      </c>
      <c r="I8">
        <v>201512</v>
      </c>
      <c r="J8" t="str">
        <f t="shared" si="0"/>
        <v>2015</v>
      </c>
      <c r="K8">
        <v>0</v>
      </c>
      <c r="L8" s="19">
        <v>-679.78</v>
      </c>
      <c r="M8" s="19">
        <v>0</v>
      </c>
      <c r="N8" s="19">
        <v>0</v>
      </c>
      <c r="R8" t="s">
        <v>151</v>
      </c>
      <c r="W8" t="s">
        <v>151</v>
      </c>
    </row>
    <row r="9" spans="1:23" x14ac:dyDescent="0.25">
      <c r="A9" s="5" t="s">
        <v>7</v>
      </c>
      <c r="B9" s="5" t="s">
        <v>64</v>
      </c>
      <c r="C9" s="9" t="s">
        <v>114</v>
      </c>
      <c r="D9" s="5" t="s">
        <v>8</v>
      </c>
      <c r="E9" s="5" t="s">
        <v>46</v>
      </c>
      <c r="F9" s="5" t="s">
        <v>11</v>
      </c>
      <c r="G9" s="18">
        <v>42377.699502314812</v>
      </c>
      <c r="H9" s="5" t="s">
        <v>109</v>
      </c>
      <c r="I9">
        <v>201512</v>
      </c>
      <c r="J9" t="str">
        <f t="shared" si="0"/>
        <v>2015</v>
      </c>
      <c r="K9">
        <v>0</v>
      </c>
      <c r="L9" s="19">
        <v>5318.86</v>
      </c>
      <c r="M9" s="19">
        <v>0</v>
      </c>
      <c r="N9" s="19">
        <v>0</v>
      </c>
      <c r="R9" t="s">
        <v>152</v>
      </c>
      <c r="W9" t="s">
        <v>152</v>
      </c>
    </row>
    <row r="10" spans="1:23" x14ac:dyDescent="0.25">
      <c r="A10" s="5" t="s">
        <v>7</v>
      </c>
      <c r="B10" s="5" t="s">
        <v>64</v>
      </c>
      <c r="C10" s="9" t="s">
        <v>114</v>
      </c>
      <c r="D10" s="5" t="s">
        <v>8</v>
      </c>
      <c r="E10" s="5" t="s">
        <v>110</v>
      </c>
      <c r="F10" s="5" t="s">
        <v>11</v>
      </c>
      <c r="G10" s="18">
        <v>42377.699479166666</v>
      </c>
      <c r="H10" s="5" t="s">
        <v>109</v>
      </c>
      <c r="I10">
        <v>201512</v>
      </c>
      <c r="J10" t="str">
        <f t="shared" si="0"/>
        <v>2015</v>
      </c>
      <c r="K10">
        <v>0</v>
      </c>
      <c r="L10" s="19">
        <v>1090.6300000000001</v>
      </c>
      <c r="M10" s="19">
        <v>0</v>
      </c>
      <c r="N10" s="19">
        <v>0</v>
      </c>
      <c r="R10" t="s">
        <v>153</v>
      </c>
      <c r="W10" t="s">
        <v>153</v>
      </c>
    </row>
    <row r="11" spans="1:23" x14ac:dyDescent="0.25">
      <c r="A11" s="5" t="s">
        <v>7</v>
      </c>
      <c r="B11" s="5" t="s">
        <v>64</v>
      </c>
      <c r="C11" s="9" t="s">
        <v>114</v>
      </c>
      <c r="D11" s="5" t="s">
        <v>8</v>
      </c>
      <c r="E11" s="5" t="s">
        <v>41</v>
      </c>
      <c r="F11" s="5" t="s">
        <v>11</v>
      </c>
      <c r="G11" s="18">
        <v>42377.698831018519</v>
      </c>
      <c r="H11" s="5" t="s">
        <v>109</v>
      </c>
      <c r="I11">
        <v>201512</v>
      </c>
      <c r="J11" t="str">
        <f t="shared" si="0"/>
        <v>2015</v>
      </c>
      <c r="K11">
        <v>0</v>
      </c>
      <c r="L11" s="19">
        <v>16262.06</v>
      </c>
      <c r="M11" s="19">
        <v>0</v>
      </c>
      <c r="N11" s="19">
        <v>0</v>
      </c>
      <c r="R11" t="s">
        <v>154</v>
      </c>
      <c r="W11" t="s">
        <v>154</v>
      </c>
    </row>
    <row r="12" spans="1:23" x14ac:dyDescent="0.25">
      <c r="A12" s="5" t="s">
        <v>7</v>
      </c>
      <c r="B12" s="5" t="s">
        <v>64</v>
      </c>
      <c r="C12" s="9" t="s">
        <v>114</v>
      </c>
      <c r="D12" s="5" t="s">
        <v>8</v>
      </c>
      <c r="E12" s="5" t="s">
        <v>108</v>
      </c>
      <c r="F12" s="5" t="s">
        <v>11</v>
      </c>
      <c r="G12" s="18">
        <v>42377.699479166666</v>
      </c>
      <c r="H12" s="5" t="s">
        <v>109</v>
      </c>
      <c r="I12">
        <v>201512</v>
      </c>
      <c r="J12" t="str">
        <f t="shared" si="0"/>
        <v>2015</v>
      </c>
      <c r="K12">
        <v>0</v>
      </c>
      <c r="L12" s="19">
        <v>14919.17</v>
      </c>
      <c r="M12" s="19">
        <v>0</v>
      </c>
      <c r="N12" s="19">
        <v>0</v>
      </c>
      <c r="R12" t="s">
        <v>155</v>
      </c>
      <c r="W12" t="s">
        <v>156</v>
      </c>
    </row>
    <row r="13" spans="1:23" x14ac:dyDescent="0.25">
      <c r="A13" s="5" t="s">
        <v>7</v>
      </c>
      <c r="B13" s="5" t="s">
        <v>64</v>
      </c>
      <c r="C13" s="9" t="s">
        <v>114</v>
      </c>
      <c r="D13" s="5" t="s">
        <v>8</v>
      </c>
      <c r="E13" s="5" t="s">
        <v>16</v>
      </c>
      <c r="F13" s="5" t="s">
        <v>11</v>
      </c>
      <c r="G13" s="18">
        <v>42377.698888888888</v>
      </c>
      <c r="H13" s="5" t="s">
        <v>109</v>
      </c>
      <c r="I13">
        <v>201512</v>
      </c>
      <c r="J13" t="str">
        <f t="shared" si="0"/>
        <v>2015</v>
      </c>
      <c r="K13">
        <v>0</v>
      </c>
      <c r="L13" s="19">
        <v>4841.3599999999997</v>
      </c>
      <c r="M13" s="19">
        <v>0</v>
      </c>
      <c r="N13" s="19">
        <v>0</v>
      </c>
    </row>
    <row r="14" spans="1:23" x14ac:dyDescent="0.25">
      <c r="A14" s="5" t="s">
        <v>7</v>
      </c>
      <c r="B14" s="5" t="s">
        <v>64</v>
      </c>
      <c r="C14" s="9" t="s">
        <v>114</v>
      </c>
      <c r="D14" s="5" t="s">
        <v>17</v>
      </c>
      <c r="E14" s="5" t="s">
        <v>24</v>
      </c>
      <c r="F14" s="5" t="s">
        <v>11</v>
      </c>
      <c r="G14" s="18">
        <v>42086.485729166663</v>
      </c>
      <c r="H14" s="5" t="s">
        <v>109</v>
      </c>
      <c r="I14">
        <v>201503</v>
      </c>
      <c r="J14" t="str">
        <f t="shared" si="0"/>
        <v>2015</v>
      </c>
      <c r="K14">
        <v>0</v>
      </c>
      <c r="L14" s="19">
        <v>0.01</v>
      </c>
      <c r="M14" s="19">
        <v>0</v>
      </c>
      <c r="N14" s="19">
        <v>0</v>
      </c>
    </row>
    <row r="15" spans="1:23" x14ac:dyDescent="0.25">
      <c r="A15" s="5" t="s">
        <v>7</v>
      </c>
      <c r="B15" s="5" t="s">
        <v>64</v>
      </c>
      <c r="C15" s="9" t="s">
        <v>114</v>
      </c>
      <c r="D15" s="5" t="s">
        <v>8</v>
      </c>
      <c r="E15" s="5" t="s">
        <v>9</v>
      </c>
      <c r="F15" s="5" t="s">
        <v>11</v>
      </c>
      <c r="G15" s="18">
        <v>42377.698877314811</v>
      </c>
      <c r="H15" s="5" t="s">
        <v>109</v>
      </c>
      <c r="I15">
        <v>201512</v>
      </c>
      <c r="J15" t="str">
        <f t="shared" si="0"/>
        <v>2015</v>
      </c>
      <c r="K15">
        <v>0</v>
      </c>
      <c r="L15" s="19">
        <v>18745.95</v>
      </c>
      <c r="M15" s="19">
        <v>0</v>
      </c>
      <c r="N15" s="19">
        <v>0</v>
      </c>
    </row>
    <row r="16" spans="1:23" x14ac:dyDescent="0.25">
      <c r="A16" s="5" t="s">
        <v>7</v>
      </c>
      <c r="B16" s="5" t="s">
        <v>64</v>
      </c>
      <c r="C16" s="9" t="s">
        <v>114</v>
      </c>
      <c r="D16" s="5" t="s">
        <v>8</v>
      </c>
      <c r="E16" s="5" t="s">
        <v>33</v>
      </c>
      <c r="F16" s="5" t="s">
        <v>11</v>
      </c>
      <c r="G16" s="18">
        <v>42377.699479166666</v>
      </c>
      <c r="H16" s="5" t="s">
        <v>109</v>
      </c>
      <c r="I16">
        <v>201512</v>
      </c>
      <c r="J16" t="str">
        <f t="shared" si="0"/>
        <v>2015</v>
      </c>
      <c r="K16">
        <v>0</v>
      </c>
      <c r="L16" s="19">
        <v>823.84</v>
      </c>
      <c r="M16" s="19">
        <v>0</v>
      </c>
      <c r="N16" s="19">
        <v>0</v>
      </c>
    </row>
    <row r="17" spans="1:14" x14ac:dyDescent="0.25">
      <c r="A17" s="5" t="s">
        <v>7</v>
      </c>
      <c r="B17" s="5" t="s">
        <v>64</v>
      </c>
      <c r="C17" s="9" t="s">
        <v>114</v>
      </c>
      <c r="D17" s="5" t="s">
        <v>8</v>
      </c>
      <c r="E17" s="5" t="s">
        <v>63</v>
      </c>
      <c r="F17" s="5" t="s">
        <v>11</v>
      </c>
      <c r="G17" s="18">
        <v>42377.698900462965</v>
      </c>
      <c r="H17" s="5" t="s">
        <v>109</v>
      </c>
      <c r="I17">
        <v>201512</v>
      </c>
      <c r="J17" t="str">
        <f t="shared" si="0"/>
        <v>2015</v>
      </c>
      <c r="K17">
        <v>1</v>
      </c>
      <c r="L17" s="19">
        <v>25689.43</v>
      </c>
      <c r="M17" s="19">
        <v>25689.43</v>
      </c>
      <c r="N17" s="19">
        <v>0</v>
      </c>
    </row>
    <row r="18" spans="1:14" x14ac:dyDescent="0.25">
      <c r="A18" s="5" t="s">
        <v>7</v>
      </c>
      <c r="B18" s="5" t="s">
        <v>64</v>
      </c>
      <c r="C18" s="9" t="s">
        <v>114</v>
      </c>
      <c r="D18" s="5" t="s">
        <v>8</v>
      </c>
      <c r="E18" s="5" t="s">
        <v>63</v>
      </c>
      <c r="F18" s="5" t="s">
        <v>11</v>
      </c>
      <c r="G18" s="18">
        <v>42377.698703703703</v>
      </c>
      <c r="H18" s="5" t="s">
        <v>109</v>
      </c>
      <c r="I18">
        <v>201512</v>
      </c>
      <c r="J18" t="str">
        <f t="shared" si="0"/>
        <v>2015</v>
      </c>
      <c r="K18">
        <v>1</v>
      </c>
      <c r="L18" s="19">
        <v>-162.22999999999999</v>
      </c>
      <c r="M18" s="19">
        <v>-162.22999999999999</v>
      </c>
      <c r="N18" s="19">
        <v>0</v>
      </c>
    </row>
    <row r="19" spans="1:14" x14ac:dyDescent="0.25">
      <c r="A19" s="5" t="s">
        <v>7</v>
      </c>
      <c r="B19" s="5" t="s">
        <v>64</v>
      </c>
      <c r="C19" s="9" t="s">
        <v>114</v>
      </c>
      <c r="D19" s="5" t="s">
        <v>8</v>
      </c>
      <c r="E19" s="5" t="s">
        <v>51</v>
      </c>
      <c r="F19" s="5" t="s">
        <v>11</v>
      </c>
      <c r="G19" s="18">
        <v>42377.698576388888</v>
      </c>
      <c r="H19" s="5" t="s">
        <v>109</v>
      </c>
      <c r="I19">
        <v>201512</v>
      </c>
      <c r="J19" t="str">
        <f t="shared" si="0"/>
        <v>2015</v>
      </c>
      <c r="K19">
        <v>0</v>
      </c>
      <c r="L19" s="19">
        <v>12441.75</v>
      </c>
      <c r="M19" s="19">
        <v>0</v>
      </c>
      <c r="N19" s="19">
        <v>0</v>
      </c>
    </row>
    <row r="20" spans="1:14" x14ac:dyDescent="0.25">
      <c r="A20" s="5" t="s">
        <v>7</v>
      </c>
      <c r="B20" s="5" t="s">
        <v>64</v>
      </c>
      <c r="C20" s="9" t="s">
        <v>114</v>
      </c>
      <c r="D20" s="5" t="s">
        <v>8</v>
      </c>
      <c r="E20" s="5" t="s">
        <v>53</v>
      </c>
      <c r="F20" s="5" t="s">
        <v>11</v>
      </c>
      <c r="G20" s="18">
        <v>42284.477280092593</v>
      </c>
      <c r="H20" s="5" t="s">
        <v>109</v>
      </c>
      <c r="I20">
        <v>201509</v>
      </c>
      <c r="J20" t="str">
        <f t="shared" si="0"/>
        <v>2015</v>
      </c>
      <c r="K20">
        <v>1</v>
      </c>
      <c r="L20" s="19">
        <v>-794.69</v>
      </c>
      <c r="M20" s="19">
        <v>-794.69</v>
      </c>
      <c r="N20" s="19">
        <v>0</v>
      </c>
    </row>
    <row r="21" spans="1:14" x14ac:dyDescent="0.25">
      <c r="A21" s="5" t="s">
        <v>7</v>
      </c>
      <c r="B21" s="5" t="s">
        <v>64</v>
      </c>
      <c r="C21" s="9" t="s">
        <v>114</v>
      </c>
      <c r="D21" s="5" t="s">
        <v>56</v>
      </c>
      <c r="E21" s="5" t="s">
        <v>35</v>
      </c>
      <c r="F21" s="5" t="s">
        <v>11</v>
      </c>
      <c r="G21" s="18">
        <v>42171.634421296294</v>
      </c>
      <c r="H21" s="5" t="s">
        <v>109</v>
      </c>
      <c r="I21">
        <v>201506</v>
      </c>
      <c r="J21" t="str">
        <f t="shared" si="0"/>
        <v>2015</v>
      </c>
      <c r="K21">
        <v>0</v>
      </c>
      <c r="L21" s="19">
        <v>-10279.879999999999</v>
      </c>
      <c r="M21" s="19">
        <v>0</v>
      </c>
      <c r="N21" s="19">
        <v>0</v>
      </c>
    </row>
    <row r="22" spans="1:14" x14ac:dyDescent="0.25">
      <c r="A22" s="5" t="s">
        <v>7</v>
      </c>
      <c r="B22" s="5" t="s">
        <v>60</v>
      </c>
      <c r="C22" s="9" t="s">
        <v>133</v>
      </c>
      <c r="D22" s="5" t="s">
        <v>43</v>
      </c>
      <c r="E22" s="5" t="s">
        <v>28</v>
      </c>
      <c r="F22" s="5" t="s">
        <v>15</v>
      </c>
      <c r="G22" s="18">
        <v>42101.529074074075</v>
      </c>
      <c r="H22" s="5" t="s">
        <v>109</v>
      </c>
      <c r="I22">
        <v>201503</v>
      </c>
      <c r="J22" t="str">
        <f t="shared" si="0"/>
        <v>2015</v>
      </c>
      <c r="K22">
        <v>0</v>
      </c>
      <c r="L22" s="19">
        <v>-3128</v>
      </c>
      <c r="M22" s="19">
        <v>0</v>
      </c>
      <c r="N22" s="19">
        <v>0</v>
      </c>
    </row>
    <row r="23" spans="1:14" x14ac:dyDescent="0.25">
      <c r="A23" s="5" t="s">
        <v>7</v>
      </c>
      <c r="B23" s="5" t="s">
        <v>60</v>
      </c>
      <c r="C23" s="9" t="s">
        <v>133</v>
      </c>
      <c r="D23" s="5" t="s">
        <v>43</v>
      </c>
      <c r="E23" s="5" t="s">
        <v>28</v>
      </c>
      <c r="F23" s="5" t="s">
        <v>15</v>
      </c>
      <c r="G23" s="18">
        <v>42086.485729166663</v>
      </c>
      <c r="H23" s="5" t="s">
        <v>109</v>
      </c>
      <c r="I23">
        <v>201503</v>
      </c>
      <c r="J23" t="str">
        <f t="shared" si="0"/>
        <v>2015</v>
      </c>
      <c r="K23">
        <v>0</v>
      </c>
      <c r="L23" s="19">
        <v>-12500.5</v>
      </c>
      <c r="M23" s="19">
        <v>0</v>
      </c>
      <c r="N23" s="19">
        <v>0</v>
      </c>
    </row>
    <row r="24" spans="1:14" x14ac:dyDescent="0.25">
      <c r="A24" s="5" t="s">
        <v>7</v>
      </c>
      <c r="B24" s="5" t="s">
        <v>48</v>
      </c>
      <c r="C24" s="9" t="s">
        <v>118</v>
      </c>
      <c r="D24" s="5" t="s">
        <v>45</v>
      </c>
      <c r="E24" s="5" t="s">
        <v>13</v>
      </c>
      <c r="F24" s="5" t="s">
        <v>10</v>
      </c>
      <c r="G24" s="18">
        <v>42377.698483796295</v>
      </c>
      <c r="H24" s="5" t="s">
        <v>109</v>
      </c>
      <c r="I24">
        <v>201512</v>
      </c>
      <c r="J24" t="str">
        <f t="shared" si="0"/>
        <v>2015</v>
      </c>
      <c r="K24">
        <v>0</v>
      </c>
      <c r="L24" s="19">
        <v>1768.09</v>
      </c>
      <c r="M24" s="19">
        <v>0</v>
      </c>
      <c r="N24" s="19">
        <v>0</v>
      </c>
    </row>
    <row r="25" spans="1:14" x14ac:dyDescent="0.25">
      <c r="A25" s="5" t="s">
        <v>7</v>
      </c>
      <c r="B25" s="5" t="s">
        <v>64</v>
      </c>
      <c r="C25" s="9" t="s">
        <v>114</v>
      </c>
      <c r="D25" s="5" t="s">
        <v>8</v>
      </c>
      <c r="E25" s="5" t="s">
        <v>58</v>
      </c>
      <c r="F25" s="5" t="s">
        <v>11</v>
      </c>
      <c r="G25" s="18">
        <v>42377.699479166666</v>
      </c>
      <c r="H25" s="5" t="s">
        <v>109</v>
      </c>
      <c r="I25">
        <v>201512</v>
      </c>
      <c r="J25" t="str">
        <f t="shared" si="0"/>
        <v>2015</v>
      </c>
      <c r="K25">
        <v>0</v>
      </c>
      <c r="L25" s="19">
        <v>5113.04</v>
      </c>
      <c r="M25" s="19">
        <v>0</v>
      </c>
      <c r="N25" s="19">
        <v>0</v>
      </c>
    </row>
    <row r="26" spans="1:14" x14ac:dyDescent="0.25">
      <c r="A26" s="5" t="s">
        <v>7</v>
      </c>
      <c r="B26" s="5" t="s">
        <v>64</v>
      </c>
      <c r="C26" s="9" t="s">
        <v>114</v>
      </c>
      <c r="D26" s="5" t="s">
        <v>8</v>
      </c>
      <c r="E26" s="5" t="s">
        <v>42</v>
      </c>
      <c r="F26" s="5" t="s">
        <v>11</v>
      </c>
      <c r="G26" s="18">
        <v>42377.699479166666</v>
      </c>
      <c r="H26" s="5" t="s">
        <v>109</v>
      </c>
      <c r="I26">
        <v>201512</v>
      </c>
      <c r="J26" t="str">
        <f t="shared" si="0"/>
        <v>2015</v>
      </c>
      <c r="K26">
        <v>0</v>
      </c>
      <c r="L26" s="19">
        <v>2726.56</v>
      </c>
      <c r="M26" s="19">
        <v>0</v>
      </c>
      <c r="N26" s="19">
        <v>0</v>
      </c>
    </row>
    <row r="27" spans="1:14" x14ac:dyDescent="0.25">
      <c r="A27" s="5" t="s">
        <v>7</v>
      </c>
      <c r="B27" s="5" t="s">
        <v>64</v>
      </c>
      <c r="C27" s="9" t="s">
        <v>114</v>
      </c>
      <c r="D27" s="5" t="s">
        <v>8</v>
      </c>
      <c r="E27" s="5" t="s">
        <v>57</v>
      </c>
      <c r="F27" s="5" t="s">
        <v>11</v>
      </c>
      <c r="G27" s="18">
        <v>42377.699479166666</v>
      </c>
      <c r="H27" s="5" t="s">
        <v>109</v>
      </c>
      <c r="I27">
        <v>201512</v>
      </c>
      <c r="J27" t="str">
        <f t="shared" si="0"/>
        <v>2015</v>
      </c>
      <c r="K27">
        <v>0</v>
      </c>
      <c r="L27" s="19">
        <v>4904.88</v>
      </c>
      <c r="M27" s="19">
        <v>0</v>
      </c>
      <c r="N27" s="19">
        <v>0</v>
      </c>
    </row>
    <row r="28" spans="1:14" x14ac:dyDescent="0.25">
      <c r="A28" s="5" t="s">
        <v>7</v>
      </c>
      <c r="B28" s="5" t="s">
        <v>64</v>
      </c>
      <c r="C28" s="9" t="s">
        <v>114</v>
      </c>
      <c r="D28" s="5" t="s">
        <v>8</v>
      </c>
      <c r="E28" s="5" t="s">
        <v>54</v>
      </c>
      <c r="F28" s="5" t="s">
        <v>11</v>
      </c>
      <c r="G28" s="18">
        <v>42171.634398148148</v>
      </c>
      <c r="H28" s="5" t="s">
        <v>109</v>
      </c>
      <c r="I28">
        <v>201506</v>
      </c>
      <c r="J28" t="str">
        <f t="shared" si="0"/>
        <v>2015</v>
      </c>
      <c r="K28">
        <v>0</v>
      </c>
      <c r="L28" s="19">
        <v>-9522.7099999999991</v>
      </c>
      <c r="M28" s="19">
        <v>0</v>
      </c>
      <c r="N28" s="19">
        <v>0</v>
      </c>
    </row>
    <row r="29" spans="1:14" x14ac:dyDescent="0.25">
      <c r="A29" s="5" t="s">
        <v>7</v>
      </c>
      <c r="B29" s="5" t="s">
        <v>64</v>
      </c>
      <c r="C29" s="9" t="s">
        <v>114</v>
      </c>
      <c r="D29" s="5" t="s">
        <v>44</v>
      </c>
      <c r="E29" s="5" t="s">
        <v>26</v>
      </c>
      <c r="F29" s="5" t="s">
        <v>11</v>
      </c>
      <c r="G29" s="18">
        <v>42069.473935185182</v>
      </c>
      <c r="H29" s="5" t="s">
        <v>109</v>
      </c>
      <c r="I29">
        <v>201502</v>
      </c>
      <c r="J29" t="str">
        <f t="shared" si="0"/>
        <v>2015</v>
      </c>
      <c r="K29">
        <v>0</v>
      </c>
      <c r="L29" s="19">
        <v>-2232</v>
      </c>
      <c r="M29" s="19">
        <v>0</v>
      </c>
      <c r="N29" s="19">
        <v>0</v>
      </c>
    </row>
    <row r="30" spans="1:14" x14ac:dyDescent="0.25">
      <c r="A30" s="5" t="s">
        <v>7</v>
      </c>
      <c r="B30" s="5" t="s">
        <v>64</v>
      </c>
      <c r="C30" s="9" t="s">
        <v>114</v>
      </c>
      <c r="D30" s="5" t="s">
        <v>45</v>
      </c>
      <c r="E30" s="5" t="s">
        <v>24</v>
      </c>
      <c r="F30" s="5" t="s">
        <v>11</v>
      </c>
      <c r="G30" s="18">
        <v>42171.634421296294</v>
      </c>
      <c r="H30" s="5" t="s">
        <v>109</v>
      </c>
      <c r="I30">
        <v>201506</v>
      </c>
      <c r="J30" t="str">
        <f t="shared" si="0"/>
        <v>2015</v>
      </c>
      <c r="K30">
        <v>0</v>
      </c>
      <c r="L30" s="19">
        <v>-4816.1899999999996</v>
      </c>
      <c r="M30" s="19">
        <v>0</v>
      </c>
      <c r="N30" s="19">
        <v>0</v>
      </c>
    </row>
    <row r="31" spans="1:14" x14ac:dyDescent="0.25">
      <c r="A31" s="5" t="s">
        <v>7</v>
      </c>
      <c r="B31" s="5" t="s">
        <v>64</v>
      </c>
      <c r="C31" s="9" t="s">
        <v>114</v>
      </c>
      <c r="D31" s="5" t="s">
        <v>8</v>
      </c>
      <c r="E31" s="5" t="s">
        <v>49</v>
      </c>
      <c r="F31" s="5" t="s">
        <v>11</v>
      </c>
      <c r="G31" s="18">
        <v>42377.698888888888</v>
      </c>
      <c r="H31" s="5" t="s">
        <v>109</v>
      </c>
      <c r="I31">
        <v>201512</v>
      </c>
      <c r="J31" t="str">
        <f t="shared" si="0"/>
        <v>2015</v>
      </c>
      <c r="K31">
        <v>1</v>
      </c>
      <c r="L31" s="19">
        <v>2881.55</v>
      </c>
      <c r="M31" s="19">
        <v>2881.55</v>
      </c>
      <c r="N31" s="19">
        <v>0</v>
      </c>
    </row>
    <row r="32" spans="1:14" x14ac:dyDescent="0.25">
      <c r="A32" s="5" t="s">
        <v>7</v>
      </c>
      <c r="B32" s="5" t="s">
        <v>64</v>
      </c>
      <c r="C32" s="9" t="s">
        <v>114</v>
      </c>
      <c r="D32" s="5" t="s">
        <v>8</v>
      </c>
      <c r="E32" s="5" t="s">
        <v>59</v>
      </c>
      <c r="F32" s="5" t="s">
        <v>11</v>
      </c>
      <c r="G32" s="18">
        <v>42377.698888888888</v>
      </c>
      <c r="H32" s="5" t="s">
        <v>109</v>
      </c>
      <c r="I32">
        <v>201512</v>
      </c>
      <c r="J32" t="str">
        <f t="shared" si="0"/>
        <v>2015</v>
      </c>
      <c r="K32">
        <v>1</v>
      </c>
      <c r="L32" s="19">
        <v>118.19</v>
      </c>
      <c r="M32" s="19">
        <v>118.19</v>
      </c>
      <c r="N32" s="19">
        <v>0</v>
      </c>
    </row>
    <row r="33" spans="1:14" x14ac:dyDescent="0.25">
      <c r="A33" s="5" t="s">
        <v>7</v>
      </c>
      <c r="B33" s="5" t="s">
        <v>64</v>
      </c>
      <c r="C33" s="9" t="s">
        <v>114</v>
      </c>
      <c r="D33" s="5" t="s">
        <v>8</v>
      </c>
      <c r="E33" s="5" t="s">
        <v>53</v>
      </c>
      <c r="F33" s="5" t="s">
        <v>11</v>
      </c>
      <c r="G33" s="18">
        <v>42377.698877314811</v>
      </c>
      <c r="H33" s="5" t="s">
        <v>109</v>
      </c>
      <c r="I33">
        <v>201512</v>
      </c>
      <c r="J33" t="str">
        <f t="shared" si="0"/>
        <v>2015</v>
      </c>
      <c r="K33">
        <v>1</v>
      </c>
      <c r="L33" s="19">
        <v>520.11</v>
      </c>
      <c r="M33" s="19">
        <v>520.11</v>
      </c>
      <c r="N33" s="19">
        <v>0</v>
      </c>
    </row>
    <row r="34" spans="1:14" x14ac:dyDescent="0.25">
      <c r="A34" s="5" t="s">
        <v>7</v>
      </c>
      <c r="B34" s="5" t="s">
        <v>64</v>
      </c>
      <c r="C34" s="9" t="s">
        <v>114</v>
      </c>
      <c r="D34" s="5" t="s">
        <v>8</v>
      </c>
      <c r="E34" s="5" t="s">
        <v>53</v>
      </c>
      <c r="F34" s="5" t="s">
        <v>11</v>
      </c>
      <c r="G34" s="18">
        <v>42377.699432870373</v>
      </c>
      <c r="H34" s="5" t="s">
        <v>109</v>
      </c>
      <c r="I34">
        <v>201512</v>
      </c>
      <c r="J34" t="str">
        <f t="shared" si="0"/>
        <v>2015</v>
      </c>
      <c r="K34">
        <v>1</v>
      </c>
      <c r="L34" s="19">
        <v>465.97</v>
      </c>
      <c r="M34" s="19">
        <v>465.97</v>
      </c>
      <c r="N34" s="19">
        <v>0</v>
      </c>
    </row>
    <row r="35" spans="1:14" x14ac:dyDescent="0.25">
      <c r="A35" s="5" t="s">
        <v>7</v>
      </c>
      <c r="B35" s="5" t="s">
        <v>64</v>
      </c>
      <c r="C35" s="9" t="s">
        <v>114</v>
      </c>
      <c r="D35" s="5" t="s">
        <v>8</v>
      </c>
      <c r="E35" s="5" t="s">
        <v>54</v>
      </c>
      <c r="F35" s="5" t="s">
        <v>11</v>
      </c>
      <c r="G35" s="18">
        <v>42377.698900462965</v>
      </c>
      <c r="H35" s="5" t="s">
        <v>109</v>
      </c>
      <c r="I35">
        <v>201512</v>
      </c>
      <c r="J35" t="str">
        <f t="shared" si="0"/>
        <v>2015</v>
      </c>
      <c r="K35">
        <v>1</v>
      </c>
      <c r="L35" s="19">
        <v>1899.87</v>
      </c>
      <c r="M35" s="19">
        <v>1899.87</v>
      </c>
      <c r="N35" s="19">
        <v>0</v>
      </c>
    </row>
    <row r="36" spans="1:14" x14ac:dyDescent="0.25">
      <c r="A36" s="5" t="s">
        <v>7</v>
      </c>
      <c r="B36" s="5" t="s">
        <v>64</v>
      </c>
      <c r="C36" s="9" t="s">
        <v>114</v>
      </c>
      <c r="D36" s="5" t="s">
        <v>38</v>
      </c>
      <c r="E36" s="5" t="s">
        <v>20</v>
      </c>
      <c r="F36" s="5" t="s">
        <v>11</v>
      </c>
      <c r="G36" s="18">
        <v>42255.466087962966</v>
      </c>
      <c r="H36" s="5" t="s">
        <v>109</v>
      </c>
      <c r="I36">
        <v>201508</v>
      </c>
      <c r="J36" t="str">
        <f t="shared" si="0"/>
        <v>2015</v>
      </c>
      <c r="K36">
        <v>0</v>
      </c>
      <c r="L36" s="19">
        <v>-78.27</v>
      </c>
      <c r="M36" s="19">
        <v>0</v>
      </c>
      <c r="N36" s="19">
        <v>0</v>
      </c>
    </row>
    <row r="37" spans="1:14" x14ac:dyDescent="0.25">
      <c r="A37" s="5" t="s">
        <v>7</v>
      </c>
      <c r="B37" s="5" t="s">
        <v>65</v>
      </c>
      <c r="C37" s="9" t="s">
        <v>115</v>
      </c>
      <c r="D37" s="5" t="s">
        <v>45</v>
      </c>
      <c r="E37" s="5" t="s">
        <v>37</v>
      </c>
      <c r="F37" s="5" t="s">
        <v>11</v>
      </c>
      <c r="G37" s="18">
        <v>42171.634409722225</v>
      </c>
      <c r="H37" s="5" t="s">
        <v>109</v>
      </c>
      <c r="I37">
        <v>201506</v>
      </c>
      <c r="J37" t="str">
        <f t="shared" si="0"/>
        <v>2015</v>
      </c>
      <c r="K37">
        <v>0</v>
      </c>
      <c r="L37" s="19">
        <v>3527.63</v>
      </c>
      <c r="M37" s="19">
        <v>0</v>
      </c>
      <c r="N37" s="19">
        <v>0</v>
      </c>
    </row>
    <row r="38" spans="1:14" x14ac:dyDescent="0.25">
      <c r="A38" s="5" t="s">
        <v>7</v>
      </c>
      <c r="B38" s="5" t="s">
        <v>64</v>
      </c>
      <c r="C38" s="9" t="s">
        <v>114</v>
      </c>
      <c r="D38" s="5" t="s">
        <v>8</v>
      </c>
      <c r="E38" s="5" t="s">
        <v>61</v>
      </c>
      <c r="F38" s="5" t="s">
        <v>11</v>
      </c>
      <c r="G38" s="18">
        <v>42377.699502314812</v>
      </c>
      <c r="H38" s="5" t="s">
        <v>109</v>
      </c>
      <c r="I38">
        <v>201512</v>
      </c>
      <c r="J38" t="str">
        <f t="shared" si="0"/>
        <v>2015</v>
      </c>
      <c r="K38">
        <v>1</v>
      </c>
      <c r="L38" s="19">
        <v>7630.31</v>
      </c>
      <c r="M38" s="19">
        <v>7630.31</v>
      </c>
      <c r="N38" s="19">
        <v>0</v>
      </c>
    </row>
    <row r="39" spans="1:14" x14ac:dyDescent="0.25">
      <c r="A39" s="5" t="s">
        <v>7</v>
      </c>
      <c r="B39" s="5" t="s">
        <v>64</v>
      </c>
      <c r="C39" s="9" t="s">
        <v>114</v>
      </c>
      <c r="D39" s="5" t="s">
        <v>8</v>
      </c>
      <c r="E39" s="5" t="s">
        <v>23</v>
      </c>
      <c r="F39" s="5" t="s">
        <v>11</v>
      </c>
      <c r="G39" s="18">
        <v>42377.698888888888</v>
      </c>
      <c r="H39" s="5" t="s">
        <v>109</v>
      </c>
      <c r="I39">
        <v>201512</v>
      </c>
      <c r="J39" t="str">
        <f t="shared" si="0"/>
        <v>2015</v>
      </c>
      <c r="K39">
        <v>1</v>
      </c>
      <c r="L39" s="19">
        <v>1446.17</v>
      </c>
      <c r="M39" s="19">
        <v>1446.17</v>
      </c>
      <c r="N39" s="19">
        <v>0</v>
      </c>
    </row>
    <row r="40" spans="1:14" x14ac:dyDescent="0.25">
      <c r="A40" s="5" t="s">
        <v>7</v>
      </c>
      <c r="B40" s="5" t="s">
        <v>64</v>
      </c>
      <c r="C40" s="9" t="s">
        <v>114</v>
      </c>
      <c r="D40" s="5" t="s">
        <v>8</v>
      </c>
      <c r="E40" s="5" t="s">
        <v>35</v>
      </c>
      <c r="F40" s="5" t="s">
        <v>11</v>
      </c>
      <c r="G40" s="18">
        <v>42377.698888888888</v>
      </c>
      <c r="H40" s="5" t="s">
        <v>109</v>
      </c>
      <c r="I40">
        <v>201512</v>
      </c>
      <c r="J40" t="str">
        <f t="shared" si="0"/>
        <v>2015</v>
      </c>
      <c r="K40">
        <v>0</v>
      </c>
      <c r="L40" s="19">
        <v>66554.460000000006</v>
      </c>
      <c r="M40" s="19">
        <v>0</v>
      </c>
      <c r="N40" s="19">
        <v>0</v>
      </c>
    </row>
    <row r="41" spans="1:14" x14ac:dyDescent="0.25">
      <c r="A41" s="5" t="s">
        <v>7</v>
      </c>
      <c r="B41" s="5" t="s">
        <v>64</v>
      </c>
      <c r="C41" s="9" t="s">
        <v>114</v>
      </c>
      <c r="D41" s="5" t="s">
        <v>8</v>
      </c>
      <c r="E41" s="5" t="s">
        <v>27</v>
      </c>
      <c r="F41" s="5" t="s">
        <v>11</v>
      </c>
      <c r="G41" s="18">
        <v>42377.698831018519</v>
      </c>
      <c r="H41" s="5" t="s">
        <v>109</v>
      </c>
      <c r="I41">
        <v>201512</v>
      </c>
      <c r="J41" t="str">
        <f t="shared" si="0"/>
        <v>2015</v>
      </c>
      <c r="K41">
        <v>1</v>
      </c>
      <c r="L41" s="19">
        <v>570.23</v>
      </c>
      <c r="M41" s="19">
        <v>570.23</v>
      </c>
      <c r="N41" s="19">
        <v>0</v>
      </c>
    </row>
    <row r="42" spans="1:14" x14ac:dyDescent="0.25">
      <c r="A42" s="5" t="s">
        <v>7</v>
      </c>
      <c r="B42" s="5" t="s">
        <v>64</v>
      </c>
      <c r="C42" s="9" t="s">
        <v>114</v>
      </c>
      <c r="D42" s="5" t="s">
        <v>8</v>
      </c>
      <c r="E42" s="5" t="s">
        <v>39</v>
      </c>
      <c r="F42" s="5" t="s">
        <v>11</v>
      </c>
      <c r="G42" s="18">
        <v>42377.698888888888</v>
      </c>
      <c r="H42" s="5" t="s">
        <v>109</v>
      </c>
      <c r="I42">
        <v>201512</v>
      </c>
      <c r="J42" t="str">
        <f t="shared" si="0"/>
        <v>2015</v>
      </c>
      <c r="K42">
        <v>0</v>
      </c>
      <c r="L42" s="19">
        <v>69090.64</v>
      </c>
      <c r="M42" s="19">
        <v>0</v>
      </c>
      <c r="N42" s="19">
        <v>0</v>
      </c>
    </row>
    <row r="43" spans="1:14" x14ac:dyDescent="0.25">
      <c r="A43" s="5" t="s">
        <v>7</v>
      </c>
      <c r="B43" s="5" t="s">
        <v>64</v>
      </c>
      <c r="C43" s="9" t="s">
        <v>114</v>
      </c>
      <c r="D43" s="5" t="s">
        <v>8</v>
      </c>
      <c r="E43" s="5" t="s">
        <v>22</v>
      </c>
      <c r="F43" s="5" t="s">
        <v>11</v>
      </c>
      <c r="G43" s="18">
        <v>42377.698645833334</v>
      </c>
      <c r="H43" s="5" t="s">
        <v>109</v>
      </c>
      <c r="I43">
        <v>201512</v>
      </c>
      <c r="J43" t="str">
        <f t="shared" si="0"/>
        <v>2015</v>
      </c>
      <c r="K43">
        <v>0</v>
      </c>
      <c r="L43" s="19">
        <v>14959.11</v>
      </c>
      <c r="M43" s="19">
        <v>0</v>
      </c>
      <c r="N43" s="19">
        <v>0</v>
      </c>
    </row>
    <row r="44" spans="1:14" x14ac:dyDescent="0.25">
      <c r="A44" s="5" t="s">
        <v>7</v>
      </c>
      <c r="B44" s="5" t="s">
        <v>64</v>
      </c>
      <c r="C44" s="9" t="s">
        <v>114</v>
      </c>
      <c r="D44" s="5" t="s">
        <v>8</v>
      </c>
      <c r="E44" s="5" t="s">
        <v>37</v>
      </c>
      <c r="F44" s="5" t="s">
        <v>11</v>
      </c>
      <c r="G44" s="18">
        <v>42171.634409722225</v>
      </c>
      <c r="H44" s="5" t="s">
        <v>109</v>
      </c>
      <c r="I44">
        <v>201506</v>
      </c>
      <c r="J44" t="str">
        <f t="shared" si="0"/>
        <v>2015</v>
      </c>
      <c r="K44">
        <v>0</v>
      </c>
      <c r="L44" s="19">
        <v>-3364.33</v>
      </c>
      <c r="M44" s="19">
        <v>0</v>
      </c>
      <c r="N44" s="19">
        <v>0</v>
      </c>
    </row>
    <row r="45" spans="1:14" x14ac:dyDescent="0.25">
      <c r="A45" s="5" t="s">
        <v>7</v>
      </c>
      <c r="B45" s="5" t="s">
        <v>64</v>
      </c>
      <c r="C45" s="9" t="s">
        <v>114</v>
      </c>
      <c r="D45" s="5" t="s">
        <v>17</v>
      </c>
      <c r="E45" s="5" t="s">
        <v>24</v>
      </c>
      <c r="F45" s="5" t="s">
        <v>11</v>
      </c>
      <c r="G45" s="18">
        <v>42377.698518518519</v>
      </c>
      <c r="H45" s="5" t="s">
        <v>109</v>
      </c>
      <c r="I45">
        <v>201512</v>
      </c>
      <c r="J45" t="str">
        <f t="shared" si="0"/>
        <v>2015</v>
      </c>
      <c r="K45">
        <v>0</v>
      </c>
      <c r="L45" s="19">
        <v>663.37</v>
      </c>
      <c r="M45" s="19">
        <v>0</v>
      </c>
      <c r="N45" s="19">
        <v>0</v>
      </c>
    </row>
    <row r="46" spans="1:14" x14ac:dyDescent="0.25">
      <c r="A46" s="5" t="s">
        <v>7</v>
      </c>
      <c r="B46" s="5" t="s">
        <v>64</v>
      </c>
      <c r="C46" s="9" t="s">
        <v>114</v>
      </c>
      <c r="D46" s="5" t="s">
        <v>50</v>
      </c>
      <c r="E46" s="5" t="s">
        <v>59</v>
      </c>
      <c r="F46" s="5" t="s">
        <v>11</v>
      </c>
      <c r="G46" s="18">
        <v>42377.698622685188</v>
      </c>
      <c r="H46" s="5" t="s">
        <v>109</v>
      </c>
      <c r="I46">
        <v>201512</v>
      </c>
      <c r="J46" t="str">
        <f t="shared" si="0"/>
        <v>2015</v>
      </c>
      <c r="K46">
        <v>0</v>
      </c>
      <c r="L46" s="19">
        <v>323.22000000000003</v>
      </c>
      <c r="M46" s="19">
        <v>0</v>
      </c>
      <c r="N46" s="19">
        <v>0</v>
      </c>
    </row>
    <row r="47" spans="1:14" x14ac:dyDescent="0.25">
      <c r="A47" s="5" t="s">
        <v>7</v>
      </c>
      <c r="B47" s="5" t="s">
        <v>64</v>
      </c>
      <c r="C47" s="9" t="s">
        <v>114</v>
      </c>
      <c r="D47" s="5" t="s">
        <v>50</v>
      </c>
      <c r="E47" s="5" t="s">
        <v>59</v>
      </c>
      <c r="F47" s="5" t="s">
        <v>11</v>
      </c>
      <c r="G47" s="18">
        <v>42314.501493055555</v>
      </c>
      <c r="H47" s="5" t="s">
        <v>109</v>
      </c>
      <c r="I47">
        <v>201510</v>
      </c>
      <c r="J47" t="str">
        <f t="shared" si="0"/>
        <v>2015</v>
      </c>
      <c r="K47">
        <v>0</v>
      </c>
      <c r="L47" s="19">
        <v>-1677.32</v>
      </c>
      <c r="M47" s="19">
        <v>0</v>
      </c>
      <c r="N47" s="19">
        <v>0</v>
      </c>
    </row>
    <row r="48" spans="1:14" x14ac:dyDescent="0.25">
      <c r="A48" s="5" t="s">
        <v>7</v>
      </c>
      <c r="B48" s="5" t="s">
        <v>64</v>
      </c>
      <c r="C48" s="9" t="s">
        <v>114</v>
      </c>
      <c r="D48" s="5" t="s">
        <v>45</v>
      </c>
      <c r="E48" s="5" t="s">
        <v>24</v>
      </c>
      <c r="F48" s="5" t="s">
        <v>11</v>
      </c>
      <c r="G48" s="18">
        <v>42171.634409722225</v>
      </c>
      <c r="H48" s="5" t="s">
        <v>109</v>
      </c>
      <c r="I48">
        <v>201506</v>
      </c>
      <c r="J48" t="str">
        <f t="shared" si="0"/>
        <v>2015</v>
      </c>
      <c r="K48">
        <v>0</v>
      </c>
      <c r="L48" s="19">
        <v>-2043.77</v>
      </c>
      <c r="M48" s="19">
        <v>0</v>
      </c>
      <c r="N48" s="19">
        <v>0</v>
      </c>
    </row>
    <row r="49" spans="1:14" x14ac:dyDescent="0.25">
      <c r="A49" s="5" t="s">
        <v>7</v>
      </c>
      <c r="B49" s="5" t="s">
        <v>64</v>
      </c>
      <c r="C49" s="9" t="s">
        <v>114</v>
      </c>
      <c r="D49" s="5" t="s">
        <v>8</v>
      </c>
      <c r="E49" s="5" t="s">
        <v>111</v>
      </c>
      <c r="F49" s="5" t="s">
        <v>11</v>
      </c>
      <c r="G49" s="18">
        <v>42377.699479166666</v>
      </c>
      <c r="H49" s="5" t="s">
        <v>109</v>
      </c>
      <c r="I49">
        <v>201512</v>
      </c>
      <c r="J49" t="str">
        <f t="shared" si="0"/>
        <v>2015</v>
      </c>
      <c r="K49">
        <v>0</v>
      </c>
      <c r="L49" s="19">
        <v>2474.4299999999998</v>
      </c>
      <c r="M49" s="19">
        <v>0</v>
      </c>
      <c r="N49" s="19">
        <v>0</v>
      </c>
    </row>
    <row r="50" spans="1:14" x14ac:dyDescent="0.25">
      <c r="A50" s="5" t="s">
        <v>7</v>
      </c>
      <c r="B50" s="5" t="s">
        <v>64</v>
      </c>
      <c r="C50" s="9" t="s">
        <v>114</v>
      </c>
      <c r="D50" s="5" t="s">
        <v>8</v>
      </c>
      <c r="E50" s="5" t="s">
        <v>55</v>
      </c>
      <c r="F50" s="5" t="s">
        <v>11</v>
      </c>
      <c r="G50" s="18">
        <v>42377.698900462965</v>
      </c>
      <c r="H50" s="5" t="s">
        <v>109</v>
      </c>
      <c r="I50">
        <v>201512</v>
      </c>
      <c r="J50" t="str">
        <f t="shared" si="0"/>
        <v>2015</v>
      </c>
      <c r="K50">
        <v>1</v>
      </c>
      <c r="L50" s="19">
        <v>3076.81</v>
      </c>
      <c r="M50" s="19">
        <v>3076.81</v>
      </c>
      <c r="N50" s="19">
        <v>0</v>
      </c>
    </row>
    <row r="51" spans="1:14" x14ac:dyDescent="0.25">
      <c r="A51" s="5" t="s">
        <v>7</v>
      </c>
      <c r="B51" s="5" t="s">
        <v>64</v>
      </c>
      <c r="C51" s="9" t="s">
        <v>114</v>
      </c>
      <c r="D51" s="5" t="s">
        <v>8</v>
      </c>
      <c r="E51" s="5" t="s">
        <v>49</v>
      </c>
      <c r="F51" s="5" t="s">
        <v>11</v>
      </c>
      <c r="G51" s="18">
        <v>42377.699479166666</v>
      </c>
      <c r="H51" s="5" t="s">
        <v>109</v>
      </c>
      <c r="I51">
        <v>201512</v>
      </c>
      <c r="J51" t="str">
        <f t="shared" si="0"/>
        <v>2015</v>
      </c>
      <c r="K51">
        <v>0</v>
      </c>
      <c r="L51" s="19">
        <v>2188.92</v>
      </c>
      <c r="M51" s="19">
        <v>0</v>
      </c>
      <c r="N51" s="19">
        <v>0</v>
      </c>
    </row>
    <row r="52" spans="1:14" x14ac:dyDescent="0.25">
      <c r="A52" s="5" t="s">
        <v>7</v>
      </c>
      <c r="B52" s="5" t="s">
        <v>64</v>
      </c>
      <c r="C52" s="9" t="s">
        <v>114</v>
      </c>
      <c r="D52" s="5" t="s">
        <v>8</v>
      </c>
      <c r="E52" s="5" t="s">
        <v>23</v>
      </c>
      <c r="F52" s="5" t="s">
        <v>11</v>
      </c>
      <c r="G52" s="18">
        <v>42377.699479166666</v>
      </c>
      <c r="H52" s="5" t="s">
        <v>109</v>
      </c>
      <c r="I52">
        <v>201512</v>
      </c>
      <c r="J52" t="str">
        <f t="shared" si="0"/>
        <v>2015</v>
      </c>
      <c r="K52">
        <v>0</v>
      </c>
      <c r="L52" s="19">
        <v>7440.89</v>
      </c>
      <c r="M52" s="19">
        <v>0</v>
      </c>
      <c r="N52" s="19">
        <v>0</v>
      </c>
    </row>
    <row r="53" spans="1:14" x14ac:dyDescent="0.25">
      <c r="A53" s="5" t="s">
        <v>7</v>
      </c>
      <c r="B53" s="5" t="s">
        <v>64</v>
      </c>
      <c r="C53" s="9" t="s">
        <v>114</v>
      </c>
      <c r="D53" s="5" t="s">
        <v>8</v>
      </c>
      <c r="E53" s="5" t="s">
        <v>30</v>
      </c>
      <c r="F53" s="5" t="s">
        <v>11</v>
      </c>
      <c r="G53" s="18">
        <v>42377.698888888888</v>
      </c>
      <c r="H53" s="5" t="s">
        <v>109</v>
      </c>
      <c r="I53">
        <v>201512</v>
      </c>
      <c r="J53" t="str">
        <f t="shared" si="0"/>
        <v>2015</v>
      </c>
      <c r="K53">
        <v>1</v>
      </c>
      <c r="L53" s="19">
        <v>14250.58</v>
      </c>
      <c r="M53" s="19">
        <v>14250.58</v>
      </c>
      <c r="N53" s="19">
        <v>0</v>
      </c>
    </row>
    <row r="54" spans="1:14" x14ac:dyDescent="0.25">
      <c r="A54" s="5" t="s">
        <v>7</v>
      </c>
      <c r="B54" s="5" t="s">
        <v>64</v>
      </c>
      <c r="C54" s="9" t="s">
        <v>114</v>
      </c>
      <c r="D54" s="5" t="s">
        <v>8</v>
      </c>
      <c r="E54" s="5" t="s">
        <v>21</v>
      </c>
      <c r="F54" s="5" t="s">
        <v>11</v>
      </c>
      <c r="G54" s="18">
        <v>42377.698831018519</v>
      </c>
      <c r="H54" s="5" t="s">
        <v>109</v>
      </c>
      <c r="I54">
        <v>201512</v>
      </c>
      <c r="J54" t="str">
        <f t="shared" si="0"/>
        <v>2015</v>
      </c>
      <c r="K54">
        <v>0</v>
      </c>
      <c r="L54" s="19">
        <v>2264.6799999999998</v>
      </c>
      <c r="M54" s="19">
        <v>0</v>
      </c>
      <c r="N54" s="19">
        <v>0</v>
      </c>
    </row>
    <row r="55" spans="1:14" x14ac:dyDescent="0.25">
      <c r="A55" s="5" t="s">
        <v>7</v>
      </c>
      <c r="B55" s="5" t="s">
        <v>64</v>
      </c>
      <c r="C55" s="9" t="s">
        <v>114</v>
      </c>
      <c r="D55" s="5" t="s">
        <v>8</v>
      </c>
      <c r="E55" s="5" t="s">
        <v>21</v>
      </c>
      <c r="F55" s="5" t="s">
        <v>11</v>
      </c>
      <c r="G55" s="18">
        <v>42193.355682870373</v>
      </c>
      <c r="H55" s="5" t="s">
        <v>109</v>
      </c>
      <c r="I55">
        <v>201506</v>
      </c>
      <c r="J55" t="str">
        <f t="shared" si="0"/>
        <v>2015</v>
      </c>
      <c r="K55">
        <v>0</v>
      </c>
      <c r="L55" s="19">
        <v>-3862.27</v>
      </c>
      <c r="M55" s="19">
        <v>0</v>
      </c>
      <c r="N55" s="19">
        <v>0</v>
      </c>
    </row>
    <row r="56" spans="1:14" x14ac:dyDescent="0.25">
      <c r="A56" s="5" t="s">
        <v>7</v>
      </c>
      <c r="B56" s="5" t="s">
        <v>64</v>
      </c>
      <c r="C56" s="9" t="s">
        <v>114</v>
      </c>
      <c r="D56" s="5" t="s">
        <v>8</v>
      </c>
      <c r="E56" s="5" t="s">
        <v>33</v>
      </c>
      <c r="F56" s="5" t="s">
        <v>11</v>
      </c>
      <c r="G56" s="18">
        <v>42377.698877314811</v>
      </c>
      <c r="H56" s="5" t="s">
        <v>109</v>
      </c>
      <c r="I56">
        <v>201512</v>
      </c>
      <c r="J56" t="str">
        <f t="shared" si="0"/>
        <v>2015</v>
      </c>
      <c r="K56">
        <v>1</v>
      </c>
      <c r="L56" s="19">
        <v>-361.85</v>
      </c>
      <c r="M56" s="19">
        <v>-361.85</v>
      </c>
      <c r="N56" s="19">
        <v>0</v>
      </c>
    </row>
    <row r="57" spans="1:14" x14ac:dyDescent="0.25">
      <c r="A57" s="5" t="s">
        <v>7</v>
      </c>
      <c r="B57" s="5" t="s">
        <v>64</v>
      </c>
      <c r="C57" s="9" t="s">
        <v>114</v>
      </c>
      <c r="D57" s="5" t="s">
        <v>8</v>
      </c>
      <c r="E57" s="5" t="s">
        <v>26</v>
      </c>
      <c r="F57" s="5" t="s">
        <v>11</v>
      </c>
      <c r="G57" s="18">
        <v>42377.698877314811</v>
      </c>
      <c r="H57" s="5" t="s">
        <v>109</v>
      </c>
      <c r="I57">
        <v>201512</v>
      </c>
      <c r="J57" t="str">
        <f t="shared" si="0"/>
        <v>2015</v>
      </c>
      <c r="K57">
        <v>0</v>
      </c>
      <c r="L57" s="19">
        <v>1089.8699999999999</v>
      </c>
      <c r="M57" s="19">
        <v>0</v>
      </c>
      <c r="N57" s="19">
        <v>0</v>
      </c>
    </row>
    <row r="58" spans="1:14" x14ac:dyDescent="0.25">
      <c r="A58" s="5" t="s">
        <v>7</v>
      </c>
      <c r="B58" s="5" t="s">
        <v>64</v>
      </c>
      <c r="C58" s="9" t="s">
        <v>114</v>
      </c>
      <c r="D58" s="5" t="s">
        <v>8</v>
      </c>
      <c r="E58" s="5" t="s">
        <v>14</v>
      </c>
      <c r="F58" s="5" t="s">
        <v>11</v>
      </c>
      <c r="G58" s="18">
        <v>42377.69871527778</v>
      </c>
      <c r="H58" s="5" t="s">
        <v>109</v>
      </c>
      <c r="I58">
        <v>201512</v>
      </c>
      <c r="J58" t="str">
        <f t="shared" si="0"/>
        <v>2015</v>
      </c>
      <c r="K58">
        <v>0</v>
      </c>
      <c r="L58" s="19">
        <v>4496.2</v>
      </c>
      <c r="M58" s="19">
        <v>0</v>
      </c>
      <c r="N58" s="19">
        <v>0</v>
      </c>
    </row>
    <row r="59" spans="1:14" x14ac:dyDescent="0.25">
      <c r="A59" s="5" t="s">
        <v>7</v>
      </c>
      <c r="B59" s="5" t="s">
        <v>64</v>
      </c>
      <c r="C59" s="9" t="s">
        <v>114</v>
      </c>
      <c r="D59" s="5" t="s">
        <v>44</v>
      </c>
      <c r="E59" s="5" t="s">
        <v>26</v>
      </c>
      <c r="F59" s="5" t="s">
        <v>11</v>
      </c>
      <c r="G59" s="18">
        <v>42377.698611111111</v>
      </c>
      <c r="H59" s="5" t="s">
        <v>109</v>
      </c>
      <c r="I59">
        <v>201512</v>
      </c>
      <c r="J59" t="str">
        <f t="shared" si="0"/>
        <v>2015</v>
      </c>
      <c r="K59">
        <v>0</v>
      </c>
      <c r="L59" s="19">
        <v>430.11</v>
      </c>
      <c r="M59" s="19">
        <v>0</v>
      </c>
      <c r="N59" s="19">
        <v>0</v>
      </c>
    </row>
    <row r="60" spans="1:14" x14ac:dyDescent="0.25">
      <c r="A60" s="5" t="s">
        <v>7</v>
      </c>
      <c r="B60" s="5" t="s">
        <v>65</v>
      </c>
      <c r="C60" s="9" t="s">
        <v>115</v>
      </c>
      <c r="D60" s="5" t="s">
        <v>38</v>
      </c>
      <c r="E60" s="5" t="s">
        <v>107</v>
      </c>
      <c r="F60" s="5" t="s">
        <v>11</v>
      </c>
      <c r="G60" s="18">
        <v>42377.698622685188</v>
      </c>
      <c r="H60" s="5" t="s">
        <v>109</v>
      </c>
      <c r="I60">
        <v>201512</v>
      </c>
      <c r="J60" t="str">
        <f t="shared" si="0"/>
        <v>2015</v>
      </c>
      <c r="K60">
        <v>0</v>
      </c>
      <c r="L60" s="19">
        <v>-1306.29</v>
      </c>
      <c r="M60" s="19">
        <v>0</v>
      </c>
      <c r="N60" s="19">
        <v>0</v>
      </c>
    </row>
    <row r="61" spans="1:14" x14ac:dyDescent="0.25">
      <c r="A61" s="2"/>
      <c r="B61" s="2"/>
      <c r="D61" s="3"/>
      <c r="E61" s="2"/>
      <c r="F61" s="2"/>
      <c r="G61" s="4"/>
      <c r="H61" s="2"/>
      <c r="I61" s="17"/>
      <c r="K61" s="17"/>
      <c r="L61" s="17"/>
      <c r="M61" s="17"/>
      <c r="N61" s="17"/>
    </row>
    <row r="62" spans="1:14" x14ac:dyDescent="0.25">
      <c r="A62" s="5" t="s">
        <v>7</v>
      </c>
      <c r="B62" s="5" t="s">
        <v>65</v>
      </c>
      <c r="C62" s="19" t="s">
        <v>115</v>
      </c>
      <c r="D62" s="5" t="s">
        <v>44</v>
      </c>
      <c r="E62" s="5" t="s">
        <v>22</v>
      </c>
      <c r="F62" s="5" t="s">
        <v>11</v>
      </c>
      <c r="G62" s="18">
        <v>42389.675659722219</v>
      </c>
      <c r="H62" s="5" t="s">
        <v>109</v>
      </c>
      <c r="I62">
        <v>201601</v>
      </c>
      <c r="J62" t="str">
        <f t="shared" si="0"/>
        <v>2016</v>
      </c>
      <c r="K62">
        <v>0</v>
      </c>
      <c r="L62" s="19">
        <v>539.22</v>
      </c>
      <c r="M62" s="19">
        <v>0</v>
      </c>
      <c r="N62" s="19">
        <v>0</v>
      </c>
    </row>
    <row r="63" spans="1:14" x14ac:dyDescent="0.25">
      <c r="A63" s="5" t="s">
        <v>7</v>
      </c>
      <c r="B63" s="5" t="s">
        <v>64</v>
      </c>
      <c r="C63" s="19" t="s">
        <v>114</v>
      </c>
      <c r="D63" s="5" t="s">
        <v>38</v>
      </c>
      <c r="E63" s="5" t="s">
        <v>20</v>
      </c>
      <c r="F63" s="5" t="s">
        <v>11</v>
      </c>
      <c r="G63" s="18">
        <v>42587.541493055556</v>
      </c>
      <c r="H63" s="5" t="s">
        <v>109</v>
      </c>
      <c r="I63">
        <v>201607</v>
      </c>
      <c r="J63" t="str">
        <f t="shared" si="0"/>
        <v>2016</v>
      </c>
      <c r="K63">
        <v>0</v>
      </c>
      <c r="L63" s="19">
        <v>0</v>
      </c>
      <c r="M63" s="19">
        <v>0</v>
      </c>
      <c r="N63" s="19">
        <v>0</v>
      </c>
    </row>
    <row r="64" spans="1:14" x14ac:dyDescent="0.25">
      <c r="A64" s="5" t="s">
        <v>7</v>
      </c>
      <c r="B64" s="5" t="s">
        <v>64</v>
      </c>
      <c r="C64" s="19" t="s">
        <v>114</v>
      </c>
      <c r="D64" s="5" t="s">
        <v>8</v>
      </c>
      <c r="E64" s="5" t="s">
        <v>54</v>
      </c>
      <c r="F64" s="5" t="s">
        <v>11</v>
      </c>
      <c r="G64" s="18">
        <v>42389.675671296296</v>
      </c>
      <c r="H64" s="5" t="s">
        <v>109</v>
      </c>
      <c r="I64">
        <v>201601</v>
      </c>
      <c r="J64" t="str">
        <f t="shared" si="0"/>
        <v>2016</v>
      </c>
      <c r="K64">
        <v>0</v>
      </c>
      <c r="L64" s="19">
        <v>1835.05</v>
      </c>
      <c r="M64" s="19">
        <v>0</v>
      </c>
      <c r="N64" s="19">
        <v>0</v>
      </c>
    </row>
    <row r="65" spans="1:14" x14ac:dyDescent="0.25">
      <c r="A65" s="5" t="s">
        <v>7</v>
      </c>
      <c r="B65" s="5" t="s">
        <v>62</v>
      </c>
      <c r="C65" s="19" t="s">
        <v>113</v>
      </c>
      <c r="D65" s="5" t="s">
        <v>45</v>
      </c>
      <c r="E65" s="5" t="s">
        <v>31</v>
      </c>
      <c r="F65" s="5" t="s">
        <v>11</v>
      </c>
      <c r="G65" s="18">
        <v>42405.486562500002</v>
      </c>
      <c r="H65" s="5" t="s">
        <v>109</v>
      </c>
      <c r="I65">
        <v>201601</v>
      </c>
      <c r="J65" t="str">
        <f t="shared" si="0"/>
        <v>2016</v>
      </c>
      <c r="K65">
        <v>0</v>
      </c>
      <c r="L65" s="19">
        <v>-539.07000000000005</v>
      </c>
      <c r="M65" s="19">
        <v>0</v>
      </c>
      <c r="N65" s="19">
        <v>0</v>
      </c>
    </row>
    <row r="66" spans="1:14" x14ac:dyDescent="0.25">
      <c r="A66" s="5" t="s">
        <v>7</v>
      </c>
      <c r="B66" s="5" t="s">
        <v>64</v>
      </c>
      <c r="C66" s="19" t="s">
        <v>114</v>
      </c>
      <c r="D66" s="5" t="s">
        <v>45</v>
      </c>
      <c r="E66" s="5" t="s">
        <v>24</v>
      </c>
      <c r="F66" s="5" t="s">
        <v>11</v>
      </c>
      <c r="G66" s="18">
        <v>42389.675671296296</v>
      </c>
      <c r="H66" s="5" t="s">
        <v>109</v>
      </c>
      <c r="I66">
        <v>201601</v>
      </c>
      <c r="J66" t="str">
        <f t="shared" si="0"/>
        <v>2016</v>
      </c>
      <c r="K66">
        <v>0</v>
      </c>
      <c r="L66" s="19">
        <v>393.84</v>
      </c>
      <c r="M66" s="19">
        <v>0</v>
      </c>
      <c r="N66" s="19">
        <v>0</v>
      </c>
    </row>
    <row r="67" spans="1:14" x14ac:dyDescent="0.25">
      <c r="A67" s="5" t="s">
        <v>7</v>
      </c>
      <c r="B67" s="5" t="s">
        <v>64</v>
      </c>
      <c r="C67" s="19" t="s">
        <v>114</v>
      </c>
      <c r="D67" s="5" t="s">
        <v>8</v>
      </c>
      <c r="E67" s="5" t="s">
        <v>37</v>
      </c>
      <c r="F67" s="5" t="s">
        <v>11</v>
      </c>
      <c r="G67" s="18">
        <v>42389.675671296296</v>
      </c>
      <c r="H67" s="5" t="s">
        <v>109</v>
      </c>
      <c r="I67">
        <v>201601</v>
      </c>
      <c r="J67" t="str">
        <f t="shared" ref="J67:J78" si="1">LEFT(I67,4)</f>
        <v>2016</v>
      </c>
      <c r="K67">
        <v>0</v>
      </c>
      <c r="L67" s="19">
        <v>648.30999999999995</v>
      </c>
      <c r="M67" s="19">
        <v>0</v>
      </c>
      <c r="N67" s="19">
        <v>0</v>
      </c>
    </row>
    <row r="68" spans="1:14" x14ac:dyDescent="0.25">
      <c r="A68" s="5" t="s">
        <v>7</v>
      </c>
      <c r="B68" s="5" t="s">
        <v>62</v>
      </c>
      <c r="C68" s="19" t="s">
        <v>113</v>
      </c>
      <c r="D68" s="5" t="s">
        <v>44</v>
      </c>
      <c r="E68" s="5" t="s">
        <v>40</v>
      </c>
      <c r="F68" s="5" t="s">
        <v>11</v>
      </c>
      <c r="G68" s="18">
        <v>42436.508067129631</v>
      </c>
      <c r="H68" s="5" t="s">
        <v>109</v>
      </c>
      <c r="I68">
        <v>201602</v>
      </c>
      <c r="J68" t="str">
        <f t="shared" si="1"/>
        <v>2016</v>
      </c>
      <c r="K68">
        <v>0</v>
      </c>
      <c r="L68" s="19">
        <v>-1323.55</v>
      </c>
      <c r="M68" s="19">
        <v>0</v>
      </c>
      <c r="N68" s="19">
        <v>0</v>
      </c>
    </row>
    <row r="69" spans="1:14" x14ac:dyDescent="0.25">
      <c r="A69" s="5" t="s">
        <v>7</v>
      </c>
      <c r="B69" s="5" t="s">
        <v>64</v>
      </c>
      <c r="C69" s="19" t="s">
        <v>114</v>
      </c>
      <c r="D69" s="5" t="s">
        <v>45</v>
      </c>
      <c r="E69" s="5" t="s">
        <v>12</v>
      </c>
      <c r="F69" s="5" t="s">
        <v>11</v>
      </c>
      <c r="G69" s="18">
        <v>42389.675659722219</v>
      </c>
      <c r="H69" s="5" t="s">
        <v>109</v>
      </c>
      <c r="I69">
        <v>201601</v>
      </c>
      <c r="J69" t="str">
        <f t="shared" si="1"/>
        <v>2016</v>
      </c>
      <c r="K69">
        <v>0</v>
      </c>
      <c r="L69" s="19">
        <v>3108.29</v>
      </c>
      <c r="M69" s="19">
        <v>0</v>
      </c>
      <c r="N69" s="19">
        <v>0</v>
      </c>
    </row>
    <row r="70" spans="1:14" x14ac:dyDescent="0.25">
      <c r="A70" s="5" t="s">
        <v>7</v>
      </c>
      <c r="B70" s="5" t="s">
        <v>62</v>
      </c>
      <c r="C70" s="19" t="s">
        <v>113</v>
      </c>
      <c r="D70" s="5" t="s">
        <v>45</v>
      </c>
      <c r="E70" s="5" t="s">
        <v>31</v>
      </c>
      <c r="F70" s="5" t="s">
        <v>11</v>
      </c>
      <c r="G70" s="18">
        <v>42389.67564814815</v>
      </c>
      <c r="H70" s="5" t="s">
        <v>109</v>
      </c>
      <c r="I70">
        <v>201601</v>
      </c>
      <c r="J70" t="str">
        <f t="shared" si="1"/>
        <v>2016</v>
      </c>
      <c r="K70">
        <v>0</v>
      </c>
      <c r="L70" s="19">
        <v>539.07000000000005</v>
      </c>
      <c r="M70" s="19">
        <v>0</v>
      </c>
      <c r="N70" s="19">
        <v>0</v>
      </c>
    </row>
    <row r="71" spans="1:14" x14ac:dyDescent="0.25">
      <c r="A71" s="5" t="s">
        <v>7</v>
      </c>
      <c r="B71" s="5" t="s">
        <v>64</v>
      </c>
      <c r="C71" s="19" t="s">
        <v>114</v>
      </c>
      <c r="D71" s="5" t="s">
        <v>45</v>
      </c>
      <c r="E71" s="5" t="s">
        <v>29</v>
      </c>
      <c r="F71" s="5" t="s">
        <v>11</v>
      </c>
      <c r="G71" s="18">
        <v>42389.675671296296</v>
      </c>
      <c r="H71" s="5" t="s">
        <v>109</v>
      </c>
      <c r="I71">
        <v>201601</v>
      </c>
      <c r="J71" t="str">
        <f t="shared" si="1"/>
        <v>2016</v>
      </c>
      <c r="K71">
        <v>0</v>
      </c>
      <c r="L71" s="19">
        <v>318.27</v>
      </c>
      <c r="M71" s="19">
        <v>0</v>
      </c>
      <c r="N71" s="19">
        <v>0</v>
      </c>
    </row>
    <row r="72" spans="1:14" x14ac:dyDescent="0.25">
      <c r="A72" s="5" t="s">
        <v>7</v>
      </c>
      <c r="B72" s="5" t="s">
        <v>64</v>
      </c>
      <c r="C72" s="19" t="s">
        <v>114</v>
      </c>
      <c r="D72" s="5" t="s">
        <v>17</v>
      </c>
      <c r="E72" s="5" t="s">
        <v>22</v>
      </c>
      <c r="F72" s="5" t="s">
        <v>11</v>
      </c>
      <c r="G72" s="18">
        <v>42389.675659722219</v>
      </c>
      <c r="H72" s="5" t="s">
        <v>109</v>
      </c>
      <c r="I72">
        <v>201601</v>
      </c>
      <c r="J72" t="str">
        <f t="shared" si="1"/>
        <v>2016</v>
      </c>
      <c r="K72">
        <v>0</v>
      </c>
      <c r="L72" s="19">
        <v>2227.83</v>
      </c>
      <c r="M72" s="19">
        <v>0</v>
      </c>
      <c r="N72" s="19">
        <v>0</v>
      </c>
    </row>
    <row r="73" spans="1:14" x14ac:dyDescent="0.25">
      <c r="A73" s="5" t="s">
        <v>7</v>
      </c>
      <c r="B73" s="5" t="s">
        <v>64</v>
      </c>
      <c r="C73" s="19" t="s">
        <v>114</v>
      </c>
      <c r="D73" s="5" t="s">
        <v>52</v>
      </c>
      <c r="E73" s="5" t="s">
        <v>29</v>
      </c>
      <c r="F73" s="5" t="s">
        <v>11</v>
      </c>
      <c r="G73" s="18">
        <v>42389.675671296296</v>
      </c>
      <c r="H73" s="5" t="s">
        <v>109</v>
      </c>
      <c r="I73">
        <v>201601</v>
      </c>
      <c r="J73" t="str">
        <f t="shared" si="1"/>
        <v>2016</v>
      </c>
      <c r="K73">
        <v>0</v>
      </c>
      <c r="L73" s="19">
        <v>101.44</v>
      </c>
      <c r="M73" s="19">
        <v>0</v>
      </c>
      <c r="N73" s="19">
        <v>0</v>
      </c>
    </row>
    <row r="74" spans="1:14" x14ac:dyDescent="0.25">
      <c r="A74" s="5" t="s">
        <v>7</v>
      </c>
      <c r="B74" s="5" t="s">
        <v>64</v>
      </c>
      <c r="C74" s="19" t="s">
        <v>114</v>
      </c>
      <c r="D74" s="5" t="s">
        <v>45</v>
      </c>
      <c r="E74" s="5" t="s">
        <v>25</v>
      </c>
      <c r="F74" s="5" t="s">
        <v>11</v>
      </c>
      <c r="G74" s="18">
        <v>42389.675659722219</v>
      </c>
      <c r="H74" s="5" t="s">
        <v>109</v>
      </c>
      <c r="I74">
        <v>201601</v>
      </c>
      <c r="J74" t="str">
        <f t="shared" si="1"/>
        <v>2016</v>
      </c>
      <c r="K74">
        <v>0</v>
      </c>
      <c r="L74" s="19">
        <v>263.94</v>
      </c>
      <c r="M74" s="19">
        <v>0</v>
      </c>
      <c r="N74" s="19">
        <v>0</v>
      </c>
    </row>
    <row r="75" spans="1:14" x14ac:dyDescent="0.25">
      <c r="A75" s="5" t="s">
        <v>7</v>
      </c>
      <c r="B75" s="5" t="s">
        <v>64</v>
      </c>
      <c r="C75" s="19" t="s">
        <v>114</v>
      </c>
      <c r="D75" s="5" t="s">
        <v>45</v>
      </c>
      <c r="E75" s="5" t="s">
        <v>24</v>
      </c>
      <c r="F75" s="5" t="s">
        <v>11</v>
      </c>
      <c r="G75" s="18">
        <v>42389.675682870373</v>
      </c>
      <c r="H75" s="5" t="s">
        <v>109</v>
      </c>
      <c r="I75">
        <v>201601</v>
      </c>
      <c r="J75" t="str">
        <f t="shared" si="1"/>
        <v>2016</v>
      </c>
      <c r="K75">
        <v>0</v>
      </c>
      <c r="L75" s="19">
        <v>928.09</v>
      </c>
      <c r="M75" s="19">
        <v>0</v>
      </c>
      <c r="N75" s="19">
        <v>0</v>
      </c>
    </row>
    <row r="76" spans="1:14" x14ac:dyDescent="0.25">
      <c r="A76" s="5" t="s">
        <v>7</v>
      </c>
      <c r="B76" s="5" t="s">
        <v>64</v>
      </c>
      <c r="C76" s="19" t="s">
        <v>114</v>
      </c>
      <c r="D76" s="5" t="s">
        <v>45</v>
      </c>
      <c r="E76" s="5" t="s">
        <v>31</v>
      </c>
      <c r="F76" s="5" t="s">
        <v>11</v>
      </c>
      <c r="G76" s="18">
        <v>42426.449155092596</v>
      </c>
      <c r="H76" s="5" t="s">
        <v>109</v>
      </c>
      <c r="I76">
        <v>201602</v>
      </c>
      <c r="J76" t="str">
        <f t="shared" si="1"/>
        <v>2016</v>
      </c>
      <c r="K76">
        <v>0</v>
      </c>
      <c r="L76" s="19">
        <v>539.07000000000005</v>
      </c>
      <c r="M76" s="19">
        <v>0</v>
      </c>
      <c r="N76" s="19">
        <v>0</v>
      </c>
    </row>
    <row r="77" spans="1:14" x14ac:dyDescent="0.25">
      <c r="A77" s="5" t="s">
        <v>7</v>
      </c>
      <c r="B77" s="5" t="s">
        <v>64</v>
      </c>
      <c r="C77" s="19" t="s">
        <v>114</v>
      </c>
      <c r="D77" s="5" t="s">
        <v>45</v>
      </c>
      <c r="E77" s="5" t="s">
        <v>32</v>
      </c>
      <c r="F77" s="5" t="s">
        <v>11</v>
      </c>
      <c r="G77" s="18">
        <v>42389.675659722219</v>
      </c>
      <c r="H77" s="5" t="s">
        <v>109</v>
      </c>
      <c r="I77">
        <v>201601</v>
      </c>
      <c r="J77" t="str">
        <f t="shared" si="1"/>
        <v>2016</v>
      </c>
      <c r="K77">
        <v>0</v>
      </c>
      <c r="L77" s="19">
        <v>148.75</v>
      </c>
      <c r="M77" s="19">
        <v>0</v>
      </c>
      <c r="N77" s="19">
        <v>0</v>
      </c>
    </row>
    <row r="78" spans="1:14" x14ac:dyDescent="0.25">
      <c r="A78" s="5" t="s">
        <v>7</v>
      </c>
      <c r="B78" s="5" t="s">
        <v>64</v>
      </c>
      <c r="C78" s="19" t="s">
        <v>114</v>
      </c>
      <c r="D78" s="5" t="s">
        <v>56</v>
      </c>
      <c r="E78" s="5" t="s">
        <v>35</v>
      </c>
      <c r="F78" s="5" t="s">
        <v>11</v>
      </c>
      <c r="G78" s="18">
        <v>42389.675682870373</v>
      </c>
      <c r="H78" s="5" t="s">
        <v>109</v>
      </c>
      <c r="I78">
        <v>201601</v>
      </c>
      <c r="J78" t="str">
        <f t="shared" si="1"/>
        <v>2016</v>
      </c>
      <c r="K78">
        <v>0</v>
      </c>
      <c r="L78" s="19">
        <v>1980.95</v>
      </c>
      <c r="M78" s="19">
        <v>0</v>
      </c>
      <c r="N78" s="19">
        <v>0</v>
      </c>
    </row>
    <row r="79" spans="1:14" x14ac:dyDescent="0.25">
      <c r="B79"/>
      <c r="C79"/>
    </row>
    <row r="80" spans="1:14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</sheetData>
  <autoFilter ref="A1:N78"/>
  <sortState ref="B81:B97">
    <sortCondition ref="B81"/>
  </sortState>
  <hyperlinks>
    <hyperlink ref="R10" r:id="rId1" display="mailto:Jeremy.Hauff@mdu.com"/>
    <hyperlink ref="W10" r:id="rId2" display="mailto:Jeremy.Hauff@mdu.com"/>
  </hyperlinks>
  <pageMargins left="0.7" right="0.7" top="0.75" bottom="0.75" header="0.3" footer="0.3"/>
  <pageSetup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49"/>
  <sheetViews>
    <sheetView zoomScale="80" zoomScaleNormal="80" workbookViewId="0">
      <pane xSplit="3" ySplit="8" topLeftCell="D9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RowHeight="15" x14ac:dyDescent="0.25"/>
  <cols>
    <col min="2" max="2" width="26" bestFit="1" customWidth="1"/>
    <col min="3" max="3" width="2.28515625" customWidth="1"/>
    <col min="4" max="5" width="14.28515625" customWidth="1"/>
    <col min="6" max="6" width="2.28515625" customWidth="1"/>
    <col min="7" max="8" width="14.28515625" customWidth="1"/>
    <col min="9" max="9" width="2.28515625" customWidth="1"/>
    <col min="10" max="10" width="17.5703125" customWidth="1"/>
    <col min="11" max="12" width="13.28515625" customWidth="1"/>
  </cols>
  <sheetData>
    <row r="6" spans="2:12" x14ac:dyDescent="0.25">
      <c r="D6">
        <v>2016</v>
      </c>
      <c r="G6">
        <f>D6-1</f>
        <v>2015</v>
      </c>
      <c r="J6" t="s">
        <v>143</v>
      </c>
    </row>
    <row r="8" spans="2:12" s="12" customFormat="1" ht="30" x14ac:dyDescent="0.25">
      <c r="D8" s="13" t="s">
        <v>5</v>
      </c>
      <c r="E8" s="14" t="s">
        <v>6</v>
      </c>
      <c r="G8" s="13" t="s">
        <v>5</v>
      </c>
      <c r="H8" s="14" t="s">
        <v>6</v>
      </c>
      <c r="J8" s="13" t="s">
        <v>5</v>
      </c>
      <c r="K8" s="14" t="s">
        <v>6</v>
      </c>
      <c r="L8" s="14" t="s">
        <v>98</v>
      </c>
    </row>
    <row r="9" spans="2:12" x14ac:dyDescent="0.25">
      <c r="B9" t="s">
        <v>112</v>
      </c>
      <c r="C9" s="7"/>
      <c r="D9" s="1">
        <f>SUMIFS('2015-16 Additions'!$L$2:$L$79,'2015-16 Additions'!$C$2:$C$79,$B9,'2015-16 Additions'!$J$2:$J$79,D$6)</f>
        <v>0</v>
      </c>
      <c r="E9" s="1">
        <f>SUMIFS('2015-16 Additions'!$K$2:$K$79,'2015-16 Additions'!$C$2:$C$79,$B9,'2015-16 Additions'!$J$2:$J$79,D$6)</f>
        <v>0</v>
      </c>
      <c r="G9" s="1">
        <f>SUMIFS('2015-16 Additions'!$L$2:$L$79,'2015-16 Additions'!$C$2:$C$79,$B9,'2015-16 Additions'!$J$2:$J$79,G$6)</f>
        <v>0</v>
      </c>
      <c r="H9" s="1">
        <f>SUMIFS('2015-16 Additions'!$K$2:$K$79,'2015-16 Additions'!$C$2:$C$79,$B9,'2015-16 Additions'!$J$2:$J$79,G$6)</f>
        <v>0</v>
      </c>
      <c r="J9" s="11">
        <f>D9+G9</f>
        <v>0</v>
      </c>
      <c r="K9" s="11">
        <f>E9+H9</f>
        <v>0</v>
      </c>
      <c r="L9" s="11">
        <f>IFERROR(J9/K9,0)</f>
        <v>0</v>
      </c>
    </row>
    <row r="10" spans="2:12" x14ac:dyDescent="0.25">
      <c r="B10" t="s">
        <v>113</v>
      </c>
      <c r="C10" s="7"/>
      <c r="D10" s="1">
        <f>SUMIFS('2015-16 Additions'!$L$2:$L$79,'2015-16 Additions'!$C$2:$C$79,$B10,'2015-16 Additions'!$J$2:$J$79,D$6)</f>
        <v>-1323.5499999999997</v>
      </c>
      <c r="E10" s="1">
        <f>SUMIFS('2015-16 Additions'!$K$2:$K$79,'2015-16 Additions'!$C$2:$C$79,$B10,'2015-16 Additions'!$J$2:$J$79,D$6)</f>
        <v>0</v>
      </c>
      <c r="G10" s="1">
        <f>SUMIFS('2015-16 Additions'!$L$2:$L$79,'2015-16 Additions'!$C$2:$C$79,$B10,'2015-16 Additions'!$J$2:$J$79,G$6)</f>
        <v>0</v>
      </c>
      <c r="H10" s="1">
        <f>SUMIFS('2015-16 Additions'!$K$2:$K$79,'2015-16 Additions'!$C$2:$C$79,$B10,'2015-16 Additions'!$J$2:$J$79,G$6)</f>
        <v>0</v>
      </c>
      <c r="J10" s="11">
        <f t="shared" ref="J10:J13" si="0">D10+G10</f>
        <v>-1323.5499999999997</v>
      </c>
      <c r="K10" s="11">
        <f t="shared" ref="K10:K13" si="1">E10+H10</f>
        <v>0</v>
      </c>
      <c r="L10" s="11">
        <f t="shared" ref="L10:L26" si="2">IFERROR(J10/K10,0)</f>
        <v>0</v>
      </c>
    </row>
    <row r="11" spans="2:12" x14ac:dyDescent="0.25">
      <c r="B11" t="s">
        <v>114</v>
      </c>
      <c r="C11" s="7"/>
      <c r="D11" s="1">
        <f>SUMIFS('2015-16 Additions'!$L$2:$L$79,'2015-16 Additions'!$C$2:$C$79,$B11,'2015-16 Additions'!$J$2:$J$79,D$6)</f>
        <v>12493.830000000002</v>
      </c>
      <c r="E11" s="1">
        <f>SUMIFS('2015-16 Additions'!$K$2:$K$79,'2015-16 Additions'!$C$2:$C$79,$B11,'2015-16 Additions'!$J$2:$J$79,D$6)</f>
        <v>0</v>
      </c>
      <c r="G11" s="1">
        <f>SUMIFS('2015-16 Additions'!$L$2:$L$79,'2015-16 Additions'!$C$2:$C$79,$B11,'2015-16 Additions'!$J$2:$J$79,G$6)</f>
        <v>296326.90999999992</v>
      </c>
      <c r="H11" s="1">
        <f>SUMIFS('2015-16 Additions'!$K$2:$K$79,'2015-16 Additions'!$C$2:$C$79,$B11,'2015-16 Additions'!$J$2:$J$79,G$6)</f>
        <v>14</v>
      </c>
      <c r="J11" s="11">
        <f t="shared" si="0"/>
        <v>308820.73999999993</v>
      </c>
      <c r="K11" s="11">
        <f t="shared" si="1"/>
        <v>14</v>
      </c>
      <c r="L11" s="15">
        <f t="shared" si="2"/>
        <v>22058.624285714282</v>
      </c>
    </row>
    <row r="12" spans="2:12" x14ac:dyDescent="0.25">
      <c r="B12" t="s">
        <v>115</v>
      </c>
      <c r="C12" s="7"/>
      <c r="D12" s="1">
        <f>SUMIFS('2015-16 Additions'!$L$2:$L$79,'2015-16 Additions'!$C$2:$C$79,$B12,'2015-16 Additions'!$J$2:$J$79,D$6)</f>
        <v>539.22</v>
      </c>
      <c r="E12" s="1">
        <f>SUMIFS('2015-16 Additions'!$K$2:$K$79,'2015-16 Additions'!$C$2:$C$79,$B12,'2015-16 Additions'!$J$2:$J$79,D$6)</f>
        <v>0</v>
      </c>
      <c r="G12" s="1">
        <f>SUMIFS('2015-16 Additions'!$L$2:$L$79,'2015-16 Additions'!$C$2:$C$79,$B12,'2015-16 Additions'!$J$2:$J$79,G$6)</f>
        <v>1541.5600000000004</v>
      </c>
      <c r="H12" s="1">
        <f>SUMIFS('2015-16 Additions'!$K$2:$K$79,'2015-16 Additions'!$C$2:$C$79,$B12,'2015-16 Additions'!$J$2:$J$79,G$6)</f>
        <v>0</v>
      </c>
      <c r="J12" s="11">
        <f t="shared" si="0"/>
        <v>2080.7800000000007</v>
      </c>
      <c r="K12" s="11">
        <f t="shared" si="1"/>
        <v>0</v>
      </c>
      <c r="L12" s="11">
        <f t="shared" si="2"/>
        <v>0</v>
      </c>
    </row>
    <row r="13" spans="2:12" x14ac:dyDescent="0.25">
      <c r="B13" t="s">
        <v>116</v>
      </c>
      <c r="C13" s="7"/>
      <c r="D13" s="1">
        <f>SUMIFS('2015-16 Additions'!$L$2:$L$79,'2015-16 Additions'!$C$2:$C$79,$B13,'2015-16 Additions'!$J$2:$J$79,D$6)</f>
        <v>0</v>
      </c>
      <c r="E13" s="1">
        <f>SUMIFS('2015-16 Additions'!$K$2:$K$79,'2015-16 Additions'!$C$2:$C$79,$B13,'2015-16 Additions'!$J$2:$J$79,D$6)</f>
        <v>0</v>
      </c>
      <c r="G13" s="1">
        <f>SUMIFS('2015-16 Additions'!$L$2:$L$79,'2015-16 Additions'!$C$2:$C$79,$B13,'2015-16 Additions'!$J$2:$J$79,G$6)</f>
        <v>0</v>
      </c>
      <c r="H13" s="1">
        <f>SUMIFS('2015-16 Additions'!$K$2:$K$79,'2015-16 Additions'!$C$2:$C$79,$B13,'2015-16 Additions'!$J$2:$J$79,G$6)</f>
        <v>0</v>
      </c>
      <c r="J13" s="11">
        <f t="shared" si="0"/>
        <v>0</v>
      </c>
      <c r="K13" s="11">
        <f t="shared" si="1"/>
        <v>0</v>
      </c>
      <c r="L13" s="11">
        <f t="shared" si="2"/>
        <v>0</v>
      </c>
    </row>
    <row r="14" spans="2:12" x14ac:dyDescent="0.25">
      <c r="C14" s="7"/>
      <c r="D14" s="1"/>
      <c r="E14" s="1"/>
      <c r="G14" s="1"/>
      <c r="H14" s="1"/>
    </row>
    <row r="15" spans="2:12" x14ac:dyDescent="0.25">
      <c r="B15" s="10" t="s">
        <v>117</v>
      </c>
      <c r="C15" s="7"/>
      <c r="D15" s="1">
        <f>SUMIFS('2015-16 Additions'!$L$2:$L$79,'2015-16 Additions'!$C$2:$C$79,$B15,'2015-16 Additions'!$J$2:$J$79,D$6)</f>
        <v>0</v>
      </c>
      <c r="E15" s="1">
        <f>SUMIFS('2015-16 Additions'!$K$2:$K$79,'2015-16 Additions'!$C$2:$C$79,$B15,'2015-16 Additions'!$J$2:$J$79,D$6)</f>
        <v>0</v>
      </c>
      <c r="G15" s="1">
        <f>SUMIFS('2015-16 Additions'!$L$2:$L$79,'2015-16 Additions'!$C$2:$C$79,$B15,'2015-16 Additions'!$J$2:$J$79,G$6)</f>
        <v>0</v>
      </c>
      <c r="H15" s="1">
        <f>SUMIFS('2015-16 Additions'!$K$2:$K$79,'2015-16 Additions'!$C$2:$C$79,$B15,'2015-16 Additions'!$J$2:$J$79,G$6)</f>
        <v>0</v>
      </c>
      <c r="J15" s="11">
        <f t="shared" ref="J15:J26" si="3">D15+G15</f>
        <v>0</v>
      </c>
      <c r="K15" s="11">
        <f t="shared" ref="K15:K26" si="4">E15+H15</f>
        <v>0</v>
      </c>
      <c r="L15" s="11">
        <f t="shared" si="2"/>
        <v>0</v>
      </c>
    </row>
    <row r="16" spans="2:12" x14ac:dyDescent="0.25">
      <c r="B16" s="10" t="s">
        <v>118</v>
      </c>
      <c r="C16" s="7"/>
      <c r="D16" s="1">
        <f>SUMIFS('2015-16 Additions'!$L$2:$L$79,'2015-16 Additions'!$C$2:$C$79,$B16,'2015-16 Additions'!$J$2:$J$79,D$6)</f>
        <v>0</v>
      </c>
      <c r="E16" s="1">
        <f>SUMIFS('2015-16 Additions'!$K$2:$K$79,'2015-16 Additions'!$C$2:$C$79,$B16,'2015-16 Additions'!$J$2:$J$79,D$6)</f>
        <v>0</v>
      </c>
      <c r="G16" s="1">
        <f>SUMIFS('2015-16 Additions'!$L$2:$L$79,'2015-16 Additions'!$C$2:$C$79,$B16,'2015-16 Additions'!$J$2:$J$79,G$6)</f>
        <v>1768.09</v>
      </c>
      <c r="H16" s="1">
        <f>SUMIFS('2015-16 Additions'!$K$2:$K$79,'2015-16 Additions'!$C$2:$C$79,$B16,'2015-16 Additions'!$J$2:$J$79,G$6)</f>
        <v>0</v>
      </c>
      <c r="J16" s="11">
        <f t="shared" si="3"/>
        <v>1768.09</v>
      </c>
      <c r="K16" s="11">
        <f t="shared" si="4"/>
        <v>0</v>
      </c>
      <c r="L16" s="11">
        <f t="shared" si="2"/>
        <v>0</v>
      </c>
    </row>
    <row r="17" spans="2:12" x14ac:dyDescent="0.25">
      <c r="B17" s="10" t="s">
        <v>119</v>
      </c>
      <c r="C17" s="7"/>
      <c r="D17" s="1">
        <f>SUMIFS('2015-16 Additions'!$L$2:$L$79,'2015-16 Additions'!$C$2:$C$79,$B17,'2015-16 Additions'!$J$2:$J$79,D$6)</f>
        <v>0</v>
      </c>
      <c r="E17" s="1">
        <f>SUMIFS('2015-16 Additions'!$K$2:$K$79,'2015-16 Additions'!$C$2:$C$79,$B17,'2015-16 Additions'!$J$2:$J$79,D$6)</f>
        <v>0</v>
      </c>
      <c r="G17" s="1">
        <f>SUMIFS('2015-16 Additions'!$L$2:$L$79,'2015-16 Additions'!$C$2:$C$79,$B17,'2015-16 Additions'!$J$2:$J$79,G$6)</f>
        <v>0</v>
      </c>
      <c r="H17" s="1">
        <f>SUMIFS('2015-16 Additions'!$K$2:$K$79,'2015-16 Additions'!$C$2:$C$79,$B17,'2015-16 Additions'!$J$2:$J$79,G$6)</f>
        <v>0</v>
      </c>
      <c r="J17" s="11">
        <f t="shared" si="3"/>
        <v>0</v>
      </c>
      <c r="K17" s="11">
        <f t="shared" si="4"/>
        <v>0</v>
      </c>
      <c r="L17" s="11">
        <f t="shared" si="2"/>
        <v>0</v>
      </c>
    </row>
    <row r="18" spans="2:12" x14ac:dyDescent="0.25">
      <c r="B18" s="10" t="s">
        <v>120</v>
      </c>
      <c r="C18" s="7"/>
      <c r="D18" s="1">
        <f>SUMIFS('2015-16 Additions'!$L$2:$L$79,'2015-16 Additions'!$C$2:$C$79,$B18,'2015-16 Additions'!$J$2:$J$79,D$6)</f>
        <v>0</v>
      </c>
      <c r="E18" s="1">
        <f>SUMIFS('2015-16 Additions'!$K$2:$K$79,'2015-16 Additions'!$C$2:$C$79,$B18,'2015-16 Additions'!$J$2:$J$79,D$6)</f>
        <v>0</v>
      </c>
      <c r="G18" s="1">
        <f>SUMIFS('2015-16 Additions'!$L$2:$L$79,'2015-16 Additions'!$C$2:$C$79,$B18,'2015-16 Additions'!$J$2:$J$79,G$6)</f>
        <v>0</v>
      </c>
      <c r="H18" s="1">
        <f>SUMIFS('2015-16 Additions'!$K$2:$K$79,'2015-16 Additions'!$C$2:$C$79,$B18,'2015-16 Additions'!$J$2:$J$79,G$6)</f>
        <v>0</v>
      </c>
      <c r="J18" s="11">
        <f t="shared" si="3"/>
        <v>0</v>
      </c>
      <c r="K18" s="11">
        <f t="shared" si="4"/>
        <v>0</v>
      </c>
      <c r="L18" s="11">
        <f t="shared" si="2"/>
        <v>0</v>
      </c>
    </row>
    <row r="19" spans="2:12" x14ac:dyDescent="0.25">
      <c r="B19" s="10" t="s">
        <v>121</v>
      </c>
      <c r="C19" s="7"/>
      <c r="D19" s="1">
        <f>SUMIFS('2015-16 Additions'!$L$2:$L$79,'2015-16 Additions'!$C$2:$C$79,$B19,'2015-16 Additions'!$J$2:$J$79,D$6)</f>
        <v>0</v>
      </c>
      <c r="E19" s="1">
        <f>SUMIFS('2015-16 Additions'!$K$2:$K$79,'2015-16 Additions'!$C$2:$C$79,$B19,'2015-16 Additions'!$J$2:$J$79,D$6)</f>
        <v>0</v>
      </c>
      <c r="G19" s="1">
        <f>SUMIFS('2015-16 Additions'!$L$2:$L$79,'2015-16 Additions'!$C$2:$C$79,$B19,'2015-16 Additions'!$J$2:$J$79,G$6)</f>
        <v>0</v>
      </c>
      <c r="H19" s="1">
        <f>SUMIFS('2015-16 Additions'!$K$2:$K$79,'2015-16 Additions'!$C$2:$C$79,$B19,'2015-16 Additions'!$J$2:$J$79,G$6)</f>
        <v>0</v>
      </c>
      <c r="J19" s="11">
        <f t="shared" si="3"/>
        <v>0</v>
      </c>
      <c r="K19" s="11">
        <f t="shared" si="4"/>
        <v>0</v>
      </c>
      <c r="L19" s="11">
        <f t="shared" si="2"/>
        <v>0</v>
      </c>
    </row>
    <row r="20" spans="2:12" x14ac:dyDescent="0.25">
      <c r="B20" s="10" t="s">
        <v>122</v>
      </c>
      <c r="C20" s="7"/>
      <c r="D20" s="1">
        <f>SUMIFS('2015-16 Additions'!$L$2:$L$79,'2015-16 Additions'!$C$2:$C$79,$B20,'2015-16 Additions'!$J$2:$J$79,D$6)</f>
        <v>0</v>
      </c>
      <c r="E20" s="1">
        <f>SUMIFS('2015-16 Additions'!$K$2:$K$79,'2015-16 Additions'!$C$2:$C$79,$B20,'2015-16 Additions'!$J$2:$J$79,D$6)</f>
        <v>0</v>
      </c>
      <c r="G20" s="1">
        <f>SUMIFS('2015-16 Additions'!$L$2:$L$79,'2015-16 Additions'!$C$2:$C$79,$B20,'2015-16 Additions'!$J$2:$J$79,G$6)</f>
        <v>0</v>
      </c>
      <c r="H20" s="1">
        <f>SUMIFS('2015-16 Additions'!$K$2:$K$79,'2015-16 Additions'!$C$2:$C$79,$B20,'2015-16 Additions'!$J$2:$J$79,G$6)</f>
        <v>0</v>
      </c>
      <c r="J20" s="11">
        <f t="shared" si="3"/>
        <v>0</v>
      </c>
      <c r="K20" s="11">
        <f t="shared" si="4"/>
        <v>0</v>
      </c>
      <c r="L20" s="11">
        <f t="shared" si="2"/>
        <v>0</v>
      </c>
    </row>
    <row r="21" spans="2:12" x14ac:dyDescent="0.25">
      <c r="B21" s="10" t="s">
        <v>123</v>
      </c>
      <c r="C21" s="7"/>
      <c r="D21" s="1">
        <f>SUMIFS('2015-16 Additions'!$L$2:$L$79,'2015-16 Additions'!$C$2:$C$79,$B21,'2015-16 Additions'!$J$2:$J$79,D$6)</f>
        <v>0</v>
      </c>
      <c r="E21" s="1">
        <f>SUMIFS('2015-16 Additions'!$K$2:$K$79,'2015-16 Additions'!$C$2:$C$79,$B21,'2015-16 Additions'!$J$2:$J$79,D$6)</f>
        <v>0</v>
      </c>
      <c r="G21" s="1">
        <f>SUMIFS('2015-16 Additions'!$L$2:$L$79,'2015-16 Additions'!$C$2:$C$79,$B21,'2015-16 Additions'!$J$2:$J$79,G$6)</f>
        <v>0</v>
      </c>
      <c r="H21" s="1">
        <f>SUMIFS('2015-16 Additions'!$K$2:$K$79,'2015-16 Additions'!$C$2:$C$79,$B21,'2015-16 Additions'!$J$2:$J$79,G$6)</f>
        <v>0</v>
      </c>
      <c r="J21" s="11">
        <f t="shared" si="3"/>
        <v>0</v>
      </c>
      <c r="K21" s="11">
        <f t="shared" si="4"/>
        <v>0</v>
      </c>
      <c r="L21" s="11">
        <f t="shared" si="2"/>
        <v>0</v>
      </c>
    </row>
    <row r="22" spans="2:12" x14ac:dyDescent="0.25">
      <c r="B22" s="10" t="s">
        <v>124</v>
      </c>
      <c r="C22" s="7"/>
      <c r="D22" s="1">
        <f>SUMIFS('2015-16 Additions'!$L$2:$L$79,'2015-16 Additions'!$C$2:$C$79,$B22,'2015-16 Additions'!$J$2:$J$79,D$6)</f>
        <v>0</v>
      </c>
      <c r="E22" s="1">
        <f>SUMIFS('2015-16 Additions'!$K$2:$K$79,'2015-16 Additions'!$C$2:$C$79,$B22,'2015-16 Additions'!$J$2:$J$79,D$6)</f>
        <v>0</v>
      </c>
      <c r="G22" s="1">
        <f>SUMIFS('2015-16 Additions'!$L$2:$L$79,'2015-16 Additions'!$C$2:$C$79,$B22,'2015-16 Additions'!$J$2:$J$79,G$6)</f>
        <v>0</v>
      </c>
      <c r="H22" s="1">
        <f>SUMIFS('2015-16 Additions'!$K$2:$K$79,'2015-16 Additions'!$C$2:$C$79,$B22,'2015-16 Additions'!$J$2:$J$79,G$6)</f>
        <v>0</v>
      </c>
      <c r="J22" s="11">
        <f t="shared" si="3"/>
        <v>0</v>
      </c>
      <c r="K22" s="11">
        <f t="shared" si="4"/>
        <v>0</v>
      </c>
      <c r="L22" s="11">
        <f t="shared" si="2"/>
        <v>0</v>
      </c>
    </row>
    <row r="23" spans="2:12" x14ac:dyDescent="0.25">
      <c r="B23" s="10" t="s">
        <v>126</v>
      </c>
      <c r="C23" s="7"/>
      <c r="D23" s="1">
        <f>SUMIFS('2015-16 Additions'!$L$2:$L$79,'2015-16 Additions'!$C$2:$C$79,$B23,'2015-16 Additions'!$J$2:$J$79,D$6)</f>
        <v>0</v>
      </c>
      <c r="E23" s="1">
        <f>SUMIFS('2015-16 Additions'!$K$2:$K$79,'2015-16 Additions'!$C$2:$C$79,$B23,'2015-16 Additions'!$J$2:$J$79,D$6)</f>
        <v>0</v>
      </c>
      <c r="G23" s="1">
        <f>SUMIFS('2015-16 Additions'!$L$2:$L$79,'2015-16 Additions'!$C$2:$C$79,$B23,'2015-16 Additions'!$J$2:$J$79,G$6)</f>
        <v>0</v>
      </c>
      <c r="H23" s="1">
        <f>SUMIFS('2015-16 Additions'!$K$2:$K$79,'2015-16 Additions'!$C$2:$C$79,$B23,'2015-16 Additions'!$J$2:$J$79,G$6)</f>
        <v>0</v>
      </c>
      <c r="J23" s="11">
        <f t="shared" si="3"/>
        <v>0</v>
      </c>
      <c r="K23" s="11">
        <f t="shared" si="4"/>
        <v>0</v>
      </c>
      <c r="L23" s="11">
        <f t="shared" si="2"/>
        <v>0</v>
      </c>
    </row>
    <row r="24" spans="2:12" x14ac:dyDescent="0.25">
      <c r="B24" s="10" t="s">
        <v>125</v>
      </c>
      <c r="C24" s="7"/>
      <c r="D24" s="1">
        <f>SUMIFS('2015-16 Additions'!$L$2:$L$79,'2015-16 Additions'!$C$2:$C$79,$B24,'2015-16 Additions'!$J$2:$J$79,D$6)</f>
        <v>0</v>
      </c>
      <c r="E24" s="1">
        <f>SUMIFS('2015-16 Additions'!$K$2:$K$79,'2015-16 Additions'!$C$2:$C$79,$B24,'2015-16 Additions'!$J$2:$J$79,D$6)</f>
        <v>0</v>
      </c>
      <c r="G24" s="1">
        <f>SUMIFS('2015-16 Additions'!$L$2:$L$79,'2015-16 Additions'!$C$2:$C$79,$B24,'2015-16 Additions'!$J$2:$J$79,G$6)</f>
        <v>0</v>
      </c>
      <c r="H24" s="1">
        <f>SUMIFS('2015-16 Additions'!$K$2:$K$79,'2015-16 Additions'!$C$2:$C$79,$B24,'2015-16 Additions'!$J$2:$J$79,G$6)</f>
        <v>0</v>
      </c>
      <c r="J24" s="11">
        <f t="shared" si="3"/>
        <v>0</v>
      </c>
      <c r="K24" s="11">
        <f t="shared" si="4"/>
        <v>0</v>
      </c>
      <c r="L24" s="11">
        <f t="shared" si="2"/>
        <v>0</v>
      </c>
    </row>
    <row r="25" spans="2:12" x14ac:dyDescent="0.25">
      <c r="B25" s="10" t="s">
        <v>128</v>
      </c>
      <c r="C25" s="7"/>
      <c r="D25" s="1">
        <f>SUMIFS('2015-16 Additions'!$L$2:$L$79,'2015-16 Additions'!$C$2:$C$79,$B25,'2015-16 Additions'!$J$2:$J$79,D$6)</f>
        <v>0</v>
      </c>
      <c r="E25" s="1">
        <f>SUMIFS('2015-16 Additions'!$K$2:$K$79,'2015-16 Additions'!$C$2:$C$79,$B25,'2015-16 Additions'!$J$2:$J$79,D$6)</f>
        <v>0</v>
      </c>
      <c r="G25" s="1">
        <f>SUMIFS('2015-16 Additions'!$L$2:$L$79,'2015-16 Additions'!$C$2:$C$79,$B25,'2015-16 Additions'!$J$2:$J$79,G$6)</f>
        <v>0</v>
      </c>
      <c r="H25" s="1">
        <f>SUMIFS('2015-16 Additions'!$K$2:$K$79,'2015-16 Additions'!$C$2:$C$79,$B25,'2015-16 Additions'!$J$2:$J$79,G$6)</f>
        <v>0</v>
      </c>
      <c r="J25" s="11">
        <f t="shared" si="3"/>
        <v>0</v>
      </c>
      <c r="K25" s="11">
        <f t="shared" si="4"/>
        <v>0</v>
      </c>
      <c r="L25" s="11">
        <f t="shared" si="2"/>
        <v>0</v>
      </c>
    </row>
    <row r="26" spans="2:12" x14ac:dyDescent="0.25">
      <c r="B26" s="10" t="s">
        <v>127</v>
      </c>
      <c r="C26" s="7"/>
      <c r="D26" s="1">
        <f>SUMIFS('2015-16 Additions'!$L$2:$L$79,'2015-16 Additions'!$C$2:$C$79,$B26,'2015-16 Additions'!$J$2:$J$79,D$6)</f>
        <v>0</v>
      </c>
      <c r="E26" s="1">
        <f>SUMIFS('2015-16 Additions'!$K$2:$K$79,'2015-16 Additions'!$C$2:$C$79,$B26,'2015-16 Additions'!$J$2:$J$79,D$6)</f>
        <v>0</v>
      </c>
      <c r="G26" s="1">
        <f>SUMIFS('2015-16 Additions'!$L$2:$L$79,'2015-16 Additions'!$C$2:$C$79,$B26,'2015-16 Additions'!$J$2:$J$79,G$6)</f>
        <v>0</v>
      </c>
      <c r="H26" s="1">
        <f>SUMIFS('2015-16 Additions'!$K$2:$K$79,'2015-16 Additions'!$C$2:$C$79,$B26,'2015-16 Additions'!$J$2:$J$79,G$6)</f>
        <v>0</v>
      </c>
      <c r="J26" s="11">
        <f t="shared" si="3"/>
        <v>0</v>
      </c>
      <c r="K26" s="11">
        <f t="shared" si="4"/>
        <v>0</v>
      </c>
      <c r="L26" s="11">
        <f t="shared" si="2"/>
        <v>0</v>
      </c>
    </row>
    <row r="27" spans="2:12" x14ac:dyDescent="0.25">
      <c r="C27" s="7"/>
      <c r="D27" s="1"/>
      <c r="E27" s="6"/>
      <c r="G27" s="1"/>
      <c r="H27" s="6"/>
    </row>
    <row r="28" spans="2:12" x14ac:dyDescent="0.25">
      <c r="B28" t="s">
        <v>129</v>
      </c>
      <c r="C28" s="7"/>
      <c r="D28" s="1">
        <f>SUMIFS('2015-16 Additions'!$L$2:$L$79,'2015-16 Additions'!$C$2:$C$79,$B28,'2015-16 Additions'!$J$2:$J$79,D$6)</f>
        <v>0</v>
      </c>
      <c r="E28" s="1">
        <f>SUMIFS('2015-16 Additions'!$K$2:$K$79,'2015-16 Additions'!$C$2:$C$79,$B28,'2015-16 Additions'!$J$2:$J$79,D$6)</f>
        <v>0</v>
      </c>
      <c r="G28" s="1">
        <f>SUMIFS('2015-16 Additions'!$L$2:$L$79,'2015-16 Additions'!$C$2:$C$79,$B28,'2015-16 Additions'!$J$2:$J$79,G$6)</f>
        <v>0</v>
      </c>
      <c r="H28" s="1">
        <f>SUMIFS('2015-16 Additions'!$K$2:$K$79,'2015-16 Additions'!$C$2:$C$79,$B28,'2015-16 Additions'!$J$2:$J$79,G$6)</f>
        <v>0</v>
      </c>
      <c r="J28" s="11">
        <f t="shared" ref="J28:J38" si="5">D28+G28</f>
        <v>0</v>
      </c>
      <c r="K28" s="11">
        <f t="shared" ref="K28:K38" si="6">E28+H28</f>
        <v>0</v>
      </c>
      <c r="L28" s="11">
        <f t="shared" ref="L28:L38" si="7">IFERROR(J28/K28,0)</f>
        <v>0</v>
      </c>
    </row>
    <row r="29" spans="2:12" x14ac:dyDescent="0.25">
      <c r="B29" t="s">
        <v>130</v>
      </c>
      <c r="C29" s="7"/>
      <c r="D29" s="1">
        <f>SUMIFS('2015-16 Additions'!$L$2:$L$79,'2015-16 Additions'!$C$2:$C$79,$B29,'2015-16 Additions'!$J$2:$J$79,D$6)</f>
        <v>0</v>
      </c>
      <c r="E29" s="1">
        <f>SUMIFS('2015-16 Additions'!$K$2:$K$79,'2015-16 Additions'!$C$2:$C$79,$B29,'2015-16 Additions'!$J$2:$J$79,D$6)</f>
        <v>0</v>
      </c>
      <c r="G29" s="1">
        <f>SUMIFS('2015-16 Additions'!$L$2:$L$79,'2015-16 Additions'!$C$2:$C$79,$B29,'2015-16 Additions'!$J$2:$J$79,G$6)</f>
        <v>0</v>
      </c>
      <c r="H29" s="1">
        <f>SUMIFS('2015-16 Additions'!$K$2:$K$79,'2015-16 Additions'!$C$2:$C$79,$B29,'2015-16 Additions'!$J$2:$J$79,G$6)</f>
        <v>0</v>
      </c>
      <c r="J29" s="11">
        <f t="shared" si="5"/>
        <v>0</v>
      </c>
      <c r="K29" s="11">
        <f t="shared" si="6"/>
        <v>0</v>
      </c>
      <c r="L29" s="11">
        <f t="shared" si="7"/>
        <v>0</v>
      </c>
    </row>
    <row r="30" spans="2:12" x14ac:dyDescent="0.25">
      <c r="B30" t="s">
        <v>131</v>
      </c>
      <c r="C30" s="7"/>
      <c r="D30" s="1">
        <f>SUMIFS('2015-16 Additions'!$L$2:$L$79,'2015-16 Additions'!$C$2:$C$79,$B30,'2015-16 Additions'!$J$2:$J$79,D$6)</f>
        <v>0</v>
      </c>
      <c r="E30" s="1">
        <f>SUMIFS('2015-16 Additions'!$K$2:$K$79,'2015-16 Additions'!$C$2:$C$79,$B30,'2015-16 Additions'!$J$2:$J$79,D$6)</f>
        <v>0</v>
      </c>
      <c r="G30" s="1">
        <f>SUMIFS('2015-16 Additions'!$L$2:$L$79,'2015-16 Additions'!$C$2:$C$79,$B30,'2015-16 Additions'!$J$2:$J$79,G$6)</f>
        <v>0</v>
      </c>
      <c r="H30" s="1">
        <f>SUMIFS('2015-16 Additions'!$K$2:$K$79,'2015-16 Additions'!$C$2:$C$79,$B30,'2015-16 Additions'!$J$2:$J$79,G$6)</f>
        <v>0</v>
      </c>
      <c r="J30" s="11">
        <f t="shared" si="5"/>
        <v>0</v>
      </c>
      <c r="K30" s="11">
        <f t="shared" si="6"/>
        <v>0</v>
      </c>
      <c r="L30" s="11">
        <f t="shared" si="7"/>
        <v>0</v>
      </c>
    </row>
    <row r="31" spans="2:12" x14ac:dyDescent="0.25">
      <c r="B31" t="s">
        <v>132</v>
      </c>
      <c r="C31" s="7"/>
      <c r="D31" s="1">
        <f>SUMIFS('2015-16 Additions'!$L$2:$L$79,'2015-16 Additions'!$C$2:$C$79,$B31,'2015-16 Additions'!$J$2:$J$79,D$6)</f>
        <v>0</v>
      </c>
      <c r="E31" s="1">
        <f>SUMIFS('2015-16 Additions'!$K$2:$K$79,'2015-16 Additions'!$C$2:$C$79,$B31,'2015-16 Additions'!$J$2:$J$79,D$6)</f>
        <v>0</v>
      </c>
      <c r="G31" s="1">
        <f>SUMIFS('2015-16 Additions'!$L$2:$L$79,'2015-16 Additions'!$C$2:$C$79,$B31,'2015-16 Additions'!$J$2:$J$79,G$6)</f>
        <v>0</v>
      </c>
      <c r="H31" s="1">
        <f>SUMIFS('2015-16 Additions'!$K$2:$K$79,'2015-16 Additions'!$C$2:$C$79,$B31,'2015-16 Additions'!$J$2:$J$79,G$6)</f>
        <v>0</v>
      </c>
      <c r="J31" s="11">
        <f t="shared" si="5"/>
        <v>0</v>
      </c>
      <c r="K31" s="11">
        <f t="shared" si="6"/>
        <v>0</v>
      </c>
      <c r="L31" s="11">
        <f t="shared" si="7"/>
        <v>0</v>
      </c>
    </row>
    <row r="32" spans="2:12" x14ac:dyDescent="0.25">
      <c r="B32" t="s">
        <v>133</v>
      </c>
      <c r="C32" s="7"/>
      <c r="D32" s="1">
        <f>SUMIFS('2015-16 Additions'!$L$2:$L$79,'2015-16 Additions'!$C$2:$C$79,$B32,'2015-16 Additions'!$J$2:$J$79,D$6)</f>
        <v>0</v>
      </c>
      <c r="E32" s="1">
        <f>SUMIFS('2015-16 Additions'!$K$2:$K$79,'2015-16 Additions'!$C$2:$C$79,$B32,'2015-16 Additions'!$J$2:$J$79,D$6)</f>
        <v>0</v>
      </c>
      <c r="G32" s="1">
        <f>SUMIFS('2015-16 Additions'!$L$2:$L$79,'2015-16 Additions'!$C$2:$C$79,$B32,'2015-16 Additions'!$J$2:$J$79,G$6)</f>
        <v>-15628.5</v>
      </c>
      <c r="H32" s="1">
        <f>SUMIFS('2015-16 Additions'!$K$2:$K$79,'2015-16 Additions'!$C$2:$C$79,$B32,'2015-16 Additions'!$J$2:$J$79,G$6)</f>
        <v>0</v>
      </c>
      <c r="J32" s="11">
        <f t="shared" si="5"/>
        <v>-15628.5</v>
      </c>
      <c r="K32" s="11">
        <f t="shared" si="6"/>
        <v>0</v>
      </c>
      <c r="L32" s="11">
        <f t="shared" si="7"/>
        <v>0</v>
      </c>
    </row>
    <row r="33" spans="2:12" x14ac:dyDescent="0.25">
      <c r="B33" t="s">
        <v>134</v>
      </c>
      <c r="C33" s="7"/>
      <c r="D33" s="1">
        <f>SUMIFS('2015-16 Additions'!$L$2:$L$79,'2015-16 Additions'!$C$2:$C$79,$B33,'2015-16 Additions'!$J$2:$J$79,D$6)</f>
        <v>0</v>
      </c>
      <c r="E33" s="1">
        <f>SUMIFS('2015-16 Additions'!$K$2:$K$79,'2015-16 Additions'!$C$2:$C$79,$B33,'2015-16 Additions'!$J$2:$J$79,D$6)</f>
        <v>0</v>
      </c>
      <c r="G33" s="1">
        <f>SUMIFS('2015-16 Additions'!$L$2:$L$79,'2015-16 Additions'!$C$2:$C$79,$B33,'2015-16 Additions'!$J$2:$J$79,G$6)</f>
        <v>0</v>
      </c>
      <c r="H33" s="1">
        <f>SUMIFS('2015-16 Additions'!$K$2:$K$79,'2015-16 Additions'!$C$2:$C$79,$B33,'2015-16 Additions'!$J$2:$J$79,G$6)</f>
        <v>0</v>
      </c>
      <c r="J33" s="11">
        <f t="shared" si="5"/>
        <v>0</v>
      </c>
      <c r="K33" s="11">
        <f t="shared" si="6"/>
        <v>0</v>
      </c>
      <c r="L33" s="11">
        <f t="shared" si="7"/>
        <v>0</v>
      </c>
    </row>
    <row r="34" spans="2:12" x14ac:dyDescent="0.25">
      <c r="B34" t="s">
        <v>135</v>
      </c>
      <c r="C34" s="7"/>
      <c r="D34" s="1">
        <f>SUMIFS('2015-16 Additions'!$L$2:$L$79,'2015-16 Additions'!$C$2:$C$79,$B34,'2015-16 Additions'!$J$2:$J$79,D$6)</f>
        <v>0</v>
      </c>
      <c r="E34" s="1">
        <f>SUMIFS('2015-16 Additions'!$K$2:$K$79,'2015-16 Additions'!$C$2:$C$79,$B34,'2015-16 Additions'!$J$2:$J$79,D$6)</f>
        <v>0</v>
      </c>
      <c r="G34" s="1">
        <f>SUMIFS('2015-16 Additions'!$L$2:$L$79,'2015-16 Additions'!$C$2:$C$79,$B34,'2015-16 Additions'!$J$2:$J$79,G$6)</f>
        <v>0</v>
      </c>
      <c r="H34" s="1">
        <f>SUMIFS('2015-16 Additions'!$K$2:$K$79,'2015-16 Additions'!$C$2:$C$79,$B34,'2015-16 Additions'!$J$2:$J$79,G$6)</f>
        <v>0</v>
      </c>
      <c r="J34" s="11">
        <f t="shared" si="5"/>
        <v>0</v>
      </c>
      <c r="K34" s="11">
        <f t="shared" si="6"/>
        <v>0</v>
      </c>
      <c r="L34" s="11">
        <f t="shared" si="7"/>
        <v>0</v>
      </c>
    </row>
    <row r="35" spans="2:12" x14ac:dyDescent="0.25">
      <c r="B35" t="s">
        <v>136</v>
      </c>
      <c r="C35" s="7"/>
      <c r="D35" s="1">
        <f>SUMIFS('2015-16 Additions'!$L$2:$L$79,'2015-16 Additions'!$C$2:$C$79,$B35,'2015-16 Additions'!$J$2:$J$79,D$6)</f>
        <v>0</v>
      </c>
      <c r="E35" s="1">
        <f>SUMIFS('2015-16 Additions'!$K$2:$K$79,'2015-16 Additions'!$C$2:$C$79,$B35,'2015-16 Additions'!$J$2:$J$79,D$6)</f>
        <v>0</v>
      </c>
      <c r="G35" s="1">
        <f>SUMIFS('2015-16 Additions'!$L$2:$L$79,'2015-16 Additions'!$C$2:$C$79,$B35,'2015-16 Additions'!$J$2:$J$79,G$6)</f>
        <v>0</v>
      </c>
      <c r="H35" s="1">
        <f>SUMIFS('2015-16 Additions'!$K$2:$K$79,'2015-16 Additions'!$C$2:$C$79,$B35,'2015-16 Additions'!$J$2:$J$79,G$6)</f>
        <v>0</v>
      </c>
      <c r="J35" s="11">
        <f t="shared" si="5"/>
        <v>0</v>
      </c>
      <c r="K35" s="11">
        <f t="shared" si="6"/>
        <v>0</v>
      </c>
      <c r="L35" s="11">
        <f t="shared" si="7"/>
        <v>0</v>
      </c>
    </row>
    <row r="36" spans="2:12" x14ac:dyDescent="0.25">
      <c r="B36" t="s">
        <v>137</v>
      </c>
      <c r="C36" s="7"/>
      <c r="D36" s="1">
        <f>SUMIFS('2015-16 Additions'!$L$2:$L$79,'2015-16 Additions'!$C$2:$C$79,$B36,'2015-16 Additions'!$J$2:$J$79,D$6)</f>
        <v>0</v>
      </c>
      <c r="E36" s="1">
        <f>SUMIFS('2015-16 Additions'!$K$2:$K$79,'2015-16 Additions'!$C$2:$C$79,$B36,'2015-16 Additions'!$J$2:$J$79,D$6)</f>
        <v>0</v>
      </c>
      <c r="G36" s="1">
        <f>SUMIFS('2015-16 Additions'!$L$2:$L$79,'2015-16 Additions'!$C$2:$C$79,$B36,'2015-16 Additions'!$J$2:$J$79,G$6)</f>
        <v>0</v>
      </c>
      <c r="H36" s="1">
        <f>SUMIFS('2015-16 Additions'!$K$2:$K$79,'2015-16 Additions'!$C$2:$C$79,$B36,'2015-16 Additions'!$J$2:$J$79,G$6)</f>
        <v>0</v>
      </c>
      <c r="J36" s="11">
        <f t="shared" si="5"/>
        <v>0</v>
      </c>
      <c r="K36" s="11">
        <f t="shared" si="6"/>
        <v>0</v>
      </c>
      <c r="L36" s="11">
        <f t="shared" si="7"/>
        <v>0</v>
      </c>
    </row>
    <row r="37" spans="2:12" x14ac:dyDescent="0.25">
      <c r="B37" t="s">
        <v>138</v>
      </c>
      <c r="C37" s="7"/>
      <c r="D37" s="1">
        <f>SUMIFS('2015-16 Additions'!$L$2:$L$79,'2015-16 Additions'!$C$2:$C$79,$B37,'2015-16 Additions'!$J$2:$J$79,D$6)</f>
        <v>0</v>
      </c>
      <c r="E37" s="1">
        <f>SUMIFS('2015-16 Additions'!$K$2:$K$79,'2015-16 Additions'!$C$2:$C$79,$B37,'2015-16 Additions'!$J$2:$J$79,D$6)</f>
        <v>0</v>
      </c>
      <c r="G37" s="1">
        <f>SUMIFS('2015-16 Additions'!$L$2:$L$79,'2015-16 Additions'!$C$2:$C$79,$B37,'2015-16 Additions'!$J$2:$J$79,G$6)</f>
        <v>0</v>
      </c>
      <c r="H37" s="1">
        <f>SUMIFS('2015-16 Additions'!$K$2:$K$79,'2015-16 Additions'!$C$2:$C$79,$B37,'2015-16 Additions'!$J$2:$J$79,G$6)</f>
        <v>0</v>
      </c>
      <c r="J37" s="11">
        <f t="shared" si="5"/>
        <v>0</v>
      </c>
      <c r="K37" s="11">
        <f t="shared" si="6"/>
        <v>0</v>
      </c>
      <c r="L37" s="11">
        <f t="shared" si="7"/>
        <v>0</v>
      </c>
    </row>
    <row r="38" spans="2:12" x14ac:dyDescent="0.25">
      <c r="B38" t="s">
        <v>139</v>
      </c>
      <c r="C38" s="7"/>
      <c r="D38" s="1">
        <f>SUMIFS('2015-16 Additions'!$L$2:$L$79,'2015-16 Additions'!$C$2:$C$79,$B38,'2015-16 Additions'!$J$2:$J$79,D$6)</f>
        <v>0</v>
      </c>
      <c r="E38" s="1">
        <f>SUMIFS('2015-16 Additions'!$K$2:$K$79,'2015-16 Additions'!$C$2:$C$79,$B38,'2015-16 Additions'!$J$2:$J$79,D$6)</f>
        <v>0</v>
      </c>
      <c r="G38" s="1">
        <f>SUMIFS('2015-16 Additions'!$L$2:$L$79,'2015-16 Additions'!$C$2:$C$79,$B38,'2015-16 Additions'!$J$2:$J$79,G$6)</f>
        <v>0</v>
      </c>
      <c r="H38" s="1">
        <f>SUMIFS('2015-16 Additions'!$K$2:$K$79,'2015-16 Additions'!$C$2:$C$79,$B38,'2015-16 Additions'!$J$2:$J$79,G$6)</f>
        <v>0</v>
      </c>
      <c r="J38" s="11">
        <f t="shared" si="5"/>
        <v>0</v>
      </c>
      <c r="K38" s="11">
        <f t="shared" si="6"/>
        <v>0</v>
      </c>
      <c r="L38" s="11">
        <f t="shared" si="7"/>
        <v>0</v>
      </c>
    </row>
    <row r="39" spans="2:12" x14ac:dyDescent="0.25">
      <c r="D39" s="11">
        <f>SUM(D9:D38)</f>
        <v>11709.500000000002</v>
      </c>
      <c r="E39" s="11">
        <f>SUM(E9:E38)</f>
        <v>0</v>
      </c>
      <c r="G39" s="11">
        <f t="shared" ref="G39:H39" si="8">SUM(G9:G38)</f>
        <v>284008.05999999994</v>
      </c>
      <c r="H39" s="11">
        <f t="shared" si="8"/>
        <v>14</v>
      </c>
      <c r="J39" s="11">
        <f t="shared" ref="J39:K39" si="9">SUM(J9:J38)</f>
        <v>295717.56</v>
      </c>
      <c r="K39" s="11">
        <f t="shared" si="9"/>
        <v>14</v>
      </c>
    </row>
    <row r="41" spans="2:12" x14ac:dyDescent="0.25">
      <c r="B41" t="s">
        <v>99</v>
      </c>
    </row>
    <row r="45" spans="2:12" x14ac:dyDescent="0.25">
      <c r="B45" s="5" t="s">
        <v>62</v>
      </c>
    </row>
    <row r="46" spans="2:12" x14ac:dyDescent="0.25">
      <c r="B46" s="5" t="s">
        <v>48</v>
      </c>
    </row>
    <row r="47" spans="2:12" x14ac:dyDescent="0.25">
      <c r="B47" s="5" t="s">
        <v>64</v>
      </c>
    </row>
    <row r="48" spans="2:12" x14ac:dyDescent="0.25">
      <c r="B48" s="5" t="s">
        <v>65</v>
      </c>
    </row>
    <row r="49" spans="2:2" x14ac:dyDescent="0.25">
      <c r="B49" s="5" t="s">
        <v>60</v>
      </c>
    </row>
  </sheetData>
  <sortState ref="B45:B54">
    <sortCondition ref="B4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C1569754-A8EA-45D4-A32E-458C00A9A0DA}"/>
</file>

<file path=customXml/itemProps2.xml><?xml version="1.0" encoding="utf-8"?>
<ds:datastoreItem xmlns:ds="http://schemas.openxmlformats.org/officeDocument/2006/customXml" ds:itemID="{2BE37115-5EB1-42FF-A0F8-1164EBD470D5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350554-4F32-4971-84FE-FA70756752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9F0FF2-4C9B-4AE1-B1A2-8649A3440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Mains Unit Cost (3 years avg.)</vt:lpstr>
      <vt:lpstr>Mains Balance</vt:lpstr>
      <vt:lpstr>Mains Data</vt:lpstr>
      <vt:lpstr>HW Index</vt:lpstr>
      <vt:lpstr>2015-16 Additions</vt:lpstr>
      <vt:lpstr>Mains Unit Cost (Addition Data)</vt:lpstr>
      <vt:lpstr>'HW Index'!Print_Area</vt:lpstr>
      <vt:lpstr>'Mains Balance'!Print_Area</vt:lpstr>
      <vt:lpstr>'Mains Data'!Print_Area</vt:lpstr>
      <vt:lpstr>'Mains Unit Cost (3 years avg.)'!Print_Area</vt:lpstr>
      <vt:lpstr>'HW Index'!Print_Titles</vt:lpstr>
      <vt:lpstr>'Mains Data'!Print_Titles</vt:lpstr>
      <vt:lpstr>'Mains Unit Cost (3 years avg.)'!Print_Titles</vt:lpstr>
    </vt:vector>
  </TitlesOfParts>
  <Company>MDU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Wanner, CNGC</dc:creator>
  <cp:lastModifiedBy>Operations</cp:lastModifiedBy>
  <cp:lastPrinted>2017-08-21T18:30:57Z</cp:lastPrinted>
  <dcterms:created xsi:type="dcterms:W3CDTF">2015-09-11T20:12:15Z</dcterms:created>
  <dcterms:modified xsi:type="dcterms:W3CDTF">2017-08-21T18:31:16Z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Order">
    <vt:r8>33300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