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https://perkinscoie-my.sharepoint.com/personal/jkuzma_perkinscoie_com/Documents/Dates/2020/2020.12.05/Free/"/>
    </mc:Choice>
  </mc:AlternateContent>
  <xr:revisionPtr revIDLastSave="0" documentId="8_{1753E929-CD59-458B-A8DE-BE0967E54652}" xr6:coauthVersionLast="41" xr6:coauthVersionMax="41" xr10:uidLastSave="{00000000-0000-0000-0000-000000000000}"/>
  <bookViews>
    <workbookView xWindow="-108" yWindow="-108" windowWidth="23256" windowHeight="12576" xr2:uid="{00000000-000D-0000-FFFF-FFFF00000000}"/>
  </bookViews>
  <sheets>
    <sheet name="Deficiency" sheetId="1" r:id="rId1"/>
  </sheets>
  <externalReferences>
    <externalReference r:id="rId2"/>
  </externalReferences>
  <definedNames>
    <definedName name="_Deficiency">Deficiency!$A$1:$G$47</definedName>
    <definedName name="RY">'[1]Name Ranges'!$B$4</definedName>
    <definedName name="TY">'[1]Name Ranges'!$B$3</definedName>
  </definedNames>
  <calcPr calcId="191029" iterate="1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46" i="1" l="1"/>
  <c r="A45" i="1"/>
  <c r="A44" i="1"/>
  <c r="A43" i="1"/>
  <c r="A42" i="1"/>
  <c r="A41" i="1"/>
  <c r="A40" i="1"/>
  <c r="A39" i="1"/>
  <c r="A38" i="1"/>
  <c r="A37" i="1"/>
  <c r="A36" i="1"/>
  <c r="A35" i="1"/>
  <c r="G38" i="1"/>
  <c r="A34" i="1"/>
  <c r="A33" i="1"/>
  <c r="B36" i="1" s="1"/>
  <c r="A32" i="1"/>
  <c r="F31" i="1"/>
  <c r="F33" i="1" s="1"/>
  <c r="A31" i="1"/>
  <c r="A30" i="1"/>
  <c r="A29" i="1"/>
  <c r="A28" i="1"/>
  <c r="A27" i="1"/>
  <c r="A26" i="1"/>
  <c r="A25" i="1"/>
  <c r="A24" i="1"/>
  <c r="A23" i="1"/>
  <c r="A22" i="1"/>
  <c r="A21" i="1"/>
  <c r="G24" i="1"/>
  <c r="A20" i="1"/>
  <c r="A19" i="1"/>
  <c r="B22" i="1" s="1"/>
  <c r="A18" i="1"/>
  <c r="D31" i="1"/>
  <c r="A17" i="1"/>
  <c r="F19" i="1"/>
  <c r="D19" i="1"/>
  <c r="A16" i="1"/>
  <c r="A15" i="1"/>
  <c r="A14" i="1"/>
  <c r="F22" i="1" l="1"/>
  <c r="D22" i="1"/>
  <c r="F36" i="1"/>
  <c r="D33" i="1"/>
  <c r="D36" i="1" l="1"/>
  <c r="G22" i="1"/>
  <c r="G26" i="1" l="1"/>
  <c r="G36" i="1"/>
  <c r="G40" i="1" l="1"/>
  <c r="G42" i="1"/>
  <c r="G46" i="1" l="1"/>
</calcChain>
</file>

<file path=xl/sharedStrings.xml><?xml version="1.0" encoding="utf-8"?>
<sst xmlns="http://schemas.openxmlformats.org/spreadsheetml/2006/main" count="35" uniqueCount="31">
  <si>
    <t>Puget Sound Energy</t>
  </si>
  <si>
    <t>REVENUE (SURPLUS) / DEFICIENCY</t>
  </si>
  <si>
    <t>2020 PCORC compared to 2019 GRC</t>
  </si>
  <si>
    <t>48.5% Equity / 6.80% Net of tax rate of return</t>
  </si>
  <si>
    <t>2020 PCORC</t>
  </si>
  <si>
    <t>2019 GRC</t>
  </si>
  <si>
    <t xml:space="preserve">Revenue </t>
  </si>
  <si>
    <t>TY</t>
  </si>
  <si>
    <t>Jul '19 ~ Jun '20</t>
  </si>
  <si>
    <t xml:space="preserve">Jan '18 -Dec '18 </t>
  </si>
  <si>
    <t>Deficiency</t>
  </si>
  <si>
    <t>Row</t>
  </si>
  <si>
    <t>RY</t>
  </si>
  <si>
    <t>Jun '21 ~ May '22</t>
  </si>
  <si>
    <t>Oct '20 - Sep '21</t>
  </si>
  <si>
    <t>(Surplus)</t>
  </si>
  <si>
    <t>VARIABLE DEFICIENCY (SURPLUS)</t>
  </si>
  <si>
    <t>Total Variable Costs</t>
  </si>
  <si>
    <t xml:space="preserve"> </t>
  </si>
  <si>
    <t>Conversion Factor for Revenue Sensitive Items ("RSI")</t>
  </si>
  <si>
    <t>Total Variable Costs Grossed-up RSI's</t>
  </si>
  <si>
    <t>Test Year DELIVERED Load (MWh's)</t>
  </si>
  <si>
    <t>2020 PCORC Test Year Delivered Load</t>
  </si>
  <si>
    <t>PROFORMA PCORC INCREASE - VARIABLE:</t>
  </si>
  <si>
    <t>FIXED PRODUCTION DEFICIENCY (SURPLUS)</t>
  </si>
  <si>
    <t>Total Fixed Costs</t>
  </si>
  <si>
    <t>RSI Conversion Factor</t>
  </si>
  <si>
    <t>PROFORMA PCORC DECREASE - FIXED:</t>
  </si>
  <si>
    <t>TOTAL PCORC DEFICIENCY (SURPLUS)</t>
  </si>
  <si>
    <t>Operating Revenues from Exh. BDJ-8</t>
  </si>
  <si>
    <t>Percentage Increase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</si>
</sst>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1" formatCode="_(* #,##0_);_(* \(#,##0\);_(* &quot;-&quot;_);_(@_)"/>
    <numFmt numFmtId="43" formatCode="_(* #,##0.00_);_(* \(#,##0.00\);_(* &quot;-&quot;??_);_(@_)"/>
    <numFmt numFmtId="164" formatCode="_(* #,##0.0000_);_(* \(#,##0.0000\);_(* &quot;-&quot;??_);_(@_)"/>
    <numFmt numFmtId="165" formatCode="_(&quot;$&quot;* #,##0_);_(&quot;$&quot;* \(#,##0\);_(&quot;$&quot;* &quot;-&quot;??_);_(@_)"/>
    <numFmt numFmtId="166" formatCode="_(* #,##0.0000000_);_(* \(#,##0.0000000\);_(* &quot;-&quot;??_);_(@_)"/>
    <numFmt numFmtId="167" formatCode="_(* #,##0_);_(* \(#,##0\);_(* &quot;-&quot;??_);_(@_)"/>
    <numFmt numFmtId="168" formatCode="_(&quot;$&quot;* #,##0.000_);_(&quot;$&quot;* \(#,##0.000\);_(&quot;$&quot;* &quot;-&quot;??_);_(@_)"/>
    <numFmt numFmtId="169" formatCode="0.000"/>
    <numFmt numFmtId="170" formatCode="_(* #,##0.000_);_(* \(#,##0.000\);_(* &quot;-&quot;_);_(@_)"/>
    <numFmt numFmtId="171" formatCode="0.000%"/>
    <numFmt numFmtId="172" formatCode="_(* #,##0.000000_);_(* \(#,##0.000000\);_(* &quot;-&quot;??_);_(@_)"/>
  </numFmts>
  <fonts count="11" x14ac:knownFonts="1">
    <font>
      <sz val="10"/>
      <name val="Arial"/>
    </font>
    <font>
      <sz val="10"/>
      <name val="Times New Roman"/>
      <family val="1"/>
    </font>
    <font>
      <b/>
      <i/>
      <sz val="10"/>
      <name val="Times New Roman"/>
      <family val="1"/>
    </font>
    <font>
      <b/>
      <sz val="12"/>
      <color rgb="FFFF0000"/>
      <name val="Times New Roman"/>
      <family val="1"/>
    </font>
    <font>
      <b/>
      <sz val="10"/>
      <color rgb="FF0000FF"/>
      <name val="Times New Roman"/>
      <family val="1"/>
    </font>
    <font>
      <b/>
      <sz val="10"/>
      <name val="Times New Roman"/>
      <family val="1"/>
    </font>
    <font>
      <i/>
      <sz val="10"/>
      <name val="Times New Roman"/>
      <family val="1"/>
    </font>
    <font>
      <b/>
      <u/>
      <sz val="10"/>
      <name val="Times New Roman"/>
      <family val="1"/>
    </font>
    <font>
      <sz val="6"/>
      <color rgb="FFFF0000"/>
      <name val="Times New Roman"/>
      <family val="1"/>
    </font>
    <font>
      <i/>
      <sz val="10"/>
      <color rgb="FF0000FF"/>
      <name val="Times New Roman"/>
      <family val="1"/>
    </font>
    <font>
      <sz val="10"/>
      <color rgb="FF0000FF"/>
      <name val="Times New Roman"/>
      <family val="1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1" xfId="0" applyFont="1" applyFill="1" applyBorder="1"/>
    <xf numFmtId="0" fontId="2" fillId="0" borderId="2" xfId="0" quotePrefix="1" applyFont="1" applyFill="1" applyBorder="1" applyAlignment="1">
      <alignment horizontal="left"/>
    </xf>
    <xf numFmtId="0" fontId="1" fillId="0" borderId="2" xfId="0" applyFont="1" applyFill="1" applyBorder="1"/>
    <xf numFmtId="0" fontId="1" fillId="0" borderId="3" xfId="0" applyFont="1" applyFill="1" applyBorder="1"/>
    <xf numFmtId="0" fontId="1" fillId="0" borderId="0" xfId="0" applyFont="1" applyFill="1"/>
    <xf numFmtId="0" fontId="1" fillId="0" borderId="0" xfId="0" applyFont="1"/>
    <xf numFmtId="0" fontId="2" fillId="0" borderId="4" xfId="0" applyFont="1" applyFill="1" applyBorder="1" applyAlignment="1">
      <alignment horizontal="centerContinuous"/>
    </xf>
    <xf numFmtId="0" fontId="3" fillId="0" borderId="0" xfId="0" applyFont="1" applyFill="1"/>
    <xf numFmtId="0" fontId="2" fillId="0" borderId="0" xfId="0" applyFont="1" applyFill="1" applyBorder="1" applyAlignment="1">
      <alignment horizontal="centerContinuous"/>
    </xf>
    <xf numFmtId="0" fontId="4" fillId="0" borderId="0" xfId="0" applyFont="1" applyFill="1" applyAlignment="1">
      <alignment horizontal="right"/>
    </xf>
    <xf numFmtId="0" fontId="2" fillId="0" borderId="5" xfId="0" applyFont="1" applyFill="1" applyBorder="1" applyAlignment="1">
      <alignment horizontal="centerContinuous"/>
    </xf>
    <xf numFmtId="0" fontId="2" fillId="0" borderId="0" xfId="0" quotePrefix="1" applyFont="1" applyFill="1" applyBorder="1" applyAlignment="1">
      <alignment horizontal="centerContinuous"/>
    </xf>
    <xf numFmtId="0" fontId="2" fillId="0" borderId="5" xfId="0" applyFont="1" applyFill="1" applyBorder="1" applyAlignment="1">
      <alignment horizontal="left"/>
    </xf>
    <xf numFmtId="0" fontId="1" fillId="0" borderId="0" xfId="0" applyFont="1" applyFill="1" applyAlignment="1">
      <alignment horizontal="left"/>
    </xf>
    <xf numFmtId="0" fontId="1" fillId="0" borderId="4" xfId="0" applyFont="1" applyFill="1" applyBorder="1"/>
    <xf numFmtId="0" fontId="5" fillId="0" borderId="0" xfId="0" applyFont="1" applyFill="1" applyBorder="1"/>
    <xf numFmtId="0" fontId="1" fillId="0" borderId="0" xfId="0" applyFont="1" applyFill="1" applyBorder="1"/>
    <xf numFmtId="0" fontId="1" fillId="0" borderId="5" xfId="0" applyFont="1" applyFill="1" applyBorder="1"/>
    <xf numFmtId="0" fontId="5" fillId="0" borderId="0" xfId="0" quotePrefix="1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left"/>
    </xf>
    <xf numFmtId="0" fontId="1" fillId="0" borderId="6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6" fillId="0" borderId="4" xfId="0" applyFont="1" applyFill="1" applyBorder="1"/>
    <xf numFmtId="0" fontId="1" fillId="0" borderId="0" xfId="0" applyFont="1" applyFill="1" applyBorder="1" applyAlignment="1">
      <alignment horizontal="right"/>
    </xf>
    <xf numFmtId="16" fontId="1" fillId="0" borderId="0" xfId="0" applyNumberFormat="1" applyFont="1" applyFill="1" applyBorder="1" applyAlignment="1">
      <alignment horizontal="center"/>
    </xf>
    <xf numFmtId="0" fontId="6" fillId="0" borderId="0" xfId="0" applyFont="1" applyFill="1"/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right"/>
    </xf>
    <xf numFmtId="0" fontId="1" fillId="0" borderId="8" xfId="0" applyFont="1" applyFill="1" applyBorder="1"/>
    <xf numFmtId="0" fontId="1" fillId="0" borderId="8" xfId="0" quotePrefix="1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1" fillId="0" borderId="9" xfId="0" applyFont="1" applyFill="1" applyBorder="1"/>
    <xf numFmtId="0" fontId="1" fillId="0" borderId="4" xfId="0" applyFont="1" applyFill="1" applyBorder="1" applyAlignment="1">
      <alignment horizontal="center"/>
    </xf>
    <xf numFmtId="0" fontId="7" fillId="0" borderId="0" xfId="0" applyFont="1" applyFill="1" applyBorder="1"/>
    <xf numFmtId="164" fontId="1" fillId="0" borderId="0" xfId="0" applyNumberFormat="1" applyFont="1" applyFill="1" applyBorder="1"/>
    <xf numFmtId="165" fontId="1" fillId="0" borderId="0" xfId="0" applyNumberFormat="1" applyFont="1" applyFill="1" applyBorder="1"/>
    <xf numFmtId="166" fontId="1" fillId="0" borderId="8" xfId="0" applyNumberFormat="1" applyFont="1" applyFill="1" applyBorder="1"/>
    <xf numFmtId="166" fontId="1" fillId="0" borderId="0" xfId="0" applyNumberFormat="1" applyFont="1" applyFill="1" applyBorder="1"/>
    <xf numFmtId="0" fontId="1" fillId="0" borderId="0" xfId="0" applyFont="1" applyFill="1" applyBorder="1" applyAlignment="1"/>
    <xf numFmtId="167" fontId="1" fillId="0" borderId="0" xfId="0" applyNumberFormat="1" applyFont="1" applyFill="1" applyBorder="1"/>
    <xf numFmtId="41" fontId="1" fillId="0" borderId="0" xfId="0" applyNumberFormat="1" applyFont="1" applyFill="1" applyBorder="1"/>
    <xf numFmtId="43" fontId="1" fillId="0" borderId="0" xfId="0" applyNumberFormat="1" applyFont="1" applyFill="1" applyBorder="1"/>
    <xf numFmtId="168" fontId="1" fillId="0" borderId="0" xfId="0" applyNumberFormat="1" applyFont="1" applyFill="1" applyBorder="1"/>
    <xf numFmtId="0" fontId="8" fillId="0" borderId="0" xfId="0" applyFont="1" applyFill="1" applyBorder="1" applyAlignment="1">
      <alignment horizontal="right"/>
    </xf>
    <xf numFmtId="169" fontId="8" fillId="0" borderId="0" xfId="0" applyNumberFormat="1" applyFont="1"/>
    <xf numFmtId="0" fontId="1" fillId="0" borderId="0" xfId="0" quotePrefix="1" applyNumberFormat="1" applyFont="1" applyFill="1" applyBorder="1" applyAlignment="1">
      <alignment horizontal="left"/>
    </xf>
    <xf numFmtId="170" fontId="1" fillId="0" borderId="0" xfId="0" applyNumberFormat="1" applyFont="1" applyFill="1" applyBorder="1"/>
    <xf numFmtId="165" fontId="1" fillId="0" borderId="6" xfId="0" applyNumberFormat="1" applyFont="1" applyFill="1" applyBorder="1"/>
    <xf numFmtId="0" fontId="1" fillId="0" borderId="0" xfId="0" applyNumberFormat="1" applyFont="1" applyFill="1" applyBorder="1" applyAlignment="1">
      <alignment horizontal="left"/>
    </xf>
    <xf numFmtId="171" fontId="1" fillId="0" borderId="0" xfId="0" applyNumberFormat="1" applyFont="1"/>
    <xf numFmtId="0" fontId="1" fillId="0" borderId="10" xfId="0" applyFont="1" applyFill="1" applyBorder="1" applyAlignment="1">
      <alignment horizontal="center"/>
    </xf>
    <xf numFmtId="0" fontId="1" fillId="0" borderId="11" xfId="0" applyFont="1" applyFill="1" applyBorder="1"/>
    <xf numFmtId="0" fontId="1" fillId="0" borderId="12" xfId="0" applyFont="1" applyFill="1" applyBorder="1"/>
    <xf numFmtId="0" fontId="1" fillId="0" borderId="0" xfId="0" applyFont="1" applyFill="1" applyBorder="1" applyAlignment="1">
      <alignment horizontal="left"/>
    </xf>
    <xf numFmtId="0" fontId="9" fillId="0" borderId="0" xfId="0" applyFont="1" applyFill="1" applyAlignment="1">
      <alignment horizontal="left"/>
    </xf>
    <xf numFmtId="0" fontId="10" fillId="0" borderId="0" xfId="0" applyFont="1" applyFill="1" applyAlignment="1">
      <alignment horizontal="center"/>
    </xf>
    <xf numFmtId="172" fontId="1" fillId="0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GrpRevnu\PUBLIC\%23%202020%20PCORC\Original%20Filing\2020%20PCORC%20Work%20Papers%20To%20File%20-%20Fix%20Fixed\NEW-PSE-WP-SEF-5.00-PCORC-MODEL-ORIGINAL-20PCORC-12-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ficiency"/>
      <sheetName val="SEF-5 Summary"/>
      <sheetName val="SEF-5 Adjustments"/>
      <sheetName val="SEF-6 2020 PCORC A-1"/>
      <sheetName val="SEF-7 A-1 Compare"/>
      <sheetName val="2019 GRC A-1 UE-200907"/>
      <sheetName val="ROR"/>
      <sheetName val="Name Ranges"/>
      <sheetName val="Recon"/>
      <sheetName val="Recon Depr"/>
      <sheetName val="ARC Dep-ARO Accr"/>
      <sheetName val="Col Depr Adj"/>
      <sheetName val="Col Acq Adj"/>
      <sheetName val="Prod Rel GP"/>
      <sheetName val="Reconcile PKW to A-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3">
          <cell r="B3" t="str">
            <v>TEST YEAR 12 MONTHS ENDED JUNE 30, 2020</v>
          </cell>
        </row>
        <row r="4">
          <cell r="B4" t="str">
            <v>RATE YEAR 12 MONTHS ENDED MAY 31, 2022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/>
  </sheetPr>
  <dimension ref="A1:J52"/>
  <sheetViews>
    <sheetView tabSelected="1" zoomScale="85" zoomScaleNormal="85" workbookViewId="0">
      <selection activeCell="B6" sqref="B6"/>
    </sheetView>
  </sheetViews>
  <sheetFormatPr defaultColWidth="9.33203125" defaultRowHeight="13.2" x14ac:dyDescent="0.25"/>
  <cols>
    <col min="1" max="1" width="5.6640625" style="6" customWidth="1"/>
    <col min="2" max="2" width="47.33203125" style="6" bestFit="1" customWidth="1"/>
    <col min="3" max="3" width="1.6640625" style="6" customWidth="1"/>
    <col min="4" max="4" width="15.5546875" style="6" bestFit="1" customWidth="1"/>
    <col min="5" max="5" width="1.6640625" style="6" customWidth="1"/>
    <col min="6" max="6" width="16.33203125" style="6" bestFit="1" customWidth="1"/>
    <col min="7" max="7" width="17.44140625" style="6" bestFit="1" customWidth="1"/>
    <col min="8" max="8" width="1.33203125" style="6" customWidth="1"/>
    <col min="9" max="9" width="1" style="6" customWidth="1"/>
    <col min="10" max="16384" width="9.33203125" style="6"/>
  </cols>
  <sheetData>
    <row r="1" spans="1:10" ht="13.8" x14ac:dyDescent="0.3">
      <c r="A1" s="1"/>
      <c r="B1" s="2"/>
      <c r="C1" s="3"/>
      <c r="D1" s="3"/>
      <c r="E1" s="3"/>
      <c r="F1" s="3"/>
      <c r="G1" s="3"/>
      <c r="H1" s="4"/>
      <c r="I1" s="5"/>
      <c r="J1" s="5"/>
    </row>
    <row r="2" spans="1:10" ht="15.6" x14ac:dyDescent="0.3">
      <c r="A2" s="7"/>
      <c r="B2" s="8"/>
      <c r="C2" s="9"/>
      <c r="D2" s="9"/>
      <c r="E2" s="9"/>
      <c r="F2" s="9"/>
      <c r="G2" s="10"/>
      <c r="H2" s="11"/>
      <c r="I2" s="5"/>
      <c r="J2" s="5"/>
    </row>
    <row r="3" spans="1:10" ht="13.8" x14ac:dyDescent="0.3">
      <c r="A3" s="7"/>
      <c r="B3" s="12"/>
      <c r="C3" s="9"/>
      <c r="D3" s="9"/>
      <c r="E3" s="9"/>
      <c r="F3" s="9"/>
      <c r="G3" s="10"/>
      <c r="H3" s="11"/>
      <c r="I3" s="5"/>
      <c r="J3" s="5"/>
    </row>
    <row r="4" spans="1:10" ht="13.8" x14ac:dyDescent="0.3">
      <c r="A4" s="7"/>
      <c r="B4" s="12"/>
      <c r="C4" s="9"/>
      <c r="D4" s="9"/>
      <c r="E4" s="9"/>
      <c r="F4" s="9"/>
      <c r="G4" s="9"/>
      <c r="H4" s="13"/>
      <c r="I4" s="14"/>
      <c r="J4" s="5"/>
    </row>
    <row r="5" spans="1:10" x14ac:dyDescent="0.25">
      <c r="A5" s="15"/>
      <c r="B5" s="16" t="s">
        <v>0</v>
      </c>
      <c r="C5" s="17"/>
      <c r="D5" s="17"/>
      <c r="E5" s="17"/>
      <c r="F5" s="17"/>
      <c r="G5" s="17"/>
      <c r="H5" s="18"/>
      <c r="I5" s="5"/>
      <c r="J5" s="5"/>
    </row>
    <row r="6" spans="1:10" x14ac:dyDescent="0.25">
      <c r="A6" s="15"/>
      <c r="B6" s="16" t="s">
        <v>1</v>
      </c>
      <c r="C6" s="17"/>
      <c r="D6" s="17"/>
      <c r="E6" s="17"/>
      <c r="F6" s="17"/>
      <c r="G6" s="17"/>
      <c r="H6" s="18"/>
      <c r="I6" s="5"/>
      <c r="J6" s="5"/>
    </row>
    <row r="7" spans="1:10" x14ac:dyDescent="0.25">
      <c r="A7" s="15"/>
      <c r="B7" s="19" t="s">
        <v>2</v>
      </c>
      <c r="C7" s="17"/>
      <c r="D7" s="17"/>
      <c r="E7" s="17"/>
      <c r="F7" s="17"/>
      <c r="G7" s="17"/>
      <c r="H7" s="18"/>
      <c r="I7" s="5"/>
      <c r="J7" s="5"/>
    </row>
    <row r="8" spans="1:10" ht="13.8" x14ac:dyDescent="0.3">
      <c r="A8" s="15"/>
      <c r="B8" s="20" t="s">
        <v>3</v>
      </c>
      <c r="C8" s="17"/>
      <c r="D8" s="17"/>
      <c r="E8" s="17"/>
      <c r="F8" s="17"/>
      <c r="G8" s="17"/>
      <c r="H8" s="18"/>
      <c r="I8" s="5"/>
      <c r="J8" s="5"/>
    </row>
    <row r="9" spans="1:10" x14ac:dyDescent="0.25">
      <c r="A9" s="15"/>
      <c r="B9" s="21"/>
      <c r="C9" s="17"/>
      <c r="D9" s="17"/>
      <c r="E9" s="17"/>
      <c r="F9" s="17"/>
      <c r="G9" s="17"/>
      <c r="H9" s="18"/>
      <c r="I9" s="5"/>
      <c r="J9" s="5"/>
    </row>
    <row r="10" spans="1:10" x14ac:dyDescent="0.25">
      <c r="A10" s="15"/>
      <c r="B10" s="21"/>
      <c r="C10" s="17"/>
      <c r="D10" s="22" t="s">
        <v>4</v>
      </c>
      <c r="E10" s="17"/>
      <c r="F10" s="22" t="s">
        <v>5</v>
      </c>
      <c r="G10" s="23" t="s">
        <v>6</v>
      </c>
      <c r="H10" s="18"/>
      <c r="I10" s="5"/>
      <c r="J10" s="5"/>
    </row>
    <row r="11" spans="1:10" x14ac:dyDescent="0.25">
      <c r="A11" s="24"/>
      <c r="B11" s="25" t="s">
        <v>7</v>
      </c>
      <c r="C11" s="17"/>
      <c r="D11" s="26" t="s">
        <v>8</v>
      </c>
      <c r="E11" s="17"/>
      <c r="F11" s="26" t="s">
        <v>9</v>
      </c>
      <c r="G11" s="23" t="s">
        <v>10</v>
      </c>
      <c r="H11" s="18"/>
      <c r="I11" s="5"/>
      <c r="J11" s="27"/>
    </row>
    <row r="12" spans="1:10" x14ac:dyDescent="0.25">
      <c r="A12" s="28" t="s">
        <v>11</v>
      </c>
      <c r="B12" s="29" t="s">
        <v>12</v>
      </c>
      <c r="C12" s="30"/>
      <c r="D12" s="31" t="s">
        <v>13</v>
      </c>
      <c r="E12" s="32"/>
      <c r="F12" s="31" t="s">
        <v>14</v>
      </c>
      <c r="G12" s="32" t="s">
        <v>15</v>
      </c>
      <c r="H12" s="33"/>
      <c r="I12" s="5"/>
      <c r="J12" s="27"/>
    </row>
    <row r="13" spans="1:10" x14ac:dyDescent="0.25">
      <c r="A13" s="15"/>
      <c r="B13" s="17"/>
      <c r="C13" s="17"/>
      <c r="D13" s="17"/>
      <c r="E13" s="17"/>
      <c r="F13" s="17"/>
      <c r="G13" s="17"/>
      <c r="H13" s="18"/>
      <c r="I13" s="5"/>
      <c r="J13" s="27"/>
    </row>
    <row r="14" spans="1:10" x14ac:dyDescent="0.25">
      <c r="A14" s="34">
        <f>ROW()</f>
        <v>14</v>
      </c>
      <c r="B14" s="35" t="s">
        <v>16</v>
      </c>
      <c r="C14" s="17"/>
      <c r="D14" s="17"/>
      <c r="E14" s="17"/>
      <c r="F14" s="17"/>
      <c r="G14" s="17"/>
      <c r="H14" s="18"/>
      <c r="I14" s="5"/>
      <c r="J14" s="27"/>
    </row>
    <row r="15" spans="1:10" x14ac:dyDescent="0.25">
      <c r="A15" s="34">
        <f>ROW()</f>
        <v>15</v>
      </c>
      <c r="B15" s="17"/>
      <c r="C15" s="17"/>
      <c r="D15" s="36"/>
      <c r="E15" s="17"/>
      <c r="F15" s="17"/>
      <c r="G15" s="17"/>
      <c r="H15" s="18"/>
      <c r="I15" s="5"/>
      <c r="J15" s="27"/>
    </row>
    <row r="16" spans="1:10" x14ac:dyDescent="0.25">
      <c r="A16" s="34">
        <f>ROW()</f>
        <v>16</v>
      </c>
      <c r="B16" s="17" t="s">
        <v>17</v>
      </c>
      <c r="C16" s="17"/>
      <c r="D16" s="37">
        <v>768181323.30811357</v>
      </c>
      <c r="E16" s="17"/>
      <c r="F16" s="37">
        <v>713651643.97173285</v>
      </c>
      <c r="G16" s="37" t="s">
        <v>18</v>
      </c>
      <c r="H16" s="18"/>
      <c r="I16" s="5"/>
      <c r="J16" s="27"/>
    </row>
    <row r="17" spans="1:10" x14ac:dyDescent="0.25">
      <c r="A17" s="34">
        <f>ROW()</f>
        <v>17</v>
      </c>
      <c r="B17" s="17" t="s">
        <v>19</v>
      </c>
      <c r="C17" s="17"/>
      <c r="D17" s="38">
        <v>0.95111500000000004</v>
      </c>
      <c r="E17" s="17"/>
      <c r="F17" s="38">
        <v>0.95111500000000004</v>
      </c>
      <c r="G17" s="39"/>
      <c r="H17" s="18"/>
      <c r="I17" s="5"/>
      <c r="J17" s="27"/>
    </row>
    <row r="18" spans="1:10" x14ac:dyDescent="0.25">
      <c r="A18" s="34">
        <f>ROW()</f>
        <v>18</v>
      </c>
      <c r="C18" s="17"/>
      <c r="D18" s="5"/>
      <c r="E18" s="5"/>
      <c r="F18" s="5"/>
      <c r="G18" s="37"/>
      <c r="H18" s="18"/>
      <c r="I18" s="5"/>
      <c r="J18" s="27"/>
    </row>
    <row r="19" spans="1:10" x14ac:dyDescent="0.25">
      <c r="A19" s="34">
        <f>ROW()</f>
        <v>19</v>
      </c>
      <c r="B19" s="40" t="s">
        <v>20</v>
      </c>
      <c r="C19" s="17"/>
      <c r="D19" s="41">
        <f>+ROUND(D16/D17,0)</f>
        <v>807663977</v>
      </c>
      <c r="E19" s="17"/>
      <c r="F19" s="41">
        <f>+ROUND(F16/F17,0)</f>
        <v>750331604</v>
      </c>
      <c r="G19" s="37"/>
      <c r="H19" s="18"/>
      <c r="I19" s="5"/>
      <c r="J19" s="27"/>
    </row>
    <row r="20" spans="1:10" x14ac:dyDescent="0.25">
      <c r="A20" s="34">
        <f>ROW()</f>
        <v>20</v>
      </c>
      <c r="B20" s="17" t="s">
        <v>21</v>
      </c>
      <c r="C20" s="17"/>
      <c r="D20" s="42">
        <v>19685486.54609016</v>
      </c>
      <c r="E20" s="42"/>
      <c r="F20" s="42">
        <v>20535748.503355935</v>
      </c>
      <c r="G20" s="43" t="s">
        <v>18</v>
      </c>
      <c r="H20" s="18"/>
      <c r="I20" s="5"/>
      <c r="J20" s="27"/>
    </row>
    <row r="21" spans="1:10" x14ac:dyDescent="0.25">
      <c r="A21" s="34">
        <f>ROW()</f>
        <v>21</v>
      </c>
      <c r="B21" s="17"/>
      <c r="C21" s="17"/>
      <c r="D21" s="42"/>
      <c r="E21" s="42"/>
      <c r="F21" s="42"/>
      <c r="G21" s="43"/>
      <c r="H21" s="18"/>
      <c r="I21" s="5"/>
      <c r="J21" s="27"/>
    </row>
    <row r="22" spans="1:10" x14ac:dyDescent="0.25">
      <c r="A22" s="34">
        <f>ROW()</f>
        <v>22</v>
      </c>
      <c r="B22" s="17" t="str">
        <f>"Total Variable Costs per MWh (Line "&amp;A19&amp;" / Line "&amp;A20&amp;")"</f>
        <v>Total Variable Costs per MWh (Line 19 / Line 20)</v>
      </c>
      <c r="C22" s="17"/>
      <c r="D22" s="44">
        <f>ROUND(+D19/D20,3)</f>
        <v>41.027999999999999</v>
      </c>
      <c r="E22" s="42"/>
      <c r="F22" s="44">
        <f>ROUND(+F19/F20,3)</f>
        <v>36.537999999999997</v>
      </c>
      <c r="G22" s="44">
        <f>ROUND(D22-F22,3)</f>
        <v>4.49</v>
      </c>
      <c r="H22" s="18"/>
      <c r="I22" s="5"/>
      <c r="J22" s="27"/>
    </row>
    <row r="23" spans="1:10" x14ac:dyDescent="0.25">
      <c r="A23" s="34">
        <f>ROW()</f>
        <v>23</v>
      </c>
      <c r="B23" s="17"/>
      <c r="C23" s="45"/>
      <c r="D23" s="46"/>
      <c r="E23" s="42"/>
      <c r="F23" s="46"/>
      <c r="G23" s="44"/>
      <c r="H23" s="18"/>
      <c r="I23" s="5"/>
      <c r="J23" s="27"/>
    </row>
    <row r="24" spans="1:10" x14ac:dyDescent="0.25">
      <c r="A24" s="34">
        <f>ROW()</f>
        <v>24</v>
      </c>
      <c r="B24" s="47" t="s">
        <v>22</v>
      </c>
      <c r="C24" s="17"/>
      <c r="E24" s="5"/>
      <c r="F24" s="48"/>
      <c r="G24" s="41">
        <f>+D20</f>
        <v>19685486.54609016</v>
      </c>
      <c r="H24" s="18"/>
      <c r="I24" s="5"/>
      <c r="J24" s="27"/>
    </row>
    <row r="25" spans="1:10" x14ac:dyDescent="0.25">
      <c r="A25" s="34">
        <f>ROW()</f>
        <v>25</v>
      </c>
      <c r="B25" s="47"/>
      <c r="C25" s="17"/>
      <c r="E25" s="5"/>
      <c r="F25" s="42"/>
      <c r="G25" s="41"/>
      <c r="H25" s="18"/>
      <c r="I25" s="5"/>
      <c r="J25" s="27"/>
    </row>
    <row r="26" spans="1:10" x14ac:dyDescent="0.25">
      <c r="A26" s="34">
        <f>ROW()</f>
        <v>26</v>
      </c>
      <c r="B26" s="47" t="s">
        <v>23</v>
      </c>
      <c r="C26" s="17"/>
      <c r="E26" s="5"/>
      <c r="F26" s="42"/>
      <c r="G26" s="49">
        <f>+G22*G24</f>
        <v>88387834.591944814</v>
      </c>
      <c r="H26" s="18"/>
      <c r="I26" s="5"/>
      <c r="J26" s="27"/>
    </row>
    <row r="27" spans="1:10" x14ac:dyDescent="0.25">
      <c r="A27" s="34">
        <f>ROW()</f>
        <v>27</v>
      </c>
      <c r="B27" s="17"/>
      <c r="C27" s="17"/>
      <c r="E27" s="5"/>
      <c r="F27" s="42"/>
      <c r="G27" s="37"/>
      <c r="H27" s="18"/>
      <c r="I27" s="5"/>
      <c r="J27" s="27"/>
    </row>
    <row r="28" spans="1:10" x14ac:dyDescent="0.25">
      <c r="A28" s="34">
        <f>ROW()</f>
        <v>28</v>
      </c>
      <c r="B28" s="35" t="s">
        <v>24</v>
      </c>
      <c r="C28" s="17"/>
      <c r="E28" s="5"/>
      <c r="F28" s="42"/>
      <c r="G28" s="37"/>
      <c r="H28" s="18"/>
      <c r="I28" s="5"/>
      <c r="J28" s="27"/>
    </row>
    <row r="29" spans="1:10" x14ac:dyDescent="0.25">
      <c r="A29" s="34">
        <f>ROW()</f>
        <v>29</v>
      </c>
      <c r="B29" s="17"/>
      <c r="C29" s="17"/>
      <c r="E29" s="5"/>
      <c r="F29" s="42"/>
      <c r="G29" s="37"/>
      <c r="H29" s="18"/>
      <c r="I29" s="5"/>
      <c r="J29" s="27"/>
    </row>
    <row r="30" spans="1:10" x14ac:dyDescent="0.25">
      <c r="A30" s="34">
        <f>ROW()</f>
        <v>30</v>
      </c>
      <c r="B30" s="17" t="s">
        <v>25</v>
      </c>
      <c r="C30" s="17"/>
      <c r="D30" s="37">
        <v>426958268.49520034</v>
      </c>
      <c r="E30" s="17"/>
      <c r="F30" s="37">
        <v>455200098.46092093</v>
      </c>
      <c r="G30" s="37"/>
      <c r="H30" s="18"/>
      <c r="I30" s="5"/>
      <c r="J30" s="27"/>
    </row>
    <row r="31" spans="1:10" x14ac:dyDescent="0.25">
      <c r="A31" s="34">
        <f>ROW()</f>
        <v>31</v>
      </c>
      <c r="B31" s="17" t="s">
        <v>26</v>
      </c>
      <c r="C31" s="17"/>
      <c r="D31" s="38">
        <f>D17</f>
        <v>0.95111500000000004</v>
      </c>
      <c r="E31" s="17"/>
      <c r="F31" s="38">
        <f>F17</f>
        <v>0.95111500000000004</v>
      </c>
      <c r="G31" s="37"/>
      <c r="H31" s="18"/>
      <c r="I31" s="5"/>
      <c r="J31" s="27"/>
    </row>
    <row r="32" spans="1:10" x14ac:dyDescent="0.25">
      <c r="A32" s="34">
        <f>ROW()</f>
        <v>32</v>
      </c>
      <c r="B32" s="17"/>
      <c r="C32" s="17"/>
      <c r="D32" s="5"/>
      <c r="E32" s="5"/>
      <c r="F32" s="5"/>
      <c r="G32" s="37"/>
      <c r="H32" s="18"/>
      <c r="I32" s="5"/>
      <c r="J32" s="27"/>
    </row>
    <row r="33" spans="1:10" x14ac:dyDescent="0.25">
      <c r="A33" s="34">
        <f>ROW()</f>
        <v>33</v>
      </c>
      <c r="B33" s="17" t="s">
        <v>25</v>
      </c>
      <c r="C33" s="17"/>
      <c r="D33" s="41">
        <f>D30/D31</f>
        <v>448902886.08128387</v>
      </c>
      <c r="E33" s="17"/>
      <c r="F33" s="41">
        <f>F30/F31</f>
        <v>478596277.48581499</v>
      </c>
      <c r="H33" s="18"/>
      <c r="I33" s="5"/>
      <c r="J33" s="27"/>
    </row>
    <row r="34" spans="1:10" x14ac:dyDescent="0.25">
      <c r="A34" s="34">
        <f>ROW()</f>
        <v>34</v>
      </c>
      <c r="B34" s="17" t="s">
        <v>21</v>
      </c>
      <c r="C34" s="17"/>
      <c r="D34" s="42">
        <v>19685486.54609016</v>
      </c>
      <c r="E34" s="42"/>
      <c r="F34" s="42">
        <v>20535748.503355935</v>
      </c>
      <c r="G34" s="37"/>
      <c r="H34" s="18"/>
      <c r="I34" s="5"/>
      <c r="J34" s="27"/>
    </row>
    <row r="35" spans="1:10" x14ac:dyDescent="0.25">
      <c r="A35" s="34">
        <f>ROW()</f>
        <v>35</v>
      </c>
      <c r="B35" s="17"/>
      <c r="C35" s="17"/>
      <c r="E35" s="5"/>
      <c r="F35" s="42"/>
      <c r="G35" s="37"/>
      <c r="H35" s="18"/>
      <c r="I35" s="5"/>
      <c r="J35" s="27"/>
    </row>
    <row r="36" spans="1:10" x14ac:dyDescent="0.25">
      <c r="A36" s="34">
        <f>ROW()</f>
        <v>36</v>
      </c>
      <c r="B36" s="17" t="str">
        <f>"Total Fixed Costs per MWh (Line "&amp;A33&amp;" / Line "&amp;A34&amp;")"</f>
        <v>Total Fixed Costs per MWh (Line 33 / Line 34)</v>
      </c>
      <c r="C36" s="17"/>
      <c r="D36" s="44">
        <f>ROUND(+D33/D34,3)</f>
        <v>22.803999999999998</v>
      </c>
      <c r="E36" s="42"/>
      <c r="F36" s="44">
        <f>ROUND(+F33/F34,3)</f>
        <v>23.306000000000001</v>
      </c>
      <c r="G36" s="44">
        <f>ROUND(D36-F36,3)</f>
        <v>-0.502</v>
      </c>
      <c r="H36" s="18"/>
      <c r="I36" s="5"/>
      <c r="J36" s="27"/>
    </row>
    <row r="37" spans="1:10" x14ac:dyDescent="0.25">
      <c r="A37" s="34">
        <f>ROW()</f>
        <v>37</v>
      </c>
      <c r="B37" s="17"/>
      <c r="C37" s="17"/>
      <c r="E37" s="5"/>
      <c r="F37" s="42"/>
      <c r="G37" s="37"/>
      <c r="H37" s="18"/>
      <c r="I37" s="5"/>
      <c r="J37" s="27"/>
    </row>
    <row r="38" spans="1:10" x14ac:dyDescent="0.25">
      <c r="A38" s="34">
        <f>ROW()</f>
        <v>38</v>
      </c>
      <c r="B38" s="47" t="s">
        <v>22</v>
      </c>
      <c r="C38" s="17"/>
      <c r="E38" s="5"/>
      <c r="F38" s="42"/>
      <c r="G38" s="41">
        <f>D34</f>
        <v>19685486.54609016</v>
      </c>
      <c r="H38" s="18"/>
      <c r="I38" s="5"/>
      <c r="J38" s="27"/>
    </row>
    <row r="39" spans="1:10" x14ac:dyDescent="0.25">
      <c r="A39" s="34">
        <f>ROW()</f>
        <v>39</v>
      </c>
      <c r="B39" s="17"/>
      <c r="C39" s="17"/>
      <c r="E39" s="5"/>
      <c r="F39" s="42"/>
      <c r="G39" s="37"/>
      <c r="H39" s="18"/>
      <c r="I39" s="5"/>
      <c r="J39" s="27"/>
    </row>
    <row r="40" spans="1:10" x14ac:dyDescent="0.25">
      <c r="A40" s="34">
        <f>ROW()</f>
        <v>40</v>
      </c>
      <c r="B40" s="47" t="s">
        <v>27</v>
      </c>
      <c r="C40" s="17"/>
      <c r="E40" s="5"/>
      <c r="F40" s="42"/>
      <c r="G40" s="49">
        <f>+G36*G38</f>
        <v>-9882114.2461372595</v>
      </c>
      <c r="H40" s="18"/>
      <c r="I40" s="5"/>
      <c r="J40" s="27"/>
    </row>
    <row r="41" spans="1:10" x14ac:dyDescent="0.25">
      <c r="A41" s="34">
        <f>ROW()</f>
        <v>41</v>
      </c>
      <c r="B41" s="17"/>
      <c r="C41" s="17"/>
      <c r="E41" s="5"/>
      <c r="F41" s="42"/>
      <c r="G41" s="37"/>
      <c r="H41" s="18"/>
      <c r="I41" s="5"/>
      <c r="J41" s="27"/>
    </row>
    <row r="42" spans="1:10" x14ac:dyDescent="0.25">
      <c r="A42" s="34">
        <f>ROW()</f>
        <v>42</v>
      </c>
      <c r="B42" s="35" t="s">
        <v>28</v>
      </c>
      <c r="C42" s="17"/>
      <c r="E42" s="5"/>
      <c r="F42" s="42"/>
      <c r="G42" s="49">
        <f>G26+G40</f>
        <v>78505720.345807552</v>
      </c>
      <c r="H42" s="18"/>
      <c r="I42" s="5"/>
      <c r="J42" s="27"/>
    </row>
    <row r="43" spans="1:10" x14ac:dyDescent="0.25">
      <c r="A43" s="34">
        <f>ROW()</f>
        <v>43</v>
      </c>
      <c r="B43" s="17"/>
      <c r="C43" s="17"/>
      <c r="E43" s="5"/>
      <c r="F43" s="42"/>
      <c r="G43" s="37"/>
      <c r="H43" s="18"/>
      <c r="I43" s="5"/>
      <c r="J43" s="27"/>
    </row>
    <row r="44" spans="1:10" x14ac:dyDescent="0.25">
      <c r="A44" s="34">
        <f>ROW()</f>
        <v>44</v>
      </c>
      <c r="B44" s="50" t="s">
        <v>29</v>
      </c>
      <c r="C44" s="17"/>
      <c r="E44" s="5"/>
      <c r="F44" s="42"/>
      <c r="G44" s="37">
        <v>2129426836.4585011</v>
      </c>
      <c r="H44" s="18"/>
      <c r="I44" s="5"/>
      <c r="J44" s="27"/>
    </row>
    <row r="45" spans="1:10" x14ac:dyDescent="0.25">
      <c r="A45" s="34">
        <f>ROW()</f>
        <v>45</v>
      </c>
      <c r="B45" s="50"/>
      <c r="C45" s="17"/>
      <c r="E45" s="5"/>
      <c r="F45" s="42"/>
      <c r="G45" s="37"/>
      <c r="H45" s="18"/>
      <c r="I45" s="5"/>
      <c r="J45" s="27"/>
    </row>
    <row r="46" spans="1:10" x14ac:dyDescent="0.25">
      <c r="A46" s="34">
        <f>ROW()</f>
        <v>46</v>
      </c>
      <c r="B46" s="50" t="s">
        <v>30</v>
      </c>
      <c r="C46" s="17"/>
      <c r="E46" s="5"/>
      <c r="F46" s="42"/>
      <c r="G46" s="51">
        <f>G42/G44</f>
        <v>3.6867066292999399E-2</v>
      </c>
      <c r="H46" s="18"/>
      <c r="I46" s="5"/>
      <c r="J46" s="27"/>
    </row>
    <row r="47" spans="1:10" ht="13.8" thickBot="1" x14ac:dyDescent="0.3">
      <c r="A47" s="52"/>
      <c r="B47" s="53"/>
      <c r="C47" s="53"/>
      <c r="D47" s="53"/>
      <c r="E47" s="53"/>
      <c r="F47" s="53"/>
      <c r="G47" s="53"/>
      <c r="H47" s="54"/>
      <c r="I47" s="5"/>
      <c r="J47" s="27"/>
    </row>
    <row r="48" spans="1:10" x14ac:dyDescent="0.25">
      <c r="A48" s="27"/>
      <c r="B48" s="55"/>
      <c r="C48" s="17"/>
      <c r="D48" s="17"/>
      <c r="E48" s="17"/>
      <c r="F48" s="17"/>
      <c r="G48" s="17"/>
      <c r="H48" s="17"/>
      <c r="I48" s="5"/>
      <c r="J48" s="27"/>
    </row>
    <row r="49" spans="1:10" x14ac:dyDescent="0.25">
      <c r="A49" s="56"/>
      <c r="B49" s="57"/>
      <c r="C49" s="57"/>
      <c r="D49" s="57"/>
      <c r="E49" s="57"/>
      <c r="F49" s="57"/>
      <c r="G49" s="5"/>
      <c r="H49" s="5"/>
      <c r="I49" s="5"/>
      <c r="J49" s="27"/>
    </row>
    <row r="50" spans="1:10" x14ac:dyDescent="0.25">
      <c r="A50" s="27"/>
      <c r="B50" s="5"/>
      <c r="C50" s="5"/>
      <c r="D50" s="58"/>
      <c r="E50" s="5"/>
      <c r="F50" s="44"/>
      <c r="H50" s="5"/>
      <c r="I50" s="5"/>
      <c r="J50" s="27"/>
    </row>
    <row r="51" spans="1:10" x14ac:dyDescent="0.25">
      <c r="A51" s="27"/>
      <c r="E51" s="27"/>
      <c r="F51" s="27"/>
      <c r="H51" s="27"/>
      <c r="I51" s="27"/>
      <c r="J51" s="27"/>
    </row>
    <row r="52" spans="1:10" x14ac:dyDescent="0.25">
      <c r="A52" s="5"/>
      <c r="B52" s="5"/>
      <c r="C52" s="5"/>
      <c r="D52" s="58"/>
      <c r="E52" s="5"/>
      <c r="F52" s="5"/>
      <c r="H52" s="5"/>
      <c r="I52" s="5"/>
      <c r="J52" s="5"/>
    </row>
  </sheetData>
  <mergeCells count="1">
    <mergeCell ref="B49:F49"/>
  </mergeCells>
  <printOptions horizontalCentered="1"/>
  <pageMargins left="0.25" right="0.25" top="1.1299999999999999" bottom="0.7" header="0.5" footer="0.25"/>
  <pageSetup scale="86" orientation="portrait" r:id="rId1"/>
  <headerFooter scaleWithDoc="0" alignWithMargins="0">
    <oddFooter>&amp;R&amp;"Times New Roman,Regular"&amp;12Exh. SEF-4
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CCEC670A07C8741A0A1EFA2BDED223F" ma:contentTypeVersion="52" ma:contentTypeDescription="" ma:contentTypeScope="" ma:versionID="927cded01bfc5deeb4be152847277192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2020-12-09T08:00:00+00:00</OpenedDate>
    <SignificantOrder xmlns="dc463f71-b30c-4ab2-9473-d307f9d35888">false</SignificantOrder>
    <Date1 xmlns="dc463f71-b30c-4ab2-9473-d307f9d35888">2020-12-09T08:00:00+00:00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200980</DocketNumb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CDDF1FA0-E8AB-46CB-B352-B771E5542B31}"/>
</file>

<file path=customXml/itemProps2.xml><?xml version="1.0" encoding="utf-8"?>
<ds:datastoreItem xmlns:ds="http://schemas.openxmlformats.org/officeDocument/2006/customXml" ds:itemID="{5C4E1876-24EF-4A6F-9C17-F2A2E8E2DC2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68A70D8-1FB1-4830-9F1A-3E6F19870C2E}">
  <ds:schemaRefs>
    <ds:schemaRef ds:uri="http://schemas.microsoft.com/office/2006/documentManagement/types"/>
    <ds:schemaRef ds:uri="3f215807-0bed-430f-b408-c95fe85364a7"/>
    <ds:schemaRef ds:uri="http://schemas.microsoft.com/office/2006/metadata/properties"/>
    <ds:schemaRef ds:uri="http://purl.org/dc/elements/1.1/"/>
    <ds:schemaRef ds:uri="http://purl.org/dc/terms/"/>
    <ds:schemaRef ds:uri="http://purl.org/dc/dcmitype/"/>
    <ds:schemaRef ds:uri="http://schemas.openxmlformats.org/package/2006/metadata/core-properties"/>
    <ds:schemaRef ds:uri="http://schemas.microsoft.com/office/infopath/2007/PartnerControls"/>
    <ds:schemaRef ds:uri="http://www.w3.org/XML/1998/namespace"/>
  </ds:schemaRefs>
</ds:datastoreItem>
</file>

<file path=customXml/itemProps4.xml><?xml version="1.0" encoding="utf-8"?>
<ds:datastoreItem xmlns:ds="http://schemas.openxmlformats.org/officeDocument/2006/customXml" ds:itemID="{5836711A-7911-45AE-83FB-C50B3382416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Deficiency</vt:lpstr>
      <vt:lpstr>_Deficiency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Marvelous Marina</dc:creator>
  <cp:lastModifiedBy>Kuzma, Jason (BEL)</cp:lastModifiedBy>
  <cp:lastPrinted>2020-12-06T00:39:39Z</cp:lastPrinted>
  <dcterms:created xsi:type="dcterms:W3CDTF">2020-12-04T21:27:31Z</dcterms:created>
  <dcterms:modified xsi:type="dcterms:W3CDTF">2020-12-06T00:42:35Z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0x0101006E56B4D1795A2E4DB2F0B01679ED314A009CCEC670A07C8741A0A1EFA2BDED223F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