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Aug 2019 191 Accounts\to WUTC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79" i="2" l="1"/>
  <c r="D78" i="2"/>
  <c r="D77" i="2"/>
  <c r="D76" i="2"/>
  <c r="D75" i="2"/>
  <c r="D72" i="2"/>
  <c r="D71" i="2"/>
  <c r="D65" i="2"/>
  <c r="D64" i="2"/>
  <c r="D58" i="2"/>
  <c r="D57" i="2"/>
  <c r="D47" i="2"/>
  <c r="D46" i="2"/>
  <c r="D38" i="2"/>
  <c r="D37" i="2"/>
  <c r="D29" i="2"/>
  <c r="D28" i="2"/>
  <c r="D19" i="2"/>
  <c r="D18" i="2"/>
  <c r="F76" i="2" l="1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<sst xmlns="http://schemas.openxmlformats.org/spreadsheetml/2006/main" count="69" uniqueCount="32">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</sst>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7" fontId="14" fillId="0" borderId="0" xfId="5" applyNumberFormat="1" applyFont="1" applyFill="1" applyAlignment="1">
      <alignment horizontal="center"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zoomScaleNormal="100" workbookViewId="0">
      <selection activeCell="D8" sqref="D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56">
        <v>43647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-124989.73999999433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6755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-86.82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-7419.49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f>SUM(D13:D17)</f>
        <v>-751.30999999999949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f>+D18+D12</f>
        <v>-125741.04999999433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-12741404.620000014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1549734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4147.5600000000004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-34133.32</v>
      </c>
      <c r="E27" s="12"/>
      <c r="F27" s="18"/>
    </row>
    <row r="28" spans="1:12" x14ac:dyDescent="0.2">
      <c r="A28" s="28"/>
      <c r="B28" s="32" t="s">
        <v>7</v>
      </c>
      <c r="C28" s="28"/>
      <c r="D28" s="40">
        <f>SUM(D24:D27)</f>
        <v>1519748.24</v>
      </c>
      <c r="E28" s="12"/>
      <c r="F28" s="18"/>
    </row>
    <row r="29" spans="1:12" x14ac:dyDescent="0.2">
      <c r="A29" s="28"/>
      <c r="B29" s="32" t="s">
        <v>8</v>
      </c>
      <c r="C29" s="28"/>
      <c r="D29" s="21">
        <f>+D28+D22</f>
        <v>-11221656.380000014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47841343.420000009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-1454294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217658.04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f>SUM(D33:D36)</f>
        <v>-1236635.96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f>+D37+D32</f>
        <v>46604707.460000008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-812306.82000000123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5964184.0999999996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f>SUM(D42:D45)</f>
        <v>5964184.0999999996</v>
      </c>
      <c r="E46" s="12"/>
    </row>
    <row r="47" spans="1:6" x14ac:dyDescent="0.2">
      <c r="A47" s="28"/>
      <c r="B47" s="32" t="s">
        <v>8</v>
      </c>
      <c r="C47" s="28"/>
      <c r="D47" s="41">
        <f>+D46+D41</f>
        <v>5151877.2799999984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108338078.63999999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-2655959.14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f>SUM(D52:H56)</f>
        <v>-2655959.14</v>
      </c>
      <c r="E57" s="12"/>
      <c r="F57" s="14"/>
    </row>
    <row r="58" spans="1:6" x14ac:dyDescent="0.2">
      <c r="A58" s="28"/>
      <c r="B58" s="32" t="s">
        <v>8</v>
      </c>
      <c r="C58" s="28"/>
      <c r="D58" s="41">
        <f>+D57+D50</f>
        <v>105682119.49999999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-59413.940000000024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-2895.76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f>SUM(D62:D63)</f>
        <v>-2895.76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f>+D64+D61</f>
        <v>-62309.700000000026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2476150.5799999996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505672.18</v>
      </c>
      <c r="E70" s="12"/>
    </row>
    <row r="71" spans="1:7" x14ac:dyDescent="0.2">
      <c r="A71" s="28"/>
      <c r="B71" s="32" t="s">
        <v>7</v>
      </c>
      <c r="C71" s="28"/>
      <c r="D71" s="46">
        <f>SUM(D69:D70)</f>
        <v>505672.18</v>
      </c>
      <c r="E71" s="12"/>
    </row>
    <row r="72" spans="1:7" x14ac:dyDescent="0.2">
      <c r="A72" s="28"/>
      <c r="B72" s="32" t="s">
        <v>8</v>
      </c>
      <c r="C72" s="28"/>
      <c r="D72" s="41">
        <f>+D71+D68</f>
        <v>2981822.76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f>SUMIF($B$1:$B$72,B75,$D$1:$D$72)</f>
        <v>144917457.52000001</v>
      </c>
      <c r="E75" s="12"/>
      <c r="F75" s="26">
        <f>SUM(D12,D22,D32,D41,D50,D61,D68)</f>
        <v>144917457.52000001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f>SUMIF($B$1:$B$72,B76,$D$1:$D$72)</f>
        <v>4093362.3499999996</v>
      </c>
      <c r="E76" s="12"/>
      <c r="F76" s="27">
        <f>SUM(D18+D28+D37+D46+D57+D64+D71)</f>
        <v>4093362.3499999996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f>SUMIF($B$1:$B$72,B77,$D$1:$D$72)</f>
        <v>149010819.87</v>
      </c>
      <c r="E77" s="12"/>
      <c r="F77" s="26">
        <f>SUM(F75:F76)</f>
        <v>149010819.87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f>+D19+D29+D38</f>
        <v>35257310.030000001</v>
      </c>
      <c r="E78" s="12"/>
      <c r="F78" s="5">
        <f>+D19+D29+D38</f>
        <v>35257310.030000001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f>+D72+D65+D58+D47</f>
        <v>113753509.83999999</v>
      </c>
      <c r="E79" s="12"/>
      <c r="F79" s="26">
        <f>+F77-F78</f>
        <v>113753509.84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24834B-F069-4D9F-8B01-CB67BEA34CFE}"/>
</file>

<file path=customXml/itemProps2.xml><?xml version="1.0" encoding="utf-8"?>
<ds:datastoreItem xmlns:ds="http://schemas.openxmlformats.org/officeDocument/2006/customXml" ds:itemID="{73BE9C32-CA7D-4273-9A31-A2327153C865}"/>
</file>

<file path=customXml/itemProps3.xml><?xml version="1.0" encoding="utf-8"?>
<ds:datastoreItem xmlns:ds="http://schemas.openxmlformats.org/officeDocument/2006/customXml" ds:itemID="{ACC24B5E-1E71-4E72-B6C4-9391A9263657}"/>
</file>

<file path=customXml/itemProps4.xml><?xml version="1.0" encoding="utf-8"?>
<ds:datastoreItem xmlns:ds="http://schemas.openxmlformats.org/officeDocument/2006/customXml" ds:itemID="{06C3CCC6-FBFB-4500-A469-1BE7ABF62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2019-06-13T17:59:09Z</cp:lastPrinted>
  <dcterms:created xsi:type="dcterms:W3CDTF">2005-03-16T23:33:46Z</dcterms:created>
  <dcterms:modified xsi:type="dcterms:W3CDTF">2019-08-27T22:06:32Z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