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90" yWindow="-45" windowWidth="18855" windowHeight="11400" tabRatio="829" activeTab="2"/>
  </bookViews>
  <sheets>
    <sheet name="Allocated" sheetId="5" r:id="rId1"/>
    <sheet name="Unallocated Summary" sheetId="6" r:id="rId2"/>
    <sheet name="UI Detail" sheetId="3" r:id="rId3"/>
    <sheet name="Common by Account" sheetId="7" r:id="rId4"/>
  </sheets>
  <definedNames>
    <definedName name="_xlnm.Print_Titles" localSheetId="2">'UI Detail'!$1:$4</definedName>
  </definedNames>
  <calcPr calcId="145621"/>
</workbook>
</file>

<file path=xl/calcChain.xml><?xml version="1.0" encoding="utf-8"?>
<calcChain xmlns="http://schemas.openxmlformats.org/spreadsheetml/2006/main">
  <c r="H55" i="7" l="1"/>
  <c r="H54" i="7"/>
  <c r="H46" i="7" l="1"/>
  <c r="H43" i="7"/>
  <c r="H42" i="7"/>
  <c r="H41" i="7"/>
  <c r="H38" i="7"/>
  <c r="H37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19" i="7"/>
  <c r="H18" i="7"/>
  <c r="H17" i="7"/>
  <c r="H16" i="7"/>
  <c r="H15" i="7"/>
  <c r="H14" i="7"/>
  <c r="H13" i="7"/>
  <c r="H10" i="7"/>
  <c r="H9" i="7"/>
  <c r="H8" i="7"/>
  <c r="H7" i="7"/>
  <c r="A3" i="7"/>
  <c r="A3" i="3"/>
  <c r="A3" i="6"/>
  <c r="F36" i="6"/>
  <c r="F34" i="6"/>
  <c r="F32" i="6"/>
  <c r="F30" i="6"/>
  <c r="F28" i="6"/>
  <c r="F26" i="6"/>
  <c r="F24" i="6"/>
  <c r="D37" i="5"/>
  <c r="D35" i="5"/>
  <c r="D33" i="5"/>
  <c r="D31" i="5"/>
  <c r="D29" i="5"/>
  <c r="D27" i="5"/>
  <c r="D25" i="5"/>
  <c r="D21" i="5"/>
  <c r="D19" i="5"/>
  <c r="H65" i="7"/>
  <c r="H64" i="7"/>
  <c r="H63" i="7"/>
  <c r="H62" i="7"/>
  <c r="H61" i="7"/>
  <c r="G55" i="7"/>
  <c r="F55" i="7"/>
  <c r="D55" i="7"/>
  <c r="C55" i="7"/>
  <c r="H56" i="7"/>
  <c r="G54" i="7"/>
  <c r="F54" i="7"/>
  <c r="D54" i="7"/>
  <c r="D56" i="7" s="1"/>
  <c r="C54" i="7"/>
  <c r="C56" i="7" s="1"/>
  <c r="H51" i="7"/>
  <c r="D51" i="7"/>
  <c r="C51" i="7"/>
  <c r="J50" i="7"/>
  <c r="G50" i="7"/>
  <c r="F50" i="7"/>
  <c r="H47" i="7"/>
  <c r="J47" i="7" s="1"/>
  <c r="G46" i="7"/>
  <c r="F46" i="7"/>
  <c r="D46" i="7"/>
  <c r="D47" i="7" s="1"/>
  <c r="C46" i="7"/>
  <c r="C47" i="7" s="1"/>
  <c r="G43" i="7"/>
  <c r="F43" i="7"/>
  <c r="D43" i="7"/>
  <c r="C43" i="7"/>
  <c r="D42" i="7"/>
  <c r="G42" i="7"/>
  <c r="F42" i="7"/>
  <c r="H44" i="7"/>
  <c r="J44" i="7" s="1"/>
  <c r="G41" i="7"/>
  <c r="F41" i="7"/>
  <c r="C41" i="7"/>
  <c r="D38" i="7"/>
  <c r="G38" i="7"/>
  <c r="F38" i="7"/>
  <c r="C38" i="7"/>
  <c r="G37" i="7"/>
  <c r="F37" i="7"/>
  <c r="C37" i="7"/>
  <c r="C39" i="7" s="1"/>
  <c r="D34" i="7"/>
  <c r="G34" i="7"/>
  <c r="F34" i="7"/>
  <c r="C34" i="7"/>
  <c r="D33" i="7"/>
  <c r="G33" i="7"/>
  <c r="F33" i="7"/>
  <c r="C33" i="7"/>
  <c r="G32" i="7"/>
  <c r="F32" i="7"/>
  <c r="D32" i="7"/>
  <c r="C32" i="7"/>
  <c r="D31" i="7"/>
  <c r="G31" i="7"/>
  <c r="F31" i="7"/>
  <c r="D30" i="7"/>
  <c r="G30" i="7"/>
  <c r="F30" i="7"/>
  <c r="C30" i="7"/>
  <c r="G29" i="7"/>
  <c r="F29" i="7"/>
  <c r="D29" i="7"/>
  <c r="C29" i="7"/>
  <c r="D28" i="7"/>
  <c r="G28" i="7"/>
  <c r="F28" i="7"/>
  <c r="C28" i="7"/>
  <c r="G27" i="7"/>
  <c r="F27" i="7"/>
  <c r="D27" i="7"/>
  <c r="C27" i="7"/>
  <c r="D26" i="7"/>
  <c r="G26" i="7"/>
  <c r="F26" i="7"/>
  <c r="C26" i="7"/>
  <c r="D25" i="7"/>
  <c r="G25" i="7"/>
  <c r="F25" i="7"/>
  <c r="C25" i="7"/>
  <c r="G24" i="7"/>
  <c r="F24" i="7"/>
  <c r="D24" i="7"/>
  <c r="C24" i="7"/>
  <c r="D23" i="7"/>
  <c r="G23" i="7"/>
  <c r="F23" i="7"/>
  <c r="H35" i="7"/>
  <c r="J35" i="7" s="1"/>
  <c r="G22" i="7"/>
  <c r="F22" i="7"/>
  <c r="C22" i="7"/>
  <c r="D19" i="7"/>
  <c r="G19" i="7"/>
  <c r="F19" i="7"/>
  <c r="C19" i="7"/>
  <c r="D18" i="7"/>
  <c r="G18" i="7"/>
  <c r="F18" i="7"/>
  <c r="C18" i="7"/>
  <c r="G17" i="7"/>
  <c r="F17" i="7"/>
  <c r="D17" i="7"/>
  <c r="C17" i="7"/>
  <c r="D16" i="7"/>
  <c r="G16" i="7"/>
  <c r="F16" i="7"/>
  <c r="D15" i="7"/>
  <c r="G15" i="7"/>
  <c r="F15" i="7"/>
  <c r="C15" i="7"/>
  <c r="D14" i="7"/>
  <c r="G14" i="7"/>
  <c r="F14" i="7"/>
  <c r="C14" i="7"/>
  <c r="H20" i="7"/>
  <c r="J20" i="7" s="1"/>
  <c r="G13" i="7"/>
  <c r="F13" i="7"/>
  <c r="D13" i="7"/>
  <c r="C13" i="7"/>
  <c r="G10" i="7"/>
  <c r="F10" i="7"/>
  <c r="D10" i="7"/>
  <c r="C10" i="7"/>
  <c r="D9" i="7"/>
  <c r="G9" i="7"/>
  <c r="F9" i="7"/>
  <c r="D8" i="7"/>
  <c r="G8" i="7"/>
  <c r="F8" i="7"/>
  <c r="C8" i="7"/>
  <c r="H11" i="7"/>
  <c r="J11" i="7" s="1"/>
  <c r="G7" i="7"/>
  <c r="F7" i="7"/>
  <c r="C7" i="7"/>
  <c r="F44" i="6"/>
  <c r="E46" i="6"/>
  <c r="D46" i="6"/>
  <c r="C46" i="6"/>
  <c r="B46" i="6"/>
  <c r="F37" i="6"/>
  <c r="F35" i="6"/>
  <c r="F33" i="6"/>
  <c r="F31" i="6"/>
  <c r="F29" i="6"/>
  <c r="F27" i="6"/>
  <c r="F25" i="6"/>
  <c r="F23" i="6"/>
  <c r="E21" i="6"/>
  <c r="E38" i="6" s="1"/>
  <c r="F20" i="6"/>
  <c r="F19" i="6"/>
  <c r="F18" i="6"/>
  <c r="D21" i="6"/>
  <c r="C21" i="6"/>
  <c r="C38" i="6" s="1"/>
  <c r="B21" i="6"/>
  <c r="E12" i="6"/>
  <c r="E40" i="6" s="1"/>
  <c r="E48" i="6" s="1"/>
  <c r="F11" i="6"/>
  <c r="F10" i="6"/>
  <c r="F9" i="6"/>
  <c r="D12" i="6"/>
  <c r="C12" i="6"/>
  <c r="F8" i="6"/>
  <c r="F12" i="6" s="1"/>
  <c r="D38" i="5"/>
  <c r="D36" i="5"/>
  <c r="D34" i="5"/>
  <c r="D32" i="5"/>
  <c r="D30" i="5"/>
  <c r="D28" i="5"/>
  <c r="D26" i="5"/>
  <c r="D24" i="5"/>
  <c r="D20" i="5"/>
  <c r="C22" i="5"/>
  <c r="C39" i="5" s="1"/>
  <c r="B22" i="5"/>
  <c r="D12" i="5"/>
  <c r="D11" i="5"/>
  <c r="D10" i="5"/>
  <c r="C13" i="5"/>
  <c r="B13" i="5"/>
  <c r="C9" i="7" l="1"/>
  <c r="C16" i="7"/>
  <c r="C20" i="7" s="1"/>
  <c r="D22" i="7"/>
  <c r="D35" i="7" s="1"/>
  <c r="C23" i="7"/>
  <c r="C31" i="7"/>
  <c r="H39" i="7"/>
  <c r="D41" i="7"/>
  <c r="D44" i="7" s="1"/>
  <c r="C42" i="7"/>
  <c r="C44" i="7" s="1"/>
  <c r="J46" i="7"/>
  <c r="C11" i="7"/>
  <c r="D20" i="7"/>
  <c r="C35" i="7"/>
  <c r="J34" i="7" s="1"/>
  <c r="C40" i="6"/>
  <c r="C48" i="6" s="1"/>
  <c r="C52" i="6" s="1"/>
  <c r="B38" i="6"/>
  <c r="D38" i="6"/>
  <c r="D40" i="6" s="1"/>
  <c r="D48" i="6" s="1"/>
  <c r="D52" i="6" s="1"/>
  <c r="B39" i="5"/>
  <c r="B41" i="5" s="1"/>
  <c r="B45" i="5" s="1"/>
  <c r="C41" i="5"/>
  <c r="C45" i="5" s="1"/>
  <c r="J55" i="7"/>
  <c r="D37" i="7"/>
  <c r="D39" i="7" s="1"/>
  <c r="D7" i="7"/>
  <c r="D11" i="7" s="1"/>
  <c r="D58" i="7" s="1"/>
  <c r="D70" i="7" s="1"/>
  <c r="B12" i="6"/>
  <c r="B40" i="6" s="1"/>
  <c r="B48" i="6" s="1"/>
  <c r="B52" i="6" s="1"/>
  <c r="F17" i="6"/>
  <c r="F21" i="6" s="1"/>
  <c r="F38" i="6" s="1"/>
  <c r="F40" i="6" s="1"/>
  <c r="F43" i="6"/>
  <c r="F46" i="6" s="1"/>
  <c r="D18" i="5"/>
  <c r="D22" i="5" s="1"/>
  <c r="D39" i="5" s="1"/>
  <c r="D9" i="5"/>
  <c r="D13" i="5" s="1"/>
  <c r="J43" i="7" l="1"/>
  <c r="H58" i="7"/>
  <c r="H70" i="7" s="1"/>
  <c r="J39" i="7"/>
  <c r="J38" i="7"/>
  <c r="J19" i="7"/>
  <c r="C58" i="7"/>
  <c r="C70" i="7" s="1"/>
  <c r="F48" i="6"/>
  <c r="D41" i="5"/>
  <c r="D45" i="5" s="1"/>
  <c r="J10" i="7"/>
</calcChain>
</file>

<file path=xl/sharedStrings.xml><?xml version="1.0" encoding="utf-8"?>
<sst xmlns="http://schemas.openxmlformats.org/spreadsheetml/2006/main" count="500" uniqueCount="421">
  <si>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</si>
  <si>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</si>
  <si>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</si>
  <si>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</si>
  <si>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</si>
  <si>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</si>
  <si>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</si>
  <si>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</si>
  <si>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</si>
  <si>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</si>
  <si>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</si>
  <si>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</si>
  <si>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</si>
  <si>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</si>
  <si>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</si>
  <si>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</si>
  <si>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</si>
  <si>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</si>
  <si>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</si>
  <si>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</si>
  <si>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</si>
  <si>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</si>
  <si>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</si>
  <si>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</si>
  <si>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</si>
  <si>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</si>
  <si>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</si>
  <si>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</si>
  <si>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</si>
  <si>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</si>
  <si>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</si>
  <si>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</si>
  <si>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</si>
  <si>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</si>
  <si>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</si>
  <si>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</si>
  <si>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</si>
  <si>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</si>
  <si>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</si>
  <si>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</si>
  <si>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</si>
  <si>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</si>
  <si>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</si>
  <si>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</si>
  <si>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</si>
  <si>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</si>
  <si>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</si>
  <si>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</si>
  <si>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</si>
  <si>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</si>
  <si>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</si>
  <si>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</si>
  <si>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</si>
  <si>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</si>
  <si>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</si>
  <si>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</si>
  <si>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</si>
  <si>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</si>
  <si>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</si>
  <si>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</si>
  <si>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</si>
  <si>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</si>
  <si>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</si>
  <si>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</si>
  <si>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</si>
  <si>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</si>
  <si>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</si>
  <si>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</si>
  <si>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</si>
  <si>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</si>
  <si>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</si>
  <si>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</si>
  <si>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</si>
  <si>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</si>
  <si>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</si>
  <si>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</si>
  <si>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</si>
  <si>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</si>
  <si>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</si>
  <si>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</si>
  <si>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</si>
  <si>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</si>
  <si>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</si>
  <si>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</si>
  <si>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</si>
  <si>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</si>
  <si>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</si>
  <si>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</si>
  <si>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</si>
  <si>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</si>
  <si>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</si>
  <si>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</si>
  <si>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</si>
  <si>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</si>
  <si>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</si>
  <si>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</si>
  <si>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</si>
  <si>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</si>
  <si>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</si>
  <si>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</si>
  <si>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</si>
  <si>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</si>
  <si>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</si>
  <si>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</si>
  <si>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</si>
  <si>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</si>
  <si>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</si>
  <si>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</si>
  <si>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</si>
  <si>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</si>
  <si>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</si>
  <si>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</si>
  <si>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</si>
  <si>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</si>
  <si>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</si>
  <si>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</si>
  <si>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</si>
  <si>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</si>
  <si>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</si>
  <si>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</si>
  <si>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</si>
  <si>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</si>
  <si>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</si>
  <si>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</si>
  <si>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</si>
  <si>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</si>
  <si>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</si>
  <si>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</si>
  <si>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</si>
  <si>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</si>
  <si>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</si>
  <si>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</si>
  <si>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</si>
  <si>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</si>
  <si>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</si>
  <si>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</si>
  <si>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</si>
  <si>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</si>
  <si>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</si>
  <si>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</si>
  <si>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</si>
  <si>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</si>
  <si>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</si>
  <si>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</si>
  <si>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</si>
  <si>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</si>
  <si>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</si>
  <si>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</si>
  <si>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</si>
  <si>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</si>
  <si>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</si>
  <si>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</si>
  <si>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</si>
  <si>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</si>
  <si>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</si>
  <si>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</si>
  <si>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</si>
  <si>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</si>
  <si>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</si>
  <si>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</si>
  <si>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</si>
  <si>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</si>
  <si>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</si>
  <si>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</si>
  <si>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</si>
  <si>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</si>
  <si>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</si>
  <si>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</si>
  <si>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</si>
  <si>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</si>
  <si>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</si>
  <si>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</si>
  <si>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</si>
  <si>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</si>
  <si>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</si>
  <si>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</si>
  <si>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</si>
  <si>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</si>
  <si>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</si>
  <si>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</si>
  <si>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</si>
  <si>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</si>
  <si>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</si>
  <si>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</si>
  <si>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</si>
  <si>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</si>
  <si>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</si>
  <si>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</si>
  <si>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</si>
  <si>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</si>
  <si>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</si>
  <si>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</si>
  <si>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</si>
  <si>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</si>
  <si>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</si>
  <si>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</si>
  <si>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</si>
  <si>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</si>
  <si>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</si>
  <si>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</si>
  <si>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</si>
  <si>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</si>
  <si>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</si>
  <si>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</si>
  <si>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</si>
  <si>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</si>
  <si>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</si>
  <si>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</si>
  <si>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</si>
  <si>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</si>
  <si>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</si>
  <si>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</si>
  <si>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</si>
  <si>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</si>
  <si>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</si>
  <si>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</si>
  <si>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</si>
  <si>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</si>
  <si>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</si>
  <si>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</si>
  <si>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</si>
  <si>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</si>
  <si>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</si>
  <si>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</si>
  <si>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</si>
  <si>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</si>
  <si>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</si>
  <si>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</si>
  <si>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</si>
  <si>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</si>
  <si>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</si>
  <si>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</si>
  <si>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</si>
  <si>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</si>
  <si>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</si>
  <si>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</si>
  <si>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</si>
  <si>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</si>
  <si>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</si>
  <si>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</si>
  <si>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</si>
  <si>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</si>
  <si>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</si>
  <si>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</si>
  <si>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</si>
  <si>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</si>
  <si>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</si>
  <si>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</si>
  <si>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</si>
  <si>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</si>
  <si>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</si>
  <si>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</si>
  <si>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</si>
  <si>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</si>
  <si>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</si>
  <si>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</si>
  <si>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</si>
  <si>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</si>
  <si>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</si>
  <si>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</si>
  <si>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</si>
  <si>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</si>
  <si>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</si>
  <si>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</si>
  <si>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</si>
  <si>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</si>
  <si>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</si>
  <si>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</si>
  <si>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</si>
  <si>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</si>
  <si>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</si>
  <si>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</si>
  <si>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</si>
  <si>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</si>
  <si>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</si>
  <si>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</si>
  <si>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</si>
  <si>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</si>
  <si>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</si>
  <si>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</si>
  <si>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</si>
  <si>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</si>
  <si>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</si>
  <si>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</si>
  <si>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</si>
  <si>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</si>
  <si>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</si>
  <si>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</si>
  <si>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</si>
  <si>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</si>
  <si>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</si>
  <si>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</si>
  <si>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</si>
  <si>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</si>
  <si>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</si>
  <si>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</si>
  <si>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</si>
  <si>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</si>
  <si>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</si>
  <si>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</si>
  <si>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</si>
  <si>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</si>
  <si>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</si>
  <si>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</si>
  <si>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</si>
  <si>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</si>
  <si>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</si>
  <si>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</si>
  <si>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</si>
  <si>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</si>
  <si>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</si>
  <si>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</si>
  <si>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</si>
  <si>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</si>
  <si>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</si>
  <si>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</si>
  <si>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</si>
  <si>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</si>
  <si>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</si>
  <si>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</si>
  <si>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</si>
  <si>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</si>
  <si>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</si>
  <si>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</si>
  <si>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</si>
  <si>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</si>
  <si>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</si>
  <si>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</si>
  <si>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</si>
  <si>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</si>
  <si>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</si>
  <si>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</si>
  <si>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</si>
  <si>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</si>
  <si>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</si>
  <si>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</si>
  <si>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</si>
  <si>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RATE BASE</t>
  </si>
  <si>
    <t>Total</t>
  </si>
  <si>
    <t>PUGET SOUND ENERGY</t>
  </si>
  <si>
    <t>PERIODIC ALLOCATED RESULTS OF OPERATIONS</t>
  </si>
  <si>
    <t>(Based on allocation factors developed for the 12 ME 12/31/2014)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</si>
  <si>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</si>
  <si>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</si>
  <si>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</si>
  <si>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</si>
  <si>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</si>
  <si>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</si>
  <si>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</si>
  <si>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</si>
  <si>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ACTUAL RESULTS OF OPERATIONS</t>
  </si>
  <si>
    <t>Energy N/A</t>
  </si>
  <si>
    <t>ALLOCATION OF COMMON CHARGES</t>
  </si>
  <si>
    <t>Check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</si>
  <si>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</si>
  <si>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</si>
  <si>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</si>
  <si>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</si>
  <si>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</si>
  <si>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</si>
  <si>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</si>
  <si>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</si>
  <si>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</si>
  <si>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</si>
  <si>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</si>
  <si>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</si>
  <si>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</si>
  <si>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</si>
  <si>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</si>
  <si>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</si>
  <si>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</si>
  <si>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</si>
  <si>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</si>
  <si>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</si>
  <si>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</si>
  <si>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</si>
  <si>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</si>
  <si>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</si>
  <si>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</si>
  <si>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</si>
  <si>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</si>
  <si>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</si>
  <si>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</si>
  <si>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</si>
  <si>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</si>
  <si>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</si>
  <si>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</si>
  <si>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</si>
  <si>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</si>
  <si>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</si>
  <si>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</si>
  <si>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</si>
  <si>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</si>
  <si>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</si>
  <si>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</si>
  <si>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</si>
  <si>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</si>
  <si>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</si>
  <si>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</si>
  <si>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</si>
  <si>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</si>
  <si>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</si>
  <si>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</si>
  <si>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</si>
  <si>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</si>
  <si>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</si>
  <si>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CHECK</t>
  </si>
  <si>
    <t>Detail</t>
  </si>
  <si>
    <t>Summary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</si>
  <si>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</si>
  <si>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</si>
  <si>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</si>
  <si>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</si>
  <si>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</si>
  <si>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</si>
  <si>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</si>
  <si>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FOR THE MONTH ENDED NOVEMBER 30, 2015</t>
  </si>
  <si>
    <t xml:space="preserve">               (19) 886 - Maint of Facilities and Structures</t>
  </si>
  <si>
    <t xml:space="preserve">               (17) 8441 - Gas LNG Oper Sup &amp; Eng</t>
  </si>
  <si>
    <t xml:space="preserve">          (5) 456 - Other Electric Revenues</t>
  </si>
  <si>
    <t xml:space="preserve">          (5) 456 - Other Electric Revenues - Unbilled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</si>
</sst>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3" fillId="0" borderId="0" xfId="0" applyFont="1" applyAlignment="1">
      <alignment vertical="center"/>
    </xf>
    <xf numFmtId="0" fontId="0" fillId="0" borderId="14" xfId="0" applyBorder="1"/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165" fontId="24" fillId="0" borderId="18" xfId="0" quotePrefix="1" applyNumberFormat="1" applyFont="1" applyFill="1" applyBorder="1" applyAlignment="1">
      <alignment horizontal="left"/>
    </xf>
    <xf numFmtId="37" fontId="24" fillId="0" borderId="0" xfId="0" applyNumberFormat="1" applyFont="1" applyFill="1" applyBorder="1"/>
    <xf numFmtId="37" fontId="24" fillId="0" borderId="19" xfId="0" applyNumberFormat="1" applyFont="1" applyFill="1" applyBorder="1"/>
    <xf numFmtId="165" fontId="24" fillId="0" borderId="18" xfId="0" applyNumberFormat="1" applyFont="1" applyFill="1" applyBorder="1"/>
    <xf numFmtId="166" fontId="24" fillId="0" borderId="0" xfId="0" applyNumberFormat="1" applyFont="1" applyFill="1"/>
    <xf numFmtId="166" fontId="24" fillId="0" borderId="19" xfId="0" applyNumberFormat="1" applyFont="1" applyFill="1" applyBorder="1"/>
    <xf numFmtId="166" fontId="24" fillId="0" borderId="20" xfId="0" applyNumberFormat="1" applyFont="1" applyFill="1" applyBorder="1"/>
    <xf numFmtId="166" fontId="24" fillId="0" borderId="12" xfId="0" applyNumberFormat="1" applyFont="1" applyFill="1" applyBorder="1"/>
    <xf numFmtId="37" fontId="24" fillId="0" borderId="21" xfId="0" applyNumberFormat="1" applyFont="1" applyFill="1" applyBorder="1"/>
    <xf numFmtId="166" fontId="24" fillId="0" borderId="0" xfId="0" applyNumberFormat="1" applyFont="1" applyFill="1" applyBorder="1"/>
    <xf numFmtId="167" fontId="24" fillId="0" borderId="0" xfId="0" applyNumberFormat="1" applyFont="1" applyFill="1"/>
    <xf numFmtId="167" fontId="24" fillId="0" borderId="19" xfId="0" applyNumberFormat="1" applyFont="1" applyFill="1" applyBorder="1"/>
    <xf numFmtId="167" fontId="24" fillId="0" borderId="20" xfId="0" applyNumberFormat="1" applyFont="1" applyFill="1" applyBorder="1"/>
    <xf numFmtId="167" fontId="24" fillId="0" borderId="12" xfId="0" applyNumberFormat="1" applyFont="1" applyFill="1" applyBorder="1"/>
    <xf numFmtId="167" fontId="24" fillId="0" borderId="21" xfId="0" applyNumberFormat="1" applyFont="1" applyFill="1" applyBorder="1"/>
    <xf numFmtId="165" fontId="24" fillId="0" borderId="18" xfId="0" quotePrefix="1" applyNumberFormat="1" applyFont="1" applyBorder="1" applyAlignment="1">
      <alignment horizontal="left"/>
    </xf>
    <xf numFmtId="37" fontId="24" fillId="0" borderId="0" xfId="0" applyNumberFormat="1" applyFont="1" applyBorder="1"/>
    <xf numFmtId="37" fontId="24" fillId="0" borderId="19" xfId="0" applyNumberFormat="1" applyFont="1" applyBorder="1"/>
    <xf numFmtId="167" fontId="24" fillId="0" borderId="0" xfId="0" applyNumberFormat="1" applyFont="1"/>
    <xf numFmtId="165" fontId="24" fillId="0" borderId="18" xfId="0" applyNumberFormat="1" applyFont="1" applyBorder="1"/>
    <xf numFmtId="167" fontId="24" fillId="0" borderId="19" xfId="0" applyNumberFormat="1" applyFont="1" applyBorder="1"/>
    <xf numFmtId="167" fontId="24" fillId="0" borderId="20" xfId="0" applyNumberFormat="1" applyFont="1" applyBorder="1"/>
    <xf numFmtId="167" fontId="24" fillId="0" borderId="12" xfId="0" applyNumberFormat="1" applyFont="1" applyBorder="1"/>
    <xf numFmtId="167" fontId="24" fillId="0" borderId="21" xfId="0" applyNumberFormat="1" applyFont="1" applyBorder="1"/>
    <xf numFmtId="165" fontId="25" fillId="0" borderId="18" xfId="0" applyNumberFormat="1" applyFont="1" applyBorder="1"/>
    <xf numFmtId="166" fontId="26" fillId="0" borderId="0" xfId="0" applyNumberFormat="1" applyFont="1" applyBorder="1"/>
    <xf numFmtId="166" fontId="26" fillId="0" borderId="19" xfId="0" applyNumberFormat="1" applyFont="1" applyBorder="1"/>
    <xf numFmtId="165" fontId="22" fillId="0" borderId="22" xfId="0" quotePrefix="1" applyNumberFormat="1" applyFont="1" applyFill="1" applyBorder="1" applyAlignment="1">
      <alignment horizontal="left" vertical="center"/>
    </xf>
    <xf numFmtId="42" fontId="24" fillId="0" borderId="12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165" fontId="25" fillId="0" borderId="23" xfId="0" applyNumberFormat="1" applyFont="1" applyBorder="1"/>
    <xf numFmtId="37" fontId="24" fillId="0" borderId="10" xfId="0" applyNumberFormat="1" applyFont="1" applyFill="1" applyBorder="1"/>
    <xf numFmtId="37" fontId="24" fillId="0" borderId="24" xfId="0" applyNumberFormat="1" applyFont="1" applyFill="1" applyBorder="1"/>
    <xf numFmtId="167" fontId="0" fillId="0" borderId="0" xfId="0" applyNumberFormat="1" applyFill="1"/>
    <xf numFmtId="167" fontId="24" fillId="0" borderId="0" xfId="0" applyNumberFormat="1" applyFont="1" applyFill="1" applyBorder="1"/>
    <xf numFmtId="167" fontId="24" fillId="0" borderId="25" xfId="0" applyNumberFormat="1" applyFont="1" applyFill="1" applyBorder="1"/>
    <xf numFmtId="37" fontId="24" fillId="0" borderId="12" xfId="0" applyNumberFormat="1" applyFont="1" applyFill="1" applyBorder="1"/>
    <xf numFmtId="43" fontId="0" fillId="0" borderId="0" xfId="0" applyNumberFormat="1" applyFill="1"/>
    <xf numFmtId="165" fontId="24" fillId="0" borderId="25" xfId="0" applyNumberFormat="1" applyFont="1" applyBorder="1"/>
    <xf numFmtId="165" fontId="22" fillId="0" borderId="18" xfId="0" applyNumberFormat="1" applyFont="1" applyBorder="1" applyAlignment="1">
      <alignment vertical="top"/>
    </xf>
    <xf numFmtId="166" fontId="26" fillId="0" borderId="0" xfId="0" applyNumberFormat="1" applyFont="1" applyFill="1" applyBorder="1"/>
    <xf numFmtId="166" fontId="26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2" fillId="0" borderId="0" xfId="0" applyFont="1" applyFill="1" applyAlignment="1">
      <alignment horizontal="centerContinuous" vertical="center"/>
    </xf>
    <xf numFmtId="0" fontId="24" fillId="0" borderId="0" xfId="0" applyFont="1" applyFill="1"/>
    <xf numFmtId="0" fontId="22" fillId="0" borderId="0" xfId="0" applyFont="1" applyFill="1" applyAlignment="1">
      <alignment horizontal="centerContinuous"/>
    </xf>
    <xf numFmtId="0" fontId="24" fillId="0" borderId="0" xfId="0" applyFont="1" applyFill="1" applyBorder="1"/>
    <xf numFmtId="0" fontId="24" fillId="0" borderId="1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167" fontId="24" fillId="0" borderId="14" xfId="0" applyNumberFormat="1" applyFont="1" applyFill="1" applyBorder="1" applyAlignment="1">
      <alignment horizontal="center" vertical="center" wrapText="1"/>
    </xf>
    <xf numFmtId="167" fontId="24" fillId="0" borderId="14" xfId="0" quotePrefix="1" applyNumberFormat="1" applyFont="1" applyFill="1" applyBorder="1" applyAlignment="1">
      <alignment horizontal="center" vertical="center" wrapText="1"/>
    </xf>
    <xf numFmtId="10" fontId="24" fillId="0" borderId="14" xfId="0" quotePrefix="1" applyNumberFormat="1" applyFont="1" applyFill="1" applyBorder="1" applyAlignment="1">
      <alignment horizontal="center" vertical="center" wrapText="1"/>
    </xf>
    <xf numFmtId="0" fontId="24" fillId="0" borderId="25" xfId="0" applyFont="1" applyFill="1" applyBorder="1"/>
    <xf numFmtId="0" fontId="24" fillId="0" borderId="19" xfId="0" applyFont="1" applyFill="1" applyBorder="1"/>
    <xf numFmtId="167" fontId="24" fillId="0" borderId="23" xfId="0" applyNumberFormat="1" applyFont="1" applyFill="1" applyBorder="1"/>
    <xf numFmtId="167" fontId="24" fillId="0" borderId="23" xfId="0" applyNumberFormat="1" applyFont="1" applyFill="1" applyBorder="1" applyAlignment="1">
      <alignment horizontal="center"/>
    </xf>
    <xf numFmtId="10" fontId="24" fillId="0" borderId="23" xfId="0" applyNumberFormat="1" applyFont="1" applyFill="1" applyBorder="1"/>
    <xf numFmtId="168" fontId="24" fillId="0" borderId="0" xfId="0" applyNumberFormat="1" applyFont="1" applyFill="1"/>
    <xf numFmtId="166" fontId="24" fillId="0" borderId="18" xfId="0" applyNumberFormat="1" applyFont="1" applyFill="1" applyBorder="1"/>
    <xf numFmtId="0" fontId="24" fillId="0" borderId="18" xfId="0" applyNumberFormat="1" applyFont="1" applyFill="1" applyBorder="1" applyAlignment="1">
      <alignment horizontal="center"/>
    </xf>
    <xf numFmtId="10" fontId="24" fillId="0" borderId="18" xfId="0" applyNumberFormat="1" applyFont="1" applyFill="1" applyBorder="1" applyAlignment="1">
      <alignment horizontal="right" wrapText="1"/>
    </xf>
    <xf numFmtId="37" fontId="24" fillId="0" borderId="18" xfId="0" applyNumberFormat="1" applyFont="1" applyFill="1" applyBorder="1"/>
    <xf numFmtId="37" fontId="24" fillId="0" borderId="22" xfId="0" applyNumberFormat="1" applyFont="1" applyFill="1" applyBorder="1"/>
    <xf numFmtId="0" fontId="24" fillId="0" borderId="22" xfId="0" applyNumberFormat="1" applyFont="1" applyFill="1" applyBorder="1" applyAlignment="1">
      <alignment horizontal="center"/>
    </xf>
    <xf numFmtId="10" fontId="24" fillId="0" borderId="22" xfId="0" applyNumberFormat="1" applyFont="1" applyFill="1" applyBorder="1" applyAlignment="1">
      <alignment horizontal="right" wrapText="1"/>
    </xf>
    <xf numFmtId="166" fontId="24" fillId="0" borderId="22" xfId="0" applyNumberFormat="1" applyFont="1" applyFill="1" applyBorder="1"/>
    <xf numFmtId="10" fontId="24" fillId="0" borderId="18" xfId="0" applyNumberFormat="1" applyFont="1" applyFill="1" applyBorder="1"/>
    <xf numFmtId="167" fontId="24" fillId="0" borderId="18" xfId="0" applyNumberFormat="1" applyFont="1" applyFill="1" applyBorder="1"/>
    <xf numFmtId="167" fontId="24" fillId="0" borderId="22" xfId="0" applyNumberFormat="1" applyFont="1" applyFill="1" applyBorder="1"/>
    <xf numFmtId="10" fontId="24" fillId="0" borderId="25" xfId="0" applyNumberFormat="1" applyFont="1" applyFill="1" applyBorder="1" applyAlignment="1">
      <alignment horizontal="right" wrapText="1"/>
    </xf>
    <xf numFmtId="10" fontId="24" fillId="0" borderId="25" xfId="0" applyNumberFormat="1" applyFont="1" applyFill="1" applyBorder="1"/>
    <xf numFmtId="166" fontId="24" fillId="0" borderId="23" xfId="0" applyNumberFormat="1" applyFont="1" applyFill="1" applyBorder="1"/>
    <xf numFmtId="168" fontId="24" fillId="0" borderId="0" xfId="0" applyNumberFormat="1" applyFont="1"/>
    <xf numFmtId="10" fontId="24" fillId="0" borderId="20" xfId="0" applyNumberFormat="1" applyFont="1" applyFill="1" applyBorder="1" applyAlignment="1">
      <alignment horizontal="right" wrapText="1"/>
    </xf>
    <xf numFmtId="166" fontId="24" fillId="0" borderId="21" xfId="0" applyNumberFormat="1" applyFont="1" applyFill="1" applyBorder="1"/>
    <xf numFmtId="0" fontId="24" fillId="0" borderId="25" xfId="0" quotePrefix="1" applyFont="1" applyFill="1" applyBorder="1" applyAlignment="1">
      <alignment horizontal="left"/>
    </xf>
    <xf numFmtId="0" fontId="24" fillId="0" borderId="18" xfId="0" applyFont="1" applyFill="1" applyBorder="1"/>
    <xf numFmtId="43" fontId="24" fillId="0" borderId="18" xfId="0" applyNumberFormat="1" applyFont="1" applyFill="1" applyBorder="1"/>
    <xf numFmtId="5" fontId="24" fillId="0" borderId="19" xfId="0" applyNumberFormat="1" applyFont="1" applyFill="1" applyBorder="1"/>
    <xf numFmtId="0" fontId="24" fillId="0" borderId="22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/>
    <xf numFmtId="10" fontId="24" fillId="0" borderId="22" xfId="0" applyNumberFormat="1" applyFont="1" applyFill="1" applyBorder="1"/>
    <xf numFmtId="166" fontId="26" fillId="0" borderId="22" xfId="0" applyNumberFormat="1" applyFont="1" applyFill="1" applyBorder="1"/>
    <xf numFmtId="10" fontId="26" fillId="0" borderId="22" xfId="0" applyNumberFormat="1" applyFont="1" applyFill="1" applyBorder="1"/>
    <xf numFmtId="166" fontId="26" fillId="0" borderId="21" xfId="0" applyNumberFormat="1" applyFont="1" applyFill="1" applyBorder="1"/>
    <xf numFmtId="43" fontId="21" fillId="0" borderId="0" xfId="0" applyNumberFormat="1" applyFont="1"/>
    <xf numFmtId="0" fontId="24" fillId="0" borderId="26" xfId="0" applyFont="1" applyFill="1" applyBorder="1"/>
    <xf numFmtId="0" fontId="24" fillId="0" borderId="10" xfId="0" applyFont="1" applyFill="1" applyBorder="1" applyAlignment="1">
      <alignment horizontal="center"/>
    </xf>
    <xf numFmtId="167" fontId="24" fillId="0" borderId="10" xfId="0" applyNumberFormat="1" applyFont="1" applyFill="1" applyBorder="1"/>
    <xf numFmtId="10" fontId="24" fillId="0" borderId="10" xfId="0" applyNumberFormat="1" applyFont="1" applyFill="1" applyBorder="1" applyAlignment="1">
      <alignment horizontal="center"/>
    </xf>
    <xf numFmtId="167" fontId="24" fillId="0" borderId="24" xfId="0" applyNumberFormat="1" applyFont="1" applyFill="1" applyBorder="1"/>
    <xf numFmtId="0" fontId="24" fillId="0" borderId="0" xfId="0" applyFont="1" applyFill="1" applyBorder="1" applyAlignment="1">
      <alignment horizontal="center"/>
    </xf>
    <xf numFmtId="167" fontId="24" fillId="0" borderId="0" xfId="0" quotePrefix="1" applyNumberFormat="1" applyFont="1" applyFill="1" applyBorder="1" applyAlignment="1">
      <alignment horizontal="left"/>
    </xf>
    <xf numFmtId="10" fontId="24" fillId="0" borderId="26" xfId="0" applyNumberFormat="1" applyFont="1" applyFill="1" applyBorder="1"/>
    <xf numFmtId="10" fontId="24" fillId="0" borderId="24" xfId="0" applyNumberFormat="1" applyFont="1" applyFill="1" applyBorder="1"/>
    <xf numFmtId="10" fontId="24" fillId="0" borderId="19" xfId="0" applyNumberFormat="1" applyFont="1" applyFill="1" applyBorder="1"/>
    <xf numFmtId="0" fontId="24" fillId="0" borderId="12" xfId="0" applyFont="1" applyFill="1" applyBorder="1" applyAlignment="1">
      <alignment horizontal="center"/>
    </xf>
    <xf numFmtId="167" fontId="24" fillId="0" borderId="12" xfId="0" quotePrefix="1" applyNumberFormat="1" applyFont="1" applyFill="1" applyBorder="1" applyAlignment="1">
      <alignment horizontal="left"/>
    </xf>
    <xf numFmtId="10" fontId="24" fillId="0" borderId="20" xfId="0" applyNumberFormat="1" applyFont="1" applyFill="1" applyBorder="1"/>
    <xf numFmtId="10" fontId="24" fillId="0" borderId="21" xfId="0" applyNumberFormat="1" applyFont="1" applyFill="1" applyBorder="1"/>
    <xf numFmtId="0" fontId="24" fillId="0" borderId="12" xfId="0" applyFont="1" applyFill="1" applyBorder="1"/>
    <xf numFmtId="0" fontId="28" fillId="0" borderId="0" xfId="0" applyFont="1" applyFill="1"/>
    <xf numFmtId="43" fontId="24" fillId="0" borderId="0" xfId="0" applyNumberFormat="1" applyFont="1" applyFill="1"/>
    <xf numFmtId="167" fontId="29" fillId="0" borderId="12" xfId="0" applyNumberFormat="1" applyFont="1" applyFill="1" applyBorder="1" applyAlignment="1">
      <alignment horizontal="center"/>
    </xf>
    <xf numFmtId="167" fontId="21" fillId="0" borderId="12" xfId="0" applyNumberFormat="1" applyFont="1" applyFill="1" applyBorder="1" applyAlignment="1">
      <alignment wrapText="1"/>
    </xf>
    <xf numFmtId="167" fontId="21" fillId="0" borderId="12" xfId="0" applyNumberFormat="1" applyFont="1" applyBorder="1" applyAlignment="1">
      <alignment horizontal="center" wrapText="1"/>
    </xf>
    <xf numFmtId="43" fontId="29" fillId="0" borderId="12" xfId="0" applyNumberFormat="1" applyFont="1" applyFill="1" applyBorder="1" applyAlignment="1">
      <alignment horizontal="center"/>
    </xf>
    <xf numFmtId="0" fontId="30" fillId="0" borderId="0" xfId="0" applyFont="1"/>
    <xf numFmtId="164" fontId="31" fillId="0" borderId="0" xfId="0" applyNumberFormat="1" applyFont="1" applyAlignment="1">
      <alignment horizontal="left"/>
    </xf>
    <xf numFmtId="167" fontId="32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left"/>
    </xf>
    <xf numFmtId="167" fontId="21" fillId="0" borderId="0" xfId="42" applyNumberFormat="1" applyFont="1" applyAlignment="1">
      <alignment horizontal="right"/>
    </xf>
    <xf numFmtId="167" fontId="19" fillId="0" borderId="0" xfId="42" applyNumberFormat="1" applyFont="1" applyAlignment="1">
      <alignment horizontal="right"/>
    </xf>
    <xf numFmtId="164" fontId="21" fillId="0" borderId="12" xfId="0" applyNumberFormat="1" applyFont="1" applyBorder="1" applyAlignment="1">
      <alignment horizontal="left"/>
    </xf>
    <xf numFmtId="167" fontId="21" fillId="0" borderId="10" xfId="42" applyNumberFormat="1" applyFont="1" applyFill="1" applyBorder="1" applyAlignment="1">
      <alignment horizontal="right"/>
    </xf>
    <xf numFmtId="167" fontId="19" fillId="0" borderId="10" xfId="42" applyNumberFormat="1" applyFont="1" applyFill="1" applyBorder="1" applyAlignment="1">
      <alignment horizontal="right"/>
    </xf>
    <xf numFmtId="167" fontId="30" fillId="0" borderId="0" xfId="42" applyNumberFormat="1" applyFont="1"/>
    <xf numFmtId="167" fontId="29" fillId="0" borderId="27" xfId="0" applyNumberFormat="1" applyFont="1" applyFill="1" applyBorder="1" applyAlignment="1">
      <alignment horizontal="left"/>
    </xf>
    <xf numFmtId="167" fontId="29" fillId="0" borderId="27" xfId="42" applyNumberFormat="1" applyFont="1" applyFill="1" applyBorder="1" applyAlignment="1">
      <alignment horizontal="right"/>
    </xf>
    <xf numFmtId="167" fontId="20" fillId="0" borderId="27" xfId="42" applyNumberFormat="1" applyFont="1" applyFill="1" applyBorder="1" applyAlignment="1">
      <alignment horizontal="right"/>
    </xf>
    <xf numFmtId="164" fontId="29" fillId="0" borderId="0" xfId="0" applyNumberFormat="1" applyFont="1" applyAlignment="1">
      <alignment horizontal="left"/>
    </xf>
    <xf numFmtId="167" fontId="21" fillId="0" borderId="0" xfId="42" applyNumberFormat="1" applyFont="1"/>
    <xf numFmtId="167" fontId="29" fillId="0" borderId="0" xfId="0" applyNumberFormat="1" applyFont="1" applyAlignment="1">
      <alignment horizontal="left"/>
    </xf>
    <xf numFmtId="167" fontId="31" fillId="0" borderId="0" xfId="0" applyNumberFormat="1" applyFont="1" applyAlignment="1">
      <alignment horizontal="left"/>
    </xf>
    <xf numFmtId="167" fontId="21" fillId="0" borderId="0" xfId="0" applyNumberFormat="1" applyFont="1" applyAlignment="1">
      <alignment horizontal="left"/>
    </xf>
    <xf numFmtId="167" fontId="21" fillId="0" borderId="12" xfId="0" applyNumberFormat="1" applyFont="1" applyBorder="1" applyAlignment="1">
      <alignment horizontal="left"/>
    </xf>
    <xf numFmtId="167" fontId="21" fillId="0" borderId="12" xfId="42" applyNumberFormat="1" applyFont="1" applyBorder="1" applyAlignment="1">
      <alignment horizontal="right"/>
    </xf>
    <xf numFmtId="167" fontId="19" fillId="0" borderId="12" xfId="42" applyNumberFormat="1" applyFont="1" applyBorder="1" applyAlignment="1">
      <alignment horizontal="right"/>
    </xf>
    <xf numFmtId="167" fontId="29" fillId="0" borderId="10" xfId="42" applyNumberFormat="1" applyFont="1" applyFill="1" applyBorder="1" applyAlignment="1">
      <alignment horizontal="right"/>
    </xf>
    <xf numFmtId="167" fontId="20" fillId="0" borderId="10" xfId="42" applyNumberFormat="1" applyFont="1" applyFill="1" applyBorder="1" applyAlignment="1">
      <alignment horizontal="right"/>
    </xf>
    <xf numFmtId="167" fontId="29" fillId="0" borderId="27" xfId="0" applyNumberFormat="1" applyFont="1" applyBorder="1" applyAlignment="1">
      <alignment horizontal="left"/>
    </xf>
    <xf numFmtId="167" fontId="29" fillId="0" borderId="13" xfId="42" applyNumberFormat="1" applyFont="1" applyFill="1" applyBorder="1" applyAlignment="1">
      <alignment horizontal="right"/>
    </xf>
    <xf numFmtId="167" fontId="20" fillId="0" borderId="13" xfId="42" applyNumberFormat="1" applyFont="1" applyFill="1" applyBorder="1" applyAlignment="1">
      <alignment horizontal="right"/>
    </xf>
    <xf numFmtId="167" fontId="21" fillId="0" borderId="0" xfId="0" applyNumberFormat="1" applyFont="1" applyBorder="1" applyAlignment="1">
      <alignment horizontal="left"/>
    </xf>
    <xf numFmtId="167" fontId="21" fillId="0" borderId="16" xfId="0" applyNumberFormat="1" applyFont="1" applyBorder="1" applyAlignment="1">
      <alignment horizontal="left"/>
    </xf>
    <xf numFmtId="167" fontId="21" fillId="0" borderId="16" xfId="42" applyNumberFormat="1" applyFont="1" applyBorder="1" applyAlignment="1">
      <alignment horizontal="right"/>
    </xf>
    <xf numFmtId="167" fontId="21" fillId="0" borderId="27" xfId="0" applyNumberFormat="1" applyFont="1" applyBorder="1" applyAlignment="1">
      <alignment horizontal="left"/>
    </xf>
    <xf numFmtId="167" fontId="21" fillId="0" borderId="27" xfId="42" applyNumberFormat="1" applyFont="1" applyBorder="1" applyAlignment="1">
      <alignment horizontal="right"/>
    </xf>
    <xf numFmtId="167" fontId="21" fillId="0" borderId="0" xfId="42" applyNumberFormat="1" applyFont="1" applyBorder="1" applyAlignment="1">
      <alignment horizontal="right"/>
    </xf>
    <xf numFmtId="167" fontId="19" fillId="0" borderId="11" xfId="42" applyNumberFormat="1" applyFont="1" applyBorder="1" applyAlignment="1">
      <alignment horizontal="right"/>
    </xf>
    <xf numFmtId="167" fontId="21" fillId="0" borderId="27" xfId="42" applyNumberFormat="1" applyFont="1" applyFill="1" applyBorder="1" applyAlignment="1">
      <alignment horizontal="right"/>
    </xf>
    <xf numFmtId="167" fontId="29" fillId="0" borderId="0" xfId="42" applyNumberFormat="1" applyFont="1" applyFill="1" applyBorder="1" applyAlignment="1">
      <alignment horizontal="right"/>
    </xf>
    <xf numFmtId="167" fontId="29" fillId="0" borderId="28" xfId="0" applyNumberFormat="1" applyFont="1" applyFill="1" applyBorder="1" applyAlignment="1">
      <alignment horizontal="center"/>
    </xf>
    <xf numFmtId="167" fontId="21" fillId="0" borderId="28" xfId="0" applyNumberFormat="1" applyFont="1" applyBorder="1" applyAlignment="1">
      <alignment horizontal="center" wrapText="1"/>
    </xf>
    <xf numFmtId="167" fontId="21" fillId="0" borderId="28" xfId="0" applyNumberFormat="1" applyFont="1" applyFill="1" applyBorder="1" applyAlignment="1">
      <alignment wrapText="1"/>
    </xf>
    <xf numFmtId="166" fontId="0" fillId="0" borderId="0" xfId="0" applyNumberFormat="1"/>
    <xf numFmtId="166" fontId="0" fillId="0" borderId="0" xfId="0" applyNumberFormat="1" applyFill="1"/>
    <xf numFmtId="166" fontId="16" fillId="0" borderId="0" xfId="0" applyNumberFormat="1" applyFont="1" applyFill="1"/>
    <xf numFmtId="164" fontId="21" fillId="0" borderId="0" xfId="0" applyNumberFormat="1" applyFont="1" applyBorder="1" applyAlignment="1">
      <alignment horizontal="left"/>
    </xf>
    <xf numFmtId="167" fontId="19" fillId="0" borderId="0" xfId="42" applyNumberFormat="1" applyFont="1" applyBorder="1" applyAlignment="1">
      <alignment horizontal="right"/>
    </xf>
    <xf numFmtId="167" fontId="21" fillId="0" borderId="0" xfId="42" applyNumberFormat="1" applyFont="1" applyFill="1" applyBorder="1" applyAlignment="1">
      <alignment horizontal="right"/>
    </xf>
    <xf numFmtId="167" fontId="19" fillId="0" borderId="0" xfId="42" applyNumberFormat="1" applyFont="1" applyFill="1" applyBorder="1" applyAlignment="1">
      <alignment horizontal="right"/>
    </xf>
    <xf numFmtId="164" fontId="31" fillId="0" borderId="0" xfId="0" applyNumberFormat="1" applyFont="1" applyBorder="1" applyAlignment="1">
      <alignment horizontal="left"/>
    </xf>
    <xf numFmtId="167" fontId="30" fillId="0" borderId="0" xfId="42" applyNumberFormat="1" applyFont="1" applyBorder="1"/>
    <xf numFmtId="167" fontId="21" fillId="0" borderId="0" xfId="0" applyNumberFormat="1" applyFont="1" applyFill="1" applyBorder="1" applyAlignment="1">
      <alignment horizontal="left"/>
    </xf>
    <xf numFmtId="167" fontId="21" fillId="0" borderId="0" xfId="42" applyNumberFormat="1" applyFont="1" applyBorder="1"/>
    <xf numFmtId="167" fontId="21" fillId="0" borderId="13" xfId="0" applyNumberFormat="1" applyFont="1" applyBorder="1" applyAlignment="1">
      <alignment horizontal="left"/>
    </xf>
    <xf numFmtId="167" fontId="21" fillId="0" borderId="13" xfId="42" applyNumberFormat="1" applyFont="1" applyBorder="1" applyAlignment="1">
      <alignment horizontal="right"/>
    </xf>
    <xf numFmtId="167" fontId="19" fillId="0" borderId="13" xfId="42" applyNumberFormat="1" applyFont="1" applyBorder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12" xfId="0" applyFont="1" applyBorder="1" applyAlignment="1">
      <alignment horizontal="center" vertical="center"/>
    </xf>
    <xf numFmtId="0" fontId="24" fillId="0" borderId="26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indexed="10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45"/>
  <sheetViews>
    <sheetView topLeftCell="A4" workbookViewId="0">
      <selection activeCell="G15" sqref="G15"/>
    </sheetView>
  </sheetViews>
  <sheetFormatPr defaultRowHeight="15" x14ac:dyDescent="0.25"/>
  <cols>
    <col min="1" max="1" width="40" style="1" bestFit="1" customWidth="1"/>
    <col min="2" max="2" width="15" style="1" customWidth="1"/>
    <col min="3" max="3" width="14.28515625" style="1" customWidth="1"/>
    <col min="4" max="4" width="14.7109375" style="1" customWidth="1"/>
    <col min="5" max="16384" width="9.140625" style="1"/>
  </cols>
  <sheetData>
    <row r="1" spans="1:4" x14ac:dyDescent="0.25">
      <c r="A1" s="4" t="s">
        <v>339</v>
      </c>
      <c r="B1" s="5"/>
      <c r="C1" s="5"/>
      <c r="D1" s="5"/>
    </row>
    <row r="2" spans="1:4" x14ac:dyDescent="0.25">
      <c r="A2" s="4" t="s">
        <v>340</v>
      </c>
      <c r="B2" s="5"/>
      <c r="C2" s="5"/>
      <c r="D2" s="5"/>
    </row>
    <row r="3" spans="1:4" x14ac:dyDescent="0.25">
      <c r="A3" s="176" t="s">
        <v>416</v>
      </c>
      <c r="B3" s="176"/>
      <c r="C3" s="176"/>
      <c r="D3" s="176"/>
    </row>
    <row r="4" spans="1:4" x14ac:dyDescent="0.25">
      <c r="B4" s="5"/>
      <c r="C4" s="5"/>
      <c r="D4" s="5"/>
    </row>
    <row r="5" spans="1:4" x14ac:dyDescent="0.25">
      <c r="A5" s="177" t="s">
        <v>341</v>
      </c>
      <c r="B5" s="177"/>
      <c r="C5" s="177"/>
      <c r="D5" s="177"/>
    </row>
    <row r="6" spans="1:4" x14ac:dyDescent="0.25">
      <c r="A6" s="6"/>
      <c r="B6" s="6"/>
      <c r="C6" s="6"/>
      <c r="D6" s="6"/>
    </row>
    <row r="7" spans="1:4" x14ac:dyDescent="0.25">
      <c r="A7" s="7"/>
      <c r="B7" s="8" t="s">
        <v>35</v>
      </c>
      <c r="C7" s="9" t="s">
        <v>34</v>
      </c>
      <c r="D7" s="10" t="s">
        <v>342</v>
      </c>
    </row>
    <row r="8" spans="1:4" x14ac:dyDescent="0.25">
      <c r="A8" s="11" t="s">
        <v>343</v>
      </c>
      <c r="B8" s="12"/>
      <c r="C8" s="12"/>
      <c r="D8" s="13"/>
    </row>
    <row r="9" spans="1:4" x14ac:dyDescent="0.25">
      <c r="A9" s="14" t="s">
        <v>31</v>
      </c>
      <c r="B9" s="15">
        <v>204993730.63999999</v>
      </c>
      <c r="C9" s="15">
        <v>102985001.77</v>
      </c>
      <c r="D9" s="16">
        <f>SUM(B9:C9)</f>
        <v>307978732.40999997</v>
      </c>
    </row>
    <row r="10" spans="1:4" x14ac:dyDescent="0.25">
      <c r="A10" s="14" t="s">
        <v>30</v>
      </c>
      <c r="B10" s="15">
        <v>35559.550000000003</v>
      </c>
      <c r="C10" s="15">
        <v>0</v>
      </c>
      <c r="D10" s="13">
        <f>SUM(B10:C10)</f>
        <v>35559.550000000003</v>
      </c>
    </row>
    <row r="11" spans="1:4" x14ac:dyDescent="0.25">
      <c r="A11" s="14" t="s">
        <v>29</v>
      </c>
      <c r="B11" s="15">
        <v>24191052.849999901</v>
      </c>
      <c r="C11" s="15">
        <v>0</v>
      </c>
      <c r="D11" s="13">
        <f>SUM(B11:C11)</f>
        <v>24191052.849999901</v>
      </c>
    </row>
    <row r="12" spans="1:4" x14ac:dyDescent="0.25">
      <c r="A12" s="14" t="s">
        <v>28</v>
      </c>
      <c r="B12" s="17">
        <v>-1351109.23</v>
      </c>
      <c r="C12" s="18">
        <v>1951000.36</v>
      </c>
      <c r="D12" s="19">
        <f>SUM(B12:C12)</f>
        <v>599891.13000000012</v>
      </c>
    </row>
    <row r="13" spans="1:4" x14ac:dyDescent="0.25">
      <c r="A13" s="14" t="s">
        <v>27</v>
      </c>
      <c r="B13" s="20">
        <f>SUM(B9:B12)</f>
        <v>227869233.80999991</v>
      </c>
      <c r="C13" s="20">
        <f>SUM(C9:C12)</f>
        <v>104936002.13</v>
      </c>
      <c r="D13" s="16">
        <f>SUM(D9:D12)</f>
        <v>332805235.93999988</v>
      </c>
    </row>
    <row r="14" spans="1:4" x14ac:dyDescent="0.25">
      <c r="A14" s="11" t="s">
        <v>344</v>
      </c>
      <c r="B14" s="12"/>
      <c r="C14" s="12"/>
      <c r="D14" s="13"/>
    </row>
    <row r="15" spans="1:4" x14ac:dyDescent="0.25">
      <c r="A15" s="11" t="s">
        <v>345</v>
      </c>
      <c r="B15" s="12"/>
      <c r="C15" s="12"/>
      <c r="D15" s="13"/>
    </row>
    <row r="16" spans="1:4" x14ac:dyDescent="0.25">
      <c r="A16" s="11" t="s">
        <v>346</v>
      </c>
      <c r="B16" s="12"/>
      <c r="C16" s="12"/>
      <c r="D16" s="13"/>
    </row>
    <row r="17" spans="1:4" x14ac:dyDescent="0.25">
      <c r="A17" s="11" t="s">
        <v>347</v>
      </c>
      <c r="B17" s="12"/>
      <c r="C17" s="12"/>
      <c r="D17" s="13"/>
    </row>
    <row r="18" spans="1:4" x14ac:dyDescent="0.25">
      <c r="A18" s="14" t="s">
        <v>26</v>
      </c>
      <c r="B18" s="15">
        <v>24342664.41</v>
      </c>
      <c r="C18" s="15">
        <v>0</v>
      </c>
      <c r="D18" s="16">
        <f>B18+C18</f>
        <v>24342664.41</v>
      </c>
    </row>
    <row r="19" spans="1:4" x14ac:dyDescent="0.25">
      <c r="A19" s="14" t="s">
        <v>25</v>
      </c>
      <c r="B19" s="21">
        <v>58390162.509999998</v>
      </c>
      <c r="C19" s="21">
        <v>42364954.309999898</v>
      </c>
      <c r="D19" s="22">
        <f>B19+C19</f>
        <v>100755116.8199999</v>
      </c>
    </row>
    <row r="20" spans="1:4" x14ac:dyDescent="0.25">
      <c r="A20" s="14" t="s">
        <v>24</v>
      </c>
      <c r="B20" s="21">
        <v>9791462.7699999902</v>
      </c>
      <c r="C20" s="21">
        <v>0</v>
      </c>
      <c r="D20" s="22">
        <f>B20+C20</f>
        <v>9791462.7699999902</v>
      </c>
    </row>
    <row r="21" spans="1:4" x14ac:dyDescent="0.25">
      <c r="A21" s="14" t="s">
        <v>23</v>
      </c>
      <c r="B21" s="23">
        <v>-7220389.4800000004</v>
      </c>
      <c r="C21" s="24">
        <v>0</v>
      </c>
      <c r="D21" s="25">
        <f>B21+C21</f>
        <v>-7220389.4800000004</v>
      </c>
    </row>
    <row r="22" spans="1:4" x14ac:dyDescent="0.25">
      <c r="A22" s="14" t="s">
        <v>22</v>
      </c>
      <c r="B22" s="20">
        <f>SUM(B18:B21)</f>
        <v>85303900.209999993</v>
      </c>
      <c r="C22" s="20">
        <f>SUM(C18:C21)</f>
        <v>42364954.309999898</v>
      </c>
      <c r="D22" s="16">
        <f>SUM(D18:D21)</f>
        <v>127668854.51999988</v>
      </c>
    </row>
    <row r="23" spans="1:4" x14ac:dyDescent="0.25">
      <c r="A23" s="26" t="s">
        <v>348</v>
      </c>
      <c r="B23" s="27"/>
      <c r="C23" s="27"/>
      <c r="D23" s="28"/>
    </row>
    <row r="24" spans="1:4" x14ac:dyDescent="0.25">
      <c r="A24" s="14" t="s">
        <v>21</v>
      </c>
      <c r="B24" s="15">
        <v>10807015.099999901</v>
      </c>
      <c r="C24" s="15">
        <v>196041.65999999901</v>
      </c>
      <c r="D24" s="16">
        <f t="shared" ref="D24:D38" si="0">B24+C24</f>
        <v>11003056.759999899</v>
      </c>
    </row>
    <row r="25" spans="1:4" x14ac:dyDescent="0.25">
      <c r="A25" s="14" t="s">
        <v>20</v>
      </c>
      <c r="B25" s="29">
        <v>1781276.12</v>
      </c>
      <c r="C25" s="29">
        <v>0</v>
      </c>
      <c r="D25" s="22">
        <f t="shared" si="0"/>
        <v>1781276.12</v>
      </c>
    </row>
    <row r="26" spans="1:4" x14ac:dyDescent="0.25">
      <c r="A26" s="14" t="s">
        <v>19</v>
      </c>
      <c r="B26" s="29">
        <v>6503974.7799999705</v>
      </c>
      <c r="C26" s="29">
        <v>3828442.27999999</v>
      </c>
      <c r="D26" s="22">
        <f t="shared" si="0"/>
        <v>10332417.059999961</v>
      </c>
    </row>
    <row r="27" spans="1:4" x14ac:dyDescent="0.25">
      <c r="A27" s="14" t="s">
        <v>18</v>
      </c>
      <c r="B27" s="29">
        <v>2860267.5498949899</v>
      </c>
      <c r="C27" s="29">
        <v>1819964.5001049901</v>
      </c>
      <c r="D27" s="22">
        <f t="shared" si="0"/>
        <v>4680232.0499999803</v>
      </c>
    </row>
    <row r="28" spans="1:4" x14ac:dyDescent="0.25">
      <c r="A28" s="14" t="s">
        <v>17</v>
      </c>
      <c r="B28" s="29">
        <v>1783255.8807419899</v>
      </c>
      <c r="C28" s="29">
        <v>884879.13925799995</v>
      </c>
      <c r="D28" s="22">
        <f t="shared" si="0"/>
        <v>2668135.0199999898</v>
      </c>
    </row>
    <row r="29" spans="1:4" x14ac:dyDescent="0.25">
      <c r="A29" s="14" t="s">
        <v>16</v>
      </c>
      <c r="B29" s="29">
        <v>9719739.9000000004</v>
      </c>
      <c r="C29" s="29">
        <v>1516985.16</v>
      </c>
      <c r="D29" s="22">
        <f t="shared" si="0"/>
        <v>11236725.060000001</v>
      </c>
    </row>
    <row r="30" spans="1:4" x14ac:dyDescent="0.25">
      <c r="A30" s="14" t="s">
        <v>15</v>
      </c>
      <c r="B30" s="29">
        <v>8114460.5307259997</v>
      </c>
      <c r="C30" s="29">
        <v>3690153.5492739999</v>
      </c>
      <c r="D30" s="22">
        <f t="shared" si="0"/>
        <v>11804614.08</v>
      </c>
    </row>
    <row r="31" spans="1:4" x14ac:dyDescent="0.25">
      <c r="A31" s="14" t="s">
        <v>14</v>
      </c>
      <c r="B31" s="29">
        <v>22207817.476500001</v>
      </c>
      <c r="C31" s="29">
        <v>9911363.3534999993</v>
      </c>
      <c r="D31" s="22">
        <f t="shared" si="0"/>
        <v>32119180.829999998</v>
      </c>
    </row>
    <row r="32" spans="1:4" x14ac:dyDescent="0.25">
      <c r="A32" s="14" t="s">
        <v>13</v>
      </c>
      <c r="B32" s="29">
        <v>3743428.8800400002</v>
      </c>
      <c r="C32" s="29">
        <v>882511.73996000004</v>
      </c>
      <c r="D32" s="22">
        <f t="shared" si="0"/>
        <v>4625940.62</v>
      </c>
    </row>
    <row r="33" spans="1:4" x14ac:dyDescent="0.25">
      <c r="A33" s="14" t="s">
        <v>12</v>
      </c>
      <c r="B33" s="29">
        <v>1717072.18</v>
      </c>
      <c r="C33" s="29">
        <v>0</v>
      </c>
      <c r="D33" s="22">
        <f t="shared" si="0"/>
        <v>1717072.18</v>
      </c>
    </row>
    <row r="34" spans="1:4" x14ac:dyDescent="0.25">
      <c r="A34" s="30" t="s">
        <v>11</v>
      </c>
      <c r="B34" s="29">
        <v>44598.009999999798</v>
      </c>
      <c r="C34" s="29">
        <v>-3780.85</v>
      </c>
      <c r="D34" s="31">
        <f t="shared" si="0"/>
        <v>40817.1599999998</v>
      </c>
    </row>
    <row r="35" spans="1:4" x14ac:dyDescent="0.25">
      <c r="A35" s="14" t="s">
        <v>349</v>
      </c>
      <c r="B35" s="29">
        <v>3008443.26</v>
      </c>
      <c r="C35" s="29">
        <v>0</v>
      </c>
      <c r="D35" s="31">
        <f t="shared" si="0"/>
        <v>3008443.26</v>
      </c>
    </row>
    <row r="36" spans="1:4" x14ac:dyDescent="0.25">
      <c r="A36" s="30" t="s">
        <v>10</v>
      </c>
      <c r="B36" s="29">
        <v>19927017.500514999</v>
      </c>
      <c r="C36" s="29">
        <v>10371836.669485001</v>
      </c>
      <c r="D36" s="31">
        <f t="shared" si="0"/>
        <v>30298854.170000002</v>
      </c>
    </row>
    <row r="37" spans="1:4" x14ac:dyDescent="0.25">
      <c r="A37" s="30" t="s">
        <v>9</v>
      </c>
      <c r="B37" s="29">
        <v>0</v>
      </c>
      <c r="C37" s="29">
        <v>0</v>
      </c>
      <c r="D37" s="31">
        <f t="shared" si="0"/>
        <v>0</v>
      </c>
    </row>
    <row r="38" spans="1:4" x14ac:dyDescent="0.25">
      <c r="A38" s="30" t="s">
        <v>8</v>
      </c>
      <c r="B38" s="32">
        <v>13222215.460000001</v>
      </c>
      <c r="C38" s="33">
        <v>10621081.9</v>
      </c>
      <c r="D38" s="34">
        <f t="shared" si="0"/>
        <v>23843297.359999999</v>
      </c>
    </row>
    <row r="39" spans="1:4" x14ac:dyDescent="0.25">
      <c r="A39" s="26" t="s">
        <v>7</v>
      </c>
      <c r="B39" s="20">
        <f>SUM(B22:B38)</f>
        <v>190744482.83841786</v>
      </c>
      <c r="C39" s="20">
        <f>SUM(C22:C38)</f>
        <v>86084433.411581874</v>
      </c>
      <c r="D39" s="16">
        <f>SUM(D22:D38)</f>
        <v>276828916.2499997</v>
      </c>
    </row>
    <row r="40" spans="1:4" x14ac:dyDescent="0.25">
      <c r="A40" s="30"/>
      <c r="B40" s="27"/>
      <c r="C40" s="27"/>
      <c r="D40" s="28"/>
    </row>
    <row r="41" spans="1:4" ht="16.5" x14ac:dyDescent="0.35">
      <c r="A41" s="35" t="s">
        <v>6</v>
      </c>
      <c r="B41" s="36">
        <f>B13-B39</f>
        <v>37124750.971582055</v>
      </c>
      <c r="C41" s="36">
        <f>C13-C39</f>
        <v>18851568.718418121</v>
      </c>
      <c r="D41" s="37">
        <f>D13-D39</f>
        <v>55976319.690000176</v>
      </c>
    </row>
    <row r="42" spans="1:4" x14ac:dyDescent="0.25">
      <c r="A42" s="38"/>
      <c r="B42" s="39"/>
      <c r="C42" s="39"/>
      <c r="D42" s="19"/>
    </row>
    <row r="45" spans="1:4" hidden="1" x14ac:dyDescent="0.25">
      <c r="B45" s="162">
        <f>B41-'UI Detail'!G275</f>
        <v>0</v>
      </c>
      <c r="C45" s="162">
        <f>C41-'UI Detail'!H275</f>
        <v>1.2293457984924316E-7</v>
      </c>
      <c r="D45" s="162">
        <f>D41-'UI Detail'!I275</f>
        <v>1.7881393432617188E-7</v>
      </c>
    </row>
  </sheetData>
  <mergeCells count="2">
    <mergeCell ref="A3:D3"/>
    <mergeCell ref="A5:D5"/>
  </mergeCells>
  <pageMargins left="0.7" right="0.7" top="0.75" bottom="0.75" header="0.3" footer="0.3"/>
  <pageSetup scale="95" orientation="portrait" r:id="rId1"/>
  <headerFooter>
    <oddFooter>&amp;C&amp;"Arial,Regular"&amp;P of &amp;N&amp;R&amp;"Arial,Regular"Allocated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zoomScale="85" zoomScaleNormal="85" workbookViewId="0">
      <selection activeCell="B48" sqref="B48"/>
    </sheetView>
  </sheetViews>
  <sheetFormatPr defaultRowHeight="15" x14ac:dyDescent="0.25"/>
  <cols>
    <col min="1" max="1" width="40" style="1" bestFit="1" customWidth="1"/>
    <col min="2" max="2" width="17.5703125" style="41" customWidth="1"/>
    <col min="3" max="3" width="15.28515625" style="41" customWidth="1"/>
    <col min="4" max="4" width="15.42578125" style="41" customWidth="1"/>
    <col min="5" max="5" width="14.28515625" style="41" customWidth="1"/>
    <col min="6" max="6" width="13.42578125" style="41" bestFit="1" customWidth="1"/>
    <col min="7" max="7" width="9.140625" style="41"/>
    <col min="8" max="8" width="32.42578125" style="41" customWidth="1"/>
    <col min="9" max="10" width="9.140625" style="41"/>
    <col min="11" max="16384" width="9.140625" style="1"/>
  </cols>
  <sheetData>
    <row r="1" spans="1:7" s="1" customFormat="1" ht="18" customHeight="1" x14ac:dyDescent="0.25">
      <c r="A1" s="4" t="s">
        <v>339</v>
      </c>
      <c r="B1" s="40"/>
      <c r="C1" s="40"/>
      <c r="D1" s="40"/>
      <c r="E1" s="40"/>
      <c r="F1" s="40"/>
      <c r="G1" s="41"/>
    </row>
    <row r="2" spans="1:7" s="1" customFormat="1" ht="18" customHeight="1" x14ac:dyDescent="0.25">
      <c r="A2" s="4" t="s">
        <v>350</v>
      </c>
      <c r="B2" s="40"/>
      <c r="C2" s="40"/>
      <c r="D2" s="40"/>
      <c r="E2" s="40"/>
      <c r="F2" s="40"/>
      <c r="G2" s="41"/>
    </row>
    <row r="3" spans="1:7" s="1" customFormat="1" ht="18" customHeight="1" x14ac:dyDescent="0.25">
      <c r="A3" s="4" t="str">
        <f>Allocated!A3</f>
        <v>FOR THE MONTH ENDED NOVEMBER 30, 2015</v>
      </c>
      <c r="B3" s="40"/>
      <c r="C3" s="40"/>
      <c r="D3" s="40"/>
      <c r="E3" s="40"/>
      <c r="F3" s="40"/>
      <c r="G3" s="41"/>
    </row>
    <row r="4" spans="1:7" s="1" customFormat="1" ht="12" customHeight="1" x14ac:dyDescent="0.25">
      <c r="B4" s="41"/>
      <c r="C4" s="41"/>
      <c r="D4" s="41"/>
      <c r="E4" s="41"/>
      <c r="F4" s="41"/>
      <c r="G4" s="41"/>
    </row>
    <row r="5" spans="1:7" s="1" customFormat="1" ht="18" customHeight="1" x14ac:dyDescent="0.25">
      <c r="A5" s="7"/>
      <c r="B5" s="42" t="s">
        <v>35</v>
      </c>
      <c r="C5" s="42" t="s">
        <v>34</v>
      </c>
      <c r="D5" s="42" t="s">
        <v>33</v>
      </c>
      <c r="E5" s="42" t="s">
        <v>351</v>
      </c>
      <c r="F5" s="43" t="s">
        <v>342</v>
      </c>
      <c r="G5" s="41"/>
    </row>
    <row r="6" spans="1:7" s="1" customFormat="1" ht="18" customHeight="1" x14ac:dyDescent="0.25">
      <c r="A6" s="44" t="s">
        <v>32</v>
      </c>
      <c r="B6" s="45"/>
      <c r="C6" s="45"/>
      <c r="D6" s="45"/>
      <c r="E6" s="45"/>
      <c r="F6" s="46"/>
      <c r="G6" s="41"/>
    </row>
    <row r="7" spans="1:7" s="1" customFormat="1" ht="18" customHeight="1" x14ac:dyDescent="0.25">
      <c r="A7" s="26" t="s">
        <v>343</v>
      </c>
      <c r="B7" s="12"/>
      <c r="C7" s="12"/>
      <c r="D7" s="12"/>
      <c r="E7" s="12"/>
      <c r="F7" s="13"/>
      <c r="G7" s="41"/>
    </row>
    <row r="8" spans="1:7" s="1" customFormat="1" ht="18" customHeight="1" x14ac:dyDescent="0.25">
      <c r="A8" s="30" t="s">
        <v>31</v>
      </c>
      <c r="B8" s="20">
        <v>204993730.63999999</v>
      </c>
      <c r="C8" s="20">
        <v>102985001.77</v>
      </c>
      <c r="D8" s="20">
        <v>0</v>
      </c>
      <c r="E8" s="20">
        <v>0</v>
      </c>
      <c r="F8" s="16">
        <f>SUM(B8:E8)</f>
        <v>307978732.40999997</v>
      </c>
      <c r="G8" s="47"/>
    </row>
    <row r="9" spans="1:7" s="1" customFormat="1" ht="18" customHeight="1" x14ac:dyDescent="0.25">
      <c r="A9" s="30" t="s">
        <v>30</v>
      </c>
      <c r="B9" s="20">
        <v>35559.550000000003</v>
      </c>
      <c r="C9" s="20">
        <v>0</v>
      </c>
      <c r="D9" s="20">
        <v>0</v>
      </c>
      <c r="E9" s="48">
        <v>0</v>
      </c>
      <c r="F9" s="22">
        <f>SUM(B9:E9)</f>
        <v>35559.550000000003</v>
      </c>
      <c r="G9" s="47"/>
    </row>
    <row r="10" spans="1:7" s="1" customFormat="1" ht="18" customHeight="1" x14ac:dyDescent="0.25">
      <c r="A10" s="30" t="s">
        <v>29</v>
      </c>
      <c r="B10" s="20">
        <v>24191052.849999901</v>
      </c>
      <c r="C10" s="20">
        <v>0</v>
      </c>
      <c r="D10" s="20">
        <v>0</v>
      </c>
      <c r="E10" s="48">
        <v>0</v>
      </c>
      <c r="F10" s="22">
        <f>SUM(B10:E10)</f>
        <v>24191052.849999901</v>
      </c>
      <c r="G10" s="47"/>
    </row>
    <row r="11" spans="1:7" s="1" customFormat="1" ht="18" customHeight="1" x14ac:dyDescent="0.25">
      <c r="A11" s="30" t="s">
        <v>28</v>
      </c>
      <c r="B11" s="17">
        <v>-1351109.23</v>
      </c>
      <c r="C11" s="18">
        <v>1951000.36</v>
      </c>
      <c r="D11" s="18">
        <v>0</v>
      </c>
      <c r="E11" s="24">
        <v>0</v>
      </c>
      <c r="F11" s="25">
        <f>SUM(B11:E11)</f>
        <v>599891.13000000012</v>
      </c>
      <c r="G11" s="47"/>
    </row>
    <row r="12" spans="1:7" s="1" customFormat="1" ht="18" customHeight="1" x14ac:dyDescent="0.25">
      <c r="A12" s="30" t="s">
        <v>27</v>
      </c>
      <c r="B12" s="20">
        <f>SUM(B8:B11)</f>
        <v>227869233.80999991</v>
      </c>
      <c r="C12" s="20">
        <f>SUM(C8:C11)</f>
        <v>104936002.13</v>
      </c>
      <c r="D12" s="20">
        <f>SUM(D8:D11)</f>
        <v>0</v>
      </c>
      <c r="E12" s="20">
        <f>SUM(E8:E11)</f>
        <v>0</v>
      </c>
      <c r="F12" s="16">
        <f>SUM(F8:F11)</f>
        <v>332805235.93999988</v>
      </c>
      <c r="G12" s="47"/>
    </row>
    <row r="13" spans="1:7" s="1" customFormat="1" ht="18" customHeight="1" x14ac:dyDescent="0.25">
      <c r="A13" s="26" t="s">
        <v>344</v>
      </c>
      <c r="B13" s="12"/>
      <c r="C13" s="12"/>
      <c r="D13" s="12"/>
      <c r="E13" s="12"/>
      <c r="F13" s="13"/>
      <c r="G13" s="47"/>
    </row>
    <row r="14" spans="1:7" s="1" customFormat="1" ht="18" customHeight="1" x14ac:dyDescent="0.25">
      <c r="A14" s="26" t="s">
        <v>345</v>
      </c>
      <c r="B14" s="12"/>
      <c r="C14" s="12"/>
      <c r="D14" s="12"/>
      <c r="E14" s="12"/>
      <c r="F14" s="13"/>
      <c r="G14" s="47"/>
    </row>
    <row r="15" spans="1:7" s="1" customFormat="1" ht="18" customHeight="1" x14ac:dyDescent="0.25">
      <c r="A15" s="26" t="s">
        <v>346</v>
      </c>
      <c r="B15" s="12"/>
      <c r="C15" s="12"/>
      <c r="D15" s="12"/>
      <c r="E15" s="12"/>
      <c r="F15" s="13"/>
      <c r="G15" s="47"/>
    </row>
    <row r="16" spans="1:7" s="1" customFormat="1" ht="18" customHeight="1" x14ac:dyDescent="0.25">
      <c r="A16" s="26" t="s">
        <v>347</v>
      </c>
      <c r="B16" s="12"/>
      <c r="C16" s="12"/>
      <c r="D16" s="12"/>
      <c r="E16" s="12"/>
      <c r="F16" s="13"/>
      <c r="G16" s="47"/>
    </row>
    <row r="17" spans="1:7" s="1" customFormat="1" ht="18" customHeight="1" x14ac:dyDescent="0.25">
      <c r="A17" s="30" t="s">
        <v>26</v>
      </c>
      <c r="B17" s="20">
        <v>24342664.41</v>
      </c>
      <c r="C17" s="20">
        <v>0</v>
      </c>
      <c r="D17" s="20">
        <v>0</v>
      </c>
      <c r="E17" s="20">
        <v>0</v>
      </c>
      <c r="F17" s="16">
        <f>SUM(B17:E17)</f>
        <v>24342664.41</v>
      </c>
      <c r="G17" s="47"/>
    </row>
    <row r="18" spans="1:7" s="1" customFormat="1" ht="18" customHeight="1" x14ac:dyDescent="0.25">
      <c r="A18" s="30" t="s">
        <v>25</v>
      </c>
      <c r="B18" s="48">
        <v>58390162.509999998</v>
      </c>
      <c r="C18" s="48">
        <v>42364954.309999898</v>
      </c>
      <c r="D18" s="48">
        <v>0</v>
      </c>
      <c r="E18" s="48">
        <v>0</v>
      </c>
      <c r="F18" s="22">
        <f>SUM(B18:E18)</f>
        <v>100755116.8199999</v>
      </c>
      <c r="G18" s="47"/>
    </row>
    <row r="19" spans="1:7" s="1" customFormat="1" ht="18" customHeight="1" x14ac:dyDescent="0.25">
      <c r="A19" s="30" t="s">
        <v>24</v>
      </c>
      <c r="B19" s="48">
        <v>9791462.7699999902</v>
      </c>
      <c r="C19" s="48">
        <v>0</v>
      </c>
      <c r="D19" s="48">
        <v>0</v>
      </c>
      <c r="E19" s="48">
        <v>0</v>
      </c>
      <c r="F19" s="22">
        <f>SUM(B19:E19)</f>
        <v>9791462.7699999902</v>
      </c>
      <c r="G19" s="47"/>
    </row>
    <row r="20" spans="1:7" s="1" customFormat="1" ht="18" customHeight="1" x14ac:dyDescent="0.25">
      <c r="A20" s="30" t="s">
        <v>23</v>
      </c>
      <c r="B20" s="23">
        <v>-7220389.4800000004</v>
      </c>
      <c r="C20" s="24">
        <v>0</v>
      </c>
      <c r="D20" s="24">
        <v>0</v>
      </c>
      <c r="E20" s="24">
        <v>0</v>
      </c>
      <c r="F20" s="25">
        <f>SUM(B20:E20)</f>
        <v>-7220389.4800000004</v>
      </c>
      <c r="G20" s="47"/>
    </row>
    <row r="21" spans="1:7" s="1" customFormat="1" ht="18" customHeight="1" x14ac:dyDescent="0.25">
      <c r="A21" s="30" t="s">
        <v>22</v>
      </c>
      <c r="B21" s="20">
        <f>SUM(B17:B20)</f>
        <v>85303900.209999993</v>
      </c>
      <c r="C21" s="20">
        <f>SUM(C17:C20)</f>
        <v>42364954.309999898</v>
      </c>
      <c r="D21" s="20">
        <f>SUM(D17:D20)</f>
        <v>0</v>
      </c>
      <c r="E21" s="20">
        <f>SUM(E17:E20)</f>
        <v>0</v>
      </c>
      <c r="F21" s="16">
        <f>SUM(F17:F20)</f>
        <v>127668854.51999988</v>
      </c>
      <c r="G21" s="47"/>
    </row>
    <row r="22" spans="1:7" s="1" customFormat="1" ht="18" customHeight="1" x14ac:dyDescent="0.25">
      <c r="A22" s="26" t="s">
        <v>348</v>
      </c>
      <c r="B22" s="12"/>
      <c r="C22" s="12"/>
      <c r="D22" s="12"/>
      <c r="E22" s="12"/>
      <c r="F22" s="13"/>
      <c r="G22" s="47"/>
    </row>
    <row r="23" spans="1:7" s="1" customFormat="1" ht="18" customHeight="1" x14ac:dyDescent="0.25">
      <c r="A23" s="30" t="s">
        <v>21</v>
      </c>
      <c r="B23" s="20">
        <v>10807015.099999901</v>
      </c>
      <c r="C23" s="20">
        <v>196041.65999999901</v>
      </c>
      <c r="D23" s="20">
        <v>0</v>
      </c>
      <c r="E23" s="20">
        <v>0</v>
      </c>
      <c r="F23" s="16">
        <f t="shared" ref="F23:F37" si="0">SUM(B23:E23)</f>
        <v>11003056.759999899</v>
      </c>
      <c r="G23" s="47"/>
    </row>
    <row r="24" spans="1:7" s="1" customFormat="1" ht="18" customHeight="1" x14ac:dyDescent="0.25">
      <c r="A24" s="30" t="s">
        <v>20</v>
      </c>
      <c r="B24" s="49">
        <v>1781276.12</v>
      </c>
      <c r="C24" s="48">
        <v>0</v>
      </c>
      <c r="D24" s="48">
        <v>0</v>
      </c>
      <c r="E24" s="48">
        <v>0</v>
      </c>
      <c r="F24" s="22">
        <f t="shared" si="0"/>
        <v>1781276.12</v>
      </c>
      <c r="G24" s="47"/>
    </row>
    <row r="25" spans="1:7" s="1" customFormat="1" ht="18" customHeight="1" x14ac:dyDescent="0.25">
      <c r="A25" s="30" t="s">
        <v>19</v>
      </c>
      <c r="B25" s="49">
        <v>6503974.7799999705</v>
      </c>
      <c r="C25" s="12">
        <v>3828442.27999999</v>
      </c>
      <c r="D25" s="48">
        <v>0</v>
      </c>
      <c r="E25" s="48">
        <v>0</v>
      </c>
      <c r="F25" s="22">
        <f t="shared" si="0"/>
        <v>10332417.059999961</v>
      </c>
      <c r="G25" s="47"/>
    </row>
    <row r="26" spans="1:7" s="1" customFormat="1" ht="18" customHeight="1" x14ac:dyDescent="0.25">
      <c r="A26" s="14" t="s">
        <v>18</v>
      </c>
      <c r="B26" s="49">
        <v>1416566.28</v>
      </c>
      <c r="C26" s="12">
        <v>785605.69</v>
      </c>
      <c r="D26" s="12">
        <v>2478060.0799999898</v>
      </c>
      <c r="E26" s="48">
        <v>0</v>
      </c>
      <c r="F26" s="22">
        <f t="shared" si="0"/>
        <v>4680232.0499999896</v>
      </c>
      <c r="G26" s="47"/>
    </row>
    <row r="27" spans="1:7" s="1" customFormat="1" ht="18" customHeight="1" x14ac:dyDescent="0.25">
      <c r="A27" s="30" t="s">
        <v>17</v>
      </c>
      <c r="B27" s="49">
        <v>1635863.14</v>
      </c>
      <c r="C27" s="12">
        <v>778932.69</v>
      </c>
      <c r="D27" s="12">
        <v>253339.19</v>
      </c>
      <c r="E27" s="48">
        <v>0</v>
      </c>
      <c r="F27" s="22">
        <f t="shared" si="0"/>
        <v>2668135.02</v>
      </c>
      <c r="G27" s="47"/>
    </row>
    <row r="28" spans="1:7" s="1" customFormat="1" ht="18" customHeight="1" x14ac:dyDescent="0.25">
      <c r="A28" s="30" t="s">
        <v>16</v>
      </c>
      <c r="B28" s="49">
        <v>9719739.9000000004</v>
      </c>
      <c r="C28" s="12">
        <v>1516985.16</v>
      </c>
      <c r="D28" s="48">
        <v>0</v>
      </c>
      <c r="E28" s="48">
        <v>0</v>
      </c>
      <c r="F28" s="22">
        <f t="shared" si="0"/>
        <v>11236725.060000001</v>
      </c>
      <c r="G28" s="47"/>
    </row>
    <row r="29" spans="1:7" s="1" customFormat="1" ht="18" customHeight="1" x14ac:dyDescent="0.25">
      <c r="A29" s="14" t="s">
        <v>15</v>
      </c>
      <c r="B29" s="49">
        <v>3158635.6</v>
      </c>
      <c r="C29" s="12">
        <v>1373985.48</v>
      </c>
      <c r="D29" s="12">
        <v>7271993</v>
      </c>
      <c r="E29" s="48">
        <v>0</v>
      </c>
      <c r="F29" s="22">
        <f t="shared" si="0"/>
        <v>11804614.08</v>
      </c>
      <c r="G29" s="47"/>
    </row>
    <row r="30" spans="1:7" s="1" customFormat="1" ht="18" customHeight="1" x14ac:dyDescent="0.25">
      <c r="A30" s="30" t="s">
        <v>14</v>
      </c>
      <c r="B30" s="49">
        <v>20995042.529999901</v>
      </c>
      <c r="C30" s="12">
        <v>9354955.3000000007</v>
      </c>
      <c r="D30" s="12">
        <v>1769183</v>
      </c>
      <c r="E30" s="48">
        <v>0</v>
      </c>
      <c r="F30" s="22">
        <f t="shared" si="0"/>
        <v>32119180.829999901</v>
      </c>
      <c r="G30" s="47"/>
    </row>
    <row r="31" spans="1:7" s="1" customFormat="1" ht="18" customHeight="1" x14ac:dyDescent="0.25">
      <c r="A31" s="30" t="s">
        <v>13</v>
      </c>
      <c r="B31" s="49">
        <v>2124961.6800000002</v>
      </c>
      <c r="C31" s="12">
        <v>139976.46</v>
      </c>
      <c r="D31" s="12">
        <v>2361002.48</v>
      </c>
      <c r="E31" s="48">
        <v>0</v>
      </c>
      <c r="F31" s="22">
        <f t="shared" si="0"/>
        <v>4625940.62</v>
      </c>
      <c r="G31" s="47"/>
    </row>
    <row r="32" spans="1:7" s="1" customFormat="1" ht="18" customHeight="1" x14ac:dyDescent="0.25">
      <c r="A32" s="30" t="s">
        <v>12</v>
      </c>
      <c r="B32" s="49">
        <v>1717072.18</v>
      </c>
      <c r="C32" s="48">
        <v>0</v>
      </c>
      <c r="D32" s="48">
        <v>0</v>
      </c>
      <c r="E32" s="48">
        <v>0</v>
      </c>
      <c r="F32" s="22">
        <f t="shared" si="0"/>
        <v>1717072.18</v>
      </c>
      <c r="G32" s="47"/>
    </row>
    <row r="33" spans="1:8" s="1" customFormat="1" ht="18" customHeight="1" x14ac:dyDescent="0.25">
      <c r="A33" s="14" t="s">
        <v>11</v>
      </c>
      <c r="B33" s="49">
        <v>44598.009999999798</v>
      </c>
      <c r="C33" s="12">
        <v>-3780.85</v>
      </c>
      <c r="D33" s="48">
        <v>0</v>
      </c>
      <c r="E33" s="48">
        <v>0</v>
      </c>
      <c r="F33" s="22">
        <f t="shared" si="0"/>
        <v>40817.1599999998</v>
      </c>
      <c r="G33" s="47"/>
      <c r="H33" s="41"/>
    </row>
    <row r="34" spans="1:8" s="1" customFormat="1" ht="18" customHeight="1" x14ac:dyDescent="0.25">
      <c r="A34" s="14" t="s">
        <v>349</v>
      </c>
      <c r="B34" s="49">
        <v>3008443.26</v>
      </c>
      <c r="C34" s="48">
        <v>0</v>
      </c>
      <c r="D34" s="48">
        <v>0</v>
      </c>
      <c r="E34" s="48">
        <v>0</v>
      </c>
      <c r="F34" s="22">
        <f t="shared" si="0"/>
        <v>3008443.26</v>
      </c>
      <c r="G34" s="47"/>
      <c r="H34" s="41"/>
    </row>
    <row r="35" spans="1:8" s="1" customFormat="1" ht="18" customHeight="1" x14ac:dyDescent="0.25">
      <c r="A35" s="30" t="s">
        <v>10</v>
      </c>
      <c r="B35" s="49">
        <v>19865578.239999998</v>
      </c>
      <c r="C35" s="12">
        <v>10343649</v>
      </c>
      <c r="D35" s="12">
        <v>89626.93</v>
      </c>
      <c r="E35" s="48">
        <v>0</v>
      </c>
      <c r="F35" s="22">
        <f t="shared" si="0"/>
        <v>30298854.169999998</v>
      </c>
      <c r="G35" s="47"/>
      <c r="H35" s="41"/>
    </row>
    <row r="36" spans="1:8" s="1" customFormat="1" ht="18" customHeight="1" x14ac:dyDescent="0.25">
      <c r="A36" s="30" t="s">
        <v>9</v>
      </c>
      <c r="B36" s="49">
        <v>0</v>
      </c>
      <c r="C36" s="48">
        <v>0</v>
      </c>
      <c r="D36" s="48">
        <v>0</v>
      </c>
      <c r="E36" s="48">
        <v>0</v>
      </c>
      <c r="F36" s="22">
        <f t="shared" si="0"/>
        <v>0</v>
      </c>
      <c r="G36" s="47"/>
      <c r="H36" s="41"/>
    </row>
    <row r="37" spans="1:8" s="1" customFormat="1" ht="18" customHeight="1" x14ac:dyDescent="0.25">
      <c r="A37" s="30" t="s">
        <v>8</v>
      </c>
      <c r="B37" s="23">
        <v>13222215.460000001</v>
      </c>
      <c r="C37" s="50">
        <v>10621081.9</v>
      </c>
      <c r="D37" s="50">
        <v>0</v>
      </c>
      <c r="E37" s="24">
        <v>0</v>
      </c>
      <c r="F37" s="25">
        <f t="shared" si="0"/>
        <v>23843297.359999999</v>
      </c>
      <c r="G37" s="47"/>
      <c r="H37" s="41"/>
    </row>
    <row r="38" spans="1:8" s="1" customFormat="1" ht="18" customHeight="1" x14ac:dyDescent="0.25">
      <c r="A38" s="26" t="s">
        <v>7</v>
      </c>
      <c r="B38" s="20">
        <f>SUM(B21:B37)</f>
        <v>181304882.4899998</v>
      </c>
      <c r="C38" s="20">
        <f>SUM(C21:C37)</f>
        <v>81300829.079999879</v>
      </c>
      <c r="D38" s="20">
        <f>SUM(D21:D37)</f>
        <v>14223204.67999999</v>
      </c>
      <c r="E38" s="20">
        <f>SUM(E21:E37)</f>
        <v>0</v>
      </c>
      <c r="F38" s="16">
        <f>SUM(F21:F37)</f>
        <v>276828916.24999964</v>
      </c>
      <c r="G38" s="47"/>
      <c r="H38" s="41"/>
    </row>
    <row r="39" spans="1:8" s="1" customFormat="1" ht="12" customHeight="1" x14ac:dyDescent="0.25">
      <c r="A39" s="30"/>
      <c r="B39" s="12"/>
      <c r="C39" s="12"/>
      <c r="D39" s="12"/>
      <c r="E39" s="12"/>
      <c r="F39" s="13"/>
      <c r="G39" s="47"/>
      <c r="H39" s="41"/>
    </row>
    <row r="40" spans="1:8" s="1" customFormat="1" ht="18" customHeight="1" x14ac:dyDescent="0.25">
      <c r="A40" s="35" t="s">
        <v>6</v>
      </c>
      <c r="B40" s="20">
        <f>B12-B38</f>
        <v>46564351.320000112</v>
      </c>
      <c r="C40" s="20">
        <f>C12-C38</f>
        <v>23635173.050000116</v>
      </c>
      <c r="D40" s="20">
        <f>D12-D38</f>
        <v>-14223204.67999999</v>
      </c>
      <c r="E40" s="20">
        <f>E12-E38</f>
        <v>0</v>
      </c>
      <c r="F40" s="16">
        <f>F12-F38</f>
        <v>55976319.690000236</v>
      </c>
      <c r="G40" s="47"/>
      <c r="H40" s="51"/>
    </row>
    <row r="41" spans="1:8" s="1" customFormat="1" ht="13.5" customHeight="1" x14ac:dyDescent="0.25">
      <c r="A41" s="30"/>
      <c r="B41" s="12"/>
      <c r="C41" s="12"/>
      <c r="D41" s="12"/>
      <c r="E41" s="12"/>
      <c r="F41" s="13"/>
      <c r="G41" s="47"/>
      <c r="H41" s="41"/>
    </row>
    <row r="42" spans="1:8" s="1" customFormat="1" ht="18" customHeight="1" x14ac:dyDescent="0.25">
      <c r="A42" s="35" t="s">
        <v>5</v>
      </c>
      <c r="B42" s="12"/>
      <c r="C42" s="12"/>
      <c r="D42" s="12"/>
      <c r="E42" s="12"/>
      <c r="F42" s="13"/>
      <c r="G42" s="47"/>
      <c r="H42" s="41"/>
    </row>
    <row r="43" spans="1:8" s="1" customFormat="1" ht="18" customHeight="1" x14ac:dyDescent="0.25">
      <c r="A43" s="30" t="s">
        <v>4</v>
      </c>
      <c r="B43" s="20">
        <v>-707165.45</v>
      </c>
      <c r="C43" s="20">
        <v>-342536.77</v>
      </c>
      <c r="D43" s="20">
        <v>-7645172.9499999899</v>
      </c>
      <c r="E43" s="20">
        <v>-5240766.0572250001</v>
      </c>
      <c r="F43" s="16">
        <f>SUM(B43:E43)</f>
        <v>-13935641.227224991</v>
      </c>
      <c r="G43" s="47"/>
      <c r="H43" s="41"/>
    </row>
    <row r="44" spans="1:8" s="1" customFormat="1" ht="18" customHeight="1" x14ac:dyDescent="0.25">
      <c r="A44" s="52" t="s">
        <v>3</v>
      </c>
      <c r="B44" s="49">
        <v>843161.42</v>
      </c>
      <c r="C44" s="48">
        <v>-110217.96</v>
      </c>
      <c r="D44" s="48">
        <v>18661297.550000001</v>
      </c>
      <c r="E44" s="20">
        <v>12792319.470525</v>
      </c>
      <c r="F44" s="22">
        <f>SUM(B44:E44)</f>
        <v>32186560.480525002</v>
      </c>
      <c r="G44" s="47"/>
      <c r="H44" s="41"/>
    </row>
    <row r="45" spans="1:8" s="1" customFormat="1" ht="18" customHeight="1" x14ac:dyDescent="0.25">
      <c r="A45" s="52" t="s">
        <v>2</v>
      </c>
      <c r="B45" s="23">
        <v>0</v>
      </c>
      <c r="C45" s="24">
        <v>0</v>
      </c>
      <c r="D45" s="24">
        <v>0</v>
      </c>
      <c r="E45" s="18">
        <v>0</v>
      </c>
      <c r="F45" s="25">
        <v>0</v>
      </c>
      <c r="G45" s="47"/>
      <c r="H45" s="41"/>
    </row>
    <row r="46" spans="1:8" s="1" customFormat="1" ht="18" customHeight="1" x14ac:dyDescent="0.25">
      <c r="A46" s="35" t="s">
        <v>1</v>
      </c>
      <c r="B46" s="20">
        <f>SUM(B43:B45)</f>
        <v>135995.97000000009</v>
      </c>
      <c r="C46" s="20">
        <f>SUM(C43:C45)</f>
        <v>-452754.73000000004</v>
      </c>
      <c r="D46" s="20">
        <f>SUM(D43:D45)</f>
        <v>11016124.600000011</v>
      </c>
      <c r="E46" s="20">
        <f>SUM(E43:E45)</f>
        <v>7551553.4133000001</v>
      </c>
      <c r="F46" s="16">
        <f>SUM(F43:F45)</f>
        <v>18250919.253300011</v>
      </c>
      <c r="G46" s="47"/>
      <c r="H46" s="41"/>
    </row>
    <row r="47" spans="1:8" s="1" customFormat="1" ht="18" customHeight="1" x14ac:dyDescent="0.25">
      <c r="A47" s="30"/>
      <c r="B47" s="12"/>
      <c r="C47" s="12"/>
      <c r="D47" s="12"/>
      <c r="E47" s="12"/>
      <c r="F47" s="13"/>
      <c r="G47" s="47"/>
      <c r="H47" s="41"/>
    </row>
    <row r="48" spans="1:8" s="1" customFormat="1" ht="18" customHeight="1" x14ac:dyDescent="0.35">
      <c r="A48" s="53" t="s">
        <v>0</v>
      </c>
      <c r="B48" s="54">
        <f>B40-B46</f>
        <v>46428355.350000113</v>
      </c>
      <c r="C48" s="54">
        <f>C40-C46</f>
        <v>24087927.780000117</v>
      </c>
      <c r="D48" s="54">
        <f>D40-D46</f>
        <v>-25239329.280000001</v>
      </c>
      <c r="E48" s="54">
        <f>E40-E46</f>
        <v>-7551553.4133000001</v>
      </c>
      <c r="F48" s="55">
        <f>F40-F46</f>
        <v>37725400.436700225</v>
      </c>
      <c r="G48" s="47"/>
      <c r="H48" s="41"/>
    </row>
    <row r="49" spans="1:7" s="1" customFormat="1" ht="9.9499999999999993" customHeight="1" x14ac:dyDescent="0.25">
      <c r="A49" s="56"/>
      <c r="B49" s="57"/>
      <c r="C49" s="57"/>
      <c r="D49" s="57"/>
      <c r="E49" s="57"/>
      <c r="F49" s="58"/>
      <c r="G49" s="47"/>
    </row>
    <row r="50" spans="1:7" s="1" customFormat="1" ht="18" customHeight="1" x14ac:dyDescent="0.25">
      <c r="B50" s="41"/>
      <c r="C50" s="41"/>
      <c r="D50" s="41"/>
      <c r="E50" s="41"/>
      <c r="F50" s="41"/>
      <c r="G50" s="47"/>
    </row>
    <row r="51" spans="1:7" s="1" customFormat="1" ht="18" customHeight="1" x14ac:dyDescent="0.25">
      <c r="B51" s="41"/>
      <c r="C51" s="41"/>
      <c r="D51" s="41"/>
      <c r="E51" s="41"/>
      <c r="F51" s="41"/>
      <c r="G51" s="47"/>
    </row>
    <row r="52" spans="1:7" s="1" customFormat="1" ht="18" hidden="1" customHeight="1" x14ac:dyDescent="0.25">
      <c r="B52" s="163">
        <f>B48-'UI Detail'!B322</f>
        <v>1.1175870895385742E-7</v>
      </c>
      <c r="C52" s="163">
        <f>C48-'UI Detail'!C322</f>
        <v>1.1548399925231934E-7</v>
      </c>
      <c r="D52" s="164">
        <f>D48-'UI Detail'!D322</f>
        <v>0</v>
      </c>
      <c r="E52" s="164"/>
      <c r="F52" s="164"/>
      <c r="G52" s="47"/>
    </row>
    <row r="53" spans="1:7" s="1" customFormat="1" ht="18" customHeight="1" x14ac:dyDescent="0.25">
      <c r="B53" s="41"/>
      <c r="C53" s="41"/>
      <c r="D53" s="41"/>
      <c r="E53" s="41"/>
      <c r="F53" s="41"/>
      <c r="G53" s="47"/>
    </row>
    <row r="54" spans="1:7" s="1" customFormat="1" ht="18" customHeight="1" x14ac:dyDescent="0.25">
      <c r="B54" s="41"/>
      <c r="C54" s="41"/>
      <c r="D54" s="41"/>
      <c r="E54" s="41"/>
      <c r="F54" s="41"/>
      <c r="G54" s="47"/>
    </row>
    <row r="55" spans="1:7" s="1" customFormat="1" ht="18" customHeight="1" x14ac:dyDescent="0.25">
      <c r="B55" s="41"/>
      <c r="C55" s="41"/>
      <c r="D55" s="41"/>
      <c r="E55" s="41"/>
      <c r="F55" s="41"/>
      <c r="G55" s="47"/>
    </row>
    <row r="56" spans="1:7" s="1" customFormat="1" ht="18" customHeight="1" x14ac:dyDescent="0.25">
      <c r="B56" s="41"/>
      <c r="C56" s="41"/>
      <c r="D56" s="41"/>
      <c r="E56" s="41"/>
      <c r="F56" s="41"/>
      <c r="G56" s="47"/>
    </row>
    <row r="57" spans="1:7" s="1" customFormat="1" ht="18" customHeight="1" x14ac:dyDescent="0.25">
      <c r="B57" s="41"/>
      <c r="C57" s="41"/>
      <c r="D57" s="41"/>
      <c r="E57" s="41"/>
      <c r="F57" s="41"/>
      <c r="G57" s="47"/>
    </row>
    <row r="58" spans="1:7" s="1" customFormat="1" ht="18" customHeight="1" x14ac:dyDescent="0.25">
      <c r="B58" s="41"/>
      <c r="C58" s="41"/>
      <c r="D58" s="41"/>
      <c r="E58" s="41"/>
      <c r="F58" s="41"/>
      <c r="G58" s="47"/>
    </row>
    <row r="59" spans="1:7" s="1" customFormat="1" ht="18" customHeight="1" x14ac:dyDescent="0.25">
      <c r="B59" s="41"/>
      <c r="C59" s="41"/>
      <c r="D59" s="41"/>
      <c r="E59" s="41"/>
      <c r="F59" s="41"/>
      <c r="G59" s="47"/>
    </row>
    <row r="60" spans="1:7" s="1" customFormat="1" ht="18" customHeight="1" x14ac:dyDescent="0.25">
      <c r="B60" s="41"/>
      <c r="C60" s="41"/>
      <c r="D60" s="41"/>
      <c r="E60" s="41"/>
      <c r="F60" s="41"/>
      <c r="G60" s="47"/>
    </row>
    <row r="61" spans="1:7" s="1" customFormat="1" ht="18" customHeight="1" x14ac:dyDescent="0.25">
      <c r="B61" s="41"/>
      <c r="C61" s="41"/>
      <c r="D61" s="41"/>
      <c r="E61" s="41"/>
      <c r="F61" s="41"/>
      <c r="G61" s="47"/>
    </row>
    <row r="62" spans="1:7" s="1" customFormat="1" ht="18" customHeight="1" x14ac:dyDescent="0.25">
      <c r="B62" s="41"/>
      <c r="C62" s="41"/>
      <c r="D62" s="41"/>
      <c r="E62" s="41"/>
      <c r="F62" s="41"/>
      <c r="G62" s="47"/>
    </row>
    <row r="63" spans="1:7" s="1" customFormat="1" ht="18" customHeight="1" x14ac:dyDescent="0.25">
      <c r="B63" s="41"/>
      <c r="C63" s="41"/>
      <c r="D63" s="41"/>
      <c r="E63" s="41"/>
      <c r="F63" s="41"/>
      <c r="G63" s="47"/>
    </row>
    <row r="64" spans="1:7" s="1" customFormat="1" ht="18" customHeight="1" x14ac:dyDescent="0.25">
      <c r="B64" s="41"/>
      <c r="C64" s="41"/>
      <c r="D64" s="41"/>
      <c r="E64" s="41"/>
      <c r="F64" s="41"/>
      <c r="G64" s="47"/>
    </row>
    <row r="65" spans="7:7" s="1" customFormat="1" ht="18" customHeight="1" x14ac:dyDescent="0.25">
      <c r="G65" s="47"/>
    </row>
    <row r="66" spans="7:7" s="1" customFormat="1" ht="18" customHeight="1" x14ac:dyDescent="0.25">
      <c r="G66" s="47"/>
    </row>
    <row r="67" spans="7:7" s="1" customFormat="1" ht="18" customHeight="1" x14ac:dyDescent="0.25">
      <c r="G67" s="47"/>
    </row>
    <row r="68" spans="7:7" s="1" customFormat="1" ht="18" customHeight="1" x14ac:dyDescent="0.25">
      <c r="G68" s="47"/>
    </row>
    <row r="69" spans="7:7" s="1" customFormat="1" ht="18" customHeight="1" x14ac:dyDescent="0.25">
      <c r="G69" s="47"/>
    </row>
  </sheetData>
  <pageMargins left="0.7" right="0.7" top="0.75" bottom="0.75" header="0.3" footer="0.3"/>
  <pageSetup scale="78" fitToHeight="0" orientation="portrait" r:id="rId1"/>
  <headerFooter>
    <oddFooter>&amp;C&amp;"Arial,Regular"&amp;P of &amp;N&amp;R&amp;"Arial,Regular"&amp;A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4"/>
  <sheetViews>
    <sheetView tabSelected="1" workbookViewId="0">
      <selection activeCell="K18" sqref="K18"/>
    </sheetView>
  </sheetViews>
  <sheetFormatPr defaultRowHeight="15" outlineLevelCol="1" x14ac:dyDescent="0.25"/>
  <cols>
    <col min="1" max="1" width="58.85546875" style="1" bestFit="1" customWidth="1"/>
    <col min="2" max="2" width="13.5703125" style="1" bestFit="1" customWidth="1"/>
    <col min="3" max="4" width="12.5703125" style="1" bestFit="1" customWidth="1"/>
    <col min="5" max="5" width="15.140625" style="1" hidden="1" customWidth="1" outlineLevel="1"/>
    <col min="6" max="6" width="12.5703125" style="1" hidden="1" customWidth="1" outlineLevel="1"/>
    <col min="7" max="7" width="13.5703125" style="1" hidden="1" customWidth="1" outlineLevel="1"/>
    <col min="8" max="8" width="12.5703125" style="1" hidden="1" customWidth="1" outlineLevel="1"/>
    <col min="9" max="9" width="13.5703125" style="1" bestFit="1" customWidth="1" collapsed="1"/>
  </cols>
  <sheetData>
    <row r="1" spans="1:9" s="1" customFormat="1" x14ac:dyDescent="0.25">
      <c r="A1" s="61" t="s">
        <v>339</v>
      </c>
      <c r="B1" s="61"/>
      <c r="C1" s="61"/>
      <c r="D1" s="61"/>
      <c r="E1" s="61"/>
      <c r="F1" s="61"/>
      <c r="G1" s="61"/>
      <c r="H1" s="61"/>
      <c r="I1" s="61"/>
    </row>
    <row r="2" spans="1:9" s="1" customFormat="1" x14ac:dyDescent="0.25">
      <c r="A2" s="61" t="s">
        <v>415</v>
      </c>
      <c r="B2" s="61"/>
      <c r="C2" s="61"/>
      <c r="D2" s="61"/>
      <c r="E2" s="61"/>
      <c r="F2" s="61"/>
      <c r="G2" s="61"/>
      <c r="H2" s="61"/>
      <c r="I2" s="61"/>
    </row>
    <row r="3" spans="1:9" s="1" customFormat="1" x14ac:dyDescent="0.25">
      <c r="A3" s="61" t="str">
        <f>Allocated!A3</f>
        <v>FOR THE MONTH ENDED NOVEMBER 30, 2015</v>
      </c>
      <c r="B3" s="61"/>
      <c r="C3" s="61"/>
      <c r="D3" s="61"/>
      <c r="E3" s="61"/>
      <c r="F3" s="61"/>
      <c r="G3" s="61"/>
      <c r="H3" s="61"/>
      <c r="I3" s="61"/>
    </row>
    <row r="4" spans="1:9" s="1" customFormat="1" x14ac:dyDescent="0.25">
      <c r="A4" s="123" t="s">
        <v>414</v>
      </c>
      <c r="B4" s="120" t="s">
        <v>35</v>
      </c>
      <c r="C4" s="120" t="s">
        <v>413</v>
      </c>
      <c r="D4" s="120" t="s">
        <v>33</v>
      </c>
      <c r="E4" s="122" t="s">
        <v>412</v>
      </c>
      <c r="F4" s="122" t="s">
        <v>411</v>
      </c>
      <c r="G4" s="121" t="s">
        <v>410</v>
      </c>
      <c r="H4" s="121" t="s">
        <v>409</v>
      </c>
      <c r="I4" s="120" t="s">
        <v>338</v>
      </c>
    </row>
    <row r="5" spans="1:9" x14ac:dyDescent="0.25">
      <c r="B5" s="124"/>
      <c r="C5" s="124"/>
      <c r="D5" s="124"/>
      <c r="E5" s="124"/>
      <c r="F5" s="124"/>
      <c r="G5" s="124"/>
      <c r="H5" s="124"/>
      <c r="I5" s="124"/>
    </row>
    <row r="6" spans="1:9" x14ac:dyDescent="0.25">
      <c r="A6" s="125" t="s">
        <v>36</v>
      </c>
      <c r="B6" s="126"/>
      <c r="C6" s="126"/>
      <c r="D6" s="126"/>
      <c r="E6" s="126"/>
      <c r="F6" s="126"/>
      <c r="G6" s="126"/>
      <c r="H6" s="126"/>
      <c r="I6" s="126"/>
    </row>
    <row r="7" spans="1:9" x14ac:dyDescent="0.25">
      <c r="A7" s="127" t="s">
        <v>37</v>
      </c>
      <c r="B7" s="128"/>
      <c r="C7" s="128"/>
      <c r="D7" s="128"/>
      <c r="E7" s="129"/>
      <c r="F7" s="129"/>
      <c r="G7" s="129"/>
      <c r="H7" s="129"/>
      <c r="I7" s="128"/>
    </row>
    <row r="8" spans="1:9" x14ac:dyDescent="0.25">
      <c r="A8" s="127" t="s">
        <v>38</v>
      </c>
      <c r="B8" s="128">
        <v>116083133.78999899</v>
      </c>
      <c r="C8" s="128">
        <v>0</v>
      </c>
      <c r="D8" s="128">
        <v>0</v>
      </c>
      <c r="E8" s="129">
        <v>0</v>
      </c>
      <c r="F8" s="129">
        <v>0</v>
      </c>
      <c r="G8" s="129">
        <v>116083133.78999899</v>
      </c>
      <c r="H8" s="129">
        <v>0</v>
      </c>
      <c r="I8" s="128">
        <v>116083133.78999899</v>
      </c>
    </row>
    <row r="9" spans="1:9" x14ac:dyDescent="0.25">
      <c r="A9" s="127" t="s">
        <v>39</v>
      </c>
      <c r="B9" s="128">
        <v>87385321.989999995</v>
      </c>
      <c r="C9" s="128">
        <v>0</v>
      </c>
      <c r="D9" s="128">
        <v>0</v>
      </c>
      <c r="E9" s="129">
        <v>0</v>
      </c>
      <c r="F9" s="129">
        <v>0</v>
      </c>
      <c r="G9" s="129">
        <v>87385321.989999995</v>
      </c>
      <c r="H9" s="129">
        <v>0</v>
      </c>
      <c r="I9" s="128">
        <v>87385321.989999995</v>
      </c>
    </row>
    <row r="10" spans="1:9" x14ac:dyDescent="0.25">
      <c r="A10" s="127" t="s">
        <v>40</v>
      </c>
      <c r="B10" s="128">
        <v>1525274.86</v>
      </c>
      <c r="C10" s="128">
        <v>0</v>
      </c>
      <c r="D10" s="128">
        <v>0</v>
      </c>
      <c r="E10" s="129">
        <v>0</v>
      </c>
      <c r="F10" s="129">
        <v>0</v>
      </c>
      <c r="G10" s="129">
        <v>1525274.86</v>
      </c>
      <c r="H10" s="129">
        <v>0</v>
      </c>
      <c r="I10" s="128">
        <v>1525274.86</v>
      </c>
    </row>
    <row r="11" spans="1:9" x14ac:dyDescent="0.25">
      <c r="A11" s="127" t="s">
        <v>41</v>
      </c>
      <c r="B11" s="128">
        <v>0</v>
      </c>
      <c r="C11" s="128">
        <v>73429149.980000004</v>
      </c>
      <c r="D11" s="128">
        <v>0</v>
      </c>
      <c r="E11" s="129">
        <v>0</v>
      </c>
      <c r="F11" s="129">
        <v>0</v>
      </c>
      <c r="G11" s="129">
        <v>0</v>
      </c>
      <c r="H11" s="129">
        <v>73429149.980000004</v>
      </c>
      <c r="I11" s="128">
        <v>73429149.980000004</v>
      </c>
    </row>
    <row r="12" spans="1:9" x14ac:dyDescent="0.25">
      <c r="A12" s="127" t="s">
        <v>42</v>
      </c>
      <c r="B12" s="128">
        <v>0</v>
      </c>
      <c r="C12" s="128">
        <v>27905022.789999999</v>
      </c>
      <c r="D12" s="128">
        <v>0</v>
      </c>
      <c r="E12" s="129">
        <v>0</v>
      </c>
      <c r="F12" s="129">
        <v>0</v>
      </c>
      <c r="G12" s="129">
        <v>0</v>
      </c>
      <c r="H12" s="129">
        <v>27905022.789999999</v>
      </c>
      <c r="I12" s="128">
        <v>27905022.789999999</v>
      </c>
    </row>
    <row r="13" spans="1:9" x14ac:dyDescent="0.25">
      <c r="A13" s="127" t="s">
        <v>43</v>
      </c>
      <c r="B13" s="128">
        <v>0</v>
      </c>
      <c r="C13" s="128">
        <v>1650829</v>
      </c>
      <c r="D13" s="128">
        <v>0</v>
      </c>
      <c r="E13" s="129">
        <v>0</v>
      </c>
      <c r="F13" s="129">
        <v>0</v>
      </c>
      <c r="G13" s="129">
        <v>0</v>
      </c>
      <c r="H13" s="129">
        <v>1650829</v>
      </c>
      <c r="I13" s="128">
        <v>1650829</v>
      </c>
    </row>
    <row r="14" spans="1:9" x14ac:dyDescent="0.25">
      <c r="A14" s="127" t="s">
        <v>44</v>
      </c>
      <c r="B14" s="128">
        <v>204993730.63999999</v>
      </c>
      <c r="C14" s="128">
        <v>102985001.77</v>
      </c>
      <c r="D14" s="128">
        <v>0</v>
      </c>
      <c r="E14" s="129">
        <v>0</v>
      </c>
      <c r="F14" s="129">
        <v>0</v>
      </c>
      <c r="G14" s="129">
        <v>204993730.63999999</v>
      </c>
      <c r="H14" s="129">
        <v>102985001.77</v>
      </c>
      <c r="I14" s="128">
        <v>307978732.40999901</v>
      </c>
    </row>
    <row r="15" spans="1:9" x14ac:dyDescent="0.25">
      <c r="A15" s="130" t="s">
        <v>45</v>
      </c>
      <c r="B15" s="128"/>
      <c r="C15" s="128"/>
      <c r="D15" s="128"/>
      <c r="E15" s="129"/>
      <c r="F15" s="129"/>
      <c r="G15" s="129"/>
      <c r="H15" s="129"/>
      <c r="I15" s="128"/>
    </row>
    <row r="16" spans="1:9" x14ac:dyDescent="0.25">
      <c r="A16" s="127" t="s">
        <v>46</v>
      </c>
      <c r="B16" s="131">
        <v>35559.550000000003</v>
      </c>
      <c r="C16" s="131">
        <v>0</v>
      </c>
      <c r="D16" s="131">
        <v>0</v>
      </c>
      <c r="E16" s="132">
        <v>0</v>
      </c>
      <c r="F16" s="132">
        <v>0</v>
      </c>
      <c r="G16" s="132">
        <v>35559.550000000003</v>
      </c>
      <c r="H16" s="132">
        <v>0</v>
      </c>
      <c r="I16" s="131">
        <v>35559.550000000003</v>
      </c>
    </row>
    <row r="17" spans="1:9" x14ac:dyDescent="0.25">
      <c r="A17" s="125" t="s">
        <v>47</v>
      </c>
      <c r="B17" s="128">
        <v>35559.550000000003</v>
      </c>
      <c r="C17" s="128">
        <v>0</v>
      </c>
      <c r="D17" s="128">
        <v>0</v>
      </c>
      <c r="E17" s="133">
        <v>0</v>
      </c>
      <c r="F17" s="133">
        <v>0</v>
      </c>
      <c r="G17" s="133">
        <v>35559.550000000003</v>
      </c>
      <c r="H17" s="133">
        <v>0</v>
      </c>
      <c r="I17" s="128">
        <v>35559.550000000003</v>
      </c>
    </row>
    <row r="18" spans="1:9" x14ac:dyDescent="0.25">
      <c r="A18" s="130" t="s">
        <v>48</v>
      </c>
      <c r="B18" s="128"/>
      <c r="C18" s="128"/>
      <c r="D18" s="128"/>
      <c r="E18" s="129"/>
      <c r="F18" s="129"/>
      <c r="G18" s="129"/>
      <c r="H18" s="129"/>
      <c r="I18" s="128"/>
    </row>
    <row r="19" spans="1:9" x14ac:dyDescent="0.25">
      <c r="A19" s="127" t="s">
        <v>49</v>
      </c>
      <c r="B19" s="131">
        <v>5896527.0899999896</v>
      </c>
      <c r="C19" s="131">
        <v>0</v>
      </c>
      <c r="D19" s="131">
        <v>0</v>
      </c>
      <c r="E19" s="132">
        <v>0</v>
      </c>
      <c r="F19" s="132">
        <v>0</v>
      </c>
      <c r="G19" s="132">
        <v>5896527.0899999896</v>
      </c>
      <c r="H19" s="132">
        <v>0</v>
      </c>
      <c r="I19" s="131">
        <v>5896527.0899999896</v>
      </c>
    </row>
    <row r="20" spans="1:9" x14ac:dyDescent="0.25">
      <c r="A20" s="125" t="s">
        <v>50</v>
      </c>
      <c r="B20" s="128">
        <v>18294525.760000002</v>
      </c>
      <c r="C20" s="128">
        <v>0</v>
      </c>
      <c r="D20" s="128">
        <v>0</v>
      </c>
      <c r="E20" s="133">
        <v>0</v>
      </c>
      <c r="F20" s="133">
        <v>0</v>
      </c>
      <c r="G20" s="133">
        <v>18294525.760000002</v>
      </c>
      <c r="H20" s="133">
        <v>0</v>
      </c>
      <c r="I20" s="128">
        <v>18294525.760000002</v>
      </c>
    </row>
    <row r="21" spans="1:9" x14ac:dyDescent="0.25">
      <c r="A21" s="127" t="s">
        <v>51</v>
      </c>
      <c r="B21" s="128">
        <v>24191052.849999901</v>
      </c>
      <c r="C21" s="128">
        <v>0</v>
      </c>
      <c r="D21" s="128">
        <v>0</v>
      </c>
      <c r="E21" s="129">
        <v>0</v>
      </c>
      <c r="F21" s="129">
        <v>0</v>
      </c>
      <c r="G21" s="129">
        <v>24191052.849999901</v>
      </c>
      <c r="H21" s="129">
        <v>0</v>
      </c>
      <c r="I21" s="128">
        <v>24191052.849999901</v>
      </c>
    </row>
    <row r="22" spans="1:9" x14ac:dyDescent="0.25">
      <c r="A22" s="130" t="s">
        <v>52</v>
      </c>
      <c r="B22" s="128"/>
      <c r="C22" s="128"/>
      <c r="D22" s="128"/>
      <c r="E22" s="129"/>
      <c r="F22" s="129"/>
      <c r="G22" s="129"/>
      <c r="H22" s="129"/>
      <c r="I22" s="128"/>
    </row>
    <row r="23" spans="1:9" x14ac:dyDescent="0.25">
      <c r="A23" s="127" t="s">
        <v>53</v>
      </c>
      <c r="B23" s="131">
        <v>0</v>
      </c>
      <c r="C23" s="131">
        <v>0</v>
      </c>
      <c r="D23" s="131">
        <v>0</v>
      </c>
      <c r="E23" s="132">
        <v>0</v>
      </c>
      <c r="F23" s="132">
        <v>0</v>
      </c>
      <c r="G23" s="132">
        <v>0</v>
      </c>
      <c r="H23" s="132">
        <v>0</v>
      </c>
      <c r="I23" s="131">
        <v>0</v>
      </c>
    </row>
    <row r="24" spans="1:9" x14ac:dyDescent="0.25">
      <c r="A24" s="127" t="s">
        <v>54</v>
      </c>
      <c r="B24" s="128">
        <v>160422.60999999999</v>
      </c>
      <c r="C24" s="128">
        <v>0</v>
      </c>
      <c r="D24" s="128">
        <v>0</v>
      </c>
      <c r="E24" s="133">
        <v>0</v>
      </c>
      <c r="F24" s="133">
        <v>0</v>
      </c>
      <c r="G24" s="133">
        <v>160422.60999999999</v>
      </c>
      <c r="H24" s="133">
        <v>0</v>
      </c>
      <c r="I24" s="128">
        <v>160422.60999999999</v>
      </c>
    </row>
    <row r="25" spans="1:9" x14ac:dyDescent="0.25">
      <c r="A25" s="127" t="s">
        <v>55</v>
      </c>
      <c r="B25" s="128">
        <v>788110.77</v>
      </c>
      <c r="C25" s="128">
        <v>0</v>
      </c>
      <c r="D25" s="128">
        <v>0</v>
      </c>
      <c r="E25" s="129">
        <v>0</v>
      </c>
      <c r="F25" s="129">
        <v>0</v>
      </c>
      <c r="G25" s="129">
        <v>788110.77</v>
      </c>
      <c r="H25" s="129">
        <v>0</v>
      </c>
      <c r="I25" s="128">
        <v>788110.77</v>
      </c>
    </row>
    <row r="26" spans="1:9" x14ac:dyDescent="0.25">
      <c r="A26" s="127" t="s">
        <v>56</v>
      </c>
      <c r="B26" s="128">
        <v>1168373</v>
      </c>
      <c r="C26" s="128">
        <v>0</v>
      </c>
      <c r="D26" s="128">
        <v>0</v>
      </c>
      <c r="E26" s="129">
        <v>0</v>
      </c>
      <c r="F26" s="129">
        <v>0</v>
      </c>
      <c r="G26" s="129">
        <v>1168373</v>
      </c>
      <c r="H26" s="129">
        <v>0</v>
      </c>
      <c r="I26" s="128">
        <v>1168373</v>
      </c>
    </row>
    <row r="27" spans="1:9" x14ac:dyDescent="0.25">
      <c r="A27" s="127" t="s">
        <v>57</v>
      </c>
      <c r="B27" s="128">
        <v>630555.52</v>
      </c>
      <c r="C27" s="128">
        <v>0</v>
      </c>
      <c r="D27" s="128">
        <v>0</v>
      </c>
      <c r="E27" s="129">
        <v>0</v>
      </c>
      <c r="F27" s="129">
        <v>0</v>
      </c>
      <c r="G27" s="129">
        <v>630555.52</v>
      </c>
      <c r="H27" s="129">
        <v>0</v>
      </c>
      <c r="I27" s="128">
        <v>630555.52</v>
      </c>
    </row>
    <row r="28" spans="1:9" x14ac:dyDescent="0.25">
      <c r="A28" s="127" t="s">
        <v>420</v>
      </c>
      <c r="B28" s="128">
        <v>0</v>
      </c>
      <c r="C28" s="128">
        <v>0</v>
      </c>
      <c r="D28" s="128">
        <v>0</v>
      </c>
      <c r="E28" s="129">
        <v>0</v>
      </c>
      <c r="F28" s="129">
        <v>0</v>
      </c>
      <c r="G28" s="129">
        <v>0</v>
      </c>
      <c r="H28" s="129">
        <v>0</v>
      </c>
      <c r="I28" s="128">
        <v>0</v>
      </c>
    </row>
    <row r="29" spans="1:9" x14ac:dyDescent="0.25">
      <c r="A29" s="127" t="s">
        <v>419</v>
      </c>
      <c r="B29" s="128">
        <v>-4098571.13</v>
      </c>
      <c r="C29" s="128">
        <v>0</v>
      </c>
      <c r="D29" s="128">
        <v>0</v>
      </c>
      <c r="E29" s="129">
        <v>0</v>
      </c>
      <c r="F29" s="129">
        <v>0</v>
      </c>
      <c r="G29" s="129">
        <v>-4098571.13</v>
      </c>
      <c r="H29" s="129">
        <v>0</v>
      </c>
      <c r="I29" s="128">
        <v>-4098571.13</v>
      </c>
    </row>
    <row r="30" spans="1:9" x14ac:dyDescent="0.25">
      <c r="A30" s="127" t="s">
        <v>58</v>
      </c>
      <c r="B30" s="128">
        <v>0</v>
      </c>
      <c r="C30" s="128">
        <v>76107.039999999994</v>
      </c>
      <c r="D30" s="128">
        <v>0</v>
      </c>
      <c r="E30" s="129">
        <v>0</v>
      </c>
      <c r="F30" s="129">
        <v>0</v>
      </c>
      <c r="G30" s="129">
        <v>0</v>
      </c>
      <c r="H30" s="129">
        <v>76107.039999999994</v>
      </c>
      <c r="I30" s="128">
        <v>76107.039999999994</v>
      </c>
    </row>
    <row r="31" spans="1:9" x14ac:dyDescent="0.25">
      <c r="A31" s="127" t="s">
        <v>59</v>
      </c>
      <c r="B31" s="128">
        <v>0</v>
      </c>
      <c r="C31" s="128">
        <v>155027.72</v>
      </c>
      <c r="D31" s="128">
        <v>0</v>
      </c>
      <c r="E31" s="129">
        <v>0</v>
      </c>
      <c r="F31" s="129">
        <v>0</v>
      </c>
      <c r="G31" s="129">
        <v>0</v>
      </c>
      <c r="H31" s="129">
        <v>155027.72</v>
      </c>
      <c r="I31" s="128">
        <v>155027.72</v>
      </c>
    </row>
    <row r="32" spans="1:9" x14ac:dyDescent="0.25">
      <c r="A32" s="127" t="s">
        <v>60</v>
      </c>
      <c r="B32" s="128">
        <v>0</v>
      </c>
      <c r="C32" s="128">
        <v>81681.5</v>
      </c>
      <c r="D32" s="128">
        <v>0</v>
      </c>
      <c r="E32" s="129">
        <v>0</v>
      </c>
      <c r="F32" s="129">
        <v>0</v>
      </c>
      <c r="G32" s="129">
        <v>0</v>
      </c>
      <c r="H32" s="129">
        <v>81681.5</v>
      </c>
      <c r="I32" s="128">
        <v>81681.5</v>
      </c>
    </row>
    <row r="33" spans="1:9" x14ac:dyDescent="0.25">
      <c r="A33" s="127" t="s">
        <v>61</v>
      </c>
      <c r="B33" s="128">
        <v>0</v>
      </c>
      <c r="C33" s="128">
        <v>579470.28</v>
      </c>
      <c r="D33" s="128">
        <v>0</v>
      </c>
      <c r="E33" s="129">
        <v>0</v>
      </c>
      <c r="F33" s="129">
        <v>0</v>
      </c>
      <c r="G33" s="129">
        <v>0</v>
      </c>
      <c r="H33" s="129">
        <v>579470.28</v>
      </c>
      <c r="I33" s="128">
        <v>579470.28</v>
      </c>
    </row>
    <row r="34" spans="1:9" x14ac:dyDescent="0.25">
      <c r="A34" s="130" t="s">
        <v>62</v>
      </c>
      <c r="B34" s="128">
        <v>0</v>
      </c>
      <c r="C34" s="128">
        <v>1058713.82</v>
      </c>
      <c r="D34" s="128">
        <v>0</v>
      </c>
      <c r="E34" s="129">
        <v>0</v>
      </c>
      <c r="F34" s="129">
        <v>0</v>
      </c>
      <c r="G34" s="129">
        <v>0</v>
      </c>
      <c r="H34" s="129">
        <v>1058713.82</v>
      </c>
      <c r="I34" s="128">
        <v>1058713.82</v>
      </c>
    </row>
    <row r="35" spans="1:9" x14ac:dyDescent="0.25">
      <c r="A35" s="127" t="s">
        <v>63</v>
      </c>
      <c r="B35" s="131">
        <v>-1351109.23</v>
      </c>
      <c r="C35" s="131">
        <v>1951000.36</v>
      </c>
      <c r="D35" s="131">
        <v>0</v>
      </c>
      <c r="E35" s="132">
        <v>0</v>
      </c>
      <c r="F35" s="132">
        <v>0</v>
      </c>
      <c r="G35" s="132">
        <v>-1351109.23</v>
      </c>
      <c r="H35" s="132">
        <v>1951000.36</v>
      </c>
      <c r="I35" s="131">
        <v>599891.12999999896</v>
      </c>
    </row>
    <row r="36" spans="1:9" ht="15.75" thickBot="1" x14ac:dyDescent="0.3">
      <c r="A36" s="134" t="s">
        <v>64</v>
      </c>
      <c r="B36" s="135">
        <v>227869233.81</v>
      </c>
      <c r="C36" s="135">
        <v>104936002.13</v>
      </c>
      <c r="D36" s="135">
        <v>0</v>
      </c>
      <c r="E36" s="136">
        <v>0</v>
      </c>
      <c r="F36" s="136">
        <v>0</v>
      </c>
      <c r="G36" s="136">
        <v>227869233.81</v>
      </c>
      <c r="H36" s="136">
        <v>104936002.13</v>
      </c>
      <c r="I36" s="135">
        <v>332805235.94</v>
      </c>
    </row>
    <row r="37" spans="1:9" ht="15.75" thickTop="1" x14ac:dyDescent="0.25">
      <c r="A37" s="137"/>
      <c r="B37" s="138"/>
      <c r="C37" s="138"/>
      <c r="D37" s="138"/>
      <c r="E37" s="133"/>
      <c r="F37" s="133"/>
      <c r="G37" s="133"/>
      <c r="H37" s="133"/>
      <c r="I37" s="138"/>
    </row>
    <row r="38" spans="1:9" x14ac:dyDescent="0.25">
      <c r="A38" s="139" t="s">
        <v>65</v>
      </c>
      <c r="B38" s="128"/>
      <c r="C38" s="128"/>
      <c r="D38" s="128"/>
      <c r="E38" s="133"/>
      <c r="F38" s="133"/>
      <c r="G38" s="133"/>
      <c r="H38" s="133"/>
      <c r="I38" s="128"/>
    </row>
    <row r="39" spans="1:9" x14ac:dyDescent="0.25">
      <c r="A39" s="140" t="s">
        <v>66</v>
      </c>
      <c r="B39" s="128"/>
      <c r="C39" s="128"/>
      <c r="D39" s="128"/>
      <c r="E39" s="133"/>
      <c r="F39" s="133"/>
      <c r="G39" s="133"/>
      <c r="H39" s="133"/>
      <c r="I39" s="128"/>
    </row>
    <row r="40" spans="1:9" x14ac:dyDescent="0.25">
      <c r="A40" s="141" t="s">
        <v>67</v>
      </c>
      <c r="B40" s="128">
        <v>6670038.0399999898</v>
      </c>
      <c r="C40" s="128">
        <v>0</v>
      </c>
      <c r="D40" s="128">
        <v>0</v>
      </c>
      <c r="E40" s="129">
        <v>0</v>
      </c>
      <c r="F40" s="129">
        <v>0</v>
      </c>
      <c r="G40" s="129">
        <v>6670038.0399999898</v>
      </c>
      <c r="H40" s="129">
        <v>0</v>
      </c>
      <c r="I40" s="128">
        <v>6670038.0399999898</v>
      </c>
    </row>
    <row r="41" spans="1:9" x14ac:dyDescent="0.25">
      <c r="A41" s="142" t="s">
        <v>68</v>
      </c>
      <c r="B41" s="128">
        <v>17672626.370000001</v>
      </c>
      <c r="C41" s="128">
        <v>0</v>
      </c>
      <c r="D41" s="128">
        <v>0</v>
      </c>
      <c r="E41" s="129">
        <v>0</v>
      </c>
      <c r="F41" s="129">
        <v>0</v>
      </c>
      <c r="G41" s="129">
        <v>17672626.370000001</v>
      </c>
      <c r="H41" s="129">
        <v>0</v>
      </c>
      <c r="I41" s="128">
        <v>17672626.370000001</v>
      </c>
    </row>
    <row r="42" spans="1:9" x14ac:dyDescent="0.25">
      <c r="A42" s="141" t="s">
        <v>69</v>
      </c>
      <c r="B42" s="131">
        <v>24342664.41</v>
      </c>
      <c r="C42" s="131">
        <v>0</v>
      </c>
      <c r="D42" s="131">
        <v>0</v>
      </c>
      <c r="E42" s="132">
        <v>0</v>
      </c>
      <c r="F42" s="132">
        <v>0</v>
      </c>
      <c r="G42" s="132">
        <v>24342664.41</v>
      </c>
      <c r="H42" s="132">
        <v>0</v>
      </c>
      <c r="I42" s="131">
        <v>24342664.41</v>
      </c>
    </row>
    <row r="43" spans="1:9" x14ac:dyDescent="0.25">
      <c r="A43" s="140" t="s">
        <v>70</v>
      </c>
      <c r="B43" s="128"/>
      <c r="C43" s="128"/>
      <c r="D43" s="128"/>
      <c r="E43" s="133"/>
      <c r="F43" s="133"/>
      <c r="G43" s="133"/>
      <c r="H43" s="133"/>
      <c r="I43" s="128"/>
    </row>
    <row r="44" spans="1:9" x14ac:dyDescent="0.25">
      <c r="A44" s="141" t="s">
        <v>71</v>
      </c>
      <c r="B44" s="128">
        <v>57584736.359999999</v>
      </c>
      <c r="C44" s="128">
        <v>0</v>
      </c>
      <c r="D44" s="128">
        <v>0</v>
      </c>
      <c r="E44" s="129">
        <v>0</v>
      </c>
      <c r="F44" s="129">
        <v>0</v>
      </c>
      <c r="G44" s="129">
        <v>57584736.359999999</v>
      </c>
      <c r="H44" s="129">
        <v>0</v>
      </c>
      <c r="I44" s="128">
        <v>57584736.359999999</v>
      </c>
    </row>
    <row r="45" spans="1:9" x14ac:dyDescent="0.25">
      <c r="A45" s="141" t="s">
        <v>72</v>
      </c>
      <c r="B45" s="128">
        <v>805426.15</v>
      </c>
      <c r="C45" s="128">
        <v>0</v>
      </c>
      <c r="D45" s="128">
        <v>0</v>
      </c>
      <c r="E45" s="129">
        <v>0</v>
      </c>
      <c r="F45" s="129">
        <v>0</v>
      </c>
      <c r="G45" s="129">
        <v>805426.15</v>
      </c>
      <c r="H45" s="129">
        <v>0</v>
      </c>
      <c r="I45" s="128">
        <v>805426.15</v>
      </c>
    </row>
    <row r="46" spans="1:9" x14ac:dyDescent="0.25">
      <c r="A46" s="141" t="s">
        <v>73</v>
      </c>
      <c r="B46" s="128">
        <v>0</v>
      </c>
      <c r="C46" s="128">
        <v>38293289.169999897</v>
      </c>
      <c r="D46" s="128">
        <v>0</v>
      </c>
      <c r="E46" s="129">
        <v>0</v>
      </c>
      <c r="F46" s="129">
        <v>0</v>
      </c>
      <c r="G46" s="129">
        <v>0</v>
      </c>
      <c r="H46" s="129">
        <v>38293289.169999897</v>
      </c>
      <c r="I46" s="128">
        <v>38293289.169999897</v>
      </c>
    </row>
    <row r="47" spans="1:9" x14ac:dyDescent="0.25">
      <c r="A47" s="141" t="s">
        <v>74</v>
      </c>
      <c r="B47" s="128">
        <v>0</v>
      </c>
      <c r="C47" s="128">
        <v>0</v>
      </c>
      <c r="D47" s="128">
        <v>0</v>
      </c>
      <c r="E47" s="129">
        <v>0</v>
      </c>
      <c r="F47" s="129">
        <v>0</v>
      </c>
      <c r="G47" s="129">
        <v>0</v>
      </c>
      <c r="H47" s="129">
        <v>0</v>
      </c>
      <c r="I47" s="128">
        <v>0</v>
      </c>
    </row>
    <row r="48" spans="1:9" x14ac:dyDescent="0.25">
      <c r="A48" s="141" t="s">
        <v>75</v>
      </c>
      <c r="B48" s="128">
        <v>0</v>
      </c>
      <c r="C48" s="128">
        <v>-862717.05999999901</v>
      </c>
      <c r="D48" s="128">
        <v>0</v>
      </c>
      <c r="E48" s="129">
        <v>0</v>
      </c>
      <c r="F48" s="129">
        <v>0</v>
      </c>
      <c r="G48" s="129">
        <v>0</v>
      </c>
      <c r="H48" s="129">
        <v>-862717.05999999901</v>
      </c>
      <c r="I48" s="128">
        <v>-862717.05999999901</v>
      </c>
    </row>
    <row r="49" spans="1:9" x14ac:dyDescent="0.25">
      <c r="A49" s="141" t="s">
        <v>76</v>
      </c>
      <c r="B49" s="128">
        <v>0</v>
      </c>
      <c r="C49" s="128">
        <v>6931168.0300000003</v>
      </c>
      <c r="D49" s="128">
        <v>0</v>
      </c>
      <c r="E49" s="129">
        <v>0</v>
      </c>
      <c r="F49" s="129">
        <v>0</v>
      </c>
      <c r="G49" s="129">
        <v>0</v>
      </c>
      <c r="H49" s="129">
        <v>6931168.0300000003</v>
      </c>
      <c r="I49" s="128">
        <v>6931168.0300000003</v>
      </c>
    </row>
    <row r="50" spans="1:9" x14ac:dyDescent="0.25">
      <c r="A50" s="142" t="s">
        <v>77</v>
      </c>
      <c r="B50" s="128">
        <v>0</v>
      </c>
      <c r="C50" s="128">
        <v>-1996785.83</v>
      </c>
      <c r="D50" s="128">
        <v>0</v>
      </c>
      <c r="E50" s="129">
        <v>0</v>
      </c>
      <c r="F50" s="129">
        <v>0</v>
      </c>
      <c r="G50" s="129">
        <v>0</v>
      </c>
      <c r="H50" s="129">
        <v>-1996785.83</v>
      </c>
      <c r="I50" s="128">
        <v>-1996785.83</v>
      </c>
    </row>
    <row r="51" spans="1:9" x14ac:dyDescent="0.25">
      <c r="A51" s="141" t="s">
        <v>78</v>
      </c>
      <c r="B51" s="131">
        <v>58390162.509999998</v>
      </c>
      <c r="C51" s="131">
        <v>42364954.309999898</v>
      </c>
      <c r="D51" s="131">
        <v>0</v>
      </c>
      <c r="E51" s="132">
        <v>0</v>
      </c>
      <c r="F51" s="132">
        <v>0</v>
      </c>
      <c r="G51" s="132">
        <v>58390162.509999998</v>
      </c>
      <c r="H51" s="132">
        <v>42364954.309999898</v>
      </c>
      <c r="I51" s="131">
        <v>100755116.81999999</v>
      </c>
    </row>
    <row r="52" spans="1:9" x14ac:dyDescent="0.25">
      <c r="A52" s="140" t="s">
        <v>79</v>
      </c>
      <c r="B52" s="128"/>
      <c r="C52" s="128"/>
      <c r="D52" s="128"/>
      <c r="E52" s="133"/>
      <c r="F52" s="133"/>
      <c r="G52" s="133"/>
      <c r="H52" s="133"/>
      <c r="I52" s="128"/>
    </row>
    <row r="53" spans="1:9" x14ac:dyDescent="0.25">
      <c r="A53" s="142" t="s">
        <v>80</v>
      </c>
      <c r="B53" s="128">
        <v>9791462.7699999902</v>
      </c>
      <c r="C53" s="128">
        <v>0</v>
      </c>
      <c r="D53" s="128">
        <v>0</v>
      </c>
      <c r="E53" s="129">
        <v>0</v>
      </c>
      <c r="F53" s="129">
        <v>0</v>
      </c>
      <c r="G53" s="129">
        <v>9791462.7699999902</v>
      </c>
      <c r="H53" s="129">
        <v>0</v>
      </c>
      <c r="I53" s="128">
        <v>9791462.7699999902</v>
      </c>
    </row>
    <row r="54" spans="1:9" x14ac:dyDescent="0.25">
      <c r="A54" s="141" t="s">
        <v>81</v>
      </c>
      <c r="B54" s="131">
        <v>9791462.7699999902</v>
      </c>
      <c r="C54" s="131">
        <v>0</v>
      </c>
      <c r="D54" s="131">
        <v>0</v>
      </c>
      <c r="E54" s="132">
        <v>0</v>
      </c>
      <c r="F54" s="132">
        <v>0</v>
      </c>
      <c r="G54" s="132">
        <v>9791462.7699999902</v>
      </c>
      <c r="H54" s="132">
        <v>0</v>
      </c>
      <c r="I54" s="131">
        <v>9791462.7699999902</v>
      </c>
    </row>
    <row r="55" spans="1:9" x14ac:dyDescent="0.25">
      <c r="A55" s="140" t="s">
        <v>82</v>
      </c>
      <c r="B55" s="128"/>
      <c r="C55" s="128"/>
      <c r="D55" s="128"/>
      <c r="E55" s="133"/>
      <c r="F55" s="133"/>
      <c r="G55" s="133"/>
      <c r="H55" s="133"/>
      <c r="I55" s="128"/>
    </row>
    <row r="56" spans="1:9" x14ac:dyDescent="0.25">
      <c r="A56" s="142" t="s">
        <v>83</v>
      </c>
      <c r="B56" s="143">
        <v>-7220389.4800000004</v>
      </c>
      <c r="C56" s="143">
        <v>0</v>
      </c>
      <c r="D56" s="143">
        <v>0</v>
      </c>
      <c r="E56" s="144">
        <v>0</v>
      </c>
      <c r="F56" s="144">
        <v>0</v>
      </c>
      <c r="G56" s="144">
        <v>-7220389.4800000004</v>
      </c>
      <c r="H56" s="144">
        <v>0</v>
      </c>
      <c r="I56" s="143">
        <v>-7220389.4800000004</v>
      </c>
    </row>
    <row r="57" spans="1:9" x14ac:dyDescent="0.25">
      <c r="A57" s="142" t="s">
        <v>84</v>
      </c>
      <c r="B57" s="128">
        <v>-7220389.4800000004</v>
      </c>
      <c r="C57" s="128">
        <v>0</v>
      </c>
      <c r="D57" s="128">
        <v>0</v>
      </c>
      <c r="E57" s="129">
        <v>0</v>
      </c>
      <c r="F57" s="129">
        <v>0</v>
      </c>
      <c r="G57" s="129">
        <v>-7220389.4800000004</v>
      </c>
      <c r="H57" s="129">
        <v>0</v>
      </c>
      <c r="I57" s="128">
        <v>-7220389.4800000004</v>
      </c>
    </row>
    <row r="58" spans="1:9" x14ac:dyDescent="0.25">
      <c r="A58" s="139" t="s">
        <v>85</v>
      </c>
      <c r="B58" s="145">
        <v>85303900.209999993</v>
      </c>
      <c r="C58" s="145">
        <v>42364954.309999898</v>
      </c>
      <c r="D58" s="145">
        <v>0</v>
      </c>
      <c r="E58" s="146">
        <v>0</v>
      </c>
      <c r="F58" s="146">
        <v>0</v>
      </c>
      <c r="G58" s="146">
        <v>85303900.209999993</v>
      </c>
      <c r="H58" s="146">
        <v>42364954.309999898</v>
      </c>
      <c r="I58" s="145">
        <v>127668854.519999</v>
      </c>
    </row>
    <row r="59" spans="1:9" x14ac:dyDescent="0.25">
      <c r="A59" s="142"/>
      <c r="B59" s="143"/>
      <c r="C59" s="143"/>
      <c r="D59" s="143"/>
      <c r="E59" s="144"/>
      <c r="F59" s="144"/>
      <c r="G59" s="144"/>
      <c r="H59" s="144"/>
      <c r="I59" s="143"/>
    </row>
    <row r="60" spans="1:9" ht="15.75" thickBot="1" x14ac:dyDescent="0.3">
      <c r="A60" s="147" t="s">
        <v>86</v>
      </c>
      <c r="B60" s="148">
        <v>142565333.59999999</v>
      </c>
      <c r="C60" s="148">
        <v>62571047.82</v>
      </c>
      <c r="D60" s="148">
        <v>0</v>
      </c>
      <c r="E60" s="149">
        <v>0</v>
      </c>
      <c r="F60" s="149">
        <v>0</v>
      </c>
      <c r="G60" s="149">
        <v>142565333.59999999</v>
      </c>
      <c r="H60" s="149">
        <v>62571047.82</v>
      </c>
      <c r="I60" s="148">
        <v>205136381.41999999</v>
      </c>
    </row>
    <row r="61" spans="1:9" ht="15.75" thickTop="1" x14ac:dyDescent="0.25">
      <c r="A61" s="141"/>
      <c r="B61" s="128"/>
      <c r="C61" s="128"/>
      <c r="D61" s="128"/>
      <c r="E61" s="133"/>
      <c r="F61" s="133"/>
      <c r="G61" s="133"/>
      <c r="H61" s="133"/>
      <c r="I61" s="128"/>
    </row>
    <row r="62" spans="1:9" x14ac:dyDescent="0.25">
      <c r="A62" s="139" t="s">
        <v>87</v>
      </c>
      <c r="B62" s="128"/>
      <c r="C62" s="128"/>
      <c r="D62" s="128"/>
      <c r="E62" s="133"/>
      <c r="F62" s="133"/>
      <c r="G62" s="133"/>
      <c r="H62" s="133"/>
      <c r="I62" s="128"/>
    </row>
    <row r="63" spans="1:9" x14ac:dyDescent="0.25">
      <c r="A63" s="141" t="s">
        <v>88</v>
      </c>
      <c r="B63" s="128"/>
      <c r="C63" s="128"/>
      <c r="D63" s="128"/>
      <c r="E63" s="133"/>
      <c r="F63" s="133"/>
      <c r="G63" s="133"/>
      <c r="H63" s="133"/>
      <c r="I63" s="128"/>
    </row>
    <row r="64" spans="1:9" x14ac:dyDescent="0.25">
      <c r="A64" s="140" t="s">
        <v>89</v>
      </c>
      <c r="B64" s="128"/>
      <c r="C64" s="128"/>
      <c r="D64" s="128"/>
      <c r="E64" s="133"/>
      <c r="F64" s="133"/>
      <c r="G64" s="133"/>
      <c r="H64" s="133"/>
      <c r="I64" s="128"/>
    </row>
    <row r="65" spans="1:9" x14ac:dyDescent="0.25">
      <c r="A65" s="141" t="s">
        <v>90</v>
      </c>
      <c r="B65" s="128">
        <v>163149.88</v>
      </c>
      <c r="C65" s="128">
        <v>0</v>
      </c>
      <c r="D65" s="128">
        <v>0</v>
      </c>
      <c r="E65" s="129">
        <v>0</v>
      </c>
      <c r="F65" s="129">
        <v>0</v>
      </c>
      <c r="G65" s="129">
        <v>163149.88</v>
      </c>
      <c r="H65" s="129">
        <v>0</v>
      </c>
      <c r="I65" s="128">
        <v>163149.88</v>
      </c>
    </row>
    <row r="66" spans="1:9" x14ac:dyDescent="0.25">
      <c r="A66" s="141" t="s">
        <v>91</v>
      </c>
      <c r="B66" s="128">
        <v>631565.799999999</v>
      </c>
      <c r="C66" s="128">
        <v>0</v>
      </c>
      <c r="D66" s="128">
        <v>0</v>
      </c>
      <c r="E66" s="129">
        <v>0</v>
      </c>
      <c r="F66" s="129">
        <v>0</v>
      </c>
      <c r="G66" s="129">
        <v>631565.799999999</v>
      </c>
      <c r="H66" s="129">
        <v>0</v>
      </c>
      <c r="I66" s="128">
        <v>631565.799999999</v>
      </c>
    </row>
    <row r="67" spans="1:9" x14ac:dyDescent="0.25">
      <c r="A67" s="141" t="s">
        <v>92</v>
      </c>
      <c r="B67" s="128">
        <v>280723.28000000003</v>
      </c>
      <c r="C67" s="128">
        <v>0</v>
      </c>
      <c r="D67" s="128">
        <v>0</v>
      </c>
      <c r="E67" s="129">
        <v>0</v>
      </c>
      <c r="F67" s="129">
        <v>0</v>
      </c>
      <c r="G67" s="129">
        <v>280723.28000000003</v>
      </c>
      <c r="H67" s="129">
        <v>0</v>
      </c>
      <c r="I67" s="128">
        <v>280723.28000000003</v>
      </c>
    </row>
    <row r="68" spans="1:9" x14ac:dyDescent="0.25">
      <c r="A68" s="141" t="s">
        <v>93</v>
      </c>
      <c r="B68" s="128">
        <v>1227613.21</v>
      </c>
      <c r="C68" s="128">
        <v>0</v>
      </c>
      <c r="D68" s="128">
        <v>0</v>
      </c>
      <c r="E68" s="129">
        <v>0</v>
      </c>
      <c r="F68" s="129">
        <v>0</v>
      </c>
      <c r="G68" s="129">
        <v>1227613.21</v>
      </c>
      <c r="H68" s="129">
        <v>0</v>
      </c>
      <c r="I68" s="128">
        <v>1227613.21</v>
      </c>
    </row>
    <row r="69" spans="1:9" x14ac:dyDescent="0.25">
      <c r="A69" s="141" t="s">
        <v>94</v>
      </c>
      <c r="B69" s="128">
        <v>17.89</v>
      </c>
      <c r="C69" s="128">
        <v>0</v>
      </c>
      <c r="D69" s="128">
        <v>0</v>
      </c>
      <c r="E69" s="129">
        <v>0</v>
      </c>
      <c r="F69" s="129">
        <v>0</v>
      </c>
      <c r="G69" s="129">
        <v>17.89</v>
      </c>
      <c r="H69" s="129">
        <v>0</v>
      </c>
      <c r="I69" s="128">
        <v>17.89</v>
      </c>
    </row>
    <row r="70" spans="1:9" x14ac:dyDescent="0.25">
      <c r="A70" s="141" t="s">
        <v>95</v>
      </c>
      <c r="B70" s="128">
        <v>136963.88</v>
      </c>
      <c r="C70" s="128">
        <v>0</v>
      </c>
      <c r="D70" s="128">
        <v>0</v>
      </c>
      <c r="E70" s="129">
        <v>0</v>
      </c>
      <c r="F70" s="129">
        <v>0</v>
      </c>
      <c r="G70" s="129">
        <v>136963.88</v>
      </c>
      <c r="H70" s="129">
        <v>0</v>
      </c>
      <c r="I70" s="128">
        <v>136963.88</v>
      </c>
    </row>
    <row r="71" spans="1:9" x14ac:dyDescent="0.25">
      <c r="A71" s="141" t="s">
        <v>96</v>
      </c>
      <c r="B71" s="128">
        <v>230151.09999999899</v>
      </c>
      <c r="C71" s="128">
        <v>0</v>
      </c>
      <c r="D71" s="128">
        <v>0</v>
      </c>
      <c r="E71" s="129">
        <v>0</v>
      </c>
      <c r="F71" s="129">
        <v>0</v>
      </c>
      <c r="G71" s="129">
        <v>230151.09999999899</v>
      </c>
      <c r="H71" s="129">
        <v>0</v>
      </c>
      <c r="I71" s="128">
        <v>230151.09999999899</v>
      </c>
    </row>
    <row r="72" spans="1:9" x14ac:dyDescent="0.25">
      <c r="A72" s="141" t="s">
        <v>97</v>
      </c>
      <c r="B72" s="128">
        <v>1038432.25</v>
      </c>
      <c r="C72" s="128">
        <v>0</v>
      </c>
      <c r="D72" s="128">
        <v>0</v>
      </c>
      <c r="E72" s="129">
        <v>0</v>
      </c>
      <c r="F72" s="129">
        <v>0</v>
      </c>
      <c r="G72" s="129">
        <v>1038432.25</v>
      </c>
      <c r="H72" s="129">
        <v>0</v>
      </c>
      <c r="I72" s="128">
        <v>1038432.25</v>
      </c>
    </row>
    <row r="73" spans="1:9" x14ac:dyDescent="0.25">
      <c r="A73" s="141" t="s">
        <v>98</v>
      </c>
      <c r="B73" s="128">
        <v>468328.01999999897</v>
      </c>
      <c r="C73" s="128">
        <v>0</v>
      </c>
      <c r="D73" s="128">
        <v>0</v>
      </c>
      <c r="E73" s="129">
        <v>0</v>
      </c>
      <c r="F73" s="129">
        <v>0</v>
      </c>
      <c r="G73" s="129">
        <v>468328.01999999897</v>
      </c>
      <c r="H73" s="129">
        <v>0</v>
      </c>
      <c r="I73" s="128">
        <v>468328.01999999897</v>
      </c>
    </row>
    <row r="74" spans="1:9" x14ac:dyDescent="0.25">
      <c r="A74" s="141" t="s">
        <v>99</v>
      </c>
      <c r="B74" s="128">
        <v>120612</v>
      </c>
      <c r="C74" s="128">
        <v>0</v>
      </c>
      <c r="D74" s="128">
        <v>0</v>
      </c>
      <c r="E74" s="129">
        <v>0</v>
      </c>
      <c r="F74" s="129">
        <v>0</v>
      </c>
      <c r="G74" s="129">
        <v>120612</v>
      </c>
      <c r="H74" s="129">
        <v>0</v>
      </c>
      <c r="I74" s="128">
        <v>120612</v>
      </c>
    </row>
    <row r="75" spans="1:9" x14ac:dyDescent="0.25">
      <c r="A75" s="141" t="s">
        <v>100</v>
      </c>
      <c r="B75" s="128">
        <v>129954.22</v>
      </c>
      <c r="C75" s="128">
        <v>0</v>
      </c>
      <c r="D75" s="128">
        <v>0</v>
      </c>
      <c r="E75" s="129">
        <v>0</v>
      </c>
      <c r="F75" s="129">
        <v>0</v>
      </c>
      <c r="G75" s="129">
        <v>129954.22</v>
      </c>
      <c r="H75" s="129">
        <v>0</v>
      </c>
      <c r="I75" s="128">
        <v>129954.22</v>
      </c>
    </row>
    <row r="76" spans="1:9" x14ac:dyDescent="0.25">
      <c r="A76" s="141" t="s">
        <v>101</v>
      </c>
      <c r="B76" s="128">
        <v>0</v>
      </c>
      <c r="C76" s="128">
        <v>0</v>
      </c>
      <c r="D76" s="128">
        <v>0</v>
      </c>
      <c r="E76" s="129">
        <v>0</v>
      </c>
      <c r="F76" s="129">
        <v>0</v>
      </c>
      <c r="G76" s="129">
        <v>0</v>
      </c>
      <c r="H76" s="129">
        <v>0</v>
      </c>
      <c r="I76" s="128">
        <v>0</v>
      </c>
    </row>
    <row r="77" spans="1:9" x14ac:dyDescent="0.25">
      <c r="A77" s="141" t="s">
        <v>102</v>
      </c>
      <c r="B77" s="128">
        <v>247727.87</v>
      </c>
      <c r="C77" s="128">
        <v>0</v>
      </c>
      <c r="D77" s="128">
        <v>0</v>
      </c>
      <c r="E77" s="129">
        <v>0</v>
      </c>
      <c r="F77" s="129">
        <v>0</v>
      </c>
      <c r="G77" s="129">
        <v>247727.87</v>
      </c>
      <c r="H77" s="129">
        <v>0</v>
      </c>
      <c r="I77" s="128">
        <v>247727.87</v>
      </c>
    </row>
    <row r="78" spans="1:9" x14ac:dyDescent="0.25">
      <c r="A78" s="141" t="s">
        <v>103</v>
      </c>
      <c r="B78" s="128">
        <v>25905.27</v>
      </c>
      <c r="C78" s="128">
        <v>0</v>
      </c>
      <c r="D78" s="128">
        <v>0</v>
      </c>
      <c r="E78" s="129">
        <v>0</v>
      </c>
      <c r="F78" s="129">
        <v>0</v>
      </c>
      <c r="G78" s="129">
        <v>25905.27</v>
      </c>
      <c r="H78" s="129">
        <v>0</v>
      </c>
      <c r="I78" s="128">
        <v>25905.27</v>
      </c>
    </row>
    <row r="79" spans="1:9" x14ac:dyDescent="0.25">
      <c r="A79" s="141" t="s">
        <v>104</v>
      </c>
      <c r="B79" s="128">
        <v>168702.66999999899</v>
      </c>
      <c r="C79" s="128">
        <v>0</v>
      </c>
      <c r="D79" s="128">
        <v>0</v>
      </c>
      <c r="E79" s="129">
        <v>0</v>
      </c>
      <c r="F79" s="129">
        <v>0</v>
      </c>
      <c r="G79" s="129">
        <v>168702.66999999899</v>
      </c>
      <c r="H79" s="129">
        <v>0</v>
      </c>
      <c r="I79" s="128">
        <v>168702.66999999899</v>
      </c>
    </row>
    <row r="80" spans="1:9" x14ac:dyDescent="0.25">
      <c r="A80" s="141" t="s">
        <v>105</v>
      </c>
      <c r="B80" s="128">
        <v>0</v>
      </c>
      <c r="C80" s="128">
        <v>0</v>
      </c>
      <c r="D80" s="128">
        <v>0</v>
      </c>
      <c r="E80" s="129">
        <v>0</v>
      </c>
      <c r="F80" s="129">
        <v>0</v>
      </c>
      <c r="G80" s="129">
        <v>0</v>
      </c>
      <c r="H80" s="129">
        <v>0</v>
      </c>
      <c r="I80" s="128">
        <v>0</v>
      </c>
    </row>
    <row r="81" spans="1:9" x14ac:dyDescent="0.25">
      <c r="A81" s="141" t="s">
        <v>106</v>
      </c>
      <c r="B81" s="128">
        <v>0</v>
      </c>
      <c r="C81" s="128">
        <v>0</v>
      </c>
      <c r="D81" s="128">
        <v>0</v>
      </c>
      <c r="E81" s="129">
        <v>0</v>
      </c>
      <c r="F81" s="129">
        <v>0</v>
      </c>
      <c r="G81" s="129">
        <v>0</v>
      </c>
      <c r="H81" s="129">
        <v>0</v>
      </c>
      <c r="I81" s="128">
        <v>0</v>
      </c>
    </row>
    <row r="82" spans="1:9" x14ac:dyDescent="0.25">
      <c r="A82" s="141" t="s">
        <v>107</v>
      </c>
      <c r="B82" s="128">
        <v>26773.97</v>
      </c>
      <c r="C82" s="128">
        <v>0</v>
      </c>
      <c r="D82" s="128">
        <v>0</v>
      </c>
      <c r="E82" s="129">
        <v>0</v>
      </c>
      <c r="F82" s="129">
        <v>0</v>
      </c>
      <c r="G82" s="129">
        <v>26773.97</v>
      </c>
      <c r="H82" s="129">
        <v>0</v>
      </c>
      <c r="I82" s="128">
        <v>26773.97</v>
      </c>
    </row>
    <row r="83" spans="1:9" x14ac:dyDescent="0.25">
      <c r="A83" s="141" t="s">
        <v>108</v>
      </c>
      <c r="B83" s="128">
        <v>30216.519999999899</v>
      </c>
      <c r="C83" s="128">
        <v>0</v>
      </c>
      <c r="D83" s="128">
        <v>0</v>
      </c>
      <c r="E83" s="129">
        <v>0</v>
      </c>
      <c r="F83" s="129">
        <v>0</v>
      </c>
      <c r="G83" s="129">
        <v>30216.519999999899</v>
      </c>
      <c r="H83" s="129">
        <v>0</v>
      </c>
      <c r="I83" s="128">
        <v>30216.519999999899</v>
      </c>
    </row>
    <row r="84" spans="1:9" x14ac:dyDescent="0.25">
      <c r="A84" s="141" t="s">
        <v>109</v>
      </c>
      <c r="B84" s="128">
        <v>263983.53999999998</v>
      </c>
      <c r="C84" s="128">
        <v>0</v>
      </c>
      <c r="D84" s="128">
        <v>0</v>
      </c>
      <c r="E84" s="129">
        <v>0</v>
      </c>
      <c r="F84" s="129">
        <v>0</v>
      </c>
      <c r="G84" s="129">
        <v>263983.53999999998</v>
      </c>
      <c r="H84" s="129">
        <v>0</v>
      </c>
      <c r="I84" s="128">
        <v>263983.53999999998</v>
      </c>
    </row>
    <row r="85" spans="1:9" x14ac:dyDescent="0.25">
      <c r="A85" s="141" t="s">
        <v>110</v>
      </c>
      <c r="B85" s="128">
        <v>198708</v>
      </c>
      <c r="C85" s="128">
        <v>0</v>
      </c>
      <c r="D85" s="128">
        <v>0</v>
      </c>
      <c r="E85" s="129">
        <v>0</v>
      </c>
      <c r="F85" s="129">
        <v>0</v>
      </c>
      <c r="G85" s="129">
        <v>198708</v>
      </c>
      <c r="H85" s="129">
        <v>0</v>
      </c>
      <c r="I85" s="128">
        <v>198708</v>
      </c>
    </row>
    <row r="86" spans="1:9" x14ac:dyDescent="0.25">
      <c r="A86" s="141" t="s">
        <v>111</v>
      </c>
      <c r="B86" s="128">
        <v>370304.1</v>
      </c>
      <c r="C86" s="128">
        <v>0</v>
      </c>
      <c r="D86" s="128">
        <v>0</v>
      </c>
      <c r="E86" s="129">
        <v>0</v>
      </c>
      <c r="F86" s="129">
        <v>0</v>
      </c>
      <c r="G86" s="129">
        <v>370304.1</v>
      </c>
      <c r="H86" s="129">
        <v>0</v>
      </c>
      <c r="I86" s="128">
        <v>370304.1</v>
      </c>
    </row>
    <row r="87" spans="1:9" x14ac:dyDescent="0.25">
      <c r="A87" s="141" t="s">
        <v>112</v>
      </c>
      <c r="B87" s="128">
        <v>913728.65</v>
      </c>
      <c r="C87" s="128">
        <v>0</v>
      </c>
      <c r="D87" s="128">
        <v>0</v>
      </c>
      <c r="E87" s="129">
        <v>0</v>
      </c>
      <c r="F87" s="129">
        <v>0</v>
      </c>
      <c r="G87" s="129">
        <v>913728.65</v>
      </c>
      <c r="H87" s="129">
        <v>0</v>
      </c>
      <c r="I87" s="128">
        <v>913728.65</v>
      </c>
    </row>
    <row r="88" spans="1:9" x14ac:dyDescent="0.25">
      <c r="A88" s="141" t="s">
        <v>113</v>
      </c>
      <c r="B88" s="128">
        <v>374004.93999999901</v>
      </c>
      <c r="C88" s="128">
        <v>0</v>
      </c>
      <c r="D88" s="128">
        <v>0</v>
      </c>
      <c r="E88" s="129">
        <v>0</v>
      </c>
      <c r="F88" s="129">
        <v>0</v>
      </c>
      <c r="G88" s="129">
        <v>374004.93999999901</v>
      </c>
      <c r="H88" s="129">
        <v>0</v>
      </c>
      <c r="I88" s="128">
        <v>374004.93999999901</v>
      </c>
    </row>
    <row r="89" spans="1:9" x14ac:dyDescent="0.25">
      <c r="A89" s="141" t="s">
        <v>114</v>
      </c>
      <c r="B89" s="128">
        <v>706936.85</v>
      </c>
      <c r="C89" s="128">
        <v>0</v>
      </c>
      <c r="D89" s="128">
        <v>0</v>
      </c>
      <c r="E89" s="129">
        <v>0</v>
      </c>
      <c r="F89" s="129">
        <v>0</v>
      </c>
      <c r="G89" s="129">
        <v>706936.85</v>
      </c>
      <c r="H89" s="129">
        <v>0</v>
      </c>
      <c r="I89" s="128">
        <v>706936.85</v>
      </c>
    </row>
    <row r="90" spans="1:9" x14ac:dyDescent="0.25">
      <c r="A90" s="141" t="s">
        <v>115</v>
      </c>
      <c r="B90" s="128">
        <v>43518.379999999903</v>
      </c>
      <c r="C90" s="128">
        <v>0</v>
      </c>
      <c r="D90" s="128">
        <v>0</v>
      </c>
      <c r="E90" s="129">
        <v>0</v>
      </c>
      <c r="F90" s="129">
        <v>0</v>
      </c>
      <c r="G90" s="129">
        <v>43518.379999999903</v>
      </c>
      <c r="H90" s="129">
        <v>0</v>
      </c>
      <c r="I90" s="128">
        <v>43518.379999999903</v>
      </c>
    </row>
    <row r="91" spans="1:9" x14ac:dyDescent="0.25">
      <c r="A91" s="141" t="s">
        <v>116</v>
      </c>
      <c r="B91" s="128">
        <v>40565.040000000001</v>
      </c>
      <c r="C91" s="128">
        <v>0</v>
      </c>
      <c r="D91" s="128">
        <v>0</v>
      </c>
      <c r="E91" s="129">
        <v>0</v>
      </c>
      <c r="F91" s="129">
        <v>0</v>
      </c>
      <c r="G91" s="129">
        <v>40565.040000000001</v>
      </c>
      <c r="H91" s="129">
        <v>0</v>
      </c>
      <c r="I91" s="128">
        <v>40565.040000000001</v>
      </c>
    </row>
    <row r="92" spans="1:9" x14ac:dyDescent="0.25">
      <c r="A92" s="141" t="s">
        <v>117</v>
      </c>
      <c r="B92" s="128">
        <v>2847038.25999999</v>
      </c>
      <c r="C92" s="128">
        <v>0</v>
      </c>
      <c r="D92" s="128">
        <v>0</v>
      </c>
      <c r="E92" s="129">
        <v>0</v>
      </c>
      <c r="F92" s="129">
        <v>0</v>
      </c>
      <c r="G92" s="129">
        <v>2847038.25999999</v>
      </c>
      <c r="H92" s="129">
        <v>0</v>
      </c>
      <c r="I92" s="128">
        <v>2847038.25999999</v>
      </c>
    </row>
    <row r="93" spans="1:9" x14ac:dyDescent="0.25">
      <c r="A93" s="141" t="s">
        <v>118</v>
      </c>
      <c r="B93" s="128">
        <v>121377.50999999901</v>
      </c>
      <c r="C93" s="128">
        <v>0</v>
      </c>
      <c r="D93" s="128">
        <v>0</v>
      </c>
      <c r="E93" s="129">
        <v>0</v>
      </c>
      <c r="F93" s="129">
        <v>0</v>
      </c>
      <c r="G93" s="129">
        <v>121377.50999999901</v>
      </c>
      <c r="H93" s="129">
        <v>0</v>
      </c>
      <c r="I93" s="128">
        <v>121377.50999999901</v>
      </c>
    </row>
    <row r="94" spans="1:9" x14ac:dyDescent="0.25">
      <c r="A94" s="141" t="s">
        <v>119</v>
      </c>
      <c r="B94" s="128">
        <v>12</v>
      </c>
      <c r="C94" s="128">
        <v>0</v>
      </c>
      <c r="D94" s="128">
        <v>0</v>
      </c>
      <c r="E94" s="129">
        <v>0</v>
      </c>
      <c r="F94" s="129">
        <v>0</v>
      </c>
      <c r="G94" s="129">
        <v>12</v>
      </c>
      <c r="H94" s="129">
        <v>0</v>
      </c>
      <c r="I94" s="128">
        <v>12</v>
      </c>
    </row>
    <row r="95" spans="1:9" x14ac:dyDescent="0.25">
      <c r="A95" s="141" t="s">
        <v>120</v>
      </c>
      <c r="B95" s="128">
        <v>0</v>
      </c>
      <c r="C95" s="128">
        <v>0</v>
      </c>
      <c r="D95" s="128">
        <v>0</v>
      </c>
      <c r="E95" s="129">
        <v>0</v>
      </c>
      <c r="F95" s="129">
        <v>0</v>
      </c>
      <c r="G95" s="129">
        <v>0</v>
      </c>
      <c r="H95" s="129">
        <v>0</v>
      </c>
      <c r="I95" s="128">
        <v>0</v>
      </c>
    </row>
    <row r="96" spans="1:9" x14ac:dyDescent="0.25">
      <c r="A96" s="141" t="s">
        <v>121</v>
      </c>
      <c r="B96" s="128">
        <v>0</v>
      </c>
      <c r="C96" s="128">
        <v>22488.66</v>
      </c>
      <c r="D96" s="128">
        <v>0</v>
      </c>
      <c r="E96" s="129">
        <v>0</v>
      </c>
      <c r="F96" s="129">
        <v>0</v>
      </c>
      <c r="G96" s="129">
        <v>0</v>
      </c>
      <c r="H96" s="129">
        <v>22488.66</v>
      </c>
      <c r="I96" s="128">
        <v>22488.66</v>
      </c>
    </row>
    <row r="97" spans="1:9" x14ac:dyDescent="0.25">
      <c r="A97" s="141" t="s">
        <v>122</v>
      </c>
      <c r="B97" s="128">
        <v>0</v>
      </c>
      <c r="C97" s="128">
        <v>0</v>
      </c>
      <c r="D97" s="128">
        <v>0</v>
      </c>
      <c r="E97" s="129">
        <v>0</v>
      </c>
      <c r="F97" s="129">
        <v>0</v>
      </c>
      <c r="G97" s="129">
        <v>0</v>
      </c>
      <c r="H97" s="129">
        <v>0</v>
      </c>
      <c r="I97" s="128">
        <v>0</v>
      </c>
    </row>
    <row r="98" spans="1:9" x14ac:dyDescent="0.25">
      <c r="A98" s="141" t="s">
        <v>123</v>
      </c>
      <c r="B98" s="128">
        <v>0</v>
      </c>
      <c r="C98" s="128">
        <v>0</v>
      </c>
      <c r="D98" s="128">
        <v>0</v>
      </c>
      <c r="E98" s="129">
        <v>0</v>
      </c>
      <c r="F98" s="129">
        <v>0</v>
      </c>
      <c r="G98" s="129">
        <v>0</v>
      </c>
      <c r="H98" s="129">
        <v>0</v>
      </c>
      <c r="I98" s="128">
        <v>0</v>
      </c>
    </row>
    <row r="99" spans="1:9" x14ac:dyDescent="0.25">
      <c r="A99" s="141" t="s">
        <v>124</v>
      </c>
      <c r="B99" s="128">
        <v>0</v>
      </c>
      <c r="C99" s="128">
        <v>0</v>
      </c>
      <c r="D99" s="128">
        <v>0</v>
      </c>
      <c r="E99" s="129">
        <v>0</v>
      </c>
      <c r="F99" s="129">
        <v>0</v>
      </c>
      <c r="G99" s="129">
        <v>0</v>
      </c>
      <c r="H99" s="129">
        <v>0</v>
      </c>
      <c r="I99" s="128">
        <v>0</v>
      </c>
    </row>
    <row r="100" spans="1:9" x14ac:dyDescent="0.25">
      <c r="A100" s="141" t="s">
        <v>125</v>
      </c>
      <c r="B100" s="128">
        <v>0</v>
      </c>
      <c r="C100" s="128">
        <v>15309.72</v>
      </c>
      <c r="D100" s="128">
        <v>0</v>
      </c>
      <c r="E100" s="129">
        <v>0</v>
      </c>
      <c r="F100" s="129">
        <v>0</v>
      </c>
      <c r="G100" s="129">
        <v>0</v>
      </c>
      <c r="H100" s="129">
        <v>15309.72</v>
      </c>
      <c r="I100" s="128">
        <v>15309.72</v>
      </c>
    </row>
    <row r="101" spans="1:9" x14ac:dyDescent="0.25">
      <c r="A101" s="141" t="s">
        <v>126</v>
      </c>
      <c r="B101" s="128">
        <v>0</v>
      </c>
      <c r="C101" s="128">
        <v>13951.92</v>
      </c>
      <c r="D101" s="128">
        <v>0</v>
      </c>
      <c r="E101" s="129">
        <v>0</v>
      </c>
      <c r="F101" s="129">
        <v>0</v>
      </c>
      <c r="G101" s="129">
        <v>0</v>
      </c>
      <c r="H101" s="129">
        <v>13951.92</v>
      </c>
      <c r="I101" s="128">
        <v>13951.92</v>
      </c>
    </row>
    <row r="102" spans="1:9" x14ac:dyDescent="0.25">
      <c r="A102" s="141" t="s">
        <v>127</v>
      </c>
      <c r="B102" s="128">
        <v>0</v>
      </c>
      <c r="C102" s="128">
        <v>0</v>
      </c>
      <c r="D102" s="128">
        <v>0</v>
      </c>
      <c r="E102" s="129">
        <v>0</v>
      </c>
      <c r="F102" s="129">
        <v>0</v>
      </c>
      <c r="G102" s="129">
        <v>0</v>
      </c>
      <c r="H102" s="129">
        <v>0</v>
      </c>
      <c r="I102" s="128">
        <v>0</v>
      </c>
    </row>
    <row r="103" spans="1:9" x14ac:dyDescent="0.25">
      <c r="A103" s="141" t="s">
        <v>128</v>
      </c>
      <c r="B103" s="128">
        <v>0</v>
      </c>
      <c r="C103" s="128">
        <v>0</v>
      </c>
      <c r="D103" s="128">
        <v>0</v>
      </c>
      <c r="E103" s="129">
        <v>0</v>
      </c>
      <c r="F103" s="129">
        <v>0</v>
      </c>
      <c r="G103" s="129">
        <v>0</v>
      </c>
      <c r="H103" s="129">
        <v>0</v>
      </c>
      <c r="I103" s="128">
        <v>0</v>
      </c>
    </row>
    <row r="104" spans="1:9" x14ac:dyDescent="0.25">
      <c r="A104" s="141" t="s">
        <v>129</v>
      </c>
      <c r="B104" s="128">
        <v>0</v>
      </c>
      <c r="C104" s="128">
        <v>16393.41</v>
      </c>
      <c r="D104" s="128">
        <v>0</v>
      </c>
      <c r="E104" s="129">
        <v>0</v>
      </c>
      <c r="F104" s="129">
        <v>0</v>
      </c>
      <c r="G104" s="129">
        <v>0</v>
      </c>
      <c r="H104" s="129">
        <v>16393.41</v>
      </c>
      <c r="I104" s="128">
        <v>16393.41</v>
      </c>
    </row>
    <row r="105" spans="1:9" x14ac:dyDescent="0.25">
      <c r="A105" s="141" t="s">
        <v>130</v>
      </c>
      <c r="B105" s="128">
        <v>0</v>
      </c>
      <c r="C105" s="128">
        <v>0</v>
      </c>
      <c r="D105" s="128">
        <v>0</v>
      </c>
      <c r="E105" s="129">
        <v>0</v>
      </c>
      <c r="F105" s="129">
        <v>0</v>
      </c>
      <c r="G105" s="129">
        <v>0</v>
      </c>
      <c r="H105" s="129">
        <v>0</v>
      </c>
      <c r="I105" s="128">
        <v>0</v>
      </c>
    </row>
    <row r="106" spans="1:9" x14ac:dyDescent="0.25">
      <c r="A106" s="141" t="s">
        <v>131</v>
      </c>
      <c r="B106" s="128">
        <v>0</v>
      </c>
      <c r="C106" s="128">
        <v>3077.44</v>
      </c>
      <c r="D106" s="128">
        <v>0</v>
      </c>
      <c r="E106" s="129">
        <v>0</v>
      </c>
      <c r="F106" s="129">
        <v>0</v>
      </c>
      <c r="G106" s="129">
        <v>0</v>
      </c>
      <c r="H106" s="129">
        <v>3077.44</v>
      </c>
      <c r="I106" s="128">
        <v>3077.44</v>
      </c>
    </row>
    <row r="107" spans="1:9" x14ac:dyDescent="0.25">
      <c r="A107" s="141" t="s">
        <v>132</v>
      </c>
      <c r="B107" s="128">
        <v>0</v>
      </c>
      <c r="C107" s="128">
        <v>-353.77</v>
      </c>
      <c r="D107" s="128">
        <v>0</v>
      </c>
      <c r="E107" s="129">
        <v>0</v>
      </c>
      <c r="F107" s="129">
        <v>0</v>
      </c>
      <c r="G107" s="129">
        <v>0</v>
      </c>
      <c r="H107" s="129">
        <v>-353.77</v>
      </c>
      <c r="I107" s="128">
        <v>-353.77</v>
      </c>
    </row>
    <row r="108" spans="1:9" x14ac:dyDescent="0.25">
      <c r="A108" s="141" t="s">
        <v>133</v>
      </c>
      <c r="B108" s="128">
        <v>0</v>
      </c>
      <c r="C108" s="128">
        <v>27801.99</v>
      </c>
      <c r="D108" s="128">
        <v>0</v>
      </c>
      <c r="E108" s="129">
        <v>0</v>
      </c>
      <c r="F108" s="129">
        <v>0</v>
      </c>
      <c r="G108" s="129">
        <v>0</v>
      </c>
      <c r="H108" s="129">
        <v>27801.99</v>
      </c>
      <c r="I108" s="128">
        <v>27801.99</v>
      </c>
    </row>
    <row r="109" spans="1:9" x14ac:dyDescent="0.25">
      <c r="A109" s="141" t="s">
        <v>134</v>
      </c>
      <c r="B109" s="128">
        <v>0</v>
      </c>
      <c r="C109" s="128">
        <v>4006.84</v>
      </c>
      <c r="D109" s="128">
        <v>0</v>
      </c>
      <c r="E109" s="129">
        <v>0</v>
      </c>
      <c r="F109" s="129">
        <v>0</v>
      </c>
      <c r="G109" s="129">
        <v>0</v>
      </c>
      <c r="H109" s="129">
        <v>4006.84</v>
      </c>
      <c r="I109" s="128">
        <v>4006.84</v>
      </c>
    </row>
    <row r="110" spans="1:9" x14ac:dyDescent="0.25">
      <c r="A110" s="141" t="s">
        <v>135</v>
      </c>
      <c r="B110" s="128">
        <v>0</v>
      </c>
      <c r="C110" s="128">
        <v>0</v>
      </c>
      <c r="D110" s="128">
        <v>0</v>
      </c>
      <c r="E110" s="129">
        <v>0</v>
      </c>
      <c r="F110" s="129">
        <v>0</v>
      </c>
      <c r="G110" s="129">
        <v>0</v>
      </c>
      <c r="H110" s="129">
        <v>0</v>
      </c>
      <c r="I110" s="128">
        <v>0</v>
      </c>
    </row>
    <row r="111" spans="1:9" x14ac:dyDescent="0.25">
      <c r="A111" s="141" t="s">
        <v>136</v>
      </c>
      <c r="B111" s="128">
        <v>0</v>
      </c>
      <c r="C111" s="128">
        <v>12353.12</v>
      </c>
      <c r="D111" s="128">
        <v>0</v>
      </c>
      <c r="E111" s="129">
        <v>0</v>
      </c>
      <c r="F111" s="129">
        <v>0</v>
      </c>
      <c r="G111" s="129">
        <v>0</v>
      </c>
      <c r="H111" s="129">
        <v>12353.12</v>
      </c>
      <c r="I111" s="128">
        <v>12353.12</v>
      </c>
    </row>
    <row r="112" spans="1:9" x14ac:dyDescent="0.25">
      <c r="A112" s="141" t="s">
        <v>137</v>
      </c>
      <c r="B112" s="128">
        <v>0</v>
      </c>
      <c r="C112" s="128">
        <v>0</v>
      </c>
      <c r="D112" s="128">
        <v>0</v>
      </c>
      <c r="E112" s="129">
        <v>0</v>
      </c>
      <c r="F112" s="129">
        <v>0</v>
      </c>
      <c r="G112" s="129">
        <v>0</v>
      </c>
      <c r="H112" s="129">
        <v>0</v>
      </c>
      <c r="I112" s="128">
        <v>0</v>
      </c>
    </row>
    <row r="113" spans="1:9" x14ac:dyDescent="0.25">
      <c r="A113" s="141" t="s">
        <v>138</v>
      </c>
      <c r="B113" s="128">
        <v>0</v>
      </c>
      <c r="C113" s="128">
        <v>6356.81</v>
      </c>
      <c r="D113" s="128">
        <v>0</v>
      </c>
      <c r="E113" s="129">
        <v>0</v>
      </c>
      <c r="F113" s="129">
        <v>0</v>
      </c>
      <c r="G113" s="129">
        <v>0</v>
      </c>
      <c r="H113" s="129">
        <v>6356.81</v>
      </c>
      <c r="I113" s="128">
        <v>6356.81</v>
      </c>
    </row>
    <row r="114" spans="1:9" x14ac:dyDescent="0.25">
      <c r="A114" s="141" t="s">
        <v>139</v>
      </c>
      <c r="B114" s="128">
        <v>0</v>
      </c>
      <c r="C114" s="128">
        <v>0</v>
      </c>
      <c r="D114" s="128">
        <v>0</v>
      </c>
      <c r="E114" s="129">
        <v>0</v>
      </c>
      <c r="F114" s="129">
        <v>0</v>
      </c>
      <c r="G114" s="129">
        <v>0</v>
      </c>
      <c r="H114" s="129">
        <v>0</v>
      </c>
      <c r="I114" s="128">
        <v>0</v>
      </c>
    </row>
    <row r="115" spans="1:9" x14ac:dyDescent="0.25">
      <c r="A115" s="141" t="s">
        <v>140</v>
      </c>
      <c r="B115" s="128">
        <v>0</v>
      </c>
      <c r="C115" s="128">
        <v>0</v>
      </c>
      <c r="D115" s="128">
        <v>0</v>
      </c>
      <c r="E115" s="129">
        <v>0</v>
      </c>
      <c r="F115" s="129">
        <v>0</v>
      </c>
      <c r="G115" s="129">
        <v>0</v>
      </c>
      <c r="H115" s="129">
        <v>0</v>
      </c>
      <c r="I115" s="128">
        <v>0</v>
      </c>
    </row>
    <row r="116" spans="1:9" x14ac:dyDescent="0.25">
      <c r="A116" s="141" t="s">
        <v>141</v>
      </c>
      <c r="B116" s="128">
        <v>0</v>
      </c>
      <c r="C116" s="128">
        <v>12092.09</v>
      </c>
      <c r="D116" s="128">
        <v>0</v>
      </c>
      <c r="E116" s="129">
        <v>0</v>
      </c>
      <c r="F116" s="129">
        <v>0</v>
      </c>
      <c r="G116" s="129">
        <v>0</v>
      </c>
      <c r="H116" s="129">
        <v>12092.09</v>
      </c>
      <c r="I116" s="128">
        <v>12092.09</v>
      </c>
    </row>
    <row r="117" spans="1:9" x14ac:dyDescent="0.25">
      <c r="A117" s="141" t="s">
        <v>142</v>
      </c>
      <c r="B117" s="128">
        <v>0</v>
      </c>
      <c r="C117" s="128">
        <v>597.17999999999995</v>
      </c>
      <c r="D117" s="128">
        <v>0</v>
      </c>
      <c r="E117" s="129">
        <v>0</v>
      </c>
      <c r="F117" s="129">
        <v>0</v>
      </c>
      <c r="G117" s="129">
        <v>0</v>
      </c>
      <c r="H117" s="129">
        <v>597.17999999999995</v>
      </c>
      <c r="I117" s="128">
        <v>597.17999999999995</v>
      </c>
    </row>
    <row r="118" spans="1:9" x14ac:dyDescent="0.25">
      <c r="A118" s="141" t="s">
        <v>143</v>
      </c>
      <c r="B118" s="128">
        <v>0</v>
      </c>
      <c r="C118" s="128">
        <v>3254.88</v>
      </c>
      <c r="D118" s="128">
        <v>0</v>
      </c>
      <c r="E118" s="129">
        <v>0</v>
      </c>
      <c r="F118" s="129">
        <v>0</v>
      </c>
      <c r="G118" s="129">
        <v>0</v>
      </c>
      <c r="H118" s="129">
        <v>3254.88</v>
      </c>
      <c r="I118" s="128">
        <v>3254.88</v>
      </c>
    </row>
    <row r="119" spans="1:9" x14ac:dyDescent="0.25">
      <c r="A119" s="141" t="s">
        <v>144</v>
      </c>
      <c r="B119" s="128">
        <v>0</v>
      </c>
      <c r="C119" s="128">
        <v>94.4</v>
      </c>
      <c r="D119" s="128">
        <v>0</v>
      </c>
      <c r="E119" s="129">
        <v>0</v>
      </c>
      <c r="F119" s="129">
        <v>0</v>
      </c>
      <c r="G119" s="129">
        <v>0</v>
      </c>
      <c r="H119" s="129">
        <v>94.4</v>
      </c>
      <c r="I119" s="128">
        <v>94.4</v>
      </c>
    </row>
    <row r="120" spans="1:9" x14ac:dyDescent="0.25">
      <c r="A120" s="141" t="s">
        <v>145</v>
      </c>
      <c r="B120" s="128">
        <v>0</v>
      </c>
      <c r="C120" s="128">
        <v>18782.62</v>
      </c>
      <c r="D120" s="128">
        <v>0</v>
      </c>
      <c r="E120" s="129">
        <v>0</v>
      </c>
      <c r="F120" s="129">
        <v>0</v>
      </c>
      <c r="G120" s="129">
        <v>0</v>
      </c>
      <c r="H120" s="129">
        <v>18782.62</v>
      </c>
      <c r="I120" s="128">
        <v>18782.62</v>
      </c>
    </row>
    <row r="121" spans="1:9" x14ac:dyDescent="0.25">
      <c r="A121" s="141" t="s">
        <v>146</v>
      </c>
      <c r="B121" s="128">
        <v>0</v>
      </c>
      <c r="C121" s="128">
        <v>0</v>
      </c>
      <c r="D121" s="128">
        <v>0</v>
      </c>
      <c r="E121" s="129">
        <v>0</v>
      </c>
      <c r="F121" s="129">
        <v>0</v>
      </c>
      <c r="G121" s="129">
        <v>0</v>
      </c>
      <c r="H121" s="129">
        <v>0</v>
      </c>
      <c r="I121" s="128">
        <v>0</v>
      </c>
    </row>
    <row r="122" spans="1:9" x14ac:dyDescent="0.25">
      <c r="A122" s="141" t="s">
        <v>147</v>
      </c>
      <c r="B122" s="128">
        <v>0</v>
      </c>
      <c r="C122" s="128">
        <v>157.06</v>
      </c>
      <c r="D122" s="128">
        <v>0</v>
      </c>
      <c r="E122" s="129">
        <v>0</v>
      </c>
      <c r="F122" s="129">
        <v>0</v>
      </c>
      <c r="G122" s="129">
        <v>0</v>
      </c>
      <c r="H122" s="129">
        <v>157.06</v>
      </c>
      <c r="I122" s="128">
        <v>157.06</v>
      </c>
    </row>
    <row r="123" spans="1:9" x14ac:dyDescent="0.25">
      <c r="A123" s="141" t="s">
        <v>148</v>
      </c>
      <c r="B123" s="128">
        <v>0</v>
      </c>
      <c r="C123" s="128">
        <v>3499.96</v>
      </c>
      <c r="D123" s="128">
        <v>0</v>
      </c>
      <c r="E123" s="129">
        <v>0</v>
      </c>
      <c r="F123" s="129">
        <v>0</v>
      </c>
      <c r="G123" s="129">
        <v>0</v>
      </c>
      <c r="H123" s="129">
        <v>3499.96</v>
      </c>
      <c r="I123" s="128">
        <v>3499.96</v>
      </c>
    </row>
    <row r="124" spans="1:9" x14ac:dyDescent="0.25">
      <c r="A124" s="141" t="s">
        <v>149</v>
      </c>
      <c r="B124" s="128">
        <v>0</v>
      </c>
      <c r="C124" s="128">
        <v>36177.33</v>
      </c>
      <c r="D124" s="128">
        <v>0</v>
      </c>
      <c r="E124" s="129">
        <v>0</v>
      </c>
      <c r="F124" s="129">
        <v>0</v>
      </c>
      <c r="G124" s="129">
        <v>0</v>
      </c>
      <c r="H124" s="129">
        <v>36177.33</v>
      </c>
      <c r="I124" s="128">
        <v>36177.33</v>
      </c>
    </row>
    <row r="125" spans="1:9" x14ac:dyDescent="0.25">
      <c r="A125" s="141" t="s">
        <v>150</v>
      </c>
      <c r="B125" s="128">
        <v>0</v>
      </c>
      <c r="C125" s="128">
        <v>0</v>
      </c>
      <c r="D125" s="128">
        <v>0</v>
      </c>
      <c r="E125" s="129">
        <v>0</v>
      </c>
      <c r="F125" s="129">
        <v>0</v>
      </c>
      <c r="G125" s="129">
        <v>0</v>
      </c>
      <c r="H125" s="129">
        <v>0</v>
      </c>
      <c r="I125" s="128">
        <v>0</v>
      </c>
    </row>
    <row r="126" spans="1:9" x14ac:dyDescent="0.25">
      <c r="A126" s="141" t="s">
        <v>151</v>
      </c>
      <c r="B126" s="128">
        <v>0</v>
      </c>
      <c r="C126" s="128">
        <v>0</v>
      </c>
      <c r="D126" s="128">
        <v>0</v>
      </c>
      <c r="E126" s="129">
        <v>0</v>
      </c>
      <c r="F126" s="129">
        <v>0</v>
      </c>
      <c r="G126" s="129">
        <v>0</v>
      </c>
      <c r="H126" s="129">
        <v>0</v>
      </c>
      <c r="I126" s="128">
        <v>0</v>
      </c>
    </row>
    <row r="127" spans="1:9" x14ac:dyDescent="0.25">
      <c r="A127" s="141" t="s">
        <v>152</v>
      </c>
      <c r="B127" s="128">
        <v>0</v>
      </c>
      <c r="C127" s="128">
        <v>0</v>
      </c>
      <c r="D127" s="128">
        <v>0</v>
      </c>
      <c r="E127" s="129">
        <v>0</v>
      </c>
      <c r="F127" s="129">
        <v>0</v>
      </c>
      <c r="G127" s="129">
        <v>0</v>
      </c>
      <c r="H127" s="129">
        <v>0</v>
      </c>
      <c r="I127" s="128">
        <v>0</v>
      </c>
    </row>
    <row r="128" spans="1:9" x14ac:dyDescent="0.25">
      <c r="A128" s="141" t="s">
        <v>153</v>
      </c>
      <c r="B128" s="128">
        <v>0</v>
      </c>
      <c r="C128" s="128">
        <v>0</v>
      </c>
      <c r="D128" s="128">
        <v>0</v>
      </c>
      <c r="E128" s="129">
        <v>0</v>
      </c>
      <c r="F128" s="129">
        <v>0</v>
      </c>
      <c r="G128" s="129">
        <v>0</v>
      </c>
      <c r="H128" s="129">
        <v>0</v>
      </c>
      <c r="I128" s="128">
        <v>0</v>
      </c>
    </row>
    <row r="129" spans="1:9" x14ac:dyDescent="0.25">
      <c r="A129" s="141" t="s">
        <v>154</v>
      </c>
      <c r="B129" s="128">
        <v>0</v>
      </c>
      <c r="C129" s="128">
        <v>0</v>
      </c>
      <c r="D129" s="128">
        <v>0</v>
      </c>
      <c r="E129" s="129">
        <v>0</v>
      </c>
      <c r="F129" s="129">
        <v>0</v>
      </c>
      <c r="G129" s="129">
        <v>0</v>
      </c>
      <c r="H129" s="129">
        <v>0</v>
      </c>
      <c r="I129" s="128">
        <v>0</v>
      </c>
    </row>
    <row r="130" spans="1:9" x14ac:dyDescent="0.25">
      <c r="A130" s="142" t="s">
        <v>418</v>
      </c>
      <c r="B130" s="128">
        <v>0</v>
      </c>
      <c r="C130" s="128">
        <v>0</v>
      </c>
      <c r="D130" s="128">
        <v>0</v>
      </c>
      <c r="E130" s="129">
        <v>0</v>
      </c>
      <c r="F130" s="129">
        <v>0</v>
      </c>
      <c r="G130" s="129">
        <v>0</v>
      </c>
      <c r="H130" s="129">
        <v>0</v>
      </c>
      <c r="I130" s="128">
        <v>0</v>
      </c>
    </row>
    <row r="131" spans="1:9" x14ac:dyDescent="0.25">
      <c r="A131" s="150" t="s">
        <v>155</v>
      </c>
      <c r="B131" s="131">
        <v>10807015.099999901</v>
      </c>
      <c r="C131" s="131">
        <v>196041.65999999901</v>
      </c>
      <c r="D131" s="131">
        <v>0</v>
      </c>
      <c r="E131" s="132">
        <v>0</v>
      </c>
      <c r="F131" s="132">
        <v>0</v>
      </c>
      <c r="G131" s="132">
        <v>10807015.099999901</v>
      </c>
      <c r="H131" s="132">
        <v>196041.65999999901</v>
      </c>
      <c r="I131" s="131">
        <v>11003056.759999899</v>
      </c>
    </row>
    <row r="132" spans="1:9" x14ac:dyDescent="0.25">
      <c r="A132" s="140" t="s">
        <v>156</v>
      </c>
      <c r="B132" s="128"/>
      <c r="C132" s="128"/>
      <c r="D132" s="128"/>
      <c r="E132" s="133"/>
      <c r="F132" s="133"/>
      <c r="G132" s="133"/>
      <c r="H132" s="133"/>
      <c r="I132" s="128"/>
    </row>
    <row r="133" spans="1:9" x14ac:dyDescent="0.25">
      <c r="A133" s="141" t="s">
        <v>157</v>
      </c>
      <c r="B133" s="128">
        <v>183626.1</v>
      </c>
      <c r="C133" s="128">
        <v>0</v>
      </c>
      <c r="D133" s="128">
        <v>0</v>
      </c>
      <c r="E133" s="129">
        <v>0</v>
      </c>
      <c r="F133" s="129">
        <v>0</v>
      </c>
      <c r="G133" s="129">
        <v>183626.1</v>
      </c>
      <c r="H133" s="129">
        <v>0</v>
      </c>
      <c r="I133" s="128">
        <v>183626.1</v>
      </c>
    </row>
    <row r="134" spans="1:9" x14ac:dyDescent="0.25">
      <c r="A134" s="141" t="s">
        <v>158</v>
      </c>
      <c r="B134" s="128">
        <v>0</v>
      </c>
      <c r="C134" s="128">
        <v>0</v>
      </c>
      <c r="D134" s="128">
        <v>0</v>
      </c>
      <c r="E134" s="129">
        <v>0</v>
      </c>
      <c r="F134" s="129">
        <v>0</v>
      </c>
      <c r="G134" s="129">
        <v>0</v>
      </c>
      <c r="H134" s="129">
        <v>0</v>
      </c>
      <c r="I134" s="128">
        <v>0</v>
      </c>
    </row>
    <row r="135" spans="1:9" x14ac:dyDescent="0.25">
      <c r="A135" s="141" t="s">
        <v>159</v>
      </c>
      <c r="B135" s="128">
        <v>3451.24</v>
      </c>
      <c r="C135" s="128">
        <v>0</v>
      </c>
      <c r="D135" s="128">
        <v>0</v>
      </c>
      <c r="E135" s="129">
        <v>0</v>
      </c>
      <c r="F135" s="129">
        <v>0</v>
      </c>
      <c r="G135" s="129">
        <v>3451.24</v>
      </c>
      <c r="H135" s="129">
        <v>0</v>
      </c>
      <c r="I135" s="128">
        <v>3451.24</v>
      </c>
    </row>
    <row r="136" spans="1:9" x14ac:dyDescent="0.25">
      <c r="A136" s="141" t="s">
        <v>160</v>
      </c>
      <c r="B136" s="128">
        <v>231294.18</v>
      </c>
      <c r="C136" s="128">
        <v>0</v>
      </c>
      <c r="D136" s="128">
        <v>0</v>
      </c>
      <c r="E136" s="129">
        <v>0</v>
      </c>
      <c r="F136" s="129">
        <v>0</v>
      </c>
      <c r="G136" s="129">
        <v>231294.18</v>
      </c>
      <c r="H136" s="129">
        <v>0</v>
      </c>
      <c r="I136" s="128">
        <v>231294.18</v>
      </c>
    </row>
    <row r="137" spans="1:9" x14ac:dyDescent="0.25">
      <c r="A137" s="141" t="s">
        <v>161</v>
      </c>
      <c r="B137" s="128">
        <v>95440.03</v>
      </c>
      <c r="C137" s="128">
        <v>0</v>
      </c>
      <c r="D137" s="128">
        <v>0</v>
      </c>
      <c r="E137" s="129">
        <v>0</v>
      </c>
      <c r="F137" s="129">
        <v>0</v>
      </c>
      <c r="G137" s="129">
        <v>95440.03</v>
      </c>
      <c r="H137" s="129">
        <v>0</v>
      </c>
      <c r="I137" s="128">
        <v>95440.03</v>
      </c>
    </row>
    <row r="138" spans="1:9" x14ac:dyDescent="0.25">
      <c r="A138" s="141" t="s">
        <v>162</v>
      </c>
      <c r="B138" s="128">
        <v>17750.73</v>
      </c>
      <c r="C138" s="128">
        <v>0</v>
      </c>
      <c r="D138" s="128">
        <v>0</v>
      </c>
      <c r="E138" s="129">
        <v>0</v>
      </c>
      <c r="F138" s="129">
        <v>0</v>
      </c>
      <c r="G138" s="129">
        <v>17750.73</v>
      </c>
      <c r="H138" s="129">
        <v>0</v>
      </c>
      <c r="I138" s="128">
        <v>17750.73</v>
      </c>
    </row>
    <row r="139" spans="1:9" x14ac:dyDescent="0.25">
      <c r="A139" s="141" t="s">
        <v>163</v>
      </c>
      <c r="B139" s="128">
        <v>1967.71</v>
      </c>
      <c r="C139" s="128">
        <v>0</v>
      </c>
      <c r="D139" s="128">
        <v>0</v>
      </c>
      <c r="E139" s="129">
        <v>0</v>
      </c>
      <c r="F139" s="129">
        <v>0</v>
      </c>
      <c r="G139" s="129">
        <v>1967.71</v>
      </c>
      <c r="H139" s="129">
        <v>0</v>
      </c>
      <c r="I139" s="128">
        <v>1967.71</v>
      </c>
    </row>
    <row r="140" spans="1:9" x14ac:dyDescent="0.25">
      <c r="A140" s="141" t="s">
        <v>164</v>
      </c>
      <c r="B140" s="128">
        <v>3756.54</v>
      </c>
      <c r="C140" s="128">
        <v>0</v>
      </c>
      <c r="D140" s="128">
        <v>0</v>
      </c>
      <c r="E140" s="129">
        <v>0</v>
      </c>
      <c r="F140" s="129">
        <v>0</v>
      </c>
      <c r="G140" s="129">
        <v>3756.54</v>
      </c>
      <c r="H140" s="129">
        <v>0</v>
      </c>
      <c r="I140" s="128">
        <v>3756.54</v>
      </c>
    </row>
    <row r="141" spans="1:9" x14ac:dyDescent="0.25">
      <c r="A141" s="141" t="s">
        <v>165</v>
      </c>
      <c r="B141" s="128">
        <v>0</v>
      </c>
      <c r="C141" s="128">
        <v>0</v>
      </c>
      <c r="D141" s="128">
        <v>0</v>
      </c>
      <c r="E141" s="129">
        <v>0</v>
      </c>
      <c r="F141" s="129">
        <v>0</v>
      </c>
      <c r="G141" s="129">
        <v>0</v>
      </c>
      <c r="H141" s="129">
        <v>0</v>
      </c>
      <c r="I141" s="128">
        <v>0</v>
      </c>
    </row>
    <row r="142" spans="1:9" x14ac:dyDescent="0.25">
      <c r="A142" s="141" t="s">
        <v>166</v>
      </c>
      <c r="B142" s="128">
        <v>82558</v>
      </c>
      <c r="C142" s="128">
        <v>0</v>
      </c>
      <c r="D142" s="128">
        <v>0</v>
      </c>
      <c r="E142" s="129">
        <v>0</v>
      </c>
      <c r="F142" s="129">
        <v>0</v>
      </c>
      <c r="G142" s="129">
        <v>82558</v>
      </c>
      <c r="H142" s="129">
        <v>0</v>
      </c>
      <c r="I142" s="128">
        <v>82558</v>
      </c>
    </row>
    <row r="143" spans="1:9" x14ac:dyDescent="0.25">
      <c r="A143" s="141" t="s">
        <v>167</v>
      </c>
      <c r="B143" s="128">
        <v>14484.86</v>
      </c>
      <c r="C143" s="128">
        <v>0</v>
      </c>
      <c r="D143" s="128">
        <v>0</v>
      </c>
      <c r="E143" s="129">
        <v>0</v>
      </c>
      <c r="F143" s="129">
        <v>0</v>
      </c>
      <c r="G143" s="129">
        <v>14484.86</v>
      </c>
      <c r="H143" s="129">
        <v>0</v>
      </c>
      <c r="I143" s="128">
        <v>14484.86</v>
      </c>
    </row>
    <row r="144" spans="1:9" x14ac:dyDescent="0.25">
      <c r="A144" s="141" t="s">
        <v>168</v>
      </c>
      <c r="B144" s="128">
        <v>79404.820000000007</v>
      </c>
      <c r="C144" s="128">
        <v>0</v>
      </c>
      <c r="D144" s="128">
        <v>0</v>
      </c>
      <c r="E144" s="129">
        <v>0</v>
      </c>
      <c r="F144" s="129">
        <v>0</v>
      </c>
      <c r="G144" s="129">
        <v>79404.820000000007</v>
      </c>
      <c r="H144" s="129">
        <v>0</v>
      </c>
      <c r="I144" s="128">
        <v>79404.820000000007</v>
      </c>
    </row>
    <row r="145" spans="1:9" x14ac:dyDescent="0.25">
      <c r="A145" s="141" t="s">
        <v>169</v>
      </c>
      <c r="B145" s="128">
        <v>813.6</v>
      </c>
      <c r="C145" s="128">
        <v>0</v>
      </c>
      <c r="D145" s="128">
        <v>0</v>
      </c>
      <c r="E145" s="129">
        <v>0</v>
      </c>
      <c r="F145" s="129">
        <v>0</v>
      </c>
      <c r="G145" s="129">
        <v>813.6</v>
      </c>
      <c r="H145" s="129">
        <v>0</v>
      </c>
      <c r="I145" s="128">
        <v>813.6</v>
      </c>
    </row>
    <row r="146" spans="1:9" x14ac:dyDescent="0.25">
      <c r="A146" s="141" t="s">
        <v>170</v>
      </c>
      <c r="B146" s="128">
        <v>9218.98</v>
      </c>
      <c r="C146" s="128">
        <v>0</v>
      </c>
      <c r="D146" s="128">
        <v>0</v>
      </c>
      <c r="E146" s="129">
        <v>0</v>
      </c>
      <c r="F146" s="129">
        <v>0</v>
      </c>
      <c r="G146" s="129">
        <v>9218.98</v>
      </c>
      <c r="H146" s="129">
        <v>0</v>
      </c>
      <c r="I146" s="128">
        <v>9218.98</v>
      </c>
    </row>
    <row r="147" spans="1:9" x14ac:dyDescent="0.25">
      <c r="A147" s="141" t="s">
        <v>171</v>
      </c>
      <c r="B147" s="128">
        <v>0</v>
      </c>
      <c r="C147" s="128">
        <v>0</v>
      </c>
      <c r="D147" s="128">
        <v>0</v>
      </c>
      <c r="E147" s="129">
        <v>0</v>
      </c>
      <c r="F147" s="129">
        <v>0</v>
      </c>
      <c r="G147" s="129">
        <v>0</v>
      </c>
      <c r="H147" s="129">
        <v>0</v>
      </c>
      <c r="I147" s="128">
        <v>0</v>
      </c>
    </row>
    <row r="148" spans="1:9" x14ac:dyDescent="0.25">
      <c r="A148" s="141" t="s">
        <v>172</v>
      </c>
      <c r="B148" s="128">
        <v>0</v>
      </c>
      <c r="C148" s="128">
        <v>0</v>
      </c>
      <c r="D148" s="128">
        <v>0</v>
      </c>
      <c r="E148" s="129">
        <v>0</v>
      </c>
      <c r="F148" s="129">
        <v>0</v>
      </c>
      <c r="G148" s="129">
        <v>0</v>
      </c>
      <c r="H148" s="129">
        <v>0</v>
      </c>
      <c r="I148" s="128">
        <v>0</v>
      </c>
    </row>
    <row r="149" spans="1:9" x14ac:dyDescent="0.25">
      <c r="A149" s="141" t="s">
        <v>173</v>
      </c>
      <c r="B149" s="128">
        <v>53579.31</v>
      </c>
      <c r="C149" s="128">
        <v>0</v>
      </c>
      <c r="D149" s="128">
        <v>0</v>
      </c>
      <c r="E149" s="129">
        <v>0</v>
      </c>
      <c r="F149" s="129">
        <v>0</v>
      </c>
      <c r="G149" s="129">
        <v>53579.31</v>
      </c>
      <c r="H149" s="129">
        <v>0</v>
      </c>
      <c r="I149" s="128">
        <v>53579.31</v>
      </c>
    </row>
    <row r="150" spans="1:9" x14ac:dyDescent="0.25">
      <c r="A150" s="141" t="s">
        <v>174</v>
      </c>
      <c r="B150" s="128">
        <v>264776.89</v>
      </c>
      <c r="C150" s="128">
        <v>0</v>
      </c>
      <c r="D150" s="128">
        <v>0</v>
      </c>
      <c r="E150" s="129">
        <v>0</v>
      </c>
      <c r="F150" s="129">
        <v>0</v>
      </c>
      <c r="G150" s="129">
        <v>264776.89</v>
      </c>
      <c r="H150" s="129">
        <v>0</v>
      </c>
      <c r="I150" s="128">
        <v>264776.89</v>
      </c>
    </row>
    <row r="151" spans="1:9" x14ac:dyDescent="0.25">
      <c r="A151" s="141" t="s">
        <v>175</v>
      </c>
      <c r="B151" s="128">
        <v>739153.13</v>
      </c>
      <c r="C151" s="128">
        <v>0</v>
      </c>
      <c r="D151" s="128">
        <v>0</v>
      </c>
      <c r="E151" s="129">
        <v>0</v>
      </c>
      <c r="F151" s="129">
        <v>0</v>
      </c>
      <c r="G151" s="129">
        <v>739153.13</v>
      </c>
      <c r="H151" s="129">
        <v>0</v>
      </c>
      <c r="I151" s="128">
        <v>739153.13</v>
      </c>
    </row>
    <row r="152" spans="1:9" x14ac:dyDescent="0.25">
      <c r="A152" s="141" t="s">
        <v>176</v>
      </c>
      <c r="B152" s="128">
        <v>0</v>
      </c>
      <c r="C152" s="128">
        <v>0</v>
      </c>
      <c r="D152" s="128">
        <v>0</v>
      </c>
      <c r="E152" s="129">
        <v>0</v>
      </c>
      <c r="F152" s="129">
        <v>0</v>
      </c>
      <c r="G152" s="129">
        <v>0</v>
      </c>
      <c r="H152" s="129">
        <v>0</v>
      </c>
      <c r="I152" s="128">
        <v>0</v>
      </c>
    </row>
    <row r="153" spans="1:9" x14ac:dyDescent="0.25">
      <c r="A153" s="141" t="s">
        <v>177</v>
      </c>
      <c r="B153" s="128">
        <v>0</v>
      </c>
      <c r="C153" s="128">
        <v>0</v>
      </c>
      <c r="D153" s="128">
        <v>0</v>
      </c>
      <c r="E153" s="129">
        <v>0</v>
      </c>
      <c r="F153" s="129">
        <v>0</v>
      </c>
      <c r="G153" s="129">
        <v>0</v>
      </c>
      <c r="H153" s="129">
        <v>0</v>
      </c>
      <c r="I153" s="128">
        <v>0</v>
      </c>
    </row>
    <row r="154" spans="1:9" x14ac:dyDescent="0.25">
      <c r="A154" s="141" t="s">
        <v>178</v>
      </c>
      <c r="B154" s="128">
        <v>0</v>
      </c>
      <c r="C154" s="128">
        <v>0</v>
      </c>
      <c r="D154" s="128">
        <v>0</v>
      </c>
      <c r="E154" s="129">
        <v>0</v>
      </c>
      <c r="F154" s="129">
        <v>0</v>
      </c>
      <c r="G154" s="129">
        <v>0</v>
      </c>
      <c r="H154" s="129">
        <v>0</v>
      </c>
      <c r="I154" s="128">
        <v>0</v>
      </c>
    </row>
    <row r="155" spans="1:9" x14ac:dyDescent="0.25">
      <c r="A155" s="141" t="s">
        <v>179</v>
      </c>
      <c r="B155" s="128">
        <v>0</v>
      </c>
      <c r="C155" s="128">
        <v>0</v>
      </c>
      <c r="D155" s="128">
        <v>0</v>
      </c>
      <c r="E155" s="129">
        <v>0</v>
      </c>
      <c r="F155" s="129">
        <v>0</v>
      </c>
      <c r="G155" s="129">
        <v>0</v>
      </c>
      <c r="H155" s="129">
        <v>0</v>
      </c>
      <c r="I155" s="128">
        <v>0</v>
      </c>
    </row>
    <row r="156" spans="1:9" x14ac:dyDescent="0.25">
      <c r="A156" s="141" t="s">
        <v>180</v>
      </c>
      <c r="B156" s="128">
        <v>0</v>
      </c>
      <c r="C156" s="128">
        <v>0</v>
      </c>
      <c r="D156" s="128">
        <v>0</v>
      </c>
      <c r="E156" s="129">
        <v>0</v>
      </c>
      <c r="F156" s="129">
        <v>0</v>
      </c>
      <c r="G156" s="129">
        <v>0</v>
      </c>
      <c r="H156" s="129">
        <v>0</v>
      </c>
      <c r="I156" s="128">
        <v>0</v>
      </c>
    </row>
    <row r="157" spans="1:9" x14ac:dyDescent="0.25">
      <c r="A157" s="141" t="s">
        <v>181</v>
      </c>
      <c r="B157" s="128">
        <v>0</v>
      </c>
      <c r="C157" s="128">
        <v>0</v>
      </c>
      <c r="D157" s="128">
        <v>0</v>
      </c>
      <c r="E157" s="129">
        <v>0</v>
      </c>
      <c r="F157" s="129">
        <v>0</v>
      </c>
      <c r="G157" s="129">
        <v>0</v>
      </c>
      <c r="H157" s="129">
        <v>0</v>
      </c>
      <c r="I157" s="128">
        <v>0</v>
      </c>
    </row>
    <row r="158" spans="1:9" x14ac:dyDescent="0.25">
      <c r="A158" s="141" t="s">
        <v>182</v>
      </c>
      <c r="B158" s="128">
        <v>0</v>
      </c>
      <c r="C158" s="128">
        <v>0</v>
      </c>
      <c r="D158" s="128">
        <v>0</v>
      </c>
      <c r="E158" s="129">
        <v>0</v>
      </c>
      <c r="F158" s="129">
        <v>0</v>
      </c>
      <c r="G158" s="129">
        <v>0</v>
      </c>
      <c r="H158" s="129">
        <v>0</v>
      </c>
      <c r="I158" s="128">
        <v>0</v>
      </c>
    </row>
    <row r="159" spans="1:9" x14ac:dyDescent="0.25">
      <c r="A159" s="142" t="s">
        <v>183</v>
      </c>
      <c r="B159" s="143">
        <v>0</v>
      </c>
      <c r="C159" s="143">
        <v>0</v>
      </c>
      <c r="D159" s="143">
        <v>0</v>
      </c>
      <c r="E159" s="129">
        <v>0</v>
      </c>
      <c r="F159" s="129">
        <v>0</v>
      </c>
      <c r="G159" s="129">
        <v>0</v>
      </c>
      <c r="H159" s="129">
        <v>0</v>
      </c>
      <c r="I159" s="143">
        <v>0</v>
      </c>
    </row>
    <row r="160" spans="1:9" x14ac:dyDescent="0.25">
      <c r="A160" s="141" t="s">
        <v>184</v>
      </c>
      <c r="B160" s="128">
        <v>1781276.12</v>
      </c>
      <c r="C160" s="128">
        <v>0</v>
      </c>
      <c r="D160" s="128">
        <v>0</v>
      </c>
      <c r="E160" s="132">
        <v>0</v>
      </c>
      <c r="F160" s="132">
        <v>0</v>
      </c>
      <c r="G160" s="132">
        <v>1781276.12</v>
      </c>
      <c r="H160" s="132">
        <v>0</v>
      </c>
      <c r="I160" s="128">
        <v>1781276.12</v>
      </c>
    </row>
    <row r="161" spans="1:9" x14ac:dyDescent="0.25">
      <c r="A161" s="140" t="s">
        <v>185</v>
      </c>
      <c r="B161" s="128"/>
      <c r="C161" s="128"/>
      <c r="D161" s="128"/>
      <c r="E161" s="133"/>
      <c r="F161" s="133"/>
      <c r="G161" s="133"/>
      <c r="H161" s="133"/>
      <c r="I161" s="128"/>
    </row>
    <row r="162" spans="1:9" x14ac:dyDescent="0.25">
      <c r="A162" s="141" t="s">
        <v>186</v>
      </c>
      <c r="B162" s="128">
        <v>204778.87999999899</v>
      </c>
      <c r="C162" s="128">
        <v>0</v>
      </c>
      <c r="D162" s="128">
        <v>0</v>
      </c>
      <c r="E162" s="129">
        <v>0</v>
      </c>
      <c r="F162" s="129">
        <v>0</v>
      </c>
      <c r="G162" s="129">
        <v>204778.87999999899</v>
      </c>
      <c r="H162" s="129">
        <v>0</v>
      </c>
      <c r="I162" s="128">
        <v>204778.87999999899</v>
      </c>
    </row>
    <row r="163" spans="1:9" x14ac:dyDescent="0.25">
      <c r="A163" s="141" t="s">
        <v>187</v>
      </c>
      <c r="B163" s="128">
        <v>213675.959999999</v>
      </c>
      <c r="C163" s="128">
        <v>0</v>
      </c>
      <c r="D163" s="128">
        <v>0</v>
      </c>
      <c r="E163" s="129">
        <v>0</v>
      </c>
      <c r="F163" s="129">
        <v>0</v>
      </c>
      <c r="G163" s="129">
        <v>213675.959999999</v>
      </c>
      <c r="H163" s="129">
        <v>0</v>
      </c>
      <c r="I163" s="128">
        <v>213675.959999999</v>
      </c>
    </row>
    <row r="164" spans="1:9" x14ac:dyDescent="0.25">
      <c r="A164" s="141" t="s">
        <v>188</v>
      </c>
      <c r="B164" s="128">
        <v>93345.01</v>
      </c>
      <c r="C164" s="128">
        <v>0</v>
      </c>
      <c r="D164" s="128">
        <v>0</v>
      </c>
      <c r="E164" s="129">
        <v>0</v>
      </c>
      <c r="F164" s="129">
        <v>0</v>
      </c>
      <c r="G164" s="129">
        <v>93345.01</v>
      </c>
      <c r="H164" s="129">
        <v>0</v>
      </c>
      <c r="I164" s="128">
        <v>93345.01</v>
      </c>
    </row>
    <row r="165" spans="1:9" x14ac:dyDescent="0.25">
      <c r="A165" s="141" t="s">
        <v>189</v>
      </c>
      <c r="B165" s="128">
        <v>271735.52</v>
      </c>
      <c r="C165" s="128">
        <v>0</v>
      </c>
      <c r="D165" s="128">
        <v>0</v>
      </c>
      <c r="E165" s="129">
        <v>0</v>
      </c>
      <c r="F165" s="129">
        <v>0</v>
      </c>
      <c r="G165" s="129">
        <v>271735.52</v>
      </c>
      <c r="H165" s="129">
        <v>0</v>
      </c>
      <c r="I165" s="128">
        <v>271735.52</v>
      </c>
    </row>
    <row r="166" spans="1:9" x14ac:dyDescent="0.25">
      <c r="A166" s="141" t="s">
        <v>190</v>
      </c>
      <c r="B166" s="128">
        <v>234851.65</v>
      </c>
      <c r="C166" s="128">
        <v>0</v>
      </c>
      <c r="D166" s="128">
        <v>0</v>
      </c>
      <c r="E166" s="129">
        <v>0</v>
      </c>
      <c r="F166" s="129">
        <v>0</v>
      </c>
      <c r="G166" s="129">
        <v>234851.65</v>
      </c>
      <c r="H166" s="129">
        <v>0</v>
      </c>
      <c r="I166" s="128">
        <v>234851.65</v>
      </c>
    </row>
    <row r="167" spans="1:9" x14ac:dyDescent="0.25">
      <c r="A167" s="141" t="s">
        <v>191</v>
      </c>
      <c r="B167" s="128">
        <v>0</v>
      </c>
      <c r="C167" s="128">
        <v>0</v>
      </c>
      <c r="D167" s="128">
        <v>0</v>
      </c>
      <c r="E167" s="129">
        <v>0</v>
      </c>
      <c r="F167" s="129">
        <v>0</v>
      </c>
      <c r="G167" s="129">
        <v>0</v>
      </c>
      <c r="H167" s="129">
        <v>0</v>
      </c>
      <c r="I167" s="128">
        <v>0</v>
      </c>
    </row>
    <row r="168" spans="1:9" x14ac:dyDescent="0.25">
      <c r="A168" s="141" t="s">
        <v>192</v>
      </c>
      <c r="B168" s="128">
        <v>196135.96</v>
      </c>
      <c r="C168" s="128">
        <v>0</v>
      </c>
      <c r="D168" s="128">
        <v>0</v>
      </c>
      <c r="E168" s="129">
        <v>0</v>
      </c>
      <c r="F168" s="129">
        <v>0</v>
      </c>
      <c r="G168" s="129">
        <v>196135.96</v>
      </c>
      <c r="H168" s="129">
        <v>0</v>
      </c>
      <c r="I168" s="128">
        <v>196135.96</v>
      </c>
    </row>
    <row r="169" spans="1:9" x14ac:dyDescent="0.25">
      <c r="A169" s="141" t="s">
        <v>193</v>
      </c>
      <c r="B169" s="128">
        <v>304439.90000000002</v>
      </c>
      <c r="C169" s="128">
        <v>0</v>
      </c>
      <c r="D169" s="128">
        <v>0</v>
      </c>
      <c r="E169" s="129">
        <v>0</v>
      </c>
      <c r="F169" s="129">
        <v>0</v>
      </c>
      <c r="G169" s="129">
        <v>304439.90000000002</v>
      </c>
      <c r="H169" s="129">
        <v>0</v>
      </c>
      <c r="I169" s="128">
        <v>304439.90000000002</v>
      </c>
    </row>
    <row r="170" spans="1:9" x14ac:dyDescent="0.25">
      <c r="A170" s="141" t="s">
        <v>194</v>
      </c>
      <c r="B170" s="128">
        <v>396508.33999999898</v>
      </c>
      <c r="C170" s="128">
        <v>0</v>
      </c>
      <c r="D170" s="128">
        <v>0</v>
      </c>
      <c r="E170" s="129">
        <v>0</v>
      </c>
      <c r="F170" s="129">
        <v>0</v>
      </c>
      <c r="G170" s="129">
        <v>396508.33999999898</v>
      </c>
      <c r="H170" s="129">
        <v>0</v>
      </c>
      <c r="I170" s="128">
        <v>396508.33999999898</v>
      </c>
    </row>
    <row r="171" spans="1:9" x14ac:dyDescent="0.25">
      <c r="A171" s="141" t="s">
        <v>195</v>
      </c>
      <c r="B171" s="128">
        <v>67297.039999999994</v>
      </c>
      <c r="C171" s="128">
        <v>0</v>
      </c>
      <c r="D171" s="128">
        <v>0</v>
      </c>
      <c r="E171" s="129">
        <v>0</v>
      </c>
      <c r="F171" s="129">
        <v>0</v>
      </c>
      <c r="G171" s="129">
        <v>67297.039999999994</v>
      </c>
      <c r="H171" s="129">
        <v>0</v>
      </c>
      <c r="I171" s="128">
        <v>67297.039999999994</v>
      </c>
    </row>
    <row r="172" spans="1:9" x14ac:dyDescent="0.25">
      <c r="A172" s="141" t="s">
        <v>196</v>
      </c>
      <c r="B172" s="128">
        <v>0</v>
      </c>
      <c r="C172" s="128">
        <v>0</v>
      </c>
      <c r="D172" s="128">
        <v>0</v>
      </c>
      <c r="E172" s="129">
        <v>0</v>
      </c>
      <c r="F172" s="129">
        <v>0</v>
      </c>
      <c r="G172" s="129">
        <v>0</v>
      </c>
      <c r="H172" s="129">
        <v>0</v>
      </c>
      <c r="I172" s="128">
        <v>0</v>
      </c>
    </row>
    <row r="173" spans="1:9" x14ac:dyDescent="0.25">
      <c r="A173" s="141" t="s">
        <v>197</v>
      </c>
      <c r="B173" s="128">
        <v>0</v>
      </c>
      <c r="C173" s="128">
        <v>0</v>
      </c>
      <c r="D173" s="128">
        <v>0</v>
      </c>
      <c r="E173" s="129">
        <v>0</v>
      </c>
      <c r="F173" s="129">
        <v>0</v>
      </c>
      <c r="G173" s="129">
        <v>0</v>
      </c>
      <c r="H173" s="129">
        <v>0</v>
      </c>
      <c r="I173" s="128">
        <v>0</v>
      </c>
    </row>
    <row r="174" spans="1:9" x14ac:dyDescent="0.25">
      <c r="A174" s="141" t="s">
        <v>198</v>
      </c>
      <c r="B174" s="128">
        <v>142339.84</v>
      </c>
      <c r="C174" s="128">
        <v>0</v>
      </c>
      <c r="D174" s="128">
        <v>0</v>
      </c>
      <c r="E174" s="129">
        <v>0</v>
      </c>
      <c r="F174" s="129">
        <v>0</v>
      </c>
      <c r="G174" s="129">
        <v>142339.84</v>
      </c>
      <c r="H174" s="129">
        <v>0</v>
      </c>
      <c r="I174" s="128">
        <v>142339.84</v>
      </c>
    </row>
    <row r="175" spans="1:9" x14ac:dyDescent="0.25">
      <c r="A175" s="141" t="s">
        <v>199</v>
      </c>
      <c r="B175" s="128">
        <v>3127083.7199999699</v>
      </c>
      <c r="C175" s="128">
        <v>0</v>
      </c>
      <c r="D175" s="128">
        <v>0</v>
      </c>
      <c r="E175" s="129">
        <v>0</v>
      </c>
      <c r="F175" s="129">
        <v>0</v>
      </c>
      <c r="G175" s="129">
        <v>3127083.7199999699</v>
      </c>
      <c r="H175" s="129">
        <v>0</v>
      </c>
      <c r="I175" s="128">
        <v>3127083.7199999699</v>
      </c>
    </row>
    <row r="176" spans="1:9" x14ac:dyDescent="0.25">
      <c r="A176" s="141" t="s">
        <v>200</v>
      </c>
      <c r="B176" s="128">
        <v>1014467.74999999</v>
      </c>
      <c r="C176" s="128">
        <v>0</v>
      </c>
      <c r="D176" s="128">
        <v>0</v>
      </c>
      <c r="E176" s="129">
        <v>0</v>
      </c>
      <c r="F176" s="129">
        <v>0</v>
      </c>
      <c r="G176" s="129">
        <v>1014467.74999999</v>
      </c>
      <c r="H176" s="129">
        <v>0</v>
      </c>
      <c r="I176" s="128">
        <v>1014467.74999999</v>
      </c>
    </row>
    <row r="177" spans="1:9" x14ac:dyDescent="0.25">
      <c r="A177" s="141" t="s">
        <v>201</v>
      </c>
      <c r="B177" s="128">
        <v>18784.789999999899</v>
      </c>
      <c r="C177" s="128">
        <v>0</v>
      </c>
      <c r="D177" s="128">
        <v>0</v>
      </c>
      <c r="E177" s="129">
        <v>0</v>
      </c>
      <c r="F177" s="129">
        <v>0</v>
      </c>
      <c r="G177" s="129">
        <v>18784.789999999899</v>
      </c>
      <c r="H177" s="129">
        <v>0</v>
      </c>
      <c r="I177" s="128">
        <v>18784.789999999899</v>
      </c>
    </row>
    <row r="178" spans="1:9" x14ac:dyDescent="0.25">
      <c r="A178" s="141" t="s">
        <v>202</v>
      </c>
      <c r="B178" s="128">
        <v>188197.82</v>
      </c>
      <c r="C178" s="128">
        <v>0</v>
      </c>
      <c r="D178" s="128">
        <v>0</v>
      </c>
      <c r="E178" s="129">
        <v>0</v>
      </c>
      <c r="F178" s="129">
        <v>0</v>
      </c>
      <c r="G178" s="129">
        <v>188197.82</v>
      </c>
      <c r="H178" s="129">
        <v>0</v>
      </c>
      <c r="I178" s="128">
        <v>188197.82</v>
      </c>
    </row>
    <row r="179" spans="1:9" x14ac:dyDescent="0.25">
      <c r="A179" s="141" t="s">
        <v>203</v>
      </c>
      <c r="B179" s="128">
        <v>30332.6</v>
      </c>
      <c r="C179" s="128">
        <v>0</v>
      </c>
      <c r="D179" s="128">
        <v>0</v>
      </c>
      <c r="E179" s="129">
        <v>0</v>
      </c>
      <c r="F179" s="129">
        <v>0</v>
      </c>
      <c r="G179" s="129">
        <v>30332.6</v>
      </c>
      <c r="H179" s="129">
        <v>0</v>
      </c>
      <c r="I179" s="128">
        <v>30332.6</v>
      </c>
    </row>
    <row r="180" spans="1:9" x14ac:dyDescent="0.25">
      <c r="A180" s="141" t="s">
        <v>204</v>
      </c>
      <c r="B180" s="128">
        <v>0</v>
      </c>
      <c r="C180" s="128">
        <v>0</v>
      </c>
      <c r="D180" s="128">
        <v>0</v>
      </c>
      <c r="E180" s="129">
        <v>0</v>
      </c>
      <c r="F180" s="129">
        <v>0</v>
      </c>
      <c r="G180" s="129">
        <v>0</v>
      </c>
      <c r="H180" s="129">
        <v>0</v>
      </c>
      <c r="I180" s="128">
        <v>0</v>
      </c>
    </row>
    <row r="181" spans="1:9" x14ac:dyDescent="0.25">
      <c r="A181" s="141" t="s">
        <v>205</v>
      </c>
      <c r="B181" s="128">
        <v>0</v>
      </c>
      <c r="C181" s="128">
        <v>115417.80999999899</v>
      </c>
      <c r="D181" s="128">
        <v>0</v>
      </c>
      <c r="E181" s="129">
        <v>0</v>
      </c>
      <c r="F181" s="129">
        <v>0</v>
      </c>
      <c r="G181" s="129">
        <v>0</v>
      </c>
      <c r="H181" s="129">
        <v>115417.80999999899</v>
      </c>
      <c r="I181" s="128">
        <v>115417.80999999899</v>
      </c>
    </row>
    <row r="182" spans="1:9" x14ac:dyDescent="0.25">
      <c r="A182" s="141" t="s">
        <v>206</v>
      </c>
      <c r="B182" s="128">
        <v>0</v>
      </c>
      <c r="C182" s="128">
        <v>86981.87</v>
      </c>
      <c r="D182" s="128">
        <v>0</v>
      </c>
      <c r="E182" s="129">
        <v>0</v>
      </c>
      <c r="F182" s="129">
        <v>0</v>
      </c>
      <c r="G182" s="129">
        <v>0</v>
      </c>
      <c r="H182" s="129">
        <v>86981.87</v>
      </c>
      <c r="I182" s="128">
        <v>86981.87</v>
      </c>
    </row>
    <row r="183" spans="1:9" x14ac:dyDescent="0.25">
      <c r="A183" s="141" t="s">
        <v>207</v>
      </c>
      <c r="B183" s="128">
        <v>0</v>
      </c>
      <c r="C183" s="128">
        <v>1084881.54</v>
      </c>
      <c r="D183" s="128">
        <v>0</v>
      </c>
      <c r="E183" s="129">
        <v>0</v>
      </c>
      <c r="F183" s="129">
        <v>0</v>
      </c>
      <c r="G183" s="129">
        <v>0</v>
      </c>
      <c r="H183" s="129">
        <v>1084881.54</v>
      </c>
      <c r="I183" s="128">
        <v>1084881.54</v>
      </c>
    </row>
    <row r="184" spans="1:9" x14ac:dyDescent="0.25">
      <c r="A184" s="141" t="s">
        <v>208</v>
      </c>
      <c r="B184" s="128">
        <v>0</v>
      </c>
      <c r="C184" s="128">
        <v>197056.22</v>
      </c>
      <c r="D184" s="128">
        <v>0</v>
      </c>
      <c r="E184" s="129">
        <v>0</v>
      </c>
      <c r="F184" s="129">
        <v>0</v>
      </c>
      <c r="G184" s="129">
        <v>0</v>
      </c>
      <c r="H184" s="129">
        <v>197056.22</v>
      </c>
      <c r="I184" s="128">
        <v>197056.22</v>
      </c>
    </row>
    <row r="185" spans="1:9" x14ac:dyDescent="0.25">
      <c r="A185" s="141" t="s">
        <v>209</v>
      </c>
      <c r="B185" s="128">
        <v>0</v>
      </c>
      <c r="C185" s="128">
        <v>9275.9599999999991</v>
      </c>
      <c r="D185" s="128">
        <v>0</v>
      </c>
      <c r="E185" s="129">
        <v>0</v>
      </c>
      <c r="F185" s="129">
        <v>0</v>
      </c>
      <c r="G185" s="129">
        <v>0</v>
      </c>
      <c r="H185" s="129">
        <v>9275.9599999999991</v>
      </c>
      <c r="I185" s="128">
        <v>9275.9599999999991</v>
      </c>
    </row>
    <row r="186" spans="1:9" x14ac:dyDescent="0.25">
      <c r="A186" s="141" t="s">
        <v>210</v>
      </c>
      <c r="B186" s="128">
        <v>0</v>
      </c>
      <c r="C186" s="128">
        <v>371068.35</v>
      </c>
      <c r="D186" s="128">
        <v>0</v>
      </c>
      <c r="E186" s="129">
        <v>0</v>
      </c>
      <c r="F186" s="129">
        <v>0</v>
      </c>
      <c r="G186" s="129">
        <v>0</v>
      </c>
      <c r="H186" s="129">
        <v>371068.35</v>
      </c>
      <c r="I186" s="128">
        <v>371068.35</v>
      </c>
    </row>
    <row r="187" spans="1:9" x14ac:dyDescent="0.25">
      <c r="A187" s="141" t="s">
        <v>211</v>
      </c>
      <c r="B187" s="128">
        <v>0</v>
      </c>
      <c r="C187" s="128">
        <v>584550.36</v>
      </c>
      <c r="D187" s="128">
        <v>0</v>
      </c>
      <c r="E187" s="129">
        <v>0</v>
      </c>
      <c r="F187" s="129">
        <v>0</v>
      </c>
      <c r="G187" s="129">
        <v>0</v>
      </c>
      <c r="H187" s="129">
        <v>584550.36</v>
      </c>
      <c r="I187" s="128">
        <v>584550.36</v>
      </c>
    </row>
    <row r="188" spans="1:9" x14ac:dyDescent="0.25">
      <c r="A188" s="141" t="s">
        <v>212</v>
      </c>
      <c r="B188" s="128">
        <v>0</v>
      </c>
      <c r="C188" s="128">
        <v>463588.96</v>
      </c>
      <c r="D188" s="128">
        <v>0</v>
      </c>
      <c r="E188" s="129">
        <v>0</v>
      </c>
      <c r="F188" s="129">
        <v>0</v>
      </c>
      <c r="G188" s="129">
        <v>0</v>
      </c>
      <c r="H188" s="129">
        <v>463588.96</v>
      </c>
      <c r="I188" s="128">
        <v>463588.96</v>
      </c>
    </row>
    <row r="189" spans="1:9" x14ac:dyDescent="0.25">
      <c r="A189" s="141" t="s">
        <v>213</v>
      </c>
      <c r="B189" s="128">
        <v>0</v>
      </c>
      <c r="C189" s="128">
        <v>8271.09</v>
      </c>
      <c r="D189" s="128">
        <v>0</v>
      </c>
      <c r="E189" s="129">
        <v>0</v>
      </c>
      <c r="F189" s="129">
        <v>0</v>
      </c>
      <c r="G189" s="129">
        <v>0</v>
      </c>
      <c r="H189" s="129">
        <v>8271.09</v>
      </c>
      <c r="I189" s="128">
        <v>8271.09</v>
      </c>
    </row>
    <row r="190" spans="1:9" x14ac:dyDescent="0.25">
      <c r="A190" s="141" t="s">
        <v>417</v>
      </c>
      <c r="B190" s="128">
        <v>0</v>
      </c>
      <c r="C190" s="128">
        <v>6699.71</v>
      </c>
      <c r="D190" s="128">
        <v>0</v>
      </c>
      <c r="E190" s="129">
        <v>0</v>
      </c>
      <c r="F190" s="129">
        <v>0</v>
      </c>
      <c r="G190" s="129">
        <v>0</v>
      </c>
      <c r="H190" s="129">
        <v>6699.71</v>
      </c>
      <c r="I190" s="128">
        <v>6699.71</v>
      </c>
    </row>
    <row r="191" spans="1:9" x14ac:dyDescent="0.25">
      <c r="A191" s="141" t="s">
        <v>214</v>
      </c>
      <c r="B191" s="128">
        <v>0</v>
      </c>
      <c r="C191" s="128">
        <v>386191.89999999898</v>
      </c>
      <c r="D191" s="128">
        <v>0</v>
      </c>
      <c r="E191" s="129">
        <v>0</v>
      </c>
      <c r="F191" s="129">
        <v>0</v>
      </c>
      <c r="G191" s="129">
        <v>0</v>
      </c>
      <c r="H191" s="129">
        <v>386191.89999999898</v>
      </c>
      <c r="I191" s="128">
        <v>386191.89999999898</v>
      </c>
    </row>
    <row r="192" spans="1:9" x14ac:dyDescent="0.25">
      <c r="A192" s="141" t="s">
        <v>215</v>
      </c>
      <c r="B192" s="128">
        <v>0</v>
      </c>
      <c r="C192" s="128">
        <v>83033.05</v>
      </c>
      <c r="D192" s="128">
        <v>0</v>
      </c>
      <c r="E192" s="129">
        <v>0</v>
      </c>
      <c r="F192" s="129">
        <v>0</v>
      </c>
      <c r="G192" s="129">
        <v>0</v>
      </c>
      <c r="H192" s="129">
        <v>83033.05</v>
      </c>
      <c r="I192" s="128">
        <v>83033.05</v>
      </c>
    </row>
    <row r="193" spans="1:9" x14ac:dyDescent="0.25">
      <c r="A193" s="141" t="s">
        <v>216</v>
      </c>
      <c r="B193" s="128">
        <v>0</v>
      </c>
      <c r="C193" s="128">
        <v>36384.07</v>
      </c>
      <c r="D193" s="128">
        <v>0</v>
      </c>
      <c r="E193" s="129">
        <v>0</v>
      </c>
      <c r="F193" s="129">
        <v>0</v>
      </c>
      <c r="G193" s="129">
        <v>0</v>
      </c>
      <c r="H193" s="129">
        <v>36384.07</v>
      </c>
      <c r="I193" s="128">
        <v>36384.07</v>
      </c>
    </row>
    <row r="194" spans="1:9" x14ac:dyDescent="0.25">
      <c r="A194" s="141" t="s">
        <v>217</v>
      </c>
      <c r="B194" s="128">
        <v>0</v>
      </c>
      <c r="C194" s="128">
        <v>242679.65999999901</v>
      </c>
      <c r="D194" s="128">
        <v>0</v>
      </c>
      <c r="E194" s="129">
        <v>0</v>
      </c>
      <c r="F194" s="129">
        <v>0</v>
      </c>
      <c r="G194" s="129">
        <v>0</v>
      </c>
      <c r="H194" s="129">
        <v>242679.65999999901</v>
      </c>
      <c r="I194" s="128">
        <v>242679.65999999901</v>
      </c>
    </row>
    <row r="195" spans="1:9" x14ac:dyDescent="0.25">
      <c r="A195" s="141" t="s">
        <v>218</v>
      </c>
      <c r="B195" s="128">
        <v>0</v>
      </c>
      <c r="C195" s="128">
        <v>58452.93</v>
      </c>
      <c r="D195" s="128">
        <v>0</v>
      </c>
      <c r="E195" s="129">
        <v>0</v>
      </c>
      <c r="F195" s="129">
        <v>0</v>
      </c>
      <c r="G195" s="129">
        <v>0</v>
      </c>
      <c r="H195" s="129">
        <v>58452.93</v>
      </c>
      <c r="I195" s="128">
        <v>58452.93</v>
      </c>
    </row>
    <row r="196" spans="1:9" x14ac:dyDescent="0.25">
      <c r="A196" s="142" t="s">
        <v>219</v>
      </c>
      <c r="B196" s="143">
        <v>0</v>
      </c>
      <c r="C196" s="143">
        <v>93908.800000000003</v>
      </c>
      <c r="D196" s="143">
        <v>0</v>
      </c>
      <c r="E196" s="129">
        <v>0</v>
      </c>
      <c r="F196" s="129">
        <v>0</v>
      </c>
      <c r="G196" s="129">
        <v>0</v>
      </c>
      <c r="H196" s="129">
        <v>93908.800000000003</v>
      </c>
      <c r="I196" s="143">
        <v>93908.800000000003</v>
      </c>
    </row>
    <row r="197" spans="1:9" x14ac:dyDescent="0.25">
      <c r="A197" s="141" t="s">
        <v>220</v>
      </c>
      <c r="B197" s="128">
        <v>6503974.7799999705</v>
      </c>
      <c r="C197" s="128">
        <v>3828442.27999999</v>
      </c>
      <c r="D197" s="128">
        <v>0</v>
      </c>
      <c r="E197" s="132">
        <v>0</v>
      </c>
      <c r="F197" s="132">
        <v>0</v>
      </c>
      <c r="G197" s="132">
        <v>6503974.7799999705</v>
      </c>
      <c r="H197" s="132">
        <v>3828442.27999999</v>
      </c>
      <c r="I197" s="128">
        <v>10332417.0599999</v>
      </c>
    </row>
    <row r="198" spans="1:9" x14ac:dyDescent="0.25">
      <c r="A198" s="140" t="s">
        <v>221</v>
      </c>
      <c r="B198" s="128"/>
      <c r="C198" s="128"/>
      <c r="D198" s="128"/>
      <c r="E198" s="133"/>
      <c r="F198" s="133"/>
      <c r="G198" s="133"/>
      <c r="H198" s="133"/>
      <c r="I198" s="128"/>
    </row>
    <row r="199" spans="1:9" x14ac:dyDescent="0.25">
      <c r="A199" s="141" t="s">
        <v>222</v>
      </c>
      <c r="B199" s="128">
        <v>0</v>
      </c>
      <c r="C199" s="128">
        <v>0</v>
      </c>
      <c r="D199" s="128">
        <v>24852.91</v>
      </c>
      <c r="E199" s="129">
        <v>14459.423037999901</v>
      </c>
      <c r="F199" s="129">
        <v>10393.486962000001</v>
      </c>
      <c r="G199" s="129">
        <v>14459.423037999901</v>
      </c>
      <c r="H199" s="129">
        <v>10393.486962000001</v>
      </c>
      <c r="I199" s="128">
        <v>24852.91</v>
      </c>
    </row>
    <row r="200" spans="1:9" x14ac:dyDescent="0.25">
      <c r="A200" s="141" t="s">
        <v>223</v>
      </c>
      <c r="B200" s="128">
        <v>793982</v>
      </c>
      <c r="C200" s="128">
        <v>575438.799999999</v>
      </c>
      <c r="D200" s="128">
        <v>48066.39</v>
      </c>
      <c r="E200" s="129">
        <v>29930.941052999999</v>
      </c>
      <c r="F200" s="129">
        <v>18135.448946999899</v>
      </c>
      <c r="G200" s="129">
        <v>823912.94105300005</v>
      </c>
      <c r="H200" s="129">
        <v>593574.24894699897</v>
      </c>
      <c r="I200" s="128">
        <v>1417487.19</v>
      </c>
    </row>
    <row r="201" spans="1:9" x14ac:dyDescent="0.25">
      <c r="A201" s="141" t="s">
        <v>224</v>
      </c>
      <c r="B201" s="128">
        <v>172700</v>
      </c>
      <c r="C201" s="128">
        <v>61897.74</v>
      </c>
      <c r="D201" s="128">
        <v>2405140.77999999</v>
      </c>
      <c r="E201" s="129">
        <v>1399310.9058039901</v>
      </c>
      <c r="F201" s="129">
        <v>1005829.87419599</v>
      </c>
      <c r="G201" s="129">
        <v>1572010.9058039901</v>
      </c>
      <c r="H201" s="129">
        <v>1067727.6141959999</v>
      </c>
      <c r="I201" s="128">
        <v>2639738.5199999898</v>
      </c>
    </row>
    <row r="202" spans="1:9" x14ac:dyDescent="0.25">
      <c r="A202" s="141" t="s">
        <v>225</v>
      </c>
      <c r="B202" s="128">
        <v>449884.28</v>
      </c>
      <c r="C202" s="128">
        <v>148269.15</v>
      </c>
      <c r="D202" s="128">
        <v>0</v>
      </c>
      <c r="E202" s="129">
        <v>0</v>
      </c>
      <c r="F202" s="129">
        <v>0</v>
      </c>
      <c r="G202" s="129">
        <v>449884.28</v>
      </c>
      <c r="H202" s="129">
        <v>148269.15</v>
      </c>
      <c r="I202" s="128">
        <v>598153.43000000005</v>
      </c>
    </row>
    <row r="203" spans="1:9" x14ac:dyDescent="0.25">
      <c r="A203" s="142" t="s">
        <v>226</v>
      </c>
      <c r="B203" s="143">
        <v>0</v>
      </c>
      <c r="C203" s="143">
        <v>0</v>
      </c>
      <c r="D203" s="143">
        <v>0</v>
      </c>
      <c r="E203" s="129">
        <v>0</v>
      </c>
      <c r="F203" s="129">
        <v>0</v>
      </c>
      <c r="G203" s="129">
        <v>0</v>
      </c>
      <c r="H203" s="129">
        <v>0</v>
      </c>
      <c r="I203" s="143">
        <v>0</v>
      </c>
    </row>
    <row r="204" spans="1:9" x14ac:dyDescent="0.25">
      <c r="A204" s="141" t="s">
        <v>227</v>
      </c>
      <c r="B204" s="128">
        <v>1416566.28</v>
      </c>
      <c r="C204" s="128">
        <v>785605.69</v>
      </c>
      <c r="D204" s="128">
        <v>2478060.0799999898</v>
      </c>
      <c r="E204" s="132">
        <v>1443701.2698949899</v>
      </c>
      <c r="F204" s="132">
        <v>1034358.81010499</v>
      </c>
      <c r="G204" s="132">
        <v>2860267.5498949899</v>
      </c>
      <c r="H204" s="132">
        <v>1819964.5001049901</v>
      </c>
      <c r="I204" s="128">
        <v>4680232.0499999896</v>
      </c>
    </row>
    <row r="205" spans="1:9" x14ac:dyDescent="0.25">
      <c r="A205" s="140" t="s">
        <v>228</v>
      </c>
      <c r="B205" s="128"/>
      <c r="C205" s="128"/>
      <c r="D205" s="128"/>
      <c r="E205" s="133"/>
      <c r="F205" s="133"/>
      <c r="G205" s="133"/>
      <c r="H205" s="133"/>
      <c r="I205" s="128"/>
    </row>
    <row r="206" spans="1:9" x14ac:dyDescent="0.25">
      <c r="A206" s="141" t="s">
        <v>229</v>
      </c>
      <c r="B206" s="128">
        <v>1590285.77999999</v>
      </c>
      <c r="C206" s="128">
        <v>773652.59</v>
      </c>
      <c r="D206" s="128">
        <v>124516.52</v>
      </c>
      <c r="E206" s="129">
        <v>72443.711335999993</v>
      </c>
      <c r="F206" s="129">
        <v>52072.808663999996</v>
      </c>
      <c r="G206" s="129">
        <v>1662729.4913359899</v>
      </c>
      <c r="H206" s="129">
        <v>825725.39866399998</v>
      </c>
      <c r="I206" s="128">
        <v>2488454.8899999899</v>
      </c>
    </row>
    <row r="207" spans="1:9" x14ac:dyDescent="0.25">
      <c r="A207" s="141" t="s">
        <v>230</v>
      </c>
      <c r="B207" s="128">
        <v>36780.01</v>
      </c>
      <c r="C207" s="128">
        <v>4624.6099999999997</v>
      </c>
      <c r="D207" s="128">
        <v>118480.319999999</v>
      </c>
      <c r="E207" s="129">
        <v>68931.850175999905</v>
      </c>
      <c r="F207" s="129">
        <v>49548.469824</v>
      </c>
      <c r="G207" s="129">
        <v>105711.860175999</v>
      </c>
      <c r="H207" s="129">
        <v>54173.079824</v>
      </c>
      <c r="I207" s="128">
        <v>159884.94</v>
      </c>
    </row>
    <row r="208" spans="1:9" x14ac:dyDescent="0.25">
      <c r="A208" s="141" t="s">
        <v>231</v>
      </c>
      <c r="B208" s="128">
        <v>0</v>
      </c>
      <c r="C208" s="128">
        <v>0</v>
      </c>
      <c r="D208" s="128">
        <v>10342.35</v>
      </c>
      <c r="E208" s="129">
        <v>6017.1792299999997</v>
      </c>
      <c r="F208" s="129">
        <v>4325.1707699999997</v>
      </c>
      <c r="G208" s="129">
        <v>6017.1792299999997</v>
      </c>
      <c r="H208" s="129">
        <v>4325.1707699999997</v>
      </c>
      <c r="I208" s="128">
        <v>10342.35</v>
      </c>
    </row>
    <row r="209" spans="1:9" x14ac:dyDescent="0.25">
      <c r="A209" s="141" t="s">
        <v>232</v>
      </c>
      <c r="B209" s="128">
        <v>0</v>
      </c>
      <c r="C209" s="128">
        <v>0</v>
      </c>
      <c r="D209" s="128">
        <v>0</v>
      </c>
      <c r="E209" s="129">
        <v>0</v>
      </c>
      <c r="F209" s="129">
        <v>0</v>
      </c>
      <c r="G209" s="129">
        <v>0</v>
      </c>
      <c r="H209" s="129">
        <v>0</v>
      </c>
      <c r="I209" s="128">
        <v>0</v>
      </c>
    </row>
    <row r="210" spans="1:9" x14ac:dyDescent="0.25">
      <c r="A210" s="141" t="s">
        <v>233</v>
      </c>
      <c r="B210" s="128">
        <v>8797.35</v>
      </c>
      <c r="C210" s="128">
        <v>655.49</v>
      </c>
      <c r="D210" s="128">
        <v>0</v>
      </c>
      <c r="E210" s="129">
        <v>0</v>
      </c>
      <c r="F210" s="129">
        <v>0</v>
      </c>
      <c r="G210" s="129">
        <v>8797.35</v>
      </c>
      <c r="H210" s="129">
        <v>655.49</v>
      </c>
      <c r="I210" s="128">
        <v>9452.84</v>
      </c>
    </row>
    <row r="211" spans="1:9" x14ac:dyDescent="0.25">
      <c r="A211" s="141" t="s">
        <v>234</v>
      </c>
      <c r="B211" s="128">
        <v>0</v>
      </c>
      <c r="C211" s="128">
        <v>0</v>
      </c>
      <c r="D211" s="128">
        <v>0</v>
      </c>
      <c r="E211" s="129">
        <v>0</v>
      </c>
      <c r="F211" s="129">
        <v>0</v>
      </c>
      <c r="G211" s="129">
        <v>0</v>
      </c>
      <c r="H211" s="129">
        <v>0</v>
      </c>
      <c r="I211" s="128">
        <v>0</v>
      </c>
    </row>
    <row r="212" spans="1:9" x14ac:dyDescent="0.25">
      <c r="A212" s="142" t="s">
        <v>235</v>
      </c>
      <c r="B212" s="143">
        <v>0</v>
      </c>
      <c r="C212" s="143">
        <v>0</v>
      </c>
      <c r="D212" s="143">
        <v>0</v>
      </c>
      <c r="E212" s="129">
        <v>0</v>
      </c>
      <c r="F212" s="129">
        <v>0</v>
      </c>
      <c r="G212" s="129">
        <v>0</v>
      </c>
      <c r="H212" s="129">
        <v>0</v>
      </c>
      <c r="I212" s="143">
        <v>0</v>
      </c>
    </row>
    <row r="213" spans="1:9" x14ac:dyDescent="0.25">
      <c r="A213" s="141" t="s">
        <v>236</v>
      </c>
      <c r="B213" s="128">
        <v>1635863.14</v>
      </c>
      <c r="C213" s="128">
        <v>778932.69</v>
      </c>
      <c r="D213" s="128">
        <v>253339.19</v>
      </c>
      <c r="E213" s="132">
        <v>147392.74074199999</v>
      </c>
      <c r="F213" s="132">
        <v>105946.44925799999</v>
      </c>
      <c r="G213" s="132">
        <v>1783255.8807419899</v>
      </c>
      <c r="H213" s="132">
        <v>884879.13925799995</v>
      </c>
      <c r="I213" s="128">
        <v>2668135.0199999898</v>
      </c>
    </row>
    <row r="214" spans="1:9" x14ac:dyDescent="0.25">
      <c r="A214" s="140" t="s">
        <v>237</v>
      </c>
      <c r="B214" s="128"/>
      <c r="C214" s="128"/>
      <c r="D214" s="128"/>
      <c r="E214" s="133"/>
      <c r="F214" s="133"/>
      <c r="G214" s="133"/>
      <c r="H214" s="133"/>
      <c r="I214" s="128"/>
    </row>
    <row r="215" spans="1:9" x14ac:dyDescent="0.25">
      <c r="A215" s="142" t="s">
        <v>238</v>
      </c>
      <c r="B215" s="143">
        <v>9719739.9000000004</v>
      </c>
      <c r="C215" s="143">
        <v>1516985.16</v>
      </c>
      <c r="D215" s="143">
        <v>0</v>
      </c>
      <c r="E215" s="129">
        <v>0</v>
      </c>
      <c r="F215" s="129">
        <v>0</v>
      </c>
      <c r="G215" s="129">
        <v>9719739.9000000004</v>
      </c>
      <c r="H215" s="129">
        <v>1516985.16</v>
      </c>
      <c r="I215" s="143">
        <v>11236725.060000001</v>
      </c>
    </row>
    <row r="216" spans="1:9" x14ac:dyDescent="0.25">
      <c r="A216" s="141" t="s">
        <v>239</v>
      </c>
      <c r="B216" s="128">
        <v>9719739.9000000004</v>
      </c>
      <c r="C216" s="128">
        <v>1516985.16</v>
      </c>
      <c r="D216" s="128">
        <v>0</v>
      </c>
      <c r="E216" s="132">
        <v>0</v>
      </c>
      <c r="F216" s="132">
        <v>0</v>
      </c>
      <c r="G216" s="132">
        <v>9719739.9000000004</v>
      </c>
      <c r="H216" s="132">
        <v>1516985.16</v>
      </c>
      <c r="I216" s="128">
        <v>11236725.060000001</v>
      </c>
    </row>
    <row r="217" spans="1:9" x14ac:dyDescent="0.25">
      <c r="A217" s="140" t="s">
        <v>240</v>
      </c>
      <c r="B217" s="128"/>
      <c r="C217" s="128"/>
      <c r="D217" s="128"/>
      <c r="E217" s="133"/>
      <c r="F217" s="133"/>
      <c r="G217" s="133"/>
      <c r="H217" s="133"/>
      <c r="I217" s="128"/>
    </row>
    <row r="218" spans="1:9" x14ac:dyDescent="0.25">
      <c r="A218" s="141" t="s">
        <v>241</v>
      </c>
      <c r="B218" s="128">
        <v>271641.13</v>
      </c>
      <c r="C218" s="128">
        <v>109716.019999999</v>
      </c>
      <c r="D218" s="128">
        <v>2804587.0899999901</v>
      </c>
      <c r="E218" s="129">
        <v>1922544.45019499</v>
      </c>
      <c r="F218" s="129">
        <v>882042.63980499899</v>
      </c>
      <c r="G218" s="129">
        <v>2194185.5801949902</v>
      </c>
      <c r="H218" s="129">
        <v>991758.65980499901</v>
      </c>
      <c r="I218" s="128">
        <v>3185944.23999999</v>
      </c>
    </row>
    <row r="219" spans="1:9" x14ac:dyDescent="0.25">
      <c r="A219" s="141" t="s">
        <v>242</v>
      </c>
      <c r="B219" s="128">
        <v>33939.21</v>
      </c>
      <c r="C219" s="128">
        <v>20369.740000000002</v>
      </c>
      <c r="D219" s="128">
        <v>692155.25</v>
      </c>
      <c r="E219" s="129">
        <v>474472.42387499998</v>
      </c>
      <c r="F219" s="129">
        <v>217682.82612499999</v>
      </c>
      <c r="G219" s="129">
        <v>508411.633875</v>
      </c>
      <c r="H219" s="129">
        <v>238052.56612500001</v>
      </c>
      <c r="I219" s="128">
        <v>746464.2</v>
      </c>
    </row>
    <row r="220" spans="1:9" x14ac:dyDescent="0.25">
      <c r="A220" s="141" t="s">
        <v>243</v>
      </c>
      <c r="B220" s="128">
        <v>0</v>
      </c>
      <c r="C220" s="128">
        <v>0</v>
      </c>
      <c r="D220" s="128">
        <v>-21317.82</v>
      </c>
      <c r="E220" s="129">
        <v>-14613.365609999901</v>
      </c>
      <c r="F220" s="129">
        <v>-6704.4543899999999</v>
      </c>
      <c r="G220" s="129">
        <v>-14613.365609999901</v>
      </c>
      <c r="H220" s="129">
        <v>-6704.4543899999999</v>
      </c>
      <c r="I220" s="128">
        <v>-21317.82</v>
      </c>
    </row>
    <row r="221" spans="1:9" x14ac:dyDescent="0.25">
      <c r="A221" s="141" t="s">
        <v>244</v>
      </c>
      <c r="B221" s="128">
        <v>-404709.04</v>
      </c>
      <c r="C221" s="128">
        <v>54550.33</v>
      </c>
      <c r="D221" s="128">
        <v>611523.28</v>
      </c>
      <c r="E221" s="129">
        <v>419199.20844000002</v>
      </c>
      <c r="F221" s="129">
        <v>192324.07156000001</v>
      </c>
      <c r="G221" s="129">
        <v>14490.168439999999</v>
      </c>
      <c r="H221" s="129">
        <v>246874.40156</v>
      </c>
      <c r="I221" s="128">
        <v>261364.57</v>
      </c>
    </row>
    <row r="222" spans="1:9" x14ac:dyDescent="0.25">
      <c r="A222" s="141" t="s">
        <v>245</v>
      </c>
      <c r="B222" s="128">
        <v>403760.55</v>
      </c>
      <c r="C222" s="128">
        <v>34251.769999999997</v>
      </c>
      <c r="D222" s="128">
        <v>52057.24</v>
      </c>
      <c r="E222" s="129">
        <v>31749.710675999999</v>
      </c>
      <c r="F222" s="129">
        <v>20307.529323999999</v>
      </c>
      <c r="G222" s="129">
        <v>435510.26067599998</v>
      </c>
      <c r="H222" s="129">
        <v>54559.299324</v>
      </c>
      <c r="I222" s="128">
        <v>490069.56</v>
      </c>
    </row>
    <row r="223" spans="1:9" x14ac:dyDescent="0.25">
      <c r="A223" s="141" t="s">
        <v>246</v>
      </c>
      <c r="B223" s="128">
        <v>71730.97</v>
      </c>
      <c r="C223" s="128">
        <v>22150.11</v>
      </c>
      <c r="D223" s="128">
        <v>333290.94</v>
      </c>
      <c r="E223" s="129">
        <v>193908.66889199999</v>
      </c>
      <c r="F223" s="129">
        <v>139382.27110799999</v>
      </c>
      <c r="G223" s="129">
        <v>265639.63889200002</v>
      </c>
      <c r="H223" s="129">
        <v>161532.381108</v>
      </c>
      <c r="I223" s="128">
        <v>427172.02</v>
      </c>
    </row>
    <row r="224" spans="1:9" x14ac:dyDescent="0.25">
      <c r="A224" s="141" t="s">
        <v>247</v>
      </c>
      <c r="B224" s="128">
        <v>1782768.72</v>
      </c>
      <c r="C224" s="128">
        <v>806934.35999999905</v>
      </c>
      <c r="D224" s="128">
        <v>901108.36999999895</v>
      </c>
      <c r="E224" s="129">
        <v>627081.31468299904</v>
      </c>
      <c r="F224" s="129">
        <v>274027.05531699897</v>
      </c>
      <c r="G224" s="129">
        <v>2409850.0346829998</v>
      </c>
      <c r="H224" s="129">
        <v>1080961.4153169999</v>
      </c>
      <c r="I224" s="128">
        <v>3490811.45</v>
      </c>
    </row>
    <row r="225" spans="1:9" x14ac:dyDescent="0.25">
      <c r="A225" s="141" t="s">
        <v>248</v>
      </c>
      <c r="B225" s="128">
        <v>600739.79</v>
      </c>
      <c r="C225" s="128">
        <v>212099.5</v>
      </c>
      <c r="D225" s="128">
        <v>17701.36</v>
      </c>
      <c r="E225" s="129">
        <v>12134.282279999999</v>
      </c>
      <c r="F225" s="129">
        <v>5567.0777200000002</v>
      </c>
      <c r="G225" s="129">
        <v>612874.07227999996</v>
      </c>
      <c r="H225" s="129">
        <v>217666.57772</v>
      </c>
      <c r="I225" s="128">
        <v>830540.65</v>
      </c>
    </row>
    <row r="226" spans="1:9" x14ac:dyDescent="0.25">
      <c r="A226" s="141" t="s">
        <v>249</v>
      </c>
      <c r="B226" s="128">
        <v>0</v>
      </c>
      <c r="C226" s="128">
        <v>0</v>
      </c>
      <c r="D226" s="128">
        <v>539</v>
      </c>
      <c r="E226" s="129">
        <v>369.48450000000003</v>
      </c>
      <c r="F226" s="129">
        <v>169.5155</v>
      </c>
      <c r="G226" s="129">
        <v>369.48450000000003</v>
      </c>
      <c r="H226" s="129">
        <v>169.5155</v>
      </c>
      <c r="I226" s="128">
        <v>539</v>
      </c>
    </row>
    <row r="227" spans="1:9" x14ac:dyDescent="0.25">
      <c r="A227" s="141" t="s">
        <v>250</v>
      </c>
      <c r="B227" s="128">
        <v>345017.16</v>
      </c>
      <c r="C227" s="128">
        <v>43122.53</v>
      </c>
      <c r="D227" s="128">
        <v>78643.350000000006</v>
      </c>
      <c r="E227" s="129">
        <v>53910.016425000002</v>
      </c>
      <c r="F227" s="129">
        <v>24733.333575000001</v>
      </c>
      <c r="G227" s="129">
        <v>398927.17642500001</v>
      </c>
      <c r="H227" s="129">
        <v>67855.863574999996</v>
      </c>
      <c r="I227" s="128">
        <v>466783.04</v>
      </c>
    </row>
    <row r="228" spans="1:9" x14ac:dyDescent="0.25">
      <c r="A228" s="141" t="s">
        <v>251</v>
      </c>
      <c r="B228" s="128">
        <v>17601</v>
      </c>
      <c r="C228" s="128">
        <v>0</v>
      </c>
      <c r="D228" s="128">
        <v>722589.00999999896</v>
      </c>
      <c r="E228" s="129">
        <v>495334.76635499898</v>
      </c>
      <c r="F228" s="129">
        <v>227254.24364499899</v>
      </c>
      <c r="G228" s="129">
        <v>512935.76635499898</v>
      </c>
      <c r="H228" s="129">
        <v>227254.24364499899</v>
      </c>
      <c r="I228" s="128">
        <v>740190.00999999896</v>
      </c>
    </row>
    <row r="229" spans="1:9" x14ac:dyDescent="0.25">
      <c r="A229" s="141" t="s">
        <v>252</v>
      </c>
      <c r="B229" s="128">
        <v>0</v>
      </c>
      <c r="C229" s="128">
        <v>70791.12</v>
      </c>
      <c r="D229" s="128">
        <v>0</v>
      </c>
      <c r="E229" s="129">
        <v>0</v>
      </c>
      <c r="F229" s="129">
        <v>0</v>
      </c>
      <c r="G229" s="129">
        <v>0</v>
      </c>
      <c r="H229" s="129">
        <v>70791.12</v>
      </c>
      <c r="I229" s="128">
        <v>70791.12</v>
      </c>
    </row>
    <row r="230" spans="1:9" x14ac:dyDescent="0.25">
      <c r="A230" s="142" t="s">
        <v>253</v>
      </c>
      <c r="B230" s="128">
        <v>36146.11</v>
      </c>
      <c r="C230" s="128">
        <v>0</v>
      </c>
      <c r="D230" s="128">
        <v>1079115.93</v>
      </c>
      <c r="E230" s="129">
        <v>739733.97001499997</v>
      </c>
      <c r="F230" s="129">
        <v>339381.95998499898</v>
      </c>
      <c r="G230" s="129">
        <v>775880.08001499996</v>
      </c>
      <c r="H230" s="129">
        <v>339381.95998499898</v>
      </c>
      <c r="I230" s="128">
        <v>1115262.04</v>
      </c>
    </row>
    <row r="231" spans="1:9" x14ac:dyDescent="0.25">
      <c r="A231" s="151" t="s">
        <v>254</v>
      </c>
      <c r="B231" s="152">
        <v>3158635.6</v>
      </c>
      <c r="C231" s="152">
        <v>1373985.48</v>
      </c>
      <c r="D231" s="152">
        <v>7271993</v>
      </c>
      <c r="E231" s="132">
        <v>4955824.9307259899</v>
      </c>
      <c r="F231" s="132">
        <v>2316168.0692739999</v>
      </c>
      <c r="G231" s="132">
        <v>8114460.5307259997</v>
      </c>
      <c r="H231" s="132">
        <v>3690153.5492739999</v>
      </c>
      <c r="I231" s="152">
        <v>11804614.08</v>
      </c>
    </row>
    <row r="232" spans="1:9" ht="15.75" thickBot="1" x14ac:dyDescent="0.3">
      <c r="A232" s="153" t="s">
        <v>255</v>
      </c>
      <c r="B232" s="154">
        <v>35023070.919999897</v>
      </c>
      <c r="C232" s="154">
        <v>8479992.9599999897</v>
      </c>
      <c r="D232" s="154">
        <v>10003392.27</v>
      </c>
      <c r="E232" s="132">
        <v>6546918.9413629901</v>
      </c>
      <c r="F232" s="132">
        <v>3456473.3286369899</v>
      </c>
      <c r="G232" s="132">
        <v>41569989.861362897</v>
      </c>
      <c r="H232" s="132">
        <v>11936466.288636999</v>
      </c>
      <c r="I232" s="154">
        <v>53506456.149999902</v>
      </c>
    </row>
    <row r="233" spans="1:9" ht="15.75" thickTop="1" x14ac:dyDescent="0.25">
      <c r="A233" s="141"/>
      <c r="B233" s="155"/>
      <c r="C233" s="155"/>
      <c r="D233" s="155"/>
      <c r="E233" s="156"/>
      <c r="F233" s="156"/>
      <c r="G233" s="156"/>
      <c r="H233" s="156"/>
      <c r="I233" s="155"/>
    </row>
    <row r="234" spans="1:9" x14ac:dyDescent="0.25">
      <c r="A234" s="141" t="s">
        <v>256</v>
      </c>
      <c r="B234" s="128"/>
      <c r="C234" s="128"/>
      <c r="D234" s="128"/>
      <c r="E234" s="133"/>
      <c r="F234" s="133"/>
      <c r="G234" s="133"/>
      <c r="H234" s="133"/>
      <c r="I234" s="128"/>
    </row>
    <row r="235" spans="1:9" x14ac:dyDescent="0.25">
      <c r="A235" s="140" t="s">
        <v>257</v>
      </c>
      <c r="B235" s="128"/>
      <c r="C235" s="128"/>
      <c r="D235" s="128"/>
      <c r="E235" s="133"/>
      <c r="F235" s="133"/>
      <c r="G235" s="133"/>
      <c r="H235" s="133"/>
      <c r="I235" s="128"/>
    </row>
    <row r="236" spans="1:9" x14ac:dyDescent="0.25">
      <c r="A236" s="141" t="s">
        <v>258</v>
      </c>
      <c r="B236" s="128">
        <v>20819360.809999999</v>
      </c>
      <c r="C236" s="128">
        <v>9342181.7300000004</v>
      </c>
      <c r="D236" s="128">
        <v>1753794.17</v>
      </c>
      <c r="E236" s="129">
        <v>1202225.903535</v>
      </c>
      <c r="F236" s="129">
        <v>551568.26646499999</v>
      </c>
      <c r="G236" s="129">
        <v>22021586.713535</v>
      </c>
      <c r="H236" s="129">
        <v>9893749.9964649994</v>
      </c>
      <c r="I236" s="128">
        <v>31915336.710000001</v>
      </c>
    </row>
    <row r="237" spans="1:9" x14ac:dyDescent="0.25">
      <c r="A237" s="142" t="s">
        <v>259</v>
      </c>
      <c r="B237" s="143">
        <v>175681.72</v>
      </c>
      <c r="C237" s="143">
        <v>12773.57</v>
      </c>
      <c r="D237" s="143">
        <v>15388.83</v>
      </c>
      <c r="E237" s="129">
        <v>10549.042965000001</v>
      </c>
      <c r="F237" s="129">
        <v>4839.7870350000003</v>
      </c>
      <c r="G237" s="129">
        <v>186230.762965</v>
      </c>
      <c r="H237" s="129">
        <v>17613.357035000001</v>
      </c>
      <c r="I237" s="143">
        <v>203844.12</v>
      </c>
    </row>
    <row r="238" spans="1:9" x14ac:dyDescent="0.25">
      <c r="A238" s="141" t="s">
        <v>260</v>
      </c>
      <c r="B238" s="155">
        <v>20995042.529999901</v>
      </c>
      <c r="C238" s="155">
        <v>9354955.3000000007</v>
      </c>
      <c r="D238" s="155">
        <v>1769183</v>
      </c>
      <c r="E238" s="132">
        <v>1212774.9465000001</v>
      </c>
      <c r="F238" s="132">
        <v>556408.05350000004</v>
      </c>
      <c r="G238" s="132">
        <v>22207817.476500001</v>
      </c>
      <c r="H238" s="132">
        <v>9911363.3534999993</v>
      </c>
      <c r="I238" s="155">
        <v>32119180.829999998</v>
      </c>
    </row>
    <row r="239" spans="1:9" x14ac:dyDescent="0.25">
      <c r="A239" s="140" t="s">
        <v>261</v>
      </c>
      <c r="B239" s="128"/>
      <c r="C239" s="128"/>
      <c r="D239" s="128"/>
      <c r="E239" s="133"/>
      <c r="F239" s="133"/>
      <c r="G239" s="133"/>
      <c r="H239" s="133"/>
      <c r="I239" s="128"/>
    </row>
    <row r="240" spans="1:9" x14ac:dyDescent="0.25">
      <c r="A240" s="141" t="s">
        <v>262</v>
      </c>
      <c r="B240" s="128">
        <v>775045.78999999899</v>
      </c>
      <c r="C240" s="128">
        <v>137997.31999999899</v>
      </c>
      <c r="D240" s="128">
        <v>2359917.41</v>
      </c>
      <c r="E240" s="129">
        <v>1617723.3845550001</v>
      </c>
      <c r="F240" s="129">
        <v>742194.02544500004</v>
      </c>
      <c r="G240" s="129">
        <v>2392769.1745549999</v>
      </c>
      <c r="H240" s="129">
        <v>880191.34544499998</v>
      </c>
      <c r="I240" s="128">
        <v>3272960.52</v>
      </c>
    </row>
    <row r="241" spans="1:9" x14ac:dyDescent="0.25">
      <c r="A241" s="150" t="s">
        <v>263</v>
      </c>
      <c r="B241" s="128">
        <v>1156428.6000000001</v>
      </c>
      <c r="C241" s="128">
        <v>0</v>
      </c>
      <c r="D241" s="128">
        <v>0</v>
      </c>
      <c r="E241" s="129">
        <v>0</v>
      </c>
      <c r="F241" s="129">
        <v>0</v>
      </c>
      <c r="G241" s="129">
        <v>1156428.6000000001</v>
      </c>
      <c r="H241" s="129">
        <v>0</v>
      </c>
      <c r="I241" s="128">
        <v>1156428.6000000001</v>
      </c>
    </row>
    <row r="242" spans="1:9" x14ac:dyDescent="0.25">
      <c r="A242" s="142" t="s">
        <v>264</v>
      </c>
      <c r="B242" s="143">
        <v>193487.29</v>
      </c>
      <c r="C242" s="143">
        <v>1979.14</v>
      </c>
      <c r="D242" s="143">
        <v>1085.07</v>
      </c>
      <c r="E242" s="129">
        <v>743.81548499999997</v>
      </c>
      <c r="F242" s="129">
        <v>341.254514999999</v>
      </c>
      <c r="G242" s="129">
        <v>194231.10548500001</v>
      </c>
      <c r="H242" s="129">
        <v>2320.394515</v>
      </c>
      <c r="I242" s="143">
        <v>196551.5</v>
      </c>
    </row>
    <row r="243" spans="1:9" x14ac:dyDescent="0.25">
      <c r="A243" s="141" t="s">
        <v>265</v>
      </c>
      <c r="B243" s="128">
        <v>2124961.6800000002</v>
      </c>
      <c r="C243" s="128">
        <v>139976.46</v>
      </c>
      <c r="D243" s="128">
        <v>2361002.48</v>
      </c>
      <c r="E243" s="132">
        <v>1618467.20004</v>
      </c>
      <c r="F243" s="132">
        <v>742535.27995999996</v>
      </c>
      <c r="G243" s="132">
        <v>3743428.8800400002</v>
      </c>
      <c r="H243" s="132">
        <v>882511.73996000004</v>
      </c>
      <c r="I243" s="128">
        <v>4625940.62</v>
      </c>
    </row>
    <row r="244" spans="1:9" x14ac:dyDescent="0.25">
      <c r="A244" s="140" t="s">
        <v>266</v>
      </c>
      <c r="B244" s="128"/>
      <c r="C244" s="128"/>
      <c r="D244" s="128"/>
      <c r="E244" s="133"/>
      <c r="F244" s="133"/>
      <c r="G244" s="133"/>
      <c r="H244" s="133"/>
      <c r="I244" s="128"/>
    </row>
    <row r="245" spans="1:9" x14ac:dyDescent="0.25">
      <c r="A245" s="142" t="s">
        <v>267</v>
      </c>
      <c r="B245" s="143">
        <v>1717072.18</v>
      </c>
      <c r="C245" s="143">
        <v>0</v>
      </c>
      <c r="D245" s="143">
        <v>0</v>
      </c>
      <c r="E245" s="129">
        <v>0</v>
      </c>
      <c r="F245" s="129">
        <v>0</v>
      </c>
      <c r="G245" s="129">
        <v>1717072.18</v>
      </c>
      <c r="H245" s="129">
        <v>0</v>
      </c>
      <c r="I245" s="143">
        <v>1717072.18</v>
      </c>
    </row>
    <row r="246" spans="1:9" x14ac:dyDescent="0.25">
      <c r="A246" s="141" t="s">
        <v>268</v>
      </c>
      <c r="B246" s="128">
        <v>1717072.18</v>
      </c>
      <c r="C246" s="128">
        <v>0</v>
      </c>
      <c r="D246" s="128">
        <v>0</v>
      </c>
      <c r="E246" s="132">
        <v>0</v>
      </c>
      <c r="F246" s="132">
        <v>0</v>
      </c>
      <c r="G246" s="132">
        <v>1717072.18</v>
      </c>
      <c r="H246" s="132">
        <v>0</v>
      </c>
      <c r="I246" s="128">
        <v>1717072.18</v>
      </c>
    </row>
    <row r="247" spans="1:9" x14ac:dyDescent="0.25">
      <c r="A247" s="140" t="s">
        <v>269</v>
      </c>
      <c r="B247" s="128"/>
      <c r="C247" s="128"/>
      <c r="D247" s="128"/>
      <c r="E247" s="133"/>
      <c r="F247" s="133"/>
      <c r="G247" s="133"/>
      <c r="H247" s="133"/>
      <c r="I247" s="128"/>
    </row>
    <row r="248" spans="1:9" x14ac:dyDescent="0.25">
      <c r="A248" s="141" t="s">
        <v>270</v>
      </c>
      <c r="B248" s="128">
        <v>4247395</v>
      </c>
      <c r="C248" s="128">
        <v>0</v>
      </c>
      <c r="D248" s="128">
        <v>0</v>
      </c>
      <c r="E248" s="129">
        <v>0</v>
      </c>
      <c r="F248" s="129">
        <v>0</v>
      </c>
      <c r="G248" s="129">
        <v>4247395</v>
      </c>
      <c r="H248" s="129">
        <v>0</v>
      </c>
      <c r="I248" s="128">
        <v>4247395</v>
      </c>
    </row>
    <row r="249" spans="1:9" x14ac:dyDescent="0.25">
      <c r="A249" s="141" t="s">
        <v>271</v>
      </c>
      <c r="B249" s="128">
        <v>-4158449.95</v>
      </c>
      <c r="C249" s="128">
        <v>0</v>
      </c>
      <c r="D249" s="128">
        <v>0</v>
      </c>
      <c r="E249" s="129">
        <v>0</v>
      </c>
      <c r="F249" s="129">
        <v>0</v>
      </c>
      <c r="G249" s="129">
        <v>-4158449.95</v>
      </c>
      <c r="H249" s="129">
        <v>0</v>
      </c>
      <c r="I249" s="128">
        <v>-4158449.95</v>
      </c>
    </row>
    <row r="250" spans="1:9" x14ac:dyDescent="0.25">
      <c r="A250" s="141" t="s">
        <v>272</v>
      </c>
      <c r="B250" s="128">
        <v>-52750.64</v>
      </c>
      <c r="C250" s="128">
        <v>-5154.09</v>
      </c>
      <c r="D250" s="128">
        <v>0</v>
      </c>
      <c r="E250" s="129">
        <v>0</v>
      </c>
      <c r="F250" s="129">
        <v>0</v>
      </c>
      <c r="G250" s="129">
        <v>-52750.64</v>
      </c>
      <c r="H250" s="129">
        <v>-5154.09</v>
      </c>
      <c r="I250" s="128">
        <v>-57904.729999999901</v>
      </c>
    </row>
    <row r="251" spans="1:9" x14ac:dyDescent="0.25">
      <c r="A251" s="141" t="s">
        <v>273</v>
      </c>
      <c r="B251" s="128">
        <v>11054.05</v>
      </c>
      <c r="C251" s="128">
        <v>1373.24</v>
      </c>
      <c r="D251" s="128">
        <v>0</v>
      </c>
      <c r="E251" s="129">
        <v>0</v>
      </c>
      <c r="F251" s="129">
        <v>0</v>
      </c>
      <c r="G251" s="129">
        <v>11054.05</v>
      </c>
      <c r="H251" s="129">
        <v>1373.24</v>
      </c>
      <c r="I251" s="128">
        <v>12427.289999999901</v>
      </c>
    </row>
    <row r="252" spans="1:9" x14ac:dyDescent="0.25">
      <c r="A252" s="141" t="s">
        <v>274</v>
      </c>
      <c r="B252" s="128">
        <v>-2650.45</v>
      </c>
      <c r="C252" s="128">
        <v>0</v>
      </c>
      <c r="D252" s="128">
        <v>0</v>
      </c>
      <c r="E252" s="129">
        <v>0</v>
      </c>
      <c r="F252" s="129">
        <v>0</v>
      </c>
      <c r="G252" s="129">
        <v>-2650.45</v>
      </c>
      <c r="H252" s="129">
        <v>0</v>
      </c>
      <c r="I252" s="128">
        <v>-2650.45</v>
      </c>
    </row>
    <row r="253" spans="1:9" x14ac:dyDescent="0.25">
      <c r="A253" s="142" t="s">
        <v>275</v>
      </c>
      <c r="B253" s="143">
        <v>0</v>
      </c>
      <c r="C253" s="143">
        <v>0</v>
      </c>
      <c r="D253" s="143">
        <v>0</v>
      </c>
      <c r="E253" s="129">
        <v>0</v>
      </c>
      <c r="F253" s="129">
        <v>0</v>
      </c>
      <c r="G253" s="129">
        <v>0</v>
      </c>
      <c r="H253" s="129">
        <v>0</v>
      </c>
      <c r="I253" s="143">
        <v>0</v>
      </c>
    </row>
    <row r="254" spans="1:9" x14ac:dyDescent="0.25">
      <c r="A254" s="141" t="s">
        <v>276</v>
      </c>
      <c r="B254" s="128">
        <v>44598.009999999798</v>
      </c>
      <c r="C254" s="128">
        <v>-3780.85</v>
      </c>
      <c r="D254" s="128">
        <v>0</v>
      </c>
      <c r="E254" s="132">
        <v>0</v>
      </c>
      <c r="F254" s="132">
        <v>0</v>
      </c>
      <c r="G254" s="132">
        <v>44598.009999999798</v>
      </c>
      <c r="H254" s="132">
        <v>-3780.85</v>
      </c>
      <c r="I254" s="128">
        <v>40817.1599999998</v>
      </c>
    </row>
    <row r="255" spans="1:9" x14ac:dyDescent="0.25">
      <c r="A255" s="140" t="s">
        <v>277</v>
      </c>
      <c r="B255" s="128"/>
      <c r="C255" s="128"/>
      <c r="D255" s="128"/>
      <c r="E255" s="133"/>
      <c r="F255" s="133"/>
      <c r="G255" s="133"/>
      <c r="H255" s="133"/>
      <c r="I255" s="128"/>
    </row>
    <row r="256" spans="1:9" x14ac:dyDescent="0.25">
      <c r="A256" s="141" t="s">
        <v>278</v>
      </c>
      <c r="B256" s="128">
        <v>-5111902.46</v>
      </c>
      <c r="C256" s="128">
        <v>0</v>
      </c>
      <c r="D256" s="128">
        <v>0</v>
      </c>
      <c r="E256" s="129">
        <v>0</v>
      </c>
      <c r="F256" s="129">
        <v>0</v>
      </c>
      <c r="G256" s="129">
        <v>-5111902.46</v>
      </c>
      <c r="H256" s="129">
        <v>0</v>
      </c>
      <c r="I256" s="128">
        <v>-5111902.46</v>
      </c>
    </row>
    <row r="257" spans="1:9" x14ac:dyDescent="0.25">
      <c r="A257" s="142" t="s">
        <v>279</v>
      </c>
      <c r="B257" s="128">
        <v>8120345.7199999997</v>
      </c>
      <c r="C257" s="128">
        <v>0</v>
      </c>
      <c r="D257" s="128">
        <v>0</v>
      </c>
      <c r="E257" s="129">
        <v>0</v>
      </c>
      <c r="F257" s="129">
        <v>0</v>
      </c>
      <c r="G257" s="129">
        <v>8120345.7199999997</v>
      </c>
      <c r="H257" s="129">
        <v>0</v>
      </c>
      <c r="I257" s="128">
        <v>8120345.7199999997</v>
      </c>
    </row>
    <row r="258" spans="1:9" x14ac:dyDescent="0.25">
      <c r="A258" s="151" t="s">
        <v>280</v>
      </c>
      <c r="B258" s="131">
        <v>3008443.26</v>
      </c>
      <c r="C258" s="131">
        <v>0</v>
      </c>
      <c r="D258" s="131">
        <v>0</v>
      </c>
      <c r="E258" s="132">
        <v>0</v>
      </c>
      <c r="F258" s="132">
        <v>0</v>
      </c>
      <c r="G258" s="132">
        <v>3008443.26</v>
      </c>
      <c r="H258" s="132">
        <v>0</v>
      </c>
      <c r="I258" s="131">
        <v>3008443.26</v>
      </c>
    </row>
    <row r="259" spans="1:9" ht="15.75" thickBot="1" x14ac:dyDescent="0.3">
      <c r="A259" s="153" t="s">
        <v>281</v>
      </c>
      <c r="B259" s="157">
        <v>27890117.6599999</v>
      </c>
      <c r="C259" s="157">
        <v>9491150.9100000001</v>
      </c>
      <c r="D259" s="157">
        <v>4130185.48</v>
      </c>
      <c r="E259" s="132">
        <v>2831242.1465400001</v>
      </c>
      <c r="F259" s="132">
        <v>1298943.3334600001</v>
      </c>
      <c r="G259" s="132">
        <v>30721359.806540001</v>
      </c>
      <c r="H259" s="132">
        <v>10790094.24346</v>
      </c>
      <c r="I259" s="157">
        <v>41511454.049999997</v>
      </c>
    </row>
    <row r="260" spans="1:9" ht="15.75" thickTop="1" x14ac:dyDescent="0.25">
      <c r="A260" s="141" t="s">
        <v>282</v>
      </c>
      <c r="B260" s="128"/>
      <c r="C260" s="128"/>
      <c r="D260" s="128"/>
      <c r="E260" s="156"/>
      <c r="F260" s="156"/>
      <c r="G260" s="156"/>
      <c r="H260" s="156"/>
      <c r="I260" s="128"/>
    </row>
    <row r="261" spans="1:9" x14ac:dyDescent="0.25">
      <c r="A261" s="140" t="s">
        <v>283</v>
      </c>
      <c r="B261" s="128"/>
      <c r="C261" s="128"/>
      <c r="D261" s="128"/>
      <c r="E261" s="133"/>
      <c r="F261" s="133"/>
      <c r="G261" s="133"/>
      <c r="H261" s="133"/>
      <c r="I261" s="128"/>
    </row>
    <row r="262" spans="1:9" x14ac:dyDescent="0.25">
      <c r="A262" s="142" t="s">
        <v>284</v>
      </c>
      <c r="B262" s="128">
        <v>19865578.239999998</v>
      </c>
      <c r="C262" s="128">
        <v>10343649</v>
      </c>
      <c r="D262" s="128">
        <v>89626.93</v>
      </c>
      <c r="E262" s="129">
        <v>61439.260515000002</v>
      </c>
      <c r="F262" s="129">
        <v>28187.669484999999</v>
      </c>
      <c r="G262" s="129">
        <v>19927017.500514999</v>
      </c>
      <c r="H262" s="129">
        <v>10371836.669485001</v>
      </c>
      <c r="I262" s="128">
        <v>30298854.170000002</v>
      </c>
    </row>
    <row r="263" spans="1:9" x14ac:dyDescent="0.25">
      <c r="A263" s="141" t="s">
        <v>285</v>
      </c>
      <c r="B263" s="131">
        <v>19865578.239999998</v>
      </c>
      <c r="C263" s="131">
        <v>10343649</v>
      </c>
      <c r="D263" s="131">
        <v>89626.93</v>
      </c>
      <c r="E263" s="132">
        <v>61439.260515000002</v>
      </c>
      <c r="F263" s="132">
        <v>28187.669484999999</v>
      </c>
      <c r="G263" s="132">
        <v>19927017.500514999</v>
      </c>
      <c r="H263" s="132">
        <v>10371836.669485001</v>
      </c>
      <c r="I263" s="131">
        <v>30298854.170000002</v>
      </c>
    </row>
    <row r="264" spans="1:9" x14ac:dyDescent="0.25">
      <c r="A264" s="140" t="s">
        <v>286</v>
      </c>
      <c r="B264" s="128"/>
      <c r="C264" s="128"/>
      <c r="D264" s="128"/>
      <c r="E264" s="133"/>
      <c r="F264" s="133"/>
      <c r="G264" s="133"/>
      <c r="H264" s="133"/>
      <c r="I264" s="128"/>
    </row>
    <row r="265" spans="1:9" x14ac:dyDescent="0.25">
      <c r="A265" s="141" t="s">
        <v>287</v>
      </c>
      <c r="B265" s="128">
        <v>0</v>
      </c>
      <c r="C265" s="128">
        <v>0</v>
      </c>
      <c r="D265" s="128">
        <v>0</v>
      </c>
      <c r="E265" s="129">
        <v>0</v>
      </c>
      <c r="F265" s="129">
        <v>0</v>
      </c>
      <c r="G265" s="129">
        <v>0</v>
      </c>
      <c r="H265" s="129">
        <v>0</v>
      </c>
      <c r="I265" s="128">
        <v>0</v>
      </c>
    </row>
    <row r="266" spans="1:9" x14ac:dyDescent="0.25">
      <c r="A266" s="141" t="s">
        <v>288</v>
      </c>
      <c r="B266" s="128">
        <v>0</v>
      </c>
      <c r="C266" s="128">
        <v>0</v>
      </c>
      <c r="D266" s="128">
        <v>0</v>
      </c>
      <c r="E266" s="129">
        <v>0</v>
      </c>
      <c r="F266" s="129">
        <v>0</v>
      </c>
      <c r="G266" s="129">
        <v>0</v>
      </c>
      <c r="H266" s="129">
        <v>0</v>
      </c>
      <c r="I266" s="128">
        <v>0</v>
      </c>
    </row>
    <row r="267" spans="1:9" x14ac:dyDescent="0.25">
      <c r="A267" s="142" t="s">
        <v>289</v>
      </c>
      <c r="B267" s="128">
        <v>0</v>
      </c>
      <c r="C267" s="128">
        <v>0</v>
      </c>
      <c r="D267" s="128">
        <v>0</v>
      </c>
      <c r="E267" s="129">
        <v>0</v>
      </c>
      <c r="F267" s="129">
        <v>0</v>
      </c>
      <c r="G267" s="129">
        <v>0</v>
      </c>
      <c r="H267" s="129">
        <v>0</v>
      </c>
      <c r="I267" s="128">
        <v>0</v>
      </c>
    </row>
    <row r="268" spans="1:9" x14ac:dyDescent="0.25">
      <c r="A268" s="141" t="s">
        <v>290</v>
      </c>
      <c r="B268" s="131">
        <v>0</v>
      </c>
      <c r="C268" s="131">
        <v>0</v>
      </c>
      <c r="D268" s="131">
        <v>0</v>
      </c>
      <c r="E268" s="132">
        <v>0</v>
      </c>
      <c r="F268" s="132">
        <v>0</v>
      </c>
      <c r="G268" s="132">
        <v>0</v>
      </c>
      <c r="H268" s="132">
        <v>0</v>
      </c>
      <c r="I268" s="131">
        <v>0</v>
      </c>
    </row>
    <row r="269" spans="1:9" x14ac:dyDescent="0.25">
      <c r="A269" s="140" t="s">
        <v>291</v>
      </c>
      <c r="B269" s="128"/>
      <c r="C269" s="128"/>
      <c r="D269" s="128"/>
      <c r="E269" s="133"/>
      <c r="F269" s="133"/>
      <c r="G269" s="133"/>
      <c r="H269" s="133"/>
      <c r="I269" s="128"/>
    </row>
    <row r="270" spans="1:9" x14ac:dyDescent="0.25">
      <c r="A270" s="141" t="s">
        <v>292</v>
      </c>
      <c r="B270" s="128">
        <v>36596269.32</v>
      </c>
      <c r="C270" s="128">
        <v>23227081.82</v>
      </c>
      <c r="D270" s="128">
        <v>0</v>
      </c>
      <c r="E270" s="129">
        <v>0</v>
      </c>
      <c r="F270" s="129">
        <v>0</v>
      </c>
      <c r="G270" s="129">
        <v>36596269.32</v>
      </c>
      <c r="H270" s="129">
        <v>23227081.82</v>
      </c>
      <c r="I270" s="128">
        <v>59823351.140000001</v>
      </c>
    </row>
    <row r="271" spans="1:9" x14ac:dyDescent="0.25">
      <c r="A271" s="141" t="s">
        <v>293</v>
      </c>
      <c r="B271" s="128">
        <v>-23374053.859999999</v>
      </c>
      <c r="C271" s="128">
        <v>-12605999.92</v>
      </c>
      <c r="D271" s="128">
        <v>0</v>
      </c>
      <c r="E271" s="129">
        <v>0</v>
      </c>
      <c r="F271" s="129">
        <v>0</v>
      </c>
      <c r="G271" s="129">
        <v>-23374053.859999999</v>
      </c>
      <c r="H271" s="129">
        <v>-12605999.92</v>
      </c>
      <c r="I271" s="128">
        <v>-35980053.780000001</v>
      </c>
    </row>
    <row r="272" spans="1:9" x14ac:dyDescent="0.25">
      <c r="A272" s="142" t="s">
        <v>294</v>
      </c>
      <c r="B272" s="143">
        <v>0</v>
      </c>
      <c r="C272" s="143">
        <v>0</v>
      </c>
      <c r="D272" s="143">
        <v>0</v>
      </c>
      <c r="E272" s="129">
        <v>0</v>
      </c>
      <c r="F272" s="129">
        <v>0</v>
      </c>
      <c r="G272" s="129">
        <v>0</v>
      </c>
      <c r="H272" s="129">
        <v>0</v>
      </c>
      <c r="I272" s="143">
        <v>0</v>
      </c>
    </row>
    <row r="273" spans="1:9" x14ac:dyDescent="0.25">
      <c r="A273" s="141" t="s">
        <v>295</v>
      </c>
      <c r="B273" s="128">
        <v>13222215.460000001</v>
      </c>
      <c r="C273" s="128">
        <v>10621081.9</v>
      </c>
      <c r="D273" s="128">
        <v>0</v>
      </c>
      <c r="E273" s="132">
        <v>0</v>
      </c>
      <c r="F273" s="132">
        <v>0</v>
      </c>
      <c r="G273" s="132">
        <v>13222215.460000001</v>
      </c>
      <c r="H273" s="132">
        <v>10621081.9</v>
      </c>
      <c r="I273" s="128">
        <v>23843297.359999999</v>
      </c>
    </row>
    <row r="274" spans="1:9" x14ac:dyDescent="0.25">
      <c r="A274" s="142"/>
      <c r="B274" s="158"/>
      <c r="C274" s="158"/>
      <c r="D274" s="158"/>
      <c r="E274" s="144"/>
      <c r="F274" s="144"/>
      <c r="G274" s="144"/>
      <c r="H274" s="144"/>
      <c r="I274" s="158"/>
    </row>
    <row r="275" spans="1:9" ht="15.75" thickBot="1" x14ac:dyDescent="0.3">
      <c r="A275" s="147" t="s">
        <v>6</v>
      </c>
      <c r="B275" s="135">
        <v>46564351.32</v>
      </c>
      <c r="C275" s="135">
        <v>23635173.050000001</v>
      </c>
      <c r="D275" s="135">
        <v>-14223204.68</v>
      </c>
      <c r="E275" s="149">
        <v>-9439600.3484179899</v>
      </c>
      <c r="F275" s="149">
        <v>-4783604.3315819995</v>
      </c>
      <c r="G275" s="149">
        <v>37124750.971582003</v>
      </c>
      <c r="H275" s="149">
        <v>18851568.718417998</v>
      </c>
      <c r="I275" s="135">
        <v>55976319.689999998</v>
      </c>
    </row>
    <row r="276" spans="1:9" ht="15.75" thickTop="1" x14ac:dyDescent="0.25">
      <c r="A276" s="123"/>
      <c r="B276" s="120"/>
      <c r="C276" s="159"/>
      <c r="D276" s="159"/>
      <c r="E276" s="160"/>
      <c r="F276" s="160"/>
      <c r="G276" s="161"/>
      <c r="H276" s="161"/>
      <c r="I276" s="159"/>
    </row>
    <row r="277" spans="1:9" x14ac:dyDescent="0.25">
      <c r="A277" s="1" t="s">
        <v>5</v>
      </c>
      <c r="B277" s="124"/>
      <c r="C277" s="124"/>
      <c r="D277" s="124"/>
      <c r="E277" s="124"/>
      <c r="F277" s="124"/>
      <c r="G277" s="124"/>
      <c r="H277" s="124"/>
      <c r="I277" s="124"/>
    </row>
    <row r="278" spans="1:9" x14ac:dyDescent="0.25">
      <c r="A278" s="125" t="s">
        <v>296</v>
      </c>
      <c r="B278" s="126"/>
      <c r="C278" s="126"/>
      <c r="D278" s="126"/>
      <c r="E278" s="126"/>
      <c r="F278" s="126"/>
      <c r="G278" s="126"/>
      <c r="H278" s="126"/>
      <c r="I278" s="126"/>
    </row>
    <row r="279" spans="1:9" x14ac:dyDescent="0.25">
      <c r="A279" s="127" t="s">
        <v>297</v>
      </c>
      <c r="B279" s="128">
        <v>31825.64</v>
      </c>
      <c r="C279" s="128">
        <v>0</v>
      </c>
      <c r="D279" s="128">
        <v>0</v>
      </c>
      <c r="E279" s="129">
        <v>0</v>
      </c>
      <c r="F279" s="129">
        <v>0</v>
      </c>
      <c r="G279" s="129">
        <v>31825.64</v>
      </c>
      <c r="H279" s="129">
        <v>0</v>
      </c>
      <c r="I279" s="128">
        <v>31825.64</v>
      </c>
    </row>
    <row r="280" spans="1:9" x14ac:dyDescent="0.25">
      <c r="A280" s="127" t="s">
        <v>298</v>
      </c>
      <c r="B280" s="128">
        <v>0</v>
      </c>
      <c r="C280" s="128">
        <v>0</v>
      </c>
      <c r="D280" s="128">
        <v>0</v>
      </c>
      <c r="E280" s="129">
        <v>0</v>
      </c>
      <c r="F280" s="129">
        <v>0</v>
      </c>
      <c r="G280" s="129">
        <v>0</v>
      </c>
      <c r="H280" s="129">
        <v>0</v>
      </c>
      <c r="I280" s="128">
        <v>0</v>
      </c>
    </row>
    <row r="281" spans="1:9" x14ac:dyDescent="0.25">
      <c r="A281" s="127" t="s">
        <v>299</v>
      </c>
      <c r="B281" s="128">
        <v>0</v>
      </c>
      <c r="C281" s="128">
        <v>0</v>
      </c>
      <c r="D281" s="128">
        <v>-7735853.1600000001</v>
      </c>
      <c r="E281" s="129">
        <v>-5302927.3411800005</v>
      </c>
      <c r="F281" s="129">
        <v>-2432925.8188200002</v>
      </c>
      <c r="G281" s="129">
        <v>-5302927.3411800005</v>
      </c>
      <c r="H281" s="129">
        <v>-2432925.8188200002</v>
      </c>
      <c r="I281" s="128">
        <v>-7735853.1600000001</v>
      </c>
    </row>
    <row r="282" spans="1:9" x14ac:dyDescent="0.25">
      <c r="A282" s="127" t="s">
        <v>300</v>
      </c>
      <c r="B282" s="128">
        <v>0</v>
      </c>
      <c r="C282" s="128">
        <v>0</v>
      </c>
      <c r="D282" s="128">
        <v>0</v>
      </c>
      <c r="E282" s="129">
        <v>0</v>
      </c>
      <c r="F282" s="129">
        <v>0</v>
      </c>
      <c r="G282" s="129">
        <v>0</v>
      </c>
      <c r="H282" s="129">
        <v>0</v>
      </c>
      <c r="I282" s="128">
        <v>0</v>
      </c>
    </row>
    <row r="283" spans="1:9" x14ac:dyDescent="0.25">
      <c r="A283" s="127" t="s">
        <v>301</v>
      </c>
      <c r="B283" s="128">
        <v>0</v>
      </c>
      <c r="C283" s="128">
        <v>0</v>
      </c>
      <c r="D283" s="128">
        <v>-107189.39</v>
      </c>
      <c r="E283" s="129">
        <v>-73478.326845000003</v>
      </c>
      <c r="F283" s="129">
        <v>-33711.063155000003</v>
      </c>
      <c r="G283" s="129">
        <v>-73478.326845000003</v>
      </c>
      <c r="H283" s="129">
        <v>-33711.063155000003</v>
      </c>
      <c r="I283" s="128">
        <v>-107189.39</v>
      </c>
    </row>
    <row r="284" spans="1:9" x14ac:dyDescent="0.25">
      <c r="A284" s="127" t="s">
        <v>302</v>
      </c>
      <c r="B284" s="128">
        <v>0</v>
      </c>
      <c r="C284" s="128">
        <v>0</v>
      </c>
      <c r="D284" s="128">
        <v>86372.93</v>
      </c>
      <c r="E284" s="129">
        <v>59208.643515000003</v>
      </c>
      <c r="F284" s="129">
        <v>27164.286485000001</v>
      </c>
      <c r="G284" s="129">
        <v>59208.643515000003</v>
      </c>
      <c r="H284" s="129">
        <v>27164.286485000001</v>
      </c>
      <c r="I284" s="128">
        <v>86372.93</v>
      </c>
    </row>
    <row r="285" spans="1:9" x14ac:dyDescent="0.25">
      <c r="A285" s="127" t="s">
        <v>303</v>
      </c>
      <c r="B285" s="128">
        <v>0</v>
      </c>
      <c r="C285" s="128">
        <v>0</v>
      </c>
      <c r="D285" s="128">
        <v>-1629701.49</v>
      </c>
      <c r="E285" s="129">
        <v>-1117160.371395</v>
      </c>
      <c r="F285" s="129">
        <v>-512541.11860500003</v>
      </c>
      <c r="G285" s="129">
        <v>-1117160.371395</v>
      </c>
      <c r="H285" s="129">
        <v>-512541.11860500003</v>
      </c>
      <c r="I285" s="128">
        <v>-1629701.49</v>
      </c>
    </row>
    <row r="286" spans="1:9" x14ac:dyDescent="0.25">
      <c r="A286" s="127" t="s">
        <v>304</v>
      </c>
      <c r="B286" s="128">
        <v>0</v>
      </c>
      <c r="C286" s="128">
        <v>0</v>
      </c>
      <c r="D286" s="128">
        <v>0</v>
      </c>
      <c r="E286" s="129">
        <v>0</v>
      </c>
      <c r="F286" s="129">
        <v>0</v>
      </c>
      <c r="G286" s="129">
        <v>0</v>
      </c>
      <c r="H286" s="129">
        <v>0</v>
      </c>
      <c r="I286" s="128">
        <v>0</v>
      </c>
    </row>
    <row r="287" spans="1:9" x14ac:dyDescent="0.25">
      <c r="A287" s="165" t="s">
        <v>305</v>
      </c>
      <c r="B287" s="155">
        <v>0</v>
      </c>
      <c r="C287" s="155">
        <v>0</v>
      </c>
      <c r="D287" s="155">
        <v>1459738.23</v>
      </c>
      <c r="E287" s="166">
        <v>1000650.556665</v>
      </c>
      <c r="F287" s="166">
        <v>459087.673335</v>
      </c>
      <c r="G287" s="166">
        <v>1000650.556665</v>
      </c>
      <c r="H287" s="166">
        <v>459087.673335</v>
      </c>
      <c r="I287" s="155">
        <v>1459738.23</v>
      </c>
    </row>
    <row r="288" spans="1:9" x14ac:dyDescent="0.25">
      <c r="A288" s="165" t="s">
        <v>306</v>
      </c>
      <c r="B288" s="167">
        <v>0</v>
      </c>
      <c r="C288" s="167">
        <v>0</v>
      </c>
      <c r="D288" s="167">
        <v>0</v>
      </c>
      <c r="E288" s="168">
        <v>0</v>
      </c>
      <c r="F288" s="168">
        <v>0</v>
      </c>
      <c r="G288" s="168">
        <v>0</v>
      </c>
      <c r="H288" s="168">
        <v>0</v>
      </c>
      <c r="I288" s="167">
        <v>0</v>
      </c>
    </row>
    <row r="289" spans="1:9" x14ac:dyDescent="0.25">
      <c r="A289" s="169" t="s">
        <v>307</v>
      </c>
      <c r="B289" s="155">
        <v>0</v>
      </c>
      <c r="C289" s="155">
        <v>0</v>
      </c>
      <c r="D289" s="155">
        <v>0</v>
      </c>
      <c r="E289" s="170">
        <v>0</v>
      </c>
      <c r="F289" s="170">
        <v>0</v>
      </c>
      <c r="G289" s="170">
        <v>0</v>
      </c>
      <c r="H289" s="170">
        <v>0</v>
      </c>
      <c r="I289" s="155">
        <v>0</v>
      </c>
    </row>
    <row r="290" spans="1:9" x14ac:dyDescent="0.25">
      <c r="A290" s="165" t="s">
        <v>308</v>
      </c>
      <c r="B290" s="155">
        <v>0</v>
      </c>
      <c r="C290" s="155">
        <v>0</v>
      </c>
      <c r="D290" s="155">
        <v>-582205.46</v>
      </c>
      <c r="E290" s="166">
        <v>-399101.84282999998</v>
      </c>
      <c r="F290" s="166">
        <v>-183103.61717000001</v>
      </c>
      <c r="G290" s="166">
        <v>-399101.84282999998</v>
      </c>
      <c r="H290" s="166">
        <v>-183103.61717000001</v>
      </c>
      <c r="I290" s="155">
        <v>-582205.46</v>
      </c>
    </row>
    <row r="291" spans="1:9" x14ac:dyDescent="0.25">
      <c r="A291" s="165" t="s">
        <v>309</v>
      </c>
      <c r="B291" s="167">
        <v>-592572.72</v>
      </c>
      <c r="C291" s="167">
        <v>-229980.78</v>
      </c>
      <c r="D291" s="167">
        <v>-151752.1</v>
      </c>
      <c r="E291" s="168">
        <v>-104026.06455</v>
      </c>
      <c r="F291" s="168">
        <v>-47726.035450000003</v>
      </c>
      <c r="G291" s="168">
        <v>-696598.78454999998</v>
      </c>
      <c r="H291" s="168">
        <v>-277706.81544999999</v>
      </c>
      <c r="I291" s="167">
        <v>-974305.6</v>
      </c>
    </row>
    <row r="292" spans="1:9" x14ac:dyDescent="0.25">
      <c r="A292" s="169" t="s">
        <v>310</v>
      </c>
      <c r="B292" s="155">
        <v>0</v>
      </c>
      <c r="C292" s="155">
        <v>-650</v>
      </c>
      <c r="D292" s="155">
        <v>-118.99</v>
      </c>
      <c r="E292" s="170">
        <v>-81.567644999999999</v>
      </c>
      <c r="F292" s="170">
        <v>-37.422354999999897</v>
      </c>
      <c r="G292" s="170">
        <v>-81.567644999999999</v>
      </c>
      <c r="H292" s="170">
        <v>-687.42235500000004</v>
      </c>
      <c r="I292" s="155">
        <v>-768.99</v>
      </c>
    </row>
    <row r="293" spans="1:9" x14ac:dyDescent="0.25">
      <c r="A293" s="165" t="s">
        <v>311</v>
      </c>
      <c r="B293" s="155">
        <v>0</v>
      </c>
      <c r="C293" s="155">
        <v>-111905.99</v>
      </c>
      <c r="D293" s="155">
        <v>0</v>
      </c>
      <c r="E293" s="166">
        <v>0</v>
      </c>
      <c r="F293" s="166">
        <v>0</v>
      </c>
      <c r="G293" s="166">
        <v>0</v>
      </c>
      <c r="H293" s="166">
        <v>-111905.99</v>
      </c>
      <c r="I293" s="155">
        <v>-111905.99</v>
      </c>
    </row>
    <row r="294" spans="1:9" x14ac:dyDescent="0.25">
      <c r="A294" s="165" t="s">
        <v>312</v>
      </c>
      <c r="B294" s="155">
        <v>0</v>
      </c>
      <c r="C294" s="155">
        <v>0</v>
      </c>
      <c r="D294" s="155">
        <v>0</v>
      </c>
      <c r="E294" s="166">
        <v>0</v>
      </c>
      <c r="F294" s="166">
        <v>0</v>
      </c>
      <c r="G294" s="166">
        <v>0</v>
      </c>
      <c r="H294" s="166">
        <v>0</v>
      </c>
      <c r="I294" s="155">
        <v>0</v>
      </c>
    </row>
    <row r="295" spans="1:9" x14ac:dyDescent="0.25">
      <c r="A295" s="165" t="s">
        <v>313</v>
      </c>
      <c r="B295" s="167">
        <v>-146484.63</v>
      </c>
      <c r="C295" s="167">
        <v>0</v>
      </c>
      <c r="D295" s="167">
        <v>0</v>
      </c>
      <c r="E295" s="168">
        <v>0</v>
      </c>
      <c r="F295" s="168">
        <v>0</v>
      </c>
      <c r="G295" s="168">
        <v>-146484.63</v>
      </c>
      <c r="H295" s="168">
        <v>0</v>
      </c>
      <c r="I295" s="167">
        <v>-146484.63</v>
      </c>
    </row>
    <row r="296" spans="1:9" x14ac:dyDescent="0.25">
      <c r="A296" s="165" t="s">
        <v>314</v>
      </c>
      <c r="B296" s="155">
        <v>0</v>
      </c>
      <c r="C296" s="155">
        <v>0</v>
      </c>
      <c r="D296" s="155">
        <v>0</v>
      </c>
      <c r="E296" s="170">
        <v>0</v>
      </c>
      <c r="F296" s="170">
        <v>0</v>
      </c>
      <c r="G296" s="170">
        <v>0</v>
      </c>
      <c r="H296" s="170">
        <v>0</v>
      </c>
      <c r="I296" s="155">
        <v>0</v>
      </c>
    </row>
    <row r="297" spans="1:9" x14ac:dyDescent="0.25">
      <c r="A297" s="127" t="s">
        <v>315</v>
      </c>
      <c r="B297" s="128">
        <v>66.260000000000005</v>
      </c>
      <c r="C297" s="128">
        <v>0</v>
      </c>
      <c r="D297" s="128">
        <v>0</v>
      </c>
      <c r="E297" s="129">
        <v>0</v>
      </c>
      <c r="F297" s="129">
        <v>0</v>
      </c>
      <c r="G297" s="129">
        <v>66.260000000000005</v>
      </c>
      <c r="H297" s="129">
        <v>0</v>
      </c>
      <c r="I297" s="128">
        <v>66.260000000000005</v>
      </c>
    </row>
    <row r="298" spans="1:9" x14ac:dyDescent="0.25">
      <c r="A298" s="127" t="s">
        <v>316</v>
      </c>
      <c r="B298" s="128">
        <v>0</v>
      </c>
      <c r="C298" s="128">
        <v>0</v>
      </c>
      <c r="D298" s="128">
        <v>1250</v>
      </c>
      <c r="E298" s="129">
        <v>856.875</v>
      </c>
      <c r="F298" s="129">
        <v>393.125</v>
      </c>
      <c r="G298" s="129">
        <v>856.875</v>
      </c>
      <c r="H298" s="129">
        <v>393.125</v>
      </c>
      <c r="I298" s="128">
        <v>1250</v>
      </c>
    </row>
    <row r="299" spans="1:9" x14ac:dyDescent="0.25">
      <c r="A299" s="127" t="s">
        <v>317</v>
      </c>
      <c r="B299" s="128">
        <v>0</v>
      </c>
      <c r="C299" s="128">
        <v>0</v>
      </c>
      <c r="D299" s="128">
        <v>0</v>
      </c>
      <c r="E299" s="129">
        <v>0</v>
      </c>
      <c r="F299" s="129">
        <v>0</v>
      </c>
      <c r="G299" s="129">
        <v>0</v>
      </c>
      <c r="H299" s="129">
        <v>0</v>
      </c>
      <c r="I299" s="128">
        <v>0</v>
      </c>
    </row>
    <row r="300" spans="1:9" x14ac:dyDescent="0.25">
      <c r="A300" s="127" t="s">
        <v>318</v>
      </c>
      <c r="B300" s="128">
        <v>0</v>
      </c>
      <c r="C300" s="128">
        <v>0</v>
      </c>
      <c r="D300" s="128">
        <v>0</v>
      </c>
      <c r="E300" s="129">
        <v>0</v>
      </c>
      <c r="F300" s="129">
        <v>0</v>
      </c>
      <c r="G300" s="129">
        <v>0</v>
      </c>
      <c r="H300" s="129">
        <v>0</v>
      </c>
      <c r="I300" s="128">
        <v>0</v>
      </c>
    </row>
    <row r="301" spans="1:9" x14ac:dyDescent="0.25">
      <c r="A301" s="127" t="s">
        <v>319</v>
      </c>
      <c r="B301" s="128">
        <v>0</v>
      </c>
      <c r="C301" s="128">
        <v>0</v>
      </c>
      <c r="D301" s="128">
        <v>371978.63</v>
      </c>
      <c r="E301" s="129">
        <v>254991.35086499999</v>
      </c>
      <c r="F301" s="129">
        <v>116987.279135</v>
      </c>
      <c r="G301" s="129">
        <v>254991.35086499999</v>
      </c>
      <c r="H301" s="129">
        <v>116987.279135</v>
      </c>
      <c r="I301" s="128">
        <v>371978.63</v>
      </c>
    </row>
    <row r="302" spans="1:9" x14ac:dyDescent="0.25">
      <c r="A302" s="130" t="s">
        <v>320</v>
      </c>
      <c r="B302" s="143">
        <v>0</v>
      </c>
      <c r="C302" s="143">
        <v>0</v>
      </c>
      <c r="D302" s="143">
        <v>642307.85</v>
      </c>
      <c r="E302" s="144">
        <v>440302.03117500001</v>
      </c>
      <c r="F302" s="144">
        <v>202005.81882499999</v>
      </c>
      <c r="G302" s="144">
        <v>440302.03117500001</v>
      </c>
      <c r="H302" s="144">
        <v>202005.81882499999</v>
      </c>
      <c r="I302" s="143">
        <v>642307.85</v>
      </c>
    </row>
    <row r="303" spans="1:9" x14ac:dyDescent="0.25">
      <c r="A303" s="127" t="s">
        <v>321</v>
      </c>
      <c r="B303" s="128">
        <v>-707165.45</v>
      </c>
      <c r="C303" s="128">
        <v>-342536.77</v>
      </c>
      <c r="D303" s="128">
        <v>-7645172.9499999899</v>
      </c>
      <c r="E303" s="129">
        <v>-5240766.0572250001</v>
      </c>
      <c r="F303" s="129">
        <v>-2404406.8927750001</v>
      </c>
      <c r="G303" s="129">
        <v>-5947931.5072250003</v>
      </c>
      <c r="H303" s="129">
        <v>-2746943.6627750001</v>
      </c>
      <c r="I303" s="128">
        <v>-8694875.1699999999</v>
      </c>
    </row>
    <row r="304" spans="1:9" x14ac:dyDescent="0.25">
      <c r="A304" s="127" t="s">
        <v>322</v>
      </c>
      <c r="B304" s="128"/>
      <c r="C304" s="128"/>
      <c r="D304" s="128"/>
      <c r="E304" s="129"/>
      <c r="F304" s="129"/>
      <c r="G304" s="129"/>
      <c r="H304" s="129"/>
      <c r="I304" s="128"/>
    </row>
    <row r="305" spans="1:9" x14ac:dyDescent="0.25">
      <c r="A305" s="165" t="s">
        <v>323</v>
      </c>
      <c r="B305" s="155">
        <v>0</v>
      </c>
      <c r="C305" s="155">
        <v>0</v>
      </c>
      <c r="D305" s="155">
        <v>18178069.5</v>
      </c>
      <c r="E305" s="166">
        <v>12461066.64225</v>
      </c>
      <c r="F305" s="166">
        <v>5717002.8577500004</v>
      </c>
      <c r="G305" s="166">
        <v>12461066.64225</v>
      </c>
      <c r="H305" s="166">
        <v>5717002.8577500004</v>
      </c>
      <c r="I305" s="155">
        <v>18178069.5</v>
      </c>
    </row>
    <row r="306" spans="1:9" x14ac:dyDescent="0.25">
      <c r="A306" s="165" t="s">
        <v>324</v>
      </c>
      <c r="B306" s="155">
        <v>0</v>
      </c>
      <c r="C306" s="155">
        <v>0</v>
      </c>
      <c r="D306" s="155">
        <v>0</v>
      </c>
      <c r="E306" s="166">
        <v>0</v>
      </c>
      <c r="F306" s="166">
        <v>0</v>
      </c>
      <c r="G306" s="166">
        <v>0</v>
      </c>
      <c r="H306" s="166">
        <v>0</v>
      </c>
      <c r="I306" s="155">
        <v>0</v>
      </c>
    </row>
    <row r="307" spans="1:9" x14ac:dyDescent="0.25">
      <c r="A307" s="165" t="s">
        <v>325</v>
      </c>
      <c r="B307" s="167">
        <v>0</v>
      </c>
      <c r="C307" s="167">
        <v>0</v>
      </c>
      <c r="D307" s="167">
        <v>246350.82</v>
      </c>
      <c r="E307" s="168">
        <v>168873.48710999999</v>
      </c>
      <c r="F307" s="168">
        <v>77477.332890000005</v>
      </c>
      <c r="G307" s="168">
        <v>168873.48710999999</v>
      </c>
      <c r="H307" s="168">
        <v>77477.332890000005</v>
      </c>
      <c r="I307" s="167">
        <v>246350.82</v>
      </c>
    </row>
    <row r="308" spans="1:9" x14ac:dyDescent="0.25">
      <c r="A308" s="171" t="s">
        <v>326</v>
      </c>
      <c r="B308" s="167">
        <v>774.98</v>
      </c>
      <c r="C308" s="167">
        <v>474.99</v>
      </c>
      <c r="D308" s="167">
        <v>231262.39</v>
      </c>
      <c r="E308" s="168">
        <v>158530.368345</v>
      </c>
      <c r="F308" s="168">
        <v>72732.021655000004</v>
      </c>
      <c r="G308" s="168">
        <v>159305.34834500001</v>
      </c>
      <c r="H308" s="168">
        <v>73207.011654999995</v>
      </c>
      <c r="I308" s="167">
        <v>232512.36</v>
      </c>
    </row>
    <row r="309" spans="1:9" x14ac:dyDescent="0.25">
      <c r="A309" s="165" t="s">
        <v>327</v>
      </c>
      <c r="B309" s="172">
        <v>0</v>
      </c>
      <c r="C309" s="172">
        <v>0</v>
      </c>
      <c r="D309" s="172">
        <v>0</v>
      </c>
      <c r="E309" s="170">
        <v>0</v>
      </c>
      <c r="F309" s="170">
        <v>0</v>
      </c>
      <c r="G309" s="170">
        <v>0</v>
      </c>
      <c r="H309" s="170">
        <v>0</v>
      </c>
      <c r="I309" s="172">
        <v>0</v>
      </c>
    </row>
    <row r="310" spans="1:9" x14ac:dyDescent="0.25">
      <c r="A310" s="150" t="s">
        <v>328</v>
      </c>
      <c r="B310" s="155">
        <v>0</v>
      </c>
      <c r="C310" s="155">
        <v>0</v>
      </c>
      <c r="D310" s="155">
        <v>0</v>
      </c>
      <c r="E310" s="170">
        <v>0</v>
      </c>
      <c r="F310" s="170">
        <v>0</v>
      </c>
      <c r="G310" s="170">
        <v>0</v>
      </c>
      <c r="H310" s="170">
        <v>0</v>
      </c>
      <c r="I310" s="155">
        <v>0</v>
      </c>
    </row>
    <row r="311" spans="1:9" x14ac:dyDescent="0.25">
      <c r="A311" s="150" t="s">
        <v>329</v>
      </c>
      <c r="B311" s="155">
        <v>0</v>
      </c>
      <c r="C311" s="155">
        <v>0</v>
      </c>
      <c r="D311" s="155">
        <v>0</v>
      </c>
      <c r="E311" s="170">
        <v>0</v>
      </c>
      <c r="F311" s="170">
        <v>0</v>
      </c>
      <c r="G311" s="170">
        <v>0</v>
      </c>
      <c r="H311" s="170">
        <v>0</v>
      </c>
      <c r="I311" s="155">
        <v>0</v>
      </c>
    </row>
    <row r="312" spans="1:9" x14ac:dyDescent="0.25">
      <c r="A312" s="150" t="s">
        <v>330</v>
      </c>
      <c r="B312" s="155">
        <v>1350903.04</v>
      </c>
      <c r="C312" s="155">
        <v>39495.279999999897</v>
      </c>
      <c r="D312" s="155">
        <v>125319.38</v>
      </c>
      <c r="E312" s="166">
        <v>85906.434989999994</v>
      </c>
      <c r="F312" s="166">
        <v>39412.945010000003</v>
      </c>
      <c r="G312" s="166">
        <v>1436809.47499</v>
      </c>
      <c r="H312" s="166">
        <v>78908.225009999995</v>
      </c>
      <c r="I312" s="155">
        <v>1515717.7</v>
      </c>
    </row>
    <row r="313" spans="1:9" x14ac:dyDescent="0.25">
      <c r="A313" s="142" t="s">
        <v>331</v>
      </c>
      <c r="B313" s="143">
        <v>-508516.6</v>
      </c>
      <c r="C313" s="143">
        <v>-150188.23000000001</v>
      </c>
      <c r="D313" s="143">
        <v>-119704.54</v>
      </c>
      <c r="E313" s="144">
        <v>-82057.462169999999</v>
      </c>
      <c r="F313" s="144">
        <v>-37647.0778299999</v>
      </c>
      <c r="G313" s="144">
        <v>-590574.062169999</v>
      </c>
      <c r="H313" s="144">
        <v>-187835.30783000001</v>
      </c>
      <c r="I313" s="143">
        <v>-778409.36999999895</v>
      </c>
    </row>
    <row r="314" spans="1:9" x14ac:dyDescent="0.25">
      <c r="A314" s="141" t="s">
        <v>332</v>
      </c>
      <c r="B314" s="167">
        <v>843161.42</v>
      </c>
      <c r="C314" s="167">
        <v>-110217.96</v>
      </c>
      <c r="D314" s="167">
        <v>18661297.550000001</v>
      </c>
      <c r="E314" s="168">
        <v>12792319.470525</v>
      </c>
      <c r="F314" s="168">
        <v>5868978.0794749996</v>
      </c>
      <c r="G314" s="168">
        <v>13635480.890525</v>
      </c>
      <c r="H314" s="168">
        <v>5758760.1194749996</v>
      </c>
      <c r="I314" s="167">
        <v>19394241.010000002</v>
      </c>
    </row>
    <row r="315" spans="1:9" x14ac:dyDescent="0.25">
      <c r="A315" s="140" t="s">
        <v>333</v>
      </c>
      <c r="B315" s="128"/>
      <c r="C315" s="128"/>
      <c r="D315" s="128"/>
      <c r="E315" s="133"/>
      <c r="F315" s="133"/>
      <c r="G315" s="133"/>
      <c r="H315" s="133"/>
      <c r="I315" s="128"/>
    </row>
    <row r="316" spans="1:9" x14ac:dyDescent="0.25">
      <c r="A316" s="141" t="s">
        <v>334</v>
      </c>
      <c r="B316" s="128">
        <v>0</v>
      </c>
      <c r="C316" s="128">
        <v>0</v>
      </c>
      <c r="D316" s="128">
        <v>0</v>
      </c>
      <c r="E316" s="129">
        <v>0</v>
      </c>
      <c r="F316" s="129">
        <v>0</v>
      </c>
      <c r="G316" s="129">
        <v>0</v>
      </c>
      <c r="H316" s="129">
        <v>0</v>
      </c>
      <c r="I316" s="128">
        <v>0</v>
      </c>
    </row>
    <row r="317" spans="1:9" x14ac:dyDescent="0.25">
      <c r="A317" s="142" t="s">
        <v>335</v>
      </c>
      <c r="B317" s="143">
        <v>0</v>
      </c>
      <c r="C317" s="143">
        <v>0</v>
      </c>
      <c r="D317" s="143">
        <v>0</v>
      </c>
      <c r="E317" s="144">
        <v>0</v>
      </c>
      <c r="F317" s="144">
        <v>0</v>
      </c>
      <c r="G317" s="144">
        <v>0</v>
      </c>
      <c r="H317" s="144">
        <v>0</v>
      </c>
      <c r="I317" s="143">
        <v>0</v>
      </c>
    </row>
    <row r="318" spans="1:9" x14ac:dyDescent="0.25">
      <c r="A318" s="141" t="s">
        <v>336</v>
      </c>
      <c r="B318" s="128">
        <v>0</v>
      </c>
      <c r="C318" s="128">
        <v>0</v>
      </c>
      <c r="D318" s="128">
        <v>0</v>
      </c>
      <c r="E318" s="129">
        <v>0</v>
      </c>
      <c r="F318" s="129">
        <v>0</v>
      </c>
      <c r="G318" s="129">
        <v>0</v>
      </c>
      <c r="H318" s="129">
        <v>0</v>
      </c>
      <c r="I318" s="128">
        <v>0</v>
      </c>
    </row>
    <row r="319" spans="1:9" x14ac:dyDescent="0.25">
      <c r="A319" s="141"/>
      <c r="B319" s="128"/>
      <c r="C319" s="128"/>
      <c r="D319" s="128"/>
      <c r="E319" s="129"/>
      <c r="F319" s="129"/>
      <c r="G319" s="129"/>
      <c r="H319" s="129"/>
      <c r="I319" s="128"/>
    </row>
    <row r="320" spans="1:9" x14ac:dyDescent="0.25">
      <c r="A320" s="142" t="s">
        <v>1</v>
      </c>
      <c r="B320" s="143">
        <v>135995.97</v>
      </c>
      <c r="C320" s="143">
        <v>-452754.73</v>
      </c>
      <c r="D320" s="143">
        <v>11016124.6</v>
      </c>
      <c r="E320" s="144">
        <v>7551553.4133000001</v>
      </c>
      <c r="F320" s="144">
        <v>3464571.1867</v>
      </c>
      <c r="G320" s="144">
        <v>7687549.3832999896</v>
      </c>
      <c r="H320" s="144">
        <v>3011816.4567</v>
      </c>
      <c r="I320" s="143">
        <v>10699365.84</v>
      </c>
    </row>
    <row r="321" spans="1:9" x14ac:dyDescent="0.25">
      <c r="A321" s="141"/>
      <c r="B321" s="128"/>
      <c r="C321" s="128"/>
      <c r="D321" s="128"/>
      <c r="E321" s="129"/>
      <c r="F321" s="129"/>
      <c r="G321" s="129"/>
      <c r="H321" s="129"/>
      <c r="I321" s="128"/>
    </row>
    <row r="322" spans="1:9" ht="15.75" thickBot="1" x14ac:dyDescent="0.3">
      <c r="A322" s="173" t="s">
        <v>0</v>
      </c>
      <c r="B322" s="174">
        <v>46428355.350000001</v>
      </c>
      <c r="C322" s="174">
        <v>24087927.780000001</v>
      </c>
      <c r="D322" s="174">
        <v>-25239329.280000001</v>
      </c>
      <c r="E322" s="175">
        <v>-16991153.761717901</v>
      </c>
      <c r="F322" s="175">
        <v>-8248175.518282</v>
      </c>
      <c r="G322" s="175">
        <v>29437201.588282</v>
      </c>
      <c r="H322" s="175">
        <v>15839752.261717999</v>
      </c>
      <c r="I322" s="174">
        <v>45276953.850000001</v>
      </c>
    </row>
    <row r="323" spans="1:9" ht="15.75" thickTop="1" x14ac:dyDescent="0.25"/>
    <row r="324" spans="1:9" x14ac:dyDescent="0.25">
      <c r="A324" s="3" t="s">
        <v>337</v>
      </c>
      <c r="B324" s="2">
        <v>0</v>
      </c>
      <c r="C324" s="2">
        <v>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</sheetData>
  <pageMargins left="0.7" right="0.7" top="0.5" bottom="0.5" header="0.3" footer="0.3"/>
  <pageSetup scale="81" fitToHeight="0" orientation="portrait" r:id="rId1"/>
  <headerFooter>
    <oddFooter>&amp;C&amp;"Arial,Regular"&amp;P of &amp;N&amp;R&amp;"Arial,Regular"Unallocated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5"/>
  <sheetViews>
    <sheetView workbookViewId="0">
      <selection activeCell="B5" sqref="B5"/>
    </sheetView>
  </sheetViews>
  <sheetFormatPr defaultColWidth="8.85546875" defaultRowHeight="12.75" outlineLevelRow="1" outlineLevelCol="1" x14ac:dyDescent="0.2"/>
  <cols>
    <col min="1" max="1" width="3.28515625" style="60" customWidth="1"/>
    <col min="2" max="2" width="48.5703125" style="60" customWidth="1"/>
    <col min="3" max="3" width="15.140625" style="60" customWidth="1"/>
    <col min="4" max="4" width="13.85546875" style="60" customWidth="1"/>
    <col min="5" max="5" width="13.140625" style="60" customWidth="1"/>
    <col min="6" max="6" width="13.7109375" style="60" customWidth="1"/>
    <col min="7" max="7" width="12.28515625" style="60" customWidth="1"/>
    <col min="8" max="8" width="15.7109375" style="60" customWidth="1"/>
    <col min="9" max="9" width="5" style="60" hidden="1" customWidth="1" outlineLevel="1"/>
    <col min="10" max="10" width="22.7109375" style="60" hidden="1" customWidth="1" outlineLevel="1"/>
    <col min="11" max="11" width="8.85546875" style="60" collapsed="1"/>
    <col min="12" max="16384" width="8.85546875" style="60"/>
  </cols>
  <sheetData>
    <row r="1" spans="1:10" ht="15.95" customHeight="1" x14ac:dyDescent="0.2">
      <c r="A1" s="59"/>
      <c r="B1" s="178" t="s">
        <v>339</v>
      </c>
      <c r="C1" s="178"/>
      <c r="D1" s="178"/>
      <c r="E1" s="178"/>
      <c r="F1" s="178"/>
      <c r="G1" s="178"/>
      <c r="H1" s="178"/>
    </row>
    <row r="2" spans="1:10" ht="15.95" customHeight="1" x14ac:dyDescent="0.2">
      <c r="A2" s="61"/>
      <c r="B2" s="179" t="s">
        <v>352</v>
      </c>
      <c r="C2" s="179"/>
      <c r="D2" s="179"/>
      <c r="E2" s="179"/>
      <c r="F2" s="179"/>
      <c r="G2" s="179"/>
      <c r="H2" s="179"/>
    </row>
    <row r="3" spans="1:10" ht="15.95" customHeight="1" x14ac:dyDescent="0.2">
      <c r="A3" s="179" t="str">
        <f>Allocated!A3</f>
        <v>FOR THE MONTH ENDED NOVEMBER 30, 2015</v>
      </c>
      <c r="B3" s="179"/>
      <c r="C3" s="179"/>
      <c r="D3" s="179"/>
      <c r="E3" s="179"/>
      <c r="F3" s="179"/>
      <c r="G3" s="179"/>
      <c r="H3" s="179"/>
    </row>
    <row r="4" spans="1:10" ht="15.95" customHeight="1" x14ac:dyDescent="0.2">
      <c r="A4" s="62"/>
      <c r="B4" s="180" t="s">
        <v>341</v>
      </c>
      <c r="C4" s="180"/>
      <c r="D4" s="180"/>
      <c r="E4" s="180"/>
      <c r="F4" s="180"/>
      <c r="G4" s="180"/>
      <c r="H4" s="180"/>
      <c r="J4" s="60" t="s">
        <v>353</v>
      </c>
    </row>
    <row r="5" spans="1:10" ht="51" x14ac:dyDescent="0.2">
      <c r="A5" s="63"/>
      <c r="B5" s="64" t="s">
        <v>354</v>
      </c>
      <c r="C5" s="65" t="s">
        <v>355</v>
      </c>
      <c r="D5" s="65" t="s">
        <v>356</v>
      </c>
      <c r="E5" s="66" t="s">
        <v>357</v>
      </c>
      <c r="F5" s="67" t="s">
        <v>358</v>
      </c>
      <c r="G5" s="67" t="s">
        <v>359</v>
      </c>
      <c r="H5" s="65" t="s">
        <v>33</v>
      </c>
    </row>
    <row r="6" spans="1:10" ht="15.95" customHeight="1" x14ac:dyDescent="0.2">
      <c r="A6" s="68" t="s">
        <v>18</v>
      </c>
      <c r="B6" s="69"/>
      <c r="C6" s="70"/>
      <c r="D6" s="70"/>
      <c r="E6" s="71"/>
      <c r="F6" s="72"/>
      <c r="G6" s="72"/>
      <c r="H6" s="22"/>
    </row>
    <row r="7" spans="1:10" ht="15.95" customHeight="1" x14ac:dyDescent="0.2">
      <c r="A7" s="68"/>
      <c r="B7" s="73" t="s">
        <v>360</v>
      </c>
      <c r="C7" s="74">
        <f t="shared" ref="C7:D10" si="0">$H7*F7</f>
        <v>14459.423037999999</v>
      </c>
      <c r="D7" s="74">
        <f t="shared" si="0"/>
        <v>10393.486962000001</v>
      </c>
      <c r="E7" s="75">
        <v>1</v>
      </c>
      <c r="F7" s="76">
        <f>VLOOKUP($E7,$B$60:$G$66,5,FALSE)</f>
        <v>0.58179999999999998</v>
      </c>
      <c r="G7" s="76">
        <f>VLOOKUP($E7,$B$60:$G$66,6,FALSE)</f>
        <v>0.41820000000000002</v>
      </c>
      <c r="H7" s="16">
        <f>'UI Detail'!D199</f>
        <v>24852.91</v>
      </c>
    </row>
    <row r="8" spans="1:10" ht="15.95" customHeight="1" x14ac:dyDescent="0.2">
      <c r="A8" s="68" t="s">
        <v>361</v>
      </c>
      <c r="B8" s="73" t="s">
        <v>362</v>
      </c>
      <c r="C8" s="77">
        <f t="shared" si="0"/>
        <v>29930.941053000002</v>
      </c>
      <c r="D8" s="77">
        <f t="shared" si="0"/>
        <v>18135.448947000001</v>
      </c>
      <c r="E8" s="75">
        <v>2</v>
      </c>
      <c r="F8" s="76">
        <f>VLOOKUP($E8,$B$60:$G$66,5,FALSE)</f>
        <v>0.62270000000000003</v>
      </c>
      <c r="G8" s="76">
        <f>VLOOKUP($E8,$B$60:$G$66,6,FALSE)</f>
        <v>0.37730000000000002</v>
      </c>
      <c r="H8" s="16">
        <f>'UI Detail'!D200</f>
        <v>48066.39</v>
      </c>
    </row>
    <row r="9" spans="1:10" ht="15.95" customHeight="1" x14ac:dyDescent="0.2">
      <c r="A9" s="68" t="s">
        <v>361</v>
      </c>
      <c r="B9" s="73" t="s">
        <v>363</v>
      </c>
      <c r="C9" s="77">
        <f t="shared" si="0"/>
        <v>1399310.905803994</v>
      </c>
      <c r="D9" s="77">
        <f t="shared" si="0"/>
        <v>1005829.8741959959</v>
      </c>
      <c r="E9" s="75">
        <v>1</v>
      </c>
      <c r="F9" s="76">
        <f>VLOOKUP($E9,$B$60:$G$66,5,FALSE)</f>
        <v>0.58179999999999998</v>
      </c>
      <c r="G9" s="76">
        <f>VLOOKUP($E9,$B$60:$G$66,6,FALSE)</f>
        <v>0.41820000000000002</v>
      </c>
      <c r="H9" s="16">
        <f>'UI Detail'!D201</f>
        <v>2405140.77999999</v>
      </c>
    </row>
    <row r="10" spans="1:10" ht="15.95" customHeight="1" x14ac:dyDescent="0.2">
      <c r="A10" s="68" t="s">
        <v>361</v>
      </c>
      <c r="B10" s="73" t="s">
        <v>364</v>
      </c>
      <c r="C10" s="78">
        <f t="shared" si="0"/>
        <v>0</v>
      </c>
      <c r="D10" s="78">
        <f t="shared" si="0"/>
        <v>0</v>
      </c>
      <c r="E10" s="79">
        <v>1</v>
      </c>
      <c r="F10" s="80">
        <f>VLOOKUP($E10,$B$60:$G$66,5,FALSE)</f>
        <v>0.58179999999999998</v>
      </c>
      <c r="G10" s="80">
        <f>VLOOKUP($E10,$B$60:$G$66,6,FALSE)</f>
        <v>0.41820000000000002</v>
      </c>
      <c r="H10" s="81">
        <f>'UI Detail'!D203</f>
        <v>0</v>
      </c>
      <c r="J10" s="15">
        <f>+C11+D11-H11</f>
        <v>0</v>
      </c>
    </row>
    <row r="11" spans="1:10" ht="15.95" customHeight="1" x14ac:dyDescent="0.2">
      <c r="A11" s="68" t="s">
        <v>361</v>
      </c>
      <c r="B11" s="69" t="s">
        <v>365</v>
      </c>
      <c r="C11" s="74">
        <f>SUM(C7:C10)</f>
        <v>1443701.2698949941</v>
      </c>
      <c r="D11" s="74">
        <f>SUM(D7:D10)</f>
        <v>1034358.8101049958</v>
      </c>
      <c r="E11" s="75"/>
      <c r="F11" s="74"/>
      <c r="G11" s="82"/>
      <c r="H11" s="16">
        <f>SUM(H7:H10)</f>
        <v>2478060.0799999898</v>
      </c>
      <c r="J11" s="15">
        <f>'UI Detail'!D204-'Common by Account'!H11</f>
        <v>0</v>
      </c>
    </row>
    <row r="12" spans="1:10" ht="15.95" customHeight="1" x14ac:dyDescent="0.2">
      <c r="A12" s="68" t="s">
        <v>17</v>
      </c>
      <c r="B12" s="69"/>
      <c r="C12" s="83"/>
      <c r="D12" s="83"/>
      <c r="E12" s="75"/>
      <c r="F12" s="82"/>
      <c r="G12" s="82"/>
      <c r="H12" s="22"/>
    </row>
    <row r="13" spans="1:10" ht="15.95" customHeight="1" x14ac:dyDescent="0.2">
      <c r="A13" s="68"/>
      <c r="B13" s="73" t="s">
        <v>366</v>
      </c>
      <c r="C13" s="74">
        <f t="shared" ref="C13:D19" si="1">$H13*F13</f>
        <v>72443.711336000008</v>
      </c>
      <c r="D13" s="74">
        <f t="shared" si="1"/>
        <v>52072.808664000004</v>
      </c>
      <c r="E13" s="75">
        <v>1</v>
      </c>
      <c r="F13" s="76">
        <f t="shared" ref="F13:F19" si="2">VLOOKUP($E13,$B$60:$G$66,5,FALSE)</f>
        <v>0.58179999999999998</v>
      </c>
      <c r="G13" s="76">
        <f t="shared" ref="G13:G19" si="3">VLOOKUP($E13,$B$60:$G$66,6,FALSE)</f>
        <v>0.41820000000000002</v>
      </c>
      <c r="H13" s="74">
        <f>'UI Detail'!D206</f>
        <v>124516.52</v>
      </c>
    </row>
    <row r="14" spans="1:10" ht="15.95" customHeight="1" x14ac:dyDescent="0.2">
      <c r="A14" s="68" t="s">
        <v>361</v>
      </c>
      <c r="B14" s="73" t="s">
        <v>367</v>
      </c>
      <c r="C14" s="77">
        <f t="shared" si="1"/>
        <v>68931.850175999425</v>
      </c>
      <c r="D14" s="77">
        <f t="shared" si="1"/>
        <v>49548.469823999585</v>
      </c>
      <c r="E14" s="75">
        <v>1</v>
      </c>
      <c r="F14" s="76">
        <f t="shared" si="2"/>
        <v>0.58179999999999998</v>
      </c>
      <c r="G14" s="76">
        <f t="shared" si="3"/>
        <v>0.41820000000000002</v>
      </c>
      <c r="H14" s="74">
        <f>'UI Detail'!D207</f>
        <v>118480.319999999</v>
      </c>
    </row>
    <row r="15" spans="1:10" ht="15.95" customHeight="1" x14ac:dyDescent="0.2">
      <c r="A15" s="68" t="s">
        <v>361</v>
      </c>
      <c r="B15" s="73" t="s">
        <v>368</v>
      </c>
      <c r="C15" s="77">
        <f t="shared" si="1"/>
        <v>6017.1792299999997</v>
      </c>
      <c r="D15" s="77">
        <f t="shared" si="1"/>
        <v>4325.1707700000006</v>
      </c>
      <c r="E15" s="75">
        <v>1</v>
      </c>
      <c r="F15" s="76">
        <f t="shared" si="2"/>
        <v>0.58179999999999998</v>
      </c>
      <c r="G15" s="76">
        <f t="shared" si="3"/>
        <v>0.41820000000000002</v>
      </c>
      <c r="H15" s="74">
        <f>'UI Detail'!D208</f>
        <v>10342.35</v>
      </c>
    </row>
    <row r="16" spans="1:10" ht="15.95" customHeight="1" x14ac:dyDescent="0.2">
      <c r="A16" s="68"/>
      <c r="B16" s="73" t="s">
        <v>369</v>
      </c>
      <c r="C16" s="83">
        <f t="shared" si="1"/>
        <v>0</v>
      </c>
      <c r="D16" s="83">
        <f t="shared" si="1"/>
        <v>0</v>
      </c>
      <c r="E16" s="75">
        <v>1</v>
      </c>
      <c r="F16" s="76">
        <f t="shared" si="2"/>
        <v>0.58179999999999998</v>
      </c>
      <c r="G16" s="76">
        <f t="shared" si="3"/>
        <v>0.41820000000000002</v>
      </c>
      <c r="H16" s="74">
        <f>'UI Detail'!D209</f>
        <v>0</v>
      </c>
    </row>
    <row r="17" spans="1:10" ht="15.95" customHeight="1" x14ac:dyDescent="0.2">
      <c r="A17" s="68" t="s">
        <v>361</v>
      </c>
      <c r="B17" s="73" t="s">
        <v>370</v>
      </c>
      <c r="C17" s="83">
        <f t="shared" si="1"/>
        <v>0</v>
      </c>
      <c r="D17" s="83">
        <f t="shared" si="1"/>
        <v>0</v>
      </c>
      <c r="E17" s="75">
        <v>1</v>
      </c>
      <c r="F17" s="76">
        <f t="shared" si="2"/>
        <v>0.58179999999999998</v>
      </c>
      <c r="G17" s="76">
        <f t="shared" si="3"/>
        <v>0.41820000000000002</v>
      </c>
      <c r="H17" s="74">
        <f>'UI Detail'!D210</f>
        <v>0</v>
      </c>
    </row>
    <row r="18" spans="1:10" ht="15.95" customHeight="1" x14ac:dyDescent="0.2">
      <c r="A18" s="68"/>
      <c r="B18" s="73" t="s">
        <v>371</v>
      </c>
      <c r="C18" s="83">
        <f t="shared" si="1"/>
        <v>0</v>
      </c>
      <c r="D18" s="83">
        <f t="shared" si="1"/>
        <v>0</v>
      </c>
      <c r="E18" s="75">
        <v>1</v>
      </c>
      <c r="F18" s="76">
        <f t="shared" si="2"/>
        <v>0.58179999999999998</v>
      </c>
      <c r="G18" s="76">
        <f t="shared" si="3"/>
        <v>0.41820000000000002</v>
      </c>
      <c r="H18" s="74">
        <f>'UI Detail'!D211</f>
        <v>0</v>
      </c>
    </row>
    <row r="19" spans="1:10" ht="15.95" customHeight="1" x14ac:dyDescent="0.2">
      <c r="A19" s="68"/>
      <c r="B19" s="73" t="s">
        <v>372</v>
      </c>
      <c r="C19" s="84">
        <f t="shared" si="1"/>
        <v>0</v>
      </c>
      <c r="D19" s="84">
        <f t="shared" si="1"/>
        <v>0</v>
      </c>
      <c r="E19" s="79">
        <v>1</v>
      </c>
      <c r="F19" s="80">
        <f t="shared" si="2"/>
        <v>0.58179999999999998</v>
      </c>
      <c r="G19" s="80">
        <f t="shared" si="3"/>
        <v>0.41820000000000002</v>
      </c>
      <c r="H19" s="81">
        <f>'UI Detail'!D212</f>
        <v>0</v>
      </c>
      <c r="J19" s="15">
        <f>+C20+D20-H20</f>
        <v>0</v>
      </c>
    </row>
    <row r="20" spans="1:10" ht="15.95" customHeight="1" x14ac:dyDescent="0.2">
      <c r="A20" s="68" t="s">
        <v>361</v>
      </c>
      <c r="B20" s="69" t="s">
        <v>365</v>
      </c>
      <c r="C20" s="74">
        <f>SUM(C13:C18)</f>
        <v>147392.74074199944</v>
      </c>
      <c r="D20" s="74">
        <f>SUM(D13:D18)</f>
        <v>105946.44925799959</v>
      </c>
      <c r="E20" s="75"/>
      <c r="F20" s="74"/>
      <c r="G20" s="82"/>
      <c r="H20" s="16">
        <f>SUM(H13:H18)</f>
        <v>253339.18999999901</v>
      </c>
      <c r="J20" s="15">
        <f>ROUND('UI Detail'!D213-'Common by Account'!H20,2)</f>
        <v>0</v>
      </c>
    </row>
    <row r="21" spans="1:10" ht="15.95" customHeight="1" x14ac:dyDescent="0.2">
      <c r="A21" s="68" t="s">
        <v>15</v>
      </c>
      <c r="B21" s="69"/>
      <c r="C21" s="83"/>
      <c r="D21" s="83"/>
      <c r="E21" s="75"/>
      <c r="F21" s="82"/>
      <c r="G21" s="82"/>
      <c r="H21" s="22"/>
    </row>
    <row r="22" spans="1:10" ht="15.95" customHeight="1" x14ac:dyDescent="0.2">
      <c r="A22" s="68"/>
      <c r="B22" s="73" t="s">
        <v>373</v>
      </c>
      <c r="C22" s="74">
        <f t="shared" ref="C22:D33" si="4">$H22*F22</f>
        <v>1922544.4501949933</v>
      </c>
      <c r="D22" s="74">
        <f t="shared" si="4"/>
        <v>882042.6398049969</v>
      </c>
      <c r="E22" s="75">
        <v>4</v>
      </c>
      <c r="F22" s="76">
        <f t="shared" ref="F22:F34" si="5">VLOOKUP($E22,$B$60:$G$66,5,FALSE)</f>
        <v>0.6855</v>
      </c>
      <c r="G22" s="85">
        <f t="shared" ref="G22:G34" si="6">VLOOKUP($E22,$B$60:$G$66,6,FALSE)</f>
        <v>0.3145</v>
      </c>
      <c r="H22" s="74">
        <f>'UI Detail'!D218</f>
        <v>2804587.0899999901</v>
      </c>
    </row>
    <row r="23" spans="1:10" ht="15.95" customHeight="1" x14ac:dyDescent="0.2">
      <c r="A23" s="68"/>
      <c r="B23" s="73" t="s">
        <v>374</v>
      </c>
      <c r="C23" s="77">
        <f t="shared" si="4"/>
        <v>474472.42387499998</v>
      </c>
      <c r="D23" s="77">
        <f t="shared" si="4"/>
        <v>217682.82612499999</v>
      </c>
      <c r="E23" s="75">
        <v>4</v>
      </c>
      <c r="F23" s="76">
        <f t="shared" si="5"/>
        <v>0.6855</v>
      </c>
      <c r="G23" s="76">
        <f t="shared" si="6"/>
        <v>0.3145</v>
      </c>
      <c r="H23" s="74">
        <f>'UI Detail'!D219</f>
        <v>692155.25</v>
      </c>
    </row>
    <row r="24" spans="1:10" ht="15.95" customHeight="1" x14ac:dyDescent="0.2">
      <c r="A24" s="68" t="s">
        <v>361</v>
      </c>
      <c r="B24" s="73" t="s">
        <v>375</v>
      </c>
      <c r="C24" s="77">
        <f t="shared" si="4"/>
        <v>-14613.365609999999</v>
      </c>
      <c r="D24" s="77">
        <f t="shared" si="4"/>
        <v>-6704.4543899999999</v>
      </c>
      <c r="E24" s="75">
        <v>4</v>
      </c>
      <c r="F24" s="76">
        <f t="shared" si="5"/>
        <v>0.6855</v>
      </c>
      <c r="G24" s="76">
        <f t="shared" si="6"/>
        <v>0.3145</v>
      </c>
      <c r="H24" s="74">
        <f>'UI Detail'!D220</f>
        <v>-21317.82</v>
      </c>
    </row>
    <row r="25" spans="1:10" ht="15.95" customHeight="1" x14ac:dyDescent="0.2">
      <c r="A25" s="68" t="s">
        <v>361</v>
      </c>
      <c r="B25" s="73" t="s">
        <v>376</v>
      </c>
      <c r="C25" s="77">
        <f t="shared" si="4"/>
        <v>419199.20844000002</v>
      </c>
      <c r="D25" s="77">
        <f t="shared" si="4"/>
        <v>192324.07156000001</v>
      </c>
      <c r="E25" s="75">
        <v>4</v>
      </c>
      <c r="F25" s="76">
        <f t="shared" si="5"/>
        <v>0.6855</v>
      </c>
      <c r="G25" s="76">
        <f t="shared" si="6"/>
        <v>0.3145</v>
      </c>
      <c r="H25" s="74">
        <f>'UI Detail'!D221</f>
        <v>611523.28</v>
      </c>
    </row>
    <row r="26" spans="1:10" ht="15.95" customHeight="1" x14ac:dyDescent="0.2">
      <c r="A26" s="68" t="s">
        <v>361</v>
      </c>
      <c r="B26" s="73" t="s">
        <v>377</v>
      </c>
      <c r="C26" s="77">
        <f t="shared" si="4"/>
        <v>31749.710675999999</v>
      </c>
      <c r="D26" s="77">
        <f t="shared" si="4"/>
        <v>20307.529323999999</v>
      </c>
      <c r="E26" s="75">
        <v>3</v>
      </c>
      <c r="F26" s="76">
        <f t="shared" si="5"/>
        <v>0.6099</v>
      </c>
      <c r="G26" s="76">
        <f t="shared" si="6"/>
        <v>0.3901</v>
      </c>
      <c r="H26" s="74">
        <f>'UI Detail'!D222</f>
        <v>52057.24</v>
      </c>
    </row>
    <row r="27" spans="1:10" ht="15.95" customHeight="1" x14ac:dyDescent="0.2">
      <c r="A27" s="68" t="s">
        <v>361</v>
      </c>
      <c r="B27" s="73" t="s">
        <v>378</v>
      </c>
      <c r="C27" s="77">
        <f t="shared" si="4"/>
        <v>193908.66889199999</v>
      </c>
      <c r="D27" s="77">
        <f t="shared" si="4"/>
        <v>139382.27110800002</v>
      </c>
      <c r="E27" s="75">
        <v>1</v>
      </c>
      <c r="F27" s="76">
        <f t="shared" si="5"/>
        <v>0.58179999999999998</v>
      </c>
      <c r="G27" s="76">
        <f t="shared" si="6"/>
        <v>0.41820000000000002</v>
      </c>
      <c r="H27" s="74">
        <f>'UI Detail'!D223</f>
        <v>333290.94</v>
      </c>
    </row>
    <row r="28" spans="1:10" ht="15.95" customHeight="1" x14ac:dyDescent="0.2">
      <c r="A28" s="68" t="s">
        <v>361</v>
      </c>
      <c r="B28" s="73" t="s">
        <v>379</v>
      </c>
      <c r="C28" s="77">
        <f t="shared" si="4"/>
        <v>627081.31468299928</v>
      </c>
      <c r="D28" s="77">
        <f t="shared" si="4"/>
        <v>274027.05531699967</v>
      </c>
      <c r="E28" s="75">
        <v>5</v>
      </c>
      <c r="F28" s="76">
        <f t="shared" si="5"/>
        <v>0.69589999999999996</v>
      </c>
      <c r="G28" s="76">
        <f t="shared" si="6"/>
        <v>0.30409999999999998</v>
      </c>
      <c r="H28" s="74">
        <f>'UI Detail'!D224</f>
        <v>901108.36999999895</v>
      </c>
    </row>
    <row r="29" spans="1:10" ht="15.95" customHeight="1" x14ac:dyDescent="0.2">
      <c r="A29" s="68"/>
      <c r="B29" s="73" t="s">
        <v>380</v>
      </c>
      <c r="C29" s="83">
        <f t="shared" si="4"/>
        <v>12134.282280000001</v>
      </c>
      <c r="D29" s="83">
        <f t="shared" si="4"/>
        <v>5567.0777200000002</v>
      </c>
      <c r="E29" s="75">
        <v>4</v>
      </c>
      <c r="F29" s="76">
        <f t="shared" si="5"/>
        <v>0.6855</v>
      </c>
      <c r="G29" s="76">
        <f t="shared" si="6"/>
        <v>0.3145</v>
      </c>
      <c r="H29" s="74">
        <f>'UI Detail'!D225</f>
        <v>17701.36</v>
      </c>
    </row>
    <row r="30" spans="1:10" ht="15.95" customHeight="1" x14ac:dyDescent="0.2">
      <c r="A30" s="68" t="s">
        <v>361</v>
      </c>
      <c r="B30" s="73" t="s">
        <v>381</v>
      </c>
      <c r="C30" s="77">
        <f t="shared" si="4"/>
        <v>369.48450000000003</v>
      </c>
      <c r="D30" s="77">
        <f t="shared" si="4"/>
        <v>169.5155</v>
      </c>
      <c r="E30" s="75">
        <v>4</v>
      </c>
      <c r="F30" s="76">
        <f t="shared" si="5"/>
        <v>0.6855</v>
      </c>
      <c r="G30" s="76">
        <f t="shared" si="6"/>
        <v>0.3145</v>
      </c>
      <c r="H30" s="74">
        <f>'UI Detail'!D226</f>
        <v>539</v>
      </c>
    </row>
    <row r="31" spans="1:10" ht="15.95" customHeight="1" x14ac:dyDescent="0.2">
      <c r="A31" s="68" t="s">
        <v>361</v>
      </c>
      <c r="B31" s="73" t="s">
        <v>382</v>
      </c>
      <c r="C31" s="77">
        <f t="shared" si="4"/>
        <v>53910.016425000002</v>
      </c>
      <c r="D31" s="77">
        <f t="shared" si="4"/>
        <v>24733.333575000001</v>
      </c>
      <c r="E31" s="75">
        <v>4</v>
      </c>
      <c r="F31" s="76">
        <f t="shared" si="5"/>
        <v>0.6855</v>
      </c>
      <c r="G31" s="76">
        <f t="shared" si="6"/>
        <v>0.3145</v>
      </c>
      <c r="H31" s="74">
        <f>'UI Detail'!D227</f>
        <v>78643.350000000006</v>
      </c>
    </row>
    <row r="32" spans="1:10" ht="15.95" customHeight="1" x14ac:dyDescent="0.2">
      <c r="A32" s="68" t="s">
        <v>361</v>
      </c>
      <c r="B32" s="73" t="s">
        <v>383</v>
      </c>
      <c r="C32" s="77">
        <f t="shared" si="4"/>
        <v>495334.76635499927</v>
      </c>
      <c r="D32" s="77">
        <f t="shared" si="4"/>
        <v>227254.24364499966</v>
      </c>
      <c r="E32" s="75">
        <v>4</v>
      </c>
      <c r="F32" s="76">
        <f t="shared" si="5"/>
        <v>0.6855</v>
      </c>
      <c r="G32" s="76">
        <f t="shared" si="6"/>
        <v>0.3145</v>
      </c>
      <c r="H32" s="74">
        <f>'UI Detail'!D228</f>
        <v>722589.00999999896</v>
      </c>
    </row>
    <row r="33" spans="1:10" ht="15.95" customHeight="1" x14ac:dyDescent="0.2">
      <c r="A33" s="68"/>
      <c r="B33" s="73" t="s">
        <v>384</v>
      </c>
      <c r="C33" s="83">
        <f t="shared" si="4"/>
        <v>0</v>
      </c>
      <c r="D33" s="83">
        <f t="shared" si="4"/>
        <v>0</v>
      </c>
      <c r="E33" s="75">
        <v>4</v>
      </c>
      <c r="F33" s="76">
        <f t="shared" si="5"/>
        <v>0.6855</v>
      </c>
      <c r="G33" s="76">
        <f t="shared" si="6"/>
        <v>0.3145</v>
      </c>
      <c r="H33" s="74">
        <f>'UI Detail'!D229</f>
        <v>0</v>
      </c>
    </row>
    <row r="34" spans="1:10" ht="15.95" customHeight="1" x14ac:dyDescent="0.2">
      <c r="A34" s="68"/>
      <c r="B34" s="73" t="s">
        <v>385</v>
      </c>
      <c r="C34" s="78">
        <f>$H34*F34</f>
        <v>739733.97001499997</v>
      </c>
      <c r="D34" s="78">
        <f>$H34*G34</f>
        <v>339381.95998499996</v>
      </c>
      <c r="E34" s="79">
        <v>4</v>
      </c>
      <c r="F34" s="80">
        <f t="shared" si="5"/>
        <v>0.6855</v>
      </c>
      <c r="G34" s="80">
        <f t="shared" si="6"/>
        <v>0.3145</v>
      </c>
      <c r="H34" s="81">
        <f>'UI Detail'!D230</f>
        <v>1079115.93</v>
      </c>
      <c r="J34" s="15">
        <f>+C35+D35-H35</f>
        <v>0</v>
      </c>
    </row>
    <row r="35" spans="1:10" ht="15.95" customHeight="1" x14ac:dyDescent="0.2">
      <c r="A35" s="68" t="s">
        <v>361</v>
      </c>
      <c r="B35" s="69" t="s">
        <v>365</v>
      </c>
      <c r="C35" s="74">
        <f>SUM(C22:C34)</f>
        <v>4955824.9307259908</v>
      </c>
      <c r="D35" s="74">
        <f>SUM(D22:D34)</f>
        <v>2316168.0692739962</v>
      </c>
      <c r="E35" s="75"/>
      <c r="F35" s="74"/>
      <c r="G35" s="86"/>
      <c r="H35" s="87">
        <f>SUM(H22:H34)</f>
        <v>7271992.9999999888</v>
      </c>
      <c r="J35" s="15">
        <f>ROUND('UI Detail'!D231-'Common by Account'!H35,2)</f>
        <v>0</v>
      </c>
    </row>
    <row r="36" spans="1:10" ht="15.95" customHeight="1" x14ac:dyDescent="0.2">
      <c r="A36" s="68" t="s">
        <v>386</v>
      </c>
      <c r="B36" s="69"/>
      <c r="C36" s="83"/>
      <c r="D36" s="83"/>
      <c r="E36" s="75"/>
      <c r="F36" s="82"/>
      <c r="G36" s="86"/>
      <c r="H36" s="83"/>
    </row>
    <row r="37" spans="1:10" ht="15.95" customHeight="1" x14ac:dyDescent="0.2">
      <c r="A37" s="68"/>
      <c r="B37" s="73" t="s">
        <v>387</v>
      </c>
      <c r="C37" s="83">
        <f>$H37*F37</f>
        <v>1202225.903535</v>
      </c>
      <c r="D37" s="83">
        <f>$H37*G37</f>
        <v>551568.26646499999</v>
      </c>
      <c r="E37" s="75">
        <v>4</v>
      </c>
      <c r="F37" s="76">
        <f>VLOOKUP($E37,$B$60:$G$66,5,FALSE)</f>
        <v>0.6855</v>
      </c>
      <c r="G37" s="85">
        <f>VLOOKUP($E37,$B$60:$G$66,6,FALSE)</f>
        <v>0.3145</v>
      </c>
      <c r="H37" s="74">
        <f>'UI Detail'!D236</f>
        <v>1753794.17</v>
      </c>
    </row>
    <row r="38" spans="1:10" ht="15.95" customHeight="1" x14ac:dyDescent="0.2">
      <c r="A38" s="68"/>
      <c r="B38" s="88" t="s">
        <v>388</v>
      </c>
      <c r="C38" s="84">
        <f>$H38*F38</f>
        <v>10549.042965000001</v>
      </c>
      <c r="D38" s="84">
        <f>$H38*G38</f>
        <v>4839.7870350000003</v>
      </c>
      <c r="E38" s="79">
        <v>4</v>
      </c>
      <c r="F38" s="80">
        <f>VLOOKUP($E38,$B$60:$G$66,5,FALSE)</f>
        <v>0.6855</v>
      </c>
      <c r="G38" s="89">
        <f>VLOOKUP($E38,$B$60:$G$66,6,FALSE)</f>
        <v>0.3145</v>
      </c>
      <c r="H38" s="74">
        <f>'UI Detail'!D237</f>
        <v>15388.83</v>
      </c>
      <c r="J38" s="15">
        <f>+C39+D39-H39</f>
        <v>0</v>
      </c>
    </row>
    <row r="39" spans="1:10" ht="15.95" customHeight="1" x14ac:dyDescent="0.2">
      <c r="A39" s="68"/>
      <c r="B39" s="69" t="s">
        <v>365</v>
      </c>
      <c r="C39" s="74">
        <f>SUM(C37:C38)</f>
        <v>1212774.9465000001</v>
      </c>
      <c r="D39" s="74">
        <f>SUM(D37:D38)</f>
        <v>556408.05350000004</v>
      </c>
      <c r="E39" s="75"/>
      <c r="F39" s="82"/>
      <c r="G39" s="86"/>
      <c r="H39" s="87">
        <f>SUM(H37:H38)</f>
        <v>1769183</v>
      </c>
      <c r="J39" s="15">
        <f>'UI Detail'!D238-'Common by Account'!H39</f>
        <v>0</v>
      </c>
    </row>
    <row r="40" spans="1:10" ht="15.95" customHeight="1" x14ac:dyDescent="0.2">
      <c r="A40" s="68" t="s">
        <v>13</v>
      </c>
      <c r="B40" s="73"/>
      <c r="C40" s="74"/>
      <c r="D40" s="74"/>
      <c r="E40" s="75"/>
      <c r="F40" s="82"/>
      <c r="G40" s="86"/>
      <c r="H40" s="74"/>
    </row>
    <row r="41" spans="1:10" ht="15.95" customHeight="1" x14ac:dyDescent="0.2">
      <c r="A41" s="68"/>
      <c r="B41" s="73" t="s">
        <v>389</v>
      </c>
      <c r="C41" s="83">
        <f t="shared" ref="C41:D43" si="7">$H41*F41</f>
        <v>1617723.3845550001</v>
      </c>
      <c r="D41" s="83">
        <f t="shared" si="7"/>
        <v>742194.02544500004</v>
      </c>
      <c r="E41" s="75">
        <v>4</v>
      </c>
      <c r="F41" s="76">
        <f>VLOOKUP($E41,$B$60:$G$66,5,FALSE)</f>
        <v>0.6855</v>
      </c>
      <c r="G41" s="85">
        <f>VLOOKUP($E41,$B$60:$G$66,6,FALSE)</f>
        <v>0.3145</v>
      </c>
      <c r="H41" s="74">
        <f>'UI Detail'!D240</f>
        <v>2359917.41</v>
      </c>
    </row>
    <row r="42" spans="1:10" ht="15.95" customHeight="1" x14ac:dyDescent="0.2">
      <c r="A42" s="68"/>
      <c r="B42" s="73" t="s">
        <v>390</v>
      </c>
      <c r="C42" s="83">
        <f t="shared" si="7"/>
        <v>0</v>
      </c>
      <c r="D42" s="83">
        <f t="shared" si="7"/>
        <v>0</v>
      </c>
      <c r="E42" s="75">
        <v>4</v>
      </c>
      <c r="F42" s="76">
        <f>VLOOKUP($E42,$B$60:$G$66,5,FALSE)</f>
        <v>0.6855</v>
      </c>
      <c r="G42" s="85">
        <f>VLOOKUP($E42,$B$60:$G$66,6,FALSE)</f>
        <v>0.3145</v>
      </c>
      <c r="H42" s="74">
        <f>'UI Detail'!D241</f>
        <v>0</v>
      </c>
    </row>
    <row r="43" spans="1:10" ht="15.95" customHeight="1" x14ac:dyDescent="0.2">
      <c r="A43" s="68"/>
      <c r="B43" s="88" t="s">
        <v>391</v>
      </c>
      <c r="C43" s="84">
        <f t="shared" si="7"/>
        <v>743.81548499999997</v>
      </c>
      <c r="D43" s="84">
        <f t="shared" si="7"/>
        <v>341.25451499999997</v>
      </c>
      <c r="E43" s="79">
        <v>4</v>
      </c>
      <c r="F43" s="80">
        <f>VLOOKUP($E43,$B$60:$G$66,5,FALSE)</f>
        <v>0.6855</v>
      </c>
      <c r="G43" s="89">
        <f>VLOOKUP($E43,$B$60:$G$66,6,FALSE)</f>
        <v>0.3145</v>
      </c>
      <c r="H43" s="81">
        <f>'UI Detail'!D242</f>
        <v>1085.07</v>
      </c>
      <c r="J43" s="15">
        <f>+C44+D44-H44</f>
        <v>0</v>
      </c>
    </row>
    <row r="44" spans="1:10" ht="15.95" customHeight="1" x14ac:dyDescent="0.2">
      <c r="A44" s="68" t="s">
        <v>361</v>
      </c>
      <c r="B44" s="69" t="s">
        <v>365</v>
      </c>
      <c r="C44" s="74">
        <f>SUM(C41:C43)</f>
        <v>1618467.20004</v>
      </c>
      <c r="D44" s="74">
        <f>SUM(D41:D43)</f>
        <v>742535.27996000007</v>
      </c>
      <c r="E44" s="75"/>
      <c r="F44" s="82"/>
      <c r="G44" s="82"/>
      <c r="H44" s="16">
        <f>SUM(H41:H43)</f>
        <v>2361002.48</v>
      </c>
      <c r="J44" s="15">
        <f>'UI Detail'!D243-'Common by Account'!H44</f>
        <v>0</v>
      </c>
    </row>
    <row r="45" spans="1:10" ht="15.95" customHeight="1" x14ac:dyDescent="0.2">
      <c r="A45" s="68" t="s">
        <v>392</v>
      </c>
      <c r="B45" s="69"/>
      <c r="C45" s="83"/>
      <c r="D45" s="83"/>
      <c r="E45" s="75"/>
      <c r="F45" s="82"/>
      <c r="G45" s="82"/>
      <c r="H45" s="22"/>
    </row>
    <row r="46" spans="1:10" ht="15.95" customHeight="1" x14ac:dyDescent="0.2">
      <c r="A46" s="68"/>
      <c r="B46" s="88" t="s">
        <v>393</v>
      </c>
      <c r="C46" s="81">
        <f>$H46*F46</f>
        <v>61439.260514999994</v>
      </c>
      <c r="D46" s="81">
        <f>$H46*G46</f>
        <v>28187.669484999999</v>
      </c>
      <c r="E46" s="79">
        <v>4</v>
      </c>
      <c r="F46" s="80">
        <f>VLOOKUP($E46,$B$60:$G$66,5,FALSE)</f>
        <v>0.6855</v>
      </c>
      <c r="G46" s="80">
        <f>VLOOKUP($E46,$B$60:$G$66,6,FALSE)</f>
        <v>0.3145</v>
      </c>
      <c r="H46" s="90">
        <f>'UI Detail'!D262</f>
        <v>89626.93</v>
      </c>
      <c r="J46" s="15">
        <f>+C47+D47-H47</f>
        <v>0</v>
      </c>
    </row>
    <row r="47" spans="1:10" ht="15.95" customHeight="1" x14ac:dyDescent="0.2">
      <c r="A47" s="68" t="s">
        <v>361</v>
      </c>
      <c r="B47" s="69" t="s">
        <v>365</v>
      </c>
      <c r="C47" s="74">
        <f>C46</f>
        <v>61439.260514999994</v>
      </c>
      <c r="D47" s="74">
        <f>D46</f>
        <v>28187.669484999999</v>
      </c>
      <c r="E47" s="75"/>
      <c r="F47" s="82"/>
      <c r="G47" s="82"/>
      <c r="H47" s="16">
        <f>H46</f>
        <v>89626.93</v>
      </c>
      <c r="J47" s="15">
        <f>'UI Detail'!D263-'Common by Account'!H47</f>
        <v>0</v>
      </c>
    </row>
    <row r="48" spans="1:10" ht="15.95" customHeight="1" x14ac:dyDescent="0.2">
      <c r="A48" s="68"/>
      <c r="B48" s="69"/>
      <c r="C48" s="74"/>
      <c r="D48" s="74"/>
      <c r="E48" s="75"/>
      <c r="F48" s="82"/>
      <c r="G48" s="82"/>
      <c r="H48" s="16"/>
    </row>
    <row r="49" spans="1:10" ht="15.95" customHeight="1" x14ac:dyDescent="0.2">
      <c r="A49" s="91" t="s">
        <v>394</v>
      </c>
      <c r="B49" s="62"/>
      <c r="C49" s="92"/>
      <c r="D49" s="92"/>
      <c r="E49" s="92"/>
      <c r="F49" s="92"/>
      <c r="G49" s="92"/>
      <c r="H49" s="69"/>
    </row>
    <row r="50" spans="1:10" ht="15.95" customHeight="1" x14ac:dyDescent="0.2">
      <c r="A50" s="91"/>
      <c r="B50" s="88" t="s">
        <v>395</v>
      </c>
      <c r="C50" s="81">
        <v>0</v>
      </c>
      <c r="D50" s="81">
        <v>0</v>
      </c>
      <c r="E50" s="79">
        <v>4</v>
      </c>
      <c r="F50" s="80">
        <f>VLOOKUP($E50,$B$60:$G$66,5,FALSE)</f>
        <v>0.6855</v>
      </c>
      <c r="G50" s="80">
        <f>VLOOKUP($E50,$B$60:$G$66,6,FALSE)</f>
        <v>0.3145</v>
      </c>
      <c r="H50" s="90">
        <v>0</v>
      </c>
      <c r="J50" s="15">
        <f>+C51+D51-H51</f>
        <v>0</v>
      </c>
    </row>
    <row r="51" spans="1:10" ht="15.95" customHeight="1" x14ac:dyDescent="0.2">
      <c r="A51" s="91"/>
      <c r="B51" s="69" t="s">
        <v>365</v>
      </c>
      <c r="C51" s="74">
        <f>SUM(C50)</f>
        <v>0</v>
      </c>
      <c r="D51" s="74">
        <f>SUM(D50)</f>
        <v>0</v>
      </c>
      <c r="E51" s="75"/>
      <c r="F51" s="93"/>
      <c r="G51" s="93"/>
      <c r="H51" s="16">
        <f>SUM(H50)</f>
        <v>0</v>
      </c>
    </row>
    <row r="52" spans="1:10" ht="15.95" customHeight="1" x14ac:dyDescent="0.2">
      <c r="A52" s="91"/>
      <c r="B52" s="62"/>
      <c r="C52" s="74"/>
      <c r="D52" s="74"/>
      <c r="E52" s="75"/>
      <c r="F52" s="82"/>
      <c r="G52" s="82"/>
      <c r="H52" s="94"/>
    </row>
    <row r="53" spans="1:10" ht="15.95" customHeight="1" x14ac:dyDescent="0.2">
      <c r="A53" s="68" t="s">
        <v>396</v>
      </c>
      <c r="B53" s="69"/>
      <c r="C53" s="83"/>
      <c r="D53" s="83"/>
      <c r="E53" s="75"/>
      <c r="F53" s="82"/>
      <c r="G53" s="82"/>
      <c r="H53" s="22"/>
    </row>
    <row r="54" spans="1:10" ht="15.95" customHeight="1" x14ac:dyDescent="0.2">
      <c r="A54" s="68"/>
      <c r="B54" s="88" t="s">
        <v>397</v>
      </c>
      <c r="C54" s="74">
        <f>$H54*F54</f>
        <v>0</v>
      </c>
      <c r="D54" s="74">
        <f>$H54*G54</f>
        <v>0</v>
      </c>
      <c r="E54" s="75">
        <v>4</v>
      </c>
      <c r="F54" s="76">
        <f>VLOOKUP($E54,$B$60:$G$66,5,FALSE)</f>
        <v>0.6855</v>
      </c>
      <c r="G54" s="76">
        <f>VLOOKUP($E54,$B$60:$G$66,6,FALSE)</f>
        <v>0.3145</v>
      </c>
      <c r="H54" s="16">
        <f>'UI Detail'!D270</f>
        <v>0</v>
      </c>
    </row>
    <row r="55" spans="1:10" ht="15.95" customHeight="1" x14ac:dyDescent="0.2">
      <c r="A55" s="68"/>
      <c r="B55" s="88" t="s">
        <v>398</v>
      </c>
      <c r="C55" s="84">
        <f>$H55*F55</f>
        <v>0</v>
      </c>
      <c r="D55" s="84">
        <f>$H55*G55</f>
        <v>0</v>
      </c>
      <c r="E55" s="95">
        <v>4</v>
      </c>
      <c r="F55" s="80">
        <f>VLOOKUP($E55,$B$60:$G$66,5,FALSE)</f>
        <v>0.6855</v>
      </c>
      <c r="G55" s="80">
        <f>VLOOKUP($E55,$B$60:$G$66,6,FALSE)</f>
        <v>0.3145</v>
      </c>
      <c r="H55" s="81">
        <f>'UI Detail'!D271</f>
        <v>0</v>
      </c>
      <c r="J55" s="15">
        <f>+C56+D56-H56</f>
        <v>0</v>
      </c>
    </row>
    <row r="56" spans="1:10" ht="15.95" customHeight="1" x14ac:dyDescent="0.2">
      <c r="A56" s="96" t="s">
        <v>361</v>
      </c>
      <c r="B56" s="97" t="s">
        <v>365</v>
      </c>
      <c r="C56" s="81">
        <f>SUM(C54:C55)</f>
        <v>0</v>
      </c>
      <c r="D56" s="81">
        <f>SUM(D54:D55)</f>
        <v>0</v>
      </c>
      <c r="E56" s="79"/>
      <c r="F56" s="98"/>
      <c r="G56" s="98"/>
      <c r="H56" s="90">
        <f>SUM(H54:H55)</f>
        <v>0</v>
      </c>
      <c r="J56" s="15">
        <v>0</v>
      </c>
    </row>
    <row r="57" spans="1:10" ht="15.95" customHeight="1" x14ac:dyDescent="0.2">
      <c r="A57" s="68"/>
      <c r="B57" s="69"/>
      <c r="C57" s="83"/>
      <c r="D57" s="83"/>
      <c r="E57" s="83"/>
      <c r="F57" s="82"/>
      <c r="G57" s="82"/>
      <c r="H57" s="22"/>
    </row>
    <row r="58" spans="1:10" ht="15.95" customHeight="1" x14ac:dyDescent="0.35">
      <c r="A58" s="96" t="s">
        <v>399</v>
      </c>
      <c r="B58" s="97"/>
      <c r="C58" s="99">
        <f>C56+C51+C47+C44+C39+C35+C20+C11</f>
        <v>9439600.3484179843</v>
      </c>
      <c r="D58" s="99">
        <f>D11+D20+D35+D39+D44+D47+D51+D56</f>
        <v>4783604.3315819921</v>
      </c>
      <c r="E58" s="99"/>
      <c r="F58" s="99"/>
      <c r="G58" s="100"/>
      <c r="H58" s="101">
        <f>H11+H20+H35+H39+H44+H47+H51+H56</f>
        <v>14223204.679999977</v>
      </c>
    </row>
    <row r="59" spans="1:10" ht="15.95" customHeight="1" x14ac:dyDescent="0.2">
      <c r="C59" s="102"/>
      <c r="D59" s="102"/>
      <c r="E59" s="102"/>
      <c r="F59" s="102"/>
      <c r="G59" s="102"/>
      <c r="H59" s="102"/>
    </row>
    <row r="60" spans="1:10" ht="15.95" customHeight="1" x14ac:dyDescent="0.2">
      <c r="A60" s="103"/>
      <c r="B60" s="104" t="s">
        <v>400</v>
      </c>
      <c r="C60" s="105"/>
      <c r="D60" s="105"/>
      <c r="E60" s="105"/>
      <c r="F60" s="106" t="s">
        <v>35</v>
      </c>
      <c r="G60" s="106" t="s">
        <v>34</v>
      </c>
      <c r="H60" s="107"/>
    </row>
    <row r="61" spans="1:10" ht="15.95" customHeight="1" x14ac:dyDescent="0.2">
      <c r="A61" s="68"/>
      <c r="B61" s="108">
        <v>1</v>
      </c>
      <c r="C61" s="109" t="s">
        <v>401</v>
      </c>
      <c r="D61" s="48"/>
      <c r="E61" s="48"/>
      <c r="F61" s="110">
        <v>0.58179999999999998</v>
      </c>
      <c r="G61" s="111">
        <v>0.41820000000000002</v>
      </c>
      <c r="H61" s="112">
        <f>SUM(F61:G61)</f>
        <v>1</v>
      </c>
    </row>
    <row r="62" spans="1:10" ht="15.95" customHeight="1" x14ac:dyDescent="0.2">
      <c r="A62" s="68"/>
      <c r="B62" s="108">
        <v>2</v>
      </c>
      <c r="C62" s="109" t="s">
        <v>402</v>
      </c>
      <c r="D62" s="48"/>
      <c r="E62" s="48"/>
      <c r="F62" s="86">
        <v>0.62270000000000003</v>
      </c>
      <c r="G62" s="112">
        <v>0.37730000000000002</v>
      </c>
      <c r="H62" s="112">
        <f>SUM(F62:G62)</f>
        <v>1</v>
      </c>
    </row>
    <row r="63" spans="1:10" ht="15.95" customHeight="1" x14ac:dyDescent="0.2">
      <c r="A63" s="68"/>
      <c r="B63" s="108">
        <v>3</v>
      </c>
      <c r="C63" s="48" t="s">
        <v>403</v>
      </c>
      <c r="D63" s="48"/>
      <c r="E63" s="48"/>
      <c r="F63" s="86">
        <v>0.6099</v>
      </c>
      <c r="G63" s="112">
        <v>0.3901</v>
      </c>
      <c r="H63" s="112">
        <f>SUM(F63:G63)</f>
        <v>1</v>
      </c>
    </row>
    <row r="64" spans="1:10" ht="15.95" customHeight="1" x14ac:dyDescent="0.2">
      <c r="A64" s="68"/>
      <c r="B64" s="108">
        <v>4</v>
      </c>
      <c r="C64" s="109" t="s">
        <v>404</v>
      </c>
      <c r="D64" s="48"/>
      <c r="E64" s="48"/>
      <c r="F64" s="86">
        <v>0.6855</v>
      </c>
      <c r="G64" s="112">
        <v>0.3145</v>
      </c>
      <c r="H64" s="112">
        <f>SUM(F64:G64)</f>
        <v>1</v>
      </c>
    </row>
    <row r="65" spans="1:8" ht="15.95" customHeight="1" x14ac:dyDescent="0.2">
      <c r="A65" s="96"/>
      <c r="B65" s="113">
        <v>5</v>
      </c>
      <c r="C65" s="114" t="s">
        <v>405</v>
      </c>
      <c r="D65" s="24"/>
      <c r="E65" s="24"/>
      <c r="F65" s="115">
        <v>0.69589999999999996</v>
      </c>
      <c r="G65" s="116">
        <v>0.30409999999999998</v>
      </c>
      <c r="H65" s="116">
        <f>SUM(F65:G65)</f>
        <v>1</v>
      </c>
    </row>
    <row r="66" spans="1:8" ht="12" customHeight="1" x14ac:dyDescent="0.2"/>
    <row r="67" spans="1:8" ht="15.95" hidden="1" customHeight="1" outlineLevel="1" x14ac:dyDescent="0.2"/>
    <row r="68" spans="1:8" ht="15.95" hidden="1" customHeight="1" outlineLevel="1" x14ac:dyDescent="0.2">
      <c r="B68" s="181" t="s">
        <v>406</v>
      </c>
      <c r="C68" s="182"/>
      <c r="D68" s="182"/>
      <c r="E68" s="182"/>
      <c r="F68" s="182"/>
      <c r="G68" s="182"/>
      <c r="H68" s="183"/>
    </row>
    <row r="69" spans="1:8" ht="15.95" hidden="1" customHeight="1" outlineLevel="1" x14ac:dyDescent="0.2">
      <c r="B69" s="68" t="s">
        <v>407</v>
      </c>
      <c r="C69" s="20">
        <v>0</v>
      </c>
      <c r="D69" s="20">
        <v>0</v>
      </c>
      <c r="E69" s="62"/>
      <c r="F69" s="62"/>
      <c r="G69" s="62"/>
      <c r="H69" s="16">
        <v>0</v>
      </c>
    </row>
    <row r="70" spans="1:8" ht="15.95" hidden="1" customHeight="1" outlineLevel="1" x14ac:dyDescent="0.2">
      <c r="B70" s="96" t="s">
        <v>408</v>
      </c>
      <c r="C70" s="18" t="e">
        <f>#REF!+C58</f>
        <v>#REF!</v>
      </c>
      <c r="D70" s="18" t="e">
        <f>ROUND(#REF!+D58,2)</f>
        <v>#REF!</v>
      </c>
      <c r="E70" s="117"/>
      <c r="F70" s="117"/>
      <c r="G70" s="117"/>
      <c r="H70" s="90" t="e">
        <f>ROUND(#REF!+H58,2)</f>
        <v>#REF!</v>
      </c>
    </row>
    <row r="71" spans="1:8" ht="15.95" hidden="1" customHeight="1" outlineLevel="1" x14ac:dyDescent="0.2"/>
    <row r="72" spans="1:8" ht="15.95" customHeight="1" collapsed="1" x14ac:dyDescent="0.2"/>
    <row r="74" spans="1:8" ht="15.95" customHeight="1" x14ac:dyDescent="0.2">
      <c r="A74" s="118"/>
      <c r="C74" s="119"/>
      <c r="D74" s="119"/>
      <c r="E74" s="119"/>
      <c r="F74" s="119"/>
      <c r="G74" s="119"/>
      <c r="H74" s="119"/>
    </row>
    <row r="75" spans="1:8" ht="15.95" customHeight="1" x14ac:dyDescent="0.2">
      <c r="C75" s="119"/>
      <c r="D75" s="119"/>
      <c r="E75" s="119"/>
      <c r="F75" s="119"/>
      <c r="G75" s="119"/>
      <c r="H75" s="119"/>
    </row>
  </sheetData>
  <mergeCells count="5">
    <mergeCell ref="B1:H1"/>
    <mergeCell ref="B2:H2"/>
    <mergeCell ref="A3:H3"/>
    <mergeCell ref="B4:H4"/>
    <mergeCell ref="B68:H68"/>
  </mergeCells>
  <conditionalFormatting sqref="H69:H70 C69:D70">
    <cfRule type="cellIs" dxfId="1" priority="1" stopIfTrue="1" operator="notEqual">
      <formula>0</formula>
    </cfRule>
  </conditionalFormatting>
  <conditionalFormatting sqref="J20 J11 J35 J39 J44 J56 J47">
    <cfRule type="cellIs" dxfId="0" priority="2" stopIfTrue="1" operator="notEqual">
      <formula>0</formula>
    </cfRule>
  </conditionalFormatting>
  <pageMargins left="0.7" right="0.7" top="0.75" bottom="0.75" header="0.3" footer="0.3"/>
  <pageSetup scale="66" fitToHeight="0" orientation="portrait" r:id="rId1"/>
  <headerFooter>
    <oddFooter>&amp;C&amp;"Arial,Regular"&amp;P of &amp;N&amp;R&amp;"Arial,Regular"&amp;A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2016-03-02T08:00:00+00:00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E8FFDE5-0530-4F66-B29B-C38B7406229F}"/>
</file>

<file path=customXml/itemProps2.xml><?xml version="1.0" encoding="utf-8"?>
<ds:datastoreItem xmlns:ds="http://schemas.openxmlformats.org/officeDocument/2006/customXml" ds:itemID="{6261BFDC-9156-4BEE-9346-E2059AF2A2D3}"/>
</file>

<file path=customXml/itemProps3.xml><?xml version="1.0" encoding="utf-8"?>
<ds:datastoreItem xmlns:ds="http://schemas.openxmlformats.org/officeDocument/2006/customXml" ds:itemID="{6B320A68-416D-4F5E-857A-E39240697EED}"/>
</file>

<file path=customXml/itemProps4.xml><?xml version="1.0" encoding="utf-8"?>
<ds:datastoreItem xmlns:ds="http://schemas.openxmlformats.org/officeDocument/2006/customXml" ds:itemID="{202917A7-2397-42C2-BC47-EC455A750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ltraor</cp:lastModifiedBy>
  <cp:lastPrinted>2016-03-02T21:38:43Z</cp:lastPrinted>
  <dcterms:created xsi:type="dcterms:W3CDTF">2016-01-29T23:15:08Z</dcterms:created>
  <dcterms:modified xsi:type="dcterms:W3CDTF">2016-03-02T21:38:54Z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