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ge 1" sheetId="1" r:id="rId1"/>
  </sheets>
  <definedNames>
    <definedName name="_xlnm.Print_Area" localSheetId="0">'Page 1'!$A$1:$L$22</definedName>
    <definedName name="Z_3FA6DA11_41B2_44F6_AA7B_856DEFC92055_.wvu.PrintArea" localSheetId="0" hidden="1">'Page 1'!$A$1:$L$22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<sst xmlns="http://schemas.openxmlformats.org/spreadsheetml/2006/main" count="52" uniqueCount="38">
  <si>
    <t>Puget Sound Energy</t>
  </si>
  <si>
    <t>Gas Load Characteristics</t>
  </si>
  <si>
    <t>12 Months ended September 30, 2003</t>
  </si>
  <si>
    <t>Line No.</t>
  </si>
  <si>
    <t>Customer Class</t>
  </si>
  <si>
    <t>38 HDD Peak Day Demand</t>
  </si>
  <si>
    <t>Annual Load Factor</t>
  </si>
  <si>
    <t>Seasonal Load Factor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</si>
  <si>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</si>
  <si>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</si>
  <si>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</si>
  <si>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</si>
  <si>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</si>
  <si>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</si>
  <si>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</si>
  <si>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</si>
  <si>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</si>
  <si>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</si>
  <si>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</si>
  <si>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(%)</t>
  </si>
  <si>
    <t>(therms)</t>
  </si>
  <si>
    <t>System Total</t>
  </si>
  <si>
    <t>Annual
Throughput</t>
  </si>
  <si>
    <t>Average
Customers</t>
  </si>
  <si>
    <t>Percent
of
Total</t>
  </si>
  <si>
    <t>Seasonal
Throughput</t>
  </si>
  <si>
    <t>NA</t>
  </si>
  <si>
    <t>Annual
Use per
Customer</t>
  </si>
  <si>
    <t>Seasonal
Use per
Customer</t>
  </si>
  <si>
    <r>
      <t xml:space="preserve">C&amp;I High Load Factor
</t>
    </r>
    <r>
      <rPr>
        <i/>
        <sz val="10"/>
        <rFont val="Arial"/>
        <family val="2"/>
      </rPr>
      <t xml:space="preserve">  Rate 41</t>
    </r>
  </si>
  <si>
    <r>
      <t xml:space="preserve">Firm and Interruptible
 </t>
    </r>
    <r>
      <rPr>
        <i/>
        <sz val="10"/>
        <rFont val="Arial"/>
        <family val="2"/>
      </rPr>
      <t xml:space="preserve"> Rate 85</t>
    </r>
  </si>
  <si>
    <r>
      <t xml:space="preserve">Firm and Interruptible
 </t>
    </r>
    <r>
      <rPr>
        <i/>
        <sz val="10"/>
        <rFont val="Arial"/>
        <family val="2"/>
      </rPr>
      <t xml:space="preserve"> Rate 86</t>
    </r>
  </si>
  <si>
    <r>
      <t xml:space="preserve">Firm and Interruptible
</t>
    </r>
    <r>
      <rPr>
        <i/>
        <sz val="10"/>
        <rFont val="Arial"/>
        <family val="2"/>
      </rPr>
      <t xml:space="preserve">  Rate 87</t>
    </r>
  </si>
  <si>
    <r>
      <t xml:space="preserve">Transportation Service
 </t>
    </r>
    <r>
      <rPr>
        <i/>
        <sz val="10"/>
        <rFont val="Arial"/>
        <family val="2"/>
      </rPr>
      <t xml:space="preserve"> Rate 57</t>
    </r>
  </si>
  <si>
    <r>
      <t xml:space="preserve">CNG Service
 </t>
    </r>
    <r>
      <rPr>
        <i/>
        <sz val="10"/>
        <rFont val="Arial"/>
        <family val="2"/>
      </rPr>
      <t xml:space="preserve"> Rate 50</t>
    </r>
  </si>
  <si>
    <t xml:space="preserve">Transportation Service
</t>
  </si>
  <si>
    <r>
      <t xml:space="preserve">Residential
 </t>
    </r>
    <r>
      <rPr>
        <i/>
        <sz val="10"/>
        <rFont val="Arial"/>
        <family val="2"/>
      </rPr>
      <t xml:space="preserve"> Rates 23, 16, 53</t>
    </r>
  </si>
  <si>
    <r>
      <t xml:space="preserve">C&amp;I 
    </t>
    </r>
    <r>
      <rPr>
        <i/>
        <sz val="10"/>
        <rFont val="Arial"/>
        <family val="2"/>
      </rPr>
      <t>Rates 31, 16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</si>
</sst>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2">
    <font>
      <sz val="10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wrapText="1"/>
    </xf>
    <xf numFmtId="0" fontId="0" fillId="0" borderId="1" xfId="0" applyBorder="1" applyAlignment="1" quotePrefix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left" vertical="top" wrapText="1"/>
    </xf>
    <xf numFmtId="166" fontId="0" fillId="0" borderId="0" xfId="15" applyNumberFormat="1" applyAlignment="1">
      <alignment vertical="top"/>
    </xf>
    <xf numFmtId="10" fontId="0" fillId="0" borderId="0" xfId="19" applyNumberFormat="1" applyAlignment="1">
      <alignment vertical="top"/>
    </xf>
    <xf numFmtId="10" fontId="0" fillId="0" borderId="0" xfId="19" applyNumberFormat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Border="1" applyAlignment="1" quotePrefix="1">
      <alignment horizontal="center" wrapText="1"/>
    </xf>
    <xf numFmtId="0" fontId="0" fillId="2" borderId="2" xfId="0" applyFill="1" applyBorder="1" applyAlignment="1" quotePrefix="1">
      <alignment horizontal="left" vertical="top" wrapText="1"/>
    </xf>
    <xf numFmtId="166" fontId="0" fillId="2" borderId="3" xfId="15" applyNumberFormat="1" applyFill="1" applyBorder="1" applyAlignment="1">
      <alignment vertical="top"/>
    </xf>
    <xf numFmtId="166" fontId="0" fillId="2" borderId="4" xfId="15" applyNumberFormat="1" applyFill="1" applyBorder="1" applyAlignment="1">
      <alignment vertical="top"/>
    </xf>
    <xf numFmtId="166" fontId="0" fillId="2" borderId="5" xfId="15" applyNumberFormat="1" applyFill="1" applyBorder="1" applyAlignment="1">
      <alignment vertical="top"/>
    </xf>
    <xf numFmtId="10" fontId="0" fillId="2" borderId="6" xfId="19" applyNumberFormat="1" applyFill="1" applyBorder="1" applyAlignment="1">
      <alignment vertical="top"/>
    </xf>
    <xf numFmtId="166" fontId="0" fillId="2" borderId="7" xfId="15" applyNumberFormat="1" applyFill="1" applyBorder="1" applyAlignment="1">
      <alignment vertical="top"/>
    </xf>
    <xf numFmtId="10" fontId="0" fillId="2" borderId="8" xfId="19" applyNumberFormat="1" applyFill="1" applyBorder="1" applyAlignment="1">
      <alignment vertical="top"/>
    </xf>
    <xf numFmtId="166" fontId="0" fillId="2" borderId="9" xfId="15" applyNumberFormat="1" applyFill="1" applyBorder="1" applyAlignment="1">
      <alignment vertical="top"/>
    </xf>
    <xf numFmtId="10" fontId="0" fillId="2" borderId="0" xfId="19" applyNumberFormat="1" applyFill="1" applyBorder="1" applyAlignment="1">
      <alignment vertical="top"/>
    </xf>
    <xf numFmtId="10" fontId="0" fillId="2" borderId="10" xfId="19" applyNumberFormat="1" applyFill="1" applyBorder="1" applyAlignment="1">
      <alignment vertical="top"/>
    </xf>
    <xf numFmtId="166" fontId="0" fillId="2" borderId="8" xfId="15" applyNumberFormat="1" applyFill="1" applyBorder="1" applyAlignment="1">
      <alignment vertical="top"/>
    </xf>
    <xf numFmtId="166" fontId="0" fillId="2" borderId="6" xfId="15" applyNumberFormat="1" applyFill="1" applyBorder="1" applyAlignment="1">
      <alignment vertical="top"/>
    </xf>
    <xf numFmtId="10" fontId="0" fillId="2" borderId="11" xfId="19" applyNumberFormat="1" applyFill="1" applyBorder="1" applyAlignment="1">
      <alignment vertical="top"/>
    </xf>
    <xf numFmtId="166" fontId="0" fillId="2" borderId="12" xfId="15" applyNumberFormat="1" applyFill="1" applyBorder="1" applyAlignment="1">
      <alignment vertical="top"/>
    </xf>
    <xf numFmtId="0" fontId="0" fillId="2" borderId="13" xfId="0" applyFill="1" applyBorder="1" applyAlignment="1" quotePrefix="1">
      <alignment horizontal="left" vertical="top" wrapText="1"/>
    </xf>
    <xf numFmtId="0" fontId="0" fillId="2" borderId="14" xfId="0" applyFill="1" applyBorder="1" applyAlignment="1" quotePrefix="1">
      <alignment horizontal="left" vertical="top" wrapText="1"/>
    </xf>
    <xf numFmtId="10" fontId="0" fillId="2" borderId="2" xfId="19" applyNumberFormat="1" applyFill="1" applyBorder="1" applyAlignment="1">
      <alignment vertical="top"/>
    </xf>
    <xf numFmtId="166" fontId="0" fillId="2" borderId="2" xfId="15" applyNumberFormat="1" applyFill="1" applyBorder="1" applyAlignment="1">
      <alignment vertical="top"/>
    </xf>
    <xf numFmtId="10" fontId="0" fillId="2" borderId="3" xfId="19" applyNumberFormat="1" applyFill="1" applyBorder="1" applyAlignment="1">
      <alignment vertical="top"/>
    </xf>
    <xf numFmtId="10" fontId="0" fillId="2" borderId="4" xfId="19" applyNumberForma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B1">
      <selection activeCell="H17" sqref="H17"/>
    </sheetView>
  </sheetViews>
  <sheetFormatPr defaultColWidth="9.140625" defaultRowHeight="12.75"/>
  <cols>
    <col min="2" max="2" width="21.28125" style="0" customWidth="1"/>
    <col min="3" max="3" width="11.28125" style="0" bestFit="1" customWidth="1"/>
    <col min="4" max="4" width="16.57421875" style="0" bestFit="1" customWidth="1"/>
    <col min="6" max="6" width="12.28125" style="0" bestFit="1" customWidth="1"/>
    <col min="8" max="8" width="12.8515625" style="0" bestFit="1" customWidth="1"/>
    <col min="9" max="10" width="10.28125" style="0" bestFit="1" customWidth="1"/>
    <col min="12" max="12" width="9.28125" style="0" bestFit="1" customWidth="1"/>
  </cols>
  <sheetData>
    <row r="1" spans="1:12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6" spans="1:12" s="11" customFormat="1" ht="38.25">
      <c r="A6" s="9" t="s">
        <v>3</v>
      </c>
      <c r="B6" s="9" t="s">
        <v>4</v>
      </c>
      <c r="C6" s="10" t="s">
        <v>23</v>
      </c>
      <c r="D6" s="10" t="s">
        <v>22</v>
      </c>
      <c r="E6" s="10" t="s">
        <v>24</v>
      </c>
      <c r="F6" s="10" t="s">
        <v>25</v>
      </c>
      <c r="G6" s="10" t="s">
        <v>24</v>
      </c>
      <c r="H6" s="10" t="s">
        <v>27</v>
      </c>
      <c r="I6" s="10" t="s">
        <v>28</v>
      </c>
      <c r="J6" s="9" t="s">
        <v>5</v>
      </c>
      <c r="K6" s="9" t="s">
        <v>6</v>
      </c>
      <c r="L6" s="9" t="s">
        <v>7</v>
      </c>
    </row>
    <row r="7" spans="1:12" s="11" customFormat="1" ht="12.75">
      <c r="A7" s="16"/>
      <c r="B7" s="16"/>
      <c r="C7" s="17"/>
      <c r="D7" s="17"/>
      <c r="E7" s="17"/>
      <c r="F7" s="17"/>
      <c r="G7" s="17"/>
      <c r="H7" s="17"/>
      <c r="I7" s="17"/>
      <c r="J7" s="16"/>
      <c r="K7" s="16"/>
      <c r="L7" s="16"/>
    </row>
    <row r="8" spans="1:12" s="2" customFormat="1" ht="12.75">
      <c r="A8" s="4"/>
      <c r="B8" s="4"/>
      <c r="C8" s="4"/>
      <c r="D8" s="5" t="s">
        <v>20</v>
      </c>
      <c r="E8" s="5" t="s">
        <v>19</v>
      </c>
      <c r="F8" s="5" t="s">
        <v>20</v>
      </c>
      <c r="G8" s="5" t="s">
        <v>19</v>
      </c>
      <c r="H8" s="5" t="s">
        <v>20</v>
      </c>
      <c r="I8" s="5" t="s">
        <v>20</v>
      </c>
      <c r="J8" s="5" t="s">
        <v>20</v>
      </c>
      <c r="K8" s="5" t="s">
        <v>19</v>
      </c>
      <c r="L8" s="5" t="s">
        <v>19</v>
      </c>
    </row>
    <row r="9" spans="1:12" s="2" customFormat="1" ht="12.75">
      <c r="A9" s="4"/>
      <c r="B9" s="4"/>
      <c r="C9" s="4"/>
      <c r="D9" s="5"/>
      <c r="E9" s="5"/>
      <c r="F9" s="4"/>
      <c r="G9" s="4"/>
      <c r="H9" s="4"/>
      <c r="I9" s="4"/>
      <c r="J9" s="4"/>
      <c r="K9" s="4"/>
      <c r="L9" s="4"/>
    </row>
    <row r="10" spans="2:12" s="1" customFormat="1" ht="12.75">
      <c r="B10" s="3" t="s">
        <v>8</v>
      </c>
      <c r="C10" s="3" t="s">
        <v>9</v>
      </c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</row>
    <row r="11" ht="13.5" thickBot="1"/>
    <row r="12" spans="1:12" s="7" customFormat="1" ht="26.25" thickBot="1">
      <c r="A12" s="6">
        <v>1</v>
      </c>
      <c r="B12" s="32" t="s">
        <v>36</v>
      </c>
      <c r="C12" s="13">
        <v>578799</v>
      </c>
      <c r="D12" s="23">
        <v>498267928</v>
      </c>
      <c r="E12" s="24">
        <f>+D12/D$22</f>
        <v>0.48853586181578135</v>
      </c>
      <c r="F12" s="28">
        <v>326790889.5</v>
      </c>
      <c r="G12" s="30">
        <f>+F12/F$22</f>
        <v>0.6471257924674765</v>
      </c>
      <c r="H12" s="13">
        <f aca="true" t="shared" si="0" ref="H12:H20">+D12/C12</f>
        <v>860.8652191866261</v>
      </c>
      <c r="I12" s="13">
        <f>+F12/C12</f>
        <v>564.6016829676623</v>
      </c>
      <c r="J12" s="13">
        <v>4390126.8</v>
      </c>
      <c r="K12" s="14">
        <f>+D12/(J12*365)</f>
        <v>0.31095174994920516</v>
      </c>
      <c r="L12" s="14">
        <f>+F12/(J12*365)</f>
        <v>0.203938871533153</v>
      </c>
    </row>
    <row r="13" spans="1:12" s="7" customFormat="1" ht="26.25" thickBot="1">
      <c r="A13" s="6">
        <f>+A12+1</f>
        <v>2</v>
      </c>
      <c r="B13" s="33" t="s">
        <v>37</v>
      </c>
      <c r="C13" s="13">
        <v>47778</v>
      </c>
      <c r="D13" s="25">
        <v>192814189</v>
      </c>
      <c r="E13" s="26">
        <f>+D13/D$22</f>
        <v>0.18904818211262825</v>
      </c>
      <c r="F13" s="29">
        <v>118170991</v>
      </c>
      <c r="G13" s="22">
        <f aca="true" t="shared" si="1" ref="E13:G20">+F13/F$22</f>
        <v>0.234007429994593</v>
      </c>
      <c r="H13" s="31">
        <f t="shared" si="0"/>
        <v>4035.6270459207167</v>
      </c>
      <c r="I13" s="20">
        <f aca="true" t="shared" si="2" ref="I13:I22">+F13/C13</f>
        <v>2473.334819372933</v>
      </c>
      <c r="J13" s="13">
        <v>1689357.4</v>
      </c>
      <c r="K13" s="36">
        <f aca="true" t="shared" si="3" ref="K13:K22">+D13/(J13*365)</f>
        <v>0.31269762813647045</v>
      </c>
      <c r="L13" s="37">
        <f>+F13/(J13*365)</f>
        <v>0.19164455060014382</v>
      </c>
    </row>
    <row r="14" spans="1:12" s="7" customFormat="1" ht="26.25" thickBot="1">
      <c r="A14" s="6">
        <f aca="true" t="shared" si="4" ref="A14:A20">+A13+1</f>
        <v>3</v>
      </c>
      <c r="B14" s="12" t="s">
        <v>29</v>
      </c>
      <c r="C14" s="13">
        <v>1342</v>
      </c>
      <c r="D14" s="21">
        <v>49128843</v>
      </c>
      <c r="E14" s="27">
        <f>+D14/D$22</f>
        <v>0.04816926859281462</v>
      </c>
      <c r="F14" s="13">
        <v>23088328.6</v>
      </c>
      <c r="G14" s="14">
        <f t="shared" si="1"/>
        <v>0.04572053084125071</v>
      </c>
      <c r="H14" s="13">
        <f t="shared" si="0"/>
        <v>36608.675856929956</v>
      </c>
      <c r="I14" s="13">
        <f t="shared" si="2"/>
        <v>17204.417734724295</v>
      </c>
      <c r="J14" s="13">
        <v>305839</v>
      </c>
      <c r="K14" s="14">
        <f t="shared" si="3"/>
        <v>0.4400994309522778</v>
      </c>
      <c r="L14" s="14">
        <f>+F14/(J14*365)</f>
        <v>0.20682677746958547</v>
      </c>
    </row>
    <row r="15" spans="1:12" s="7" customFormat="1" ht="25.5">
      <c r="A15" s="6">
        <f t="shared" si="4"/>
        <v>4</v>
      </c>
      <c r="B15" s="12" t="s">
        <v>30</v>
      </c>
      <c r="C15" s="13">
        <v>38</v>
      </c>
      <c r="D15" s="13">
        <v>14391565.1</v>
      </c>
      <c r="E15" s="14">
        <f t="shared" si="1"/>
        <v>0.014110472025015468</v>
      </c>
      <c r="F15" s="13">
        <v>7775076.7</v>
      </c>
      <c r="G15" s="14">
        <f t="shared" si="1"/>
        <v>0.01539655122785457</v>
      </c>
      <c r="H15" s="13">
        <f t="shared" si="0"/>
        <v>378725.397368421</v>
      </c>
      <c r="I15" s="13">
        <f t="shared" si="2"/>
        <v>204607.28157894738</v>
      </c>
      <c r="J15" s="13">
        <v>40956.3</v>
      </c>
      <c r="K15" s="14">
        <f t="shared" si="3"/>
        <v>0.9627077025867095</v>
      </c>
      <c r="L15" s="15" t="s">
        <v>26</v>
      </c>
    </row>
    <row r="16" spans="1:12" s="7" customFormat="1" ht="25.5">
      <c r="A16" s="6">
        <f t="shared" si="4"/>
        <v>5</v>
      </c>
      <c r="B16" s="12" t="s">
        <v>31</v>
      </c>
      <c r="C16" s="13">
        <v>568</v>
      </c>
      <c r="D16" s="13">
        <v>22163693.7</v>
      </c>
      <c r="E16" s="14">
        <f t="shared" si="1"/>
        <v>0.021730797015597807</v>
      </c>
      <c r="F16" s="13">
        <v>13817395.1</v>
      </c>
      <c r="G16" s="14">
        <f t="shared" si="1"/>
        <v>0.027361817728776452</v>
      </c>
      <c r="H16" s="13">
        <f t="shared" si="0"/>
        <v>39020.5875</v>
      </c>
      <c r="I16" s="13">
        <f t="shared" si="2"/>
        <v>24326.399823943662</v>
      </c>
      <c r="J16" s="13">
        <v>84207.1</v>
      </c>
      <c r="K16" s="14">
        <f t="shared" si="3"/>
        <v>0.7211084159548384</v>
      </c>
      <c r="L16" s="15" t="s">
        <v>26</v>
      </c>
    </row>
    <row r="17" spans="1:12" s="7" customFormat="1" ht="26.25" thickBot="1">
      <c r="A17" s="6">
        <f t="shared" si="4"/>
        <v>6</v>
      </c>
      <c r="B17" s="12" t="s">
        <v>32</v>
      </c>
      <c r="C17" s="13">
        <v>13</v>
      </c>
      <c r="D17" s="13">
        <v>30720279.6</v>
      </c>
      <c r="E17" s="14">
        <f t="shared" si="1"/>
        <v>0.030120257448333635</v>
      </c>
      <c r="F17" s="13">
        <v>15318344</v>
      </c>
      <c r="G17" s="14">
        <f t="shared" si="1"/>
        <v>0.030334063215337628</v>
      </c>
      <c r="H17" s="13">
        <f t="shared" si="0"/>
        <v>2363098.4307692307</v>
      </c>
      <c r="I17" s="13">
        <f t="shared" si="2"/>
        <v>1178334.1538461538</v>
      </c>
      <c r="J17" s="13">
        <v>63384.4</v>
      </c>
      <c r="K17" s="14">
        <f t="shared" si="3"/>
        <v>1.3278527459286686</v>
      </c>
      <c r="L17" s="15" t="s">
        <v>26</v>
      </c>
    </row>
    <row r="18" spans="1:12" s="7" customFormat="1" ht="26.25" thickBot="1">
      <c r="A18" s="6">
        <f t="shared" si="4"/>
        <v>7</v>
      </c>
      <c r="B18" s="12" t="s">
        <v>33</v>
      </c>
      <c r="C18" s="13">
        <v>120</v>
      </c>
      <c r="D18" s="13">
        <v>173948491.9</v>
      </c>
      <c r="E18" s="34">
        <f t="shared" si="1"/>
        <v>0.1705509659090921</v>
      </c>
      <c r="F18" s="13">
        <v>0</v>
      </c>
      <c r="G18" s="15" t="s">
        <v>26</v>
      </c>
      <c r="H18" s="13">
        <f t="shared" si="0"/>
        <v>1449570.7658333334</v>
      </c>
      <c r="I18" s="13">
        <f t="shared" si="2"/>
        <v>0</v>
      </c>
      <c r="J18" s="13">
        <v>267897.2</v>
      </c>
      <c r="K18" s="14">
        <f t="shared" si="3"/>
        <v>1.7789331530338186</v>
      </c>
      <c r="L18" s="15" t="s">
        <v>26</v>
      </c>
    </row>
    <row r="19" spans="1:12" s="7" customFormat="1" ht="26.25" thickBot="1">
      <c r="A19" s="6">
        <f t="shared" si="4"/>
        <v>8</v>
      </c>
      <c r="B19" s="18" t="s">
        <v>35</v>
      </c>
      <c r="C19" s="13">
        <v>15</v>
      </c>
      <c r="D19" s="13">
        <v>38431300.5</v>
      </c>
      <c r="E19" s="14">
        <f t="shared" si="1"/>
        <v>0.037680668281882206</v>
      </c>
      <c r="F19" s="13">
        <v>0</v>
      </c>
      <c r="G19" s="15" t="s">
        <v>26</v>
      </c>
      <c r="H19" s="13">
        <f t="shared" si="0"/>
        <v>2562086.7</v>
      </c>
      <c r="I19" s="13">
        <f t="shared" si="2"/>
        <v>0</v>
      </c>
      <c r="J19" s="13">
        <v>120144.8</v>
      </c>
      <c r="K19" s="14">
        <f t="shared" si="3"/>
        <v>0.8763694662322077</v>
      </c>
      <c r="L19" s="15" t="s">
        <v>26</v>
      </c>
    </row>
    <row r="20" spans="1:12" s="7" customFormat="1" ht="26.25" thickBot="1">
      <c r="A20" s="6">
        <f t="shared" si="4"/>
        <v>9</v>
      </c>
      <c r="B20" s="12" t="s">
        <v>34</v>
      </c>
      <c r="C20" s="13">
        <v>7</v>
      </c>
      <c r="D20" s="13">
        <v>54593.1</v>
      </c>
      <c r="E20" s="14">
        <f t="shared" si="1"/>
        <v>5.352679885448122E-05</v>
      </c>
      <c r="F20" s="13">
        <v>27175.7</v>
      </c>
      <c r="G20" s="14">
        <f t="shared" si="1"/>
        <v>5.38145247110948E-05</v>
      </c>
      <c r="H20" s="13">
        <f t="shared" si="0"/>
        <v>7799.0142857142855</v>
      </c>
      <c r="I20" s="13">
        <f t="shared" si="2"/>
        <v>3882.2428571428572</v>
      </c>
      <c r="J20" s="13">
        <v>162</v>
      </c>
      <c r="K20" s="36">
        <f t="shared" si="3"/>
        <v>0.9232724505327244</v>
      </c>
      <c r="L20" s="37">
        <f>+F20/(J20*365)</f>
        <v>0.45959242347370205</v>
      </c>
    </row>
    <row r="21" spans="1:10" s="7" customFormat="1" ht="13.5" thickBot="1">
      <c r="A21" s="6"/>
      <c r="B21" s="12"/>
      <c r="C21" s="13"/>
      <c r="D21" s="13"/>
      <c r="E21" s="14"/>
      <c r="F21" s="13">
        <v>0</v>
      </c>
      <c r="G21" s="14"/>
      <c r="H21" s="13"/>
      <c r="I21" s="13"/>
      <c r="J21" s="13"/>
    </row>
    <row r="22" spans="1:12" s="7" customFormat="1" ht="13.5" thickBot="1">
      <c r="A22" s="6">
        <f>+A20+1</f>
        <v>10</v>
      </c>
      <c r="B22" s="12" t="s">
        <v>21</v>
      </c>
      <c r="C22" s="13">
        <f>SUM(C12:C21)</f>
        <v>628680</v>
      </c>
      <c r="D22" s="35">
        <f>SUM(D12:D21)</f>
        <v>1019920883.9000001</v>
      </c>
      <c r="E22" s="14">
        <f>SUM(E12:E21)</f>
        <v>0.9999999999999999</v>
      </c>
      <c r="F22" s="35">
        <f>SUM(F12:F21)</f>
        <v>504988200.6</v>
      </c>
      <c r="G22" s="14">
        <f>SUM(G12:G21)</f>
        <v>0.9999999999999999</v>
      </c>
      <c r="H22" s="19">
        <f>+D22/C22</f>
        <v>1622.3211870904117</v>
      </c>
      <c r="I22" s="20">
        <f t="shared" si="2"/>
        <v>803.2515756823822</v>
      </c>
      <c r="J22" s="13">
        <f>SUM(J12:J21)</f>
        <v>6962074.999999999</v>
      </c>
      <c r="K22" s="36">
        <f t="shared" si="3"/>
        <v>0.40136077125093456</v>
      </c>
      <c r="L22" s="37">
        <f>SUM(F12:F14,F20)/(SUM(J12:J14,J20)*365)</f>
        <v>0.20083106511195156</v>
      </c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</sheetData>
  <printOptions horizontalCentered="1"/>
  <pageMargins left="0.25" right="0.25" top="2" bottom="1" header="1.5" footer="0.5"/>
  <pageSetup horizontalDpi="600" verticalDpi="600" orientation="landscape" scale="90" r:id="rId1"/>
  <headerFooter alignWithMargins="0">
    <oddHeader>&amp;RDocket No. UG-04________
Exhibit No. _______ (CEP-5)
Page &amp;P of &amp;N
&amp;"Arial,Bold"REVISED 7/19/04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0+</dc:subject>
  <dc:creator>Kuzma, Jason</dc:creator>
  <cp:keywords/>
  <dc:description/>
  <cp:lastModifiedBy>No Name</cp:lastModifiedBy>
  <cp:lastPrinted>2004-07-12T22:50:21Z</cp:lastPrinted>
  <dcterms:created xsi:type="dcterms:W3CDTF">2004-04-02T16:59:29Z</dcterms:created>
  <dcterms:modified xsi:type="dcterms:W3CDTF">2004-04-03T04:29:34Z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Kuzma, Jason</vt:lpwstr>
  </property>
  <property fmtid="{D5CDD505-2E9C-101B-9397-08002B2CF9AE}" pid="4" name="archive">
    <vt:lpwstr/>
  </property>
  <property fmtid="{D5CDD505-2E9C-101B-9397-08002B2CF9AE}" pid="5" name="template">
    <vt:lpwstr/>
  </property>
  <property fmtid="{D5CDD505-2E9C-101B-9397-08002B2CF9AE}" pid="6" name="encrypt">
    <vt:lpwstr>0</vt:lpwstr>
  </property>
  <property fmtid="{D5CDD505-2E9C-101B-9397-08002B2CF9AE}" pid="7" name="association">
    <vt:lpwstr>Environ/Energy</vt:lpwstr>
  </property>
  <property fmtid="{D5CDD505-2E9C-101B-9397-08002B2CF9AE}" pid="8" name="reference">
    <vt:lpwstr/>
  </property>
  <property fmtid="{D5CDD505-2E9C-101B-9397-08002B2CF9AE}" pid="9" name="doctype">
    <vt:lpwstr>IMPORT</vt:lpwstr>
  </property>
  <property fmtid="{D5CDD505-2E9C-101B-9397-08002B2CF9AE}" pid="10" name="title">
    <vt:lpwstr/>
  </property>
  <property fmtid="{D5CDD505-2E9C-101B-9397-08002B2CF9AE}" pid="11" name="catid">
    <vt:lpwstr>BA</vt:lpwstr>
  </property>
  <property fmtid="{D5CDD505-2E9C-101B-9397-08002B2CF9AE}" pid="12" name="refname1">
    <vt:lpwstr/>
  </property>
  <property fmtid="{D5CDD505-2E9C-101B-9397-08002B2CF9AE}" pid="13" name="refname2">
    <vt:lpwstr/>
  </property>
  <property fmtid="{D5CDD505-2E9C-101B-9397-08002B2CF9AE}" pid="14" name="indextext">
    <vt:lpwstr>0</vt:lpwstr>
  </property>
  <property fmtid="{D5CDD505-2E9C-101B-9397-08002B2CF9AE}" pid="15" name="filecat">
    <vt:lpwstr>13 General Business</vt:lpwstr>
  </property>
  <property fmtid="{D5CDD505-2E9C-101B-9397-08002B2CF9AE}" pid="16" name="ckogroup">
    <vt:lpwstr/>
  </property>
  <property fmtid="{D5CDD505-2E9C-101B-9397-08002B2CF9AE}" pid="17" name="version">
    <vt:lpwstr>0+</vt:lpwstr>
  </property>
  <property fmtid="{D5CDD505-2E9C-101B-9397-08002B2CF9AE}" pid="18" name="typist">
    <vt:lpwstr>Kuzma, Jason</vt:lpwstr>
  </property>
  <property fmtid="{D5CDD505-2E9C-101B-9397-08002B2CF9AE}" pid="19" name="filename">
    <vt:lpwstr>WORKBOOK.01</vt:lpwstr>
  </property>
  <property fmtid="{D5CDD505-2E9C-101B-9397-08002B2CF9AE}" pid="20" name="DocumentSetType">
    <vt:lpwstr>Testimony</vt:lpwstr>
  </property>
  <property fmtid="{D5CDD505-2E9C-101B-9397-08002B2CF9AE}" pid="21" name="IsHighlyConfidential">
    <vt:lpwstr>0</vt:lpwstr>
  </property>
  <property fmtid="{D5CDD505-2E9C-101B-9397-08002B2CF9AE}" pid="22" name="DocketNumber">
    <vt:lpwstr>040640</vt:lpwstr>
  </property>
  <property fmtid="{D5CDD505-2E9C-101B-9397-08002B2CF9AE}" pid="23" name="IsConfidential">
    <vt:lpwstr>0</vt:lpwstr>
  </property>
  <property fmtid="{D5CDD505-2E9C-101B-9397-08002B2CF9AE}" pid="24" name="Date1">
    <vt:lpwstr>2004-07-19T00:00:00Z</vt:lpwstr>
  </property>
  <property fmtid="{D5CDD505-2E9C-101B-9397-08002B2CF9AE}" pid="25" name="CaseType">
    <vt:lpwstr>Tariff Revision</vt:lpwstr>
  </property>
  <property fmtid="{D5CDD505-2E9C-101B-9397-08002B2CF9AE}" pid="26" name="OpenedDate">
    <vt:lpwstr>2004-04-05T00:00:00Z</vt:lpwstr>
  </property>
  <property fmtid="{D5CDD505-2E9C-101B-9397-08002B2CF9AE}" pid="27" name="Prefix">
    <vt:lpwstr>UG</vt:lpwstr>
  </property>
  <property fmtid="{D5CDD505-2E9C-101B-9397-08002B2CF9AE}" pid="28" name="CaseCompanyNames">
    <vt:lpwstr>Puget Sound Energy</vt:lpwstr>
  </property>
  <property fmtid="{D5CDD505-2E9C-101B-9397-08002B2CF9AE}" pid="29" name="IndustryCode">
    <vt:lpwstr>150</vt:lpwstr>
  </property>
  <property fmtid="{D5CDD505-2E9C-101B-9397-08002B2CF9AE}" pid="30" name="CaseStatus">
    <vt:lpwstr>Closed</vt:lpwstr>
  </property>
  <property fmtid="{D5CDD505-2E9C-101B-9397-08002B2CF9AE}" pid="31" name="_docset_NoMedatataSyncRequired">
    <vt:lpwstr>False</vt:lpwstr>
  </property>
  <property fmtid="{D5CDD505-2E9C-101B-9397-08002B2CF9AE}" pid="32" name="Nickname">
    <vt:lpwstr/>
  </property>
  <property fmtid="{D5CDD505-2E9C-101B-9397-08002B2CF9AE}" pid="33" name="Process">
    <vt:lpwstr/>
  </property>
  <property fmtid="{D5CDD505-2E9C-101B-9397-08002B2CF9AE}" pid="34" name="Visibility">
    <vt:lpwstr/>
  </property>
  <property fmtid="{D5CDD505-2E9C-101B-9397-08002B2CF9AE}" pid="35" name="DocumentGroup">
    <vt:lpwstr/>
  </property>
</Properties>
</file>