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88225\AppData\Local\Microsoft\Windows\INetCache\Content.Outlook\7J9Q2IYK\"/>
    </mc:Choice>
  </mc:AlternateContent>
  <bookViews>
    <workbookView xWindow="0" yWindow="0" windowWidth="28800" windowHeight="13500" firstSheet="1" activeTab="1"/>
  </bookViews>
  <sheets>
    <sheet name="Table of Contents" sheetId="3" state="hidden" r:id="rId1"/>
    <sheet name="Summary" sheetId="7" r:id="rId2"/>
    <sheet name="CapEx by WBS and CSA" sheetId="1" r:id="rId3"/>
    <sheet name="Plant in-Service Timing" sheetId="6" r:id="rId4"/>
    <sheet name="CC master listing" sheetId="4" state="hidden" r:id="rId5"/>
    <sheet name="email from B Shrum" sheetId="8" state="hidden" r:id="rId6"/>
    <sheet name="Scenario Data" sheetId="2" state="hidden" r:id="rId7"/>
  </sheets>
  <definedNames>
    <definedName name="_xlnm._FilterDatabase" localSheetId="2" hidden="1">'CapEx by WBS and CSA'!$A$2:$T$373</definedName>
    <definedName name="_xlnm._FilterDatabase" localSheetId="3" hidden="1">'Plant in-Service Timing'!$A$3:$P$1356</definedName>
    <definedName name="_xlnm.Print_Titles" localSheetId="2">'CapEx by WBS and CSA'!$A:$E,'CapEx by WBS and CSA'!$2:$2</definedName>
  </definedNames>
  <calcPr calcId="162913"/>
  <pivotCaches>
    <pivotCache cacheId="4" r:id="rId8"/>
  </pivotCaches>
</workbook>
</file>

<file path=xl/calcChain.xml><?xml version="1.0" encoding="utf-8"?>
<calcChain xmlns="http://schemas.openxmlformats.org/spreadsheetml/2006/main">
  <c r="B54" i="6" l="1"/>
  <c r="A54" i="6"/>
  <c r="B53" i="6"/>
  <c r="A53" i="6"/>
  <c r="B52" i="6"/>
  <c r="A52" i="6"/>
  <c r="B51" i="6"/>
  <c r="A51" i="6"/>
  <c r="K1355" i="6"/>
  <c r="L1355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M452" i="6"/>
  <c r="M453" i="6"/>
  <c r="M454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M494" i="6"/>
  <c r="M495" i="6"/>
  <c r="M496" i="6"/>
  <c r="M497" i="6"/>
  <c r="M498" i="6"/>
  <c r="M499" i="6"/>
  <c r="M500" i="6"/>
  <c r="M501" i="6"/>
  <c r="M502" i="6"/>
  <c r="M503" i="6"/>
  <c r="M504" i="6"/>
  <c r="M505" i="6"/>
  <c r="M506" i="6"/>
  <c r="M507" i="6"/>
  <c r="M508" i="6"/>
  <c r="M509" i="6"/>
  <c r="M510" i="6"/>
  <c r="M511" i="6"/>
  <c r="M512" i="6"/>
  <c r="M513" i="6"/>
  <c r="M514" i="6"/>
  <c r="M515" i="6"/>
  <c r="M516" i="6"/>
  <c r="M517" i="6"/>
  <c r="M518" i="6"/>
  <c r="M519" i="6"/>
  <c r="M520" i="6"/>
  <c r="M521" i="6"/>
  <c r="M522" i="6"/>
  <c r="M523" i="6"/>
  <c r="M524" i="6"/>
  <c r="M525" i="6"/>
  <c r="M526" i="6"/>
  <c r="M527" i="6"/>
  <c r="M528" i="6"/>
  <c r="M529" i="6"/>
  <c r="M530" i="6"/>
  <c r="M531" i="6"/>
  <c r="M532" i="6"/>
  <c r="M533" i="6"/>
  <c r="M534" i="6"/>
  <c r="M535" i="6"/>
  <c r="M536" i="6"/>
  <c r="M537" i="6"/>
  <c r="M538" i="6"/>
  <c r="M539" i="6"/>
  <c r="M540" i="6"/>
  <c r="M541" i="6"/>
  <c r="M542" i="6"/>
  <c r="M543" i="6"/>
  <c r="M544" i="6"/>
  <c r="M545" i="6"/>
  <c r="M546" i="6"/>
  <c r="M547" i="6"/>
  <c r="M548" i="6"/>
  <c r="M549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8" i="6"/>
  <c r="M569" i="6"/>
  <c r="M570" i="6"/>
  <c r="M571" i="6"/>
  <c r="M572" i="6"/>
  <c r="M573" i="6"/>
  <c r="M574" i="6"/>
  <c r="M575" i="6"/>
  <c r="M576" i="6"/>
  <c r="M577" i="6"/>
  <c r="M578" i="6"/>
  <c r="M579" i="6"/>
  <c r="M580" i="6"/>
  <c r="M581" i="6"/>
  <c r="M582" i="6"/>
  <c r="M583" i="6"/>
  <c r="M584" i="6"/>
  <c r="M585" i="6"/>
  <c r="M586" i="6"/>
  <c r="M587" i="6"/>
  <c r="M588" i="6"/>
  <c r="M589" i="6"/>
  <c r="M590" i="6"/>
  <c r="M591" i="6"/>
  <c r="M592" i="6"/>
  <c r="M593" i="6"/>
  <c r="M594" i="6"/>
  <c r="M595" i="6"/>
  <c r="M596" i="6"/>
  <c r="M597" i="6"/>
  <c r="M598" i="6"/>
  <c r="M599" i="6"/>
  <c r="M600" i="6"/>
  <c r="M601" i="6"/>
  <c r="M602" i="6"/>
  <c r="M603" i="6"/>
  <c r="M604" i="6"/>
  <c r="M605" i="6"/>
  <c r="M606" i="6"/>
  <c r="M607" i="6"/>
  <c r="M608" i="6"/>
  <c r="M609" i="6"/>
  <c r="M610" i="6"/>
  <c r="M611" i="6"/>
  <c r="M612" i="6"/>
  <c r="M613" i="6"/>
  <c r="M614" i="6"/>
  <c r="M615" i="6"/>
  <c r="M616" i="6"/>
  <c r="M617" i="6"/>
  <c r="M618" i="6"/>
  <c r="M619" i="6"/>
  <c r="M620" i="6"/>
  <c r="M621" i="6"/>
  <c r="M622" i="6"/>
  <c r="M623" i="6"/>
  <c r="M624" i="6"/>
  <c r="M625" i="6"/>
  <c r="M626" i="6"/>
  <c r="M627" i="6"/>
  <c r="M628" i="6"/>
  <c r="M629" i="6"/>
  <c r="M630" i="6"/>
  <c r="M631" i="6"/>
  <c r="M632" i="6"/>
  <c r="M633" i="6"/>
  <c r="M634" i="6"/>
  <c r="M635" i="6"/>
  <c r="M636" i="6"/>
  <c r="M637" i="6"/>
  <c r="M638" i="6"/>
  <c r="M639" i="6"/>
  <c r="M640" i="6"/>
  <c r="M641" i="6"/>
  <c r="M642" i="6"/>
  <c r="M643" i="6"/>
  <c r="M644" i="6"/>
  <c r="M645" i="6"/>
  <c r="M646" i="6"/>
  <c r="M647" i="6"/>
  <c r="M648" i="6"/>
  <c r="M649" i="6"/>
  <c r="M650" i="6"/>
  <c r="M651" i="6"/>
  <c r="M652" i="6"/>
  <c r="M653" i="6"/>
  <c r="M654" i="6"/>
  <c r="M655" i="6"/>
  <c r="M656" i="6"/>
  <c r="M657" i="6"/>
  <c r="M658" i="6"/>
  <c r="M659" i="6"/>
  <c r="M660" i="6"/>
  <c r="M661" i="6"/>
  <c r="M662" i="6"/>
  <c r="M663" i="6"/>
  <c r="M664" i="6"/>
  <c r="M665" i="6"/>
  <c r="M666" i="6"/>
  <c r="M667" i="6"/>
  <c r="M668" i="6"/>
  <c r="M669" i="6"/>
  <c r="M670" i="6"/>
  <c r="M671" i="6"/>
  <c r="M672" i="6"/>
  <c r="M673" i="6"/>
  <c r="M674" i="6"/>
  <c r="M675" i="6"/>
  <c r="M676" i="6"/>
  <c r="M677" i="6"/>
  <c r="M678" i="6"/>
  <c r="M679" i="6"/>
  <c r="M680" i="6"/>
  <c r="M681" i="6"/>
  <c r="M682" i="6"/>
  <c r="M683" i="6"/>
  <c r="M684" i="6"/>
  <c r="M685" i="6"/>
  <c r="M686" i="6"/>
  <c r="M687" i="6"/>
  <c r="M688" i="6"/>
  <c r="M689" i="6"/>
  <c r="M690" i="6"/>
  <c r="M691" i="6"/>
  <c r="M692" i="6"/>
  <c r="M693" i="6"/>
  <c r="M694" i="6"/>
  <c r="M695" i="6"/>
  <c r="M696" i="6"/>
  <c r="M697" i="6"/>
  <c r="M698" i="6"/>
  <c r="M699" i="6"/>
  <c r="M700" i="6"/>
  <c r="M701" i="6"/>
  <c r="M702" i="6"/>
  <c r="M703" i="6"/>
  <c r="M704" i="6"/>
  <c r="M705" i="6"/>
  <c r="M706" i="6"/>
  <c r="M707" i="6"/>
  <c r="M708" i="6"/>
  <c r="M709" i="6"/>
  <c r="M710" i="6"/>
  <c r="M711" i="6"/>
  <c r="M712" i="6"/>
  <c r="M713" i="6"/>
  <c r="M714" i="6"/>
  <c r="M715" i="6"/>
  <c r="M716" i="6"/>
  <c r="M717" i="6"/>
  <c r="M718" i="6"/>
  <c r="M719" i="6"/>
  <c r="M720" i="6"/>
  <c r="M721" i="6"/>
  <c r="M722" i="6"/>
  <c r="M723" i="6"/>
  <c r="M724" i="6"/>
  <c r="M725" i="6"/>
  <c r="M726" i="6"/>
  <c r="M727" i="6"/>
  <c r="M728" i="6"/>
  <c r="M729" i="6"/>
  <c r="M730" i="6"/>
  <c r="M731" i="6"/>
  <c r="M732" i="6"/>
  <c r="M733" i="6"/>
  <c r="M734" i="6"/>
  <c r="M735" i="6"/>
  <c r="M736" i="6"/>
  <c r="M737" i="6"/>
  <c r="M738" i="6"/>
  <c r="M739" i="6"/>
  <c r="M740" i="6"/>
  <c r="M741" i="6"/>
  <c r="M742" i="6"/>
  <c r="M743" i="6"/>
  <c r="M744" i="6"/>
  <c r="M745" i="6"/>
  <c r="M746" i="6"/>
  <c r="M747" i="6"/>
  <c r="M748" i="6"/>
  <c r="M749" i="6"/>
  <c r="M750" i="6"/>
  <c r="M751" i="6"/>
  <c r="M752" i="6"/>
  <c r="M753" i="6"/>
  <c r="M754" i="6"/>
  <c r="M755" i="6"/>
  <c r="M756" i="6"/>
  <c r="M757" i="6"/>
  <c r="M758" i="6"/>
  <c r="M759" i="6"/>
  <c r="M760" i="6"/>
  <c r="M761" i="6"/>
  <c r="M762" i="6"/>
  <c r="M763" i="6"/>
  <c r="M764" i="6"/>
  <c r="M765" i="6"/>
  <c r="M766" i="6"/>
  <c r="M767" i="6"/>
  <c r="M768" i="6"/>
  <c r="M769" i="6"/>
  <c r="M770" i="6"/>
  <c r="M771" i="6"/>
  <c r="M772" i="6"/>
  <c r="M773" i="6"/>
  <c r="M774" i="6"/>
  <c r="M775" i="6"/>
  <c r="M776" i="6"/>
  <c r="M777" i="6"/>
  <c r="M778" i="6"/>
  <c r="M779" i="6"/>
  <c r="M780" i="6"/>
  <c r="M781" i="6"/>
  <c r="M782" i="6"/>
  <c r="M783" i="6"/>
  <c r="M784" i="6"/>
  <c r="M785" i="6"/>
  <c r="M786" i="6"/>
  <c r="M787" i="6"/>
  <c r="M788" i="6"/>
  <c r="M789" i="6"/>
  <c r="M790" i="6"/>
  <c r="M791" i="6"/>
  <c r="M792" i="6"/>
  <c r="M793" i="6"/>
  <c r="M794" i="6"/>
  <c r="M795" i="6"/>
  <c r="M796" i="6"/>
  <c r="M797" i="6"/>
  <c r="M798" i="6"/>
  <c r="M799" i="6"/>
  <c r="M800" i="6"/>
  <c r="M801" i="6"/>
  <c r="M802" i="6"/>
  <c r="M803" i="6"/>
  <c r="M804" i="6"/>
  <c r="M805" i="6"/>
  <c r="M806" i="6"/>
  <c r="M807" i="6"/>
  <c r="M808" i="6"/>
  <c r="M809" i="6"/>
  <c r="M810" i="6"/>
  <c r="M811" i="6"/>
  <c r="M812" i="6"/>
  <c r="M813" i="6"/>
  <c r="M814" i="6"/>
  <c r="M815" i="6"/>
  <c r="M816" i="6"/>
  <c r="M817" i="6"/>
  <c r="M818" i="6"/>
  <c r="M819" i="6"/>
  <c r="M820" i="6"/>
  <c r="M821" i="6"/>
  <c r="M822" i="6"/>
  <c r="M823" i="6"/>
  <c r="M824" i="6"/>
  <c r="M825" i="6"/>
  <c r="M826" i="6"/>
  <c r="M827" i="6"/>
  <c r="M828" i="6"/>
  <c r="M829" i="6"/>
  <c r="M830" i="6"/>
  <c r="M831" i="6"/>
  <c r="M832" i="6"/>
  <c r="M833" i="6"/>
  <c r="M834" i="6"/>
  <c r="M835" i="6"/>
  <c r="M836" i="6"/>
  <c r="M837" i="6"/>
  <c r="M838" i="6"/>
  <c r="M839" i="6"/>
  <c r="M840" i="6"/>
  <c r="M841" i="6"/>
  <c r="M842" i="6"/>
  <c r="M843" i="6"/>
  <c r="M844" i="6"/>
  <c r="M845" i="6"/>
  <c r="M846" i="6"/>
  <c r="M847" i="6"/>
  <c r="M848" i="6"/>
  <c r="M849" i="6"/>
  <c r="M850" i="6"/>
  <c r="M851" i="6"/>
  <c r="M852" i="6"/>
  <c r="M853" i="6"/>
  <c r="M854" i="6"/>
  <c r="M855" i="6"/>
  <c r="M856" i="6"/>
  <c r="M857" i="6"/>
  <c r="M858" i="6"/>
  <c r="M859" i="6"/>
  <c r="M860" i="6"/>
  <c r="M861" i="6"/>
  <c r="M862" i="6"/>
  <c r="M863" i="6"/>
  <c r="M864" i="6"/>
  <c r="M865" i="6"/>
  <c r="M866" i="6"/>
  <c r="M867" i="6"/>
  <c r="M868" i="6"/>
  <c r="M869" i="6"/>
  <c r="M870" i="6"/>
  <c r="M871" i="6"/>
  <c r="M872" i="6"/>
  <c r="M873" i="6"/>
  <c r="M874" i="6"/>
  <c r="M875" i="6"/>
  <c r="M876" i="6"/>
  <c r="M877" i="6"/>
  <c r="M878" i="6"/>
  <c r="M879" i="6"/>
  <c r="M880" i="6"/>
  <c r="M881" i="6"/>
  <c r="M882" i="6"/>
  <c r="M883" i="6"/>
  <c r="M884" i="6"/>
  <c r="M885" i="6"/>
  <c r="M886" i="6"/>
  <c r="M887" i="6"/>
  <c r="M888" i="6"/>
  <c r="M889" i="6"/>
  <c r="M890" i="6"/>
  <c r="M891" i="6"/>
  <c r="M892" i="6"/>
  <c r="M893" i="6"/>
  <c r="M894" i="6"/>
  <c r="M895" i="6"/>
  <c r="M896" i="6"/>
  <c r="M897" i="6"/>
  <c r="M898" i="6"/>
  <c r="M899" i="6"/>
  <c r="M900" i="6"/>
  <c r="M901" i="6"/>
  <c r="M902" i="6"/>
  <c r="M903" i="6"/>
  <c r="M904" i="6"/>
  <c r="M905" i="6"/>
  <c r="M906" i="6"/>
  <c r="M907" i="6"/>
  <c r="M908" i="6"/>
  <c r="M909" i="6"/>
  <c r="M910" i="6"/>
  <c r="M911" i="6"/>
  <c r="M912" i="6"/>
  <c r="M913" i="6"/>
  <c r="M914" i="6"/>
  <c r="M915" i="6"/>
  <c r="M916" i="6"/>
  <c r="M917" i="6"/>
  <c r="M918" i="6"/>
  <c r="M919" i="6"/>
  <c r="M920" i="6"/>
  <c r="M921" i="6"/>
  <c r="M922" i="6"/>
  <c r="M923" i="6"/>
  <c r="M924" i="6"/>
  <c r="M925" i="6"/>
  <c r="M926" i="6"/>
  <c r="M927" i="6"/>
  <c r="M928" i="6"/>
  <c r="M929" i="6"/>
  <c r="M930" i="6"/>
  <c r="M931" i="6"/>
  <c r="M932" i="6"/>
  <c r="M933" i="6"/>
  <c r="M934" i="6"/>
  <c r="M935" i="6"/>
  <c r="M936" i="6"/>
  <c r="M937" i="6"/>
  <c r="M938" i="6"/>
  <c r="M939" i="6"/>
  <c r="M940" i="6"/>
  <c r="M941" i="6"/>
  <c r="M942" i="6"/>
  <c r="M943" i="6"/>
  <c r="M944" i="6"/>
  <c r="M945" i="6"/>
  <c r="M946" i="6"/>
  <c r="M947" i="6"/>
  <c r="M948" i="6"/>
  <c r="M949" i="6"/>
  <c r="M950" i="6"/>
  <c r="M951" i="6"/>
  <c r="M952" i="6"/>
  <c r="M953" i="6"/>
  <c r="M954" i="6"/>
  <c r="M955" i="6"/>
  <c r="M956" i="6"/>
  <c r="M957" i="6"/>
  <c r="M958" i="6"/>
  <c r="M959" i="6"/>
  <c r="M960" i="6"/>
  <c r="M961" i="6"/>
  <c r="M962" i="6"/>
  <c r="M963" i="6"/>
  <c r="M964" i="6"/>
  <c r="M965" i="6"/>
  <c r="M966" i="6"/>
  <c r="M967" i="6"/>
  <c r="M968" i="6"/>
  <c r="M969" i="6"/>
  <c r="M970" i="6"/>
  <c r="M971" i="6"/>
  <c r="M972" i="6"/>
  <c r="M973" i="6"/>
  <c r="M974" i="6"/>
  <c r="M975" i="6"/>
  <c r="M976" i="6"/>
  <c r="M977" i="6"/>
  <c r="M978" i="6"/>
  <c r="M979" i="6"/>
  <c r="M980" i="6"/>
  <c r="M981" i="6"/>
  <c r="M982" i="6"/>
  <c r="M983" i="6"/>
  <c r="M984" i="6"/>
  <c r="M985" i="6"/>
  <c r="M986" i="6"/>
  <c r="M987" i="6"/>
  <c r="M988" i="6"/>
  <c r="M989" i="6"/>
  <c r="M990" i="6"/>
  <c r="M991" i="6"/>
  <c r="M992" i="6"/>
  <c r="M993" i="6"/>
  <c r="M994" i="6"/>
  <c r="M995" i="6"/>
  <c r="M996" i="6"/>
  <c r="M997" i="6"/>
  <c r="M998" i="6"/>
  <c r="M999" i="6"/>
  <c r="M1000" i="6"/>
  <c r="M1001" i="6"/>
  <c r="M1002" i="6"/>
  <c r="M1003" i="6"/>
  <c r="M1004" i="6"/>
  <c r="M1005" i="6"/>
  <c r="M1006" i="6"/>
  <c r="M1007" i="6"/>
  <c r="M1008" i="6"/>
  <c r="M1009" i="6"/>
  <c r="M1010" i="6"/>
  <c r="M1011" i="6"/>
  <c r="M1012" i="6"/>
  <c r="M1013" i="6"/>
  <c r="M1014" i="6"/>
  <c r="M1015" i="6"/>
  <c r="M1016" i="6"/>
  <c r="M1017" i="6"/>
  <c r="M1018" i="6"/>
  <c r="M1019" i="6"/>
  <c r="M1020" i="6"/>
  <c r="M1021" i="6"/>
  <c r="M1022" i="6"/>
  <c r="M1023" i="6"/>
  <c r="M1024" i="6"/>
  <c r="M1025" i="6"/>
  <c r="M1026" i="6"/>
  <c r="M1027" i="6"/>
  <c r="M1028" i="6"/>
  <c r="M1029" i="6"/>
  <c r="M1030" i="6"/>
  <c r="M1031" i="6"/>
  <c r="M1032" i="6"/>
  <c r="M1033" i="6"/>
  <c r="M1034" i="6"/>
  <c r="M1035" i="6"/>
  <c r="M1036" i="6"/>
  <c r="M1037" i="6"/>
  <c r="M1038" i="6"/>
  <c r="M1039" i="6"/>
  <c r="M1040" i="6"/>
  <c r="M1041" i="6"/>
  <c r="M1042" i="6"/>
  <c r="M1043" i="6"/>
  <c r="M1044" i="6"/>
  <c r="M1045" i="6"/>
  <c r="M1046" i="6"/>
  <c r="M1047" i="6"/>
  <c r="M1048" i="6"/>
  <c r="M1049" i="6"/>
  <c r="M1050" i="6"/>
  <c r="M1051" i="6"/>
  <c r="M1052" i="6"/>
  <c r="M1053" i="6"/>
  <c r="M1054" i="6"/>
  <c r="M1055" i="6"/>
  <c r="M1056" i="6"/>
  <c r="M1057" i="6"/>
  <c r="M1058" i="6"/>
  <c r="M1059" i="6"/>
  <c r="M1060" i="6"/>
  <c r="M1061" i="6"/>
  <c r="M1062" i="6"/>
  <c r="M1063" i="6"/>
  <c r="M1064" i="6"/>
  <c r="M1065" i="6"/>
  <c r="M1066" i="6"/>
  <c r="M1067" i="6"/>
  <c r="M1068" i="6"/>
  <c r="M1069" i="6"/>
  <c r="M1070" i="6"/>
  <c r="M1071" i="6"/>
  <c r="M1072" i="6"/>
  <c r="M1073" i="6"/>
  <c r="M1074" i="6"/>
  <c r="M1075" i="6"/>
  <c r="M1076" i="6"/>
  <c r="M1077" i="6"/>
  <c r="M1078" i="6"/>
  <c r="M1079" i="6"/>
  <c r="M1080" i="6"/>
  <c r="M1081" i="6"/>
  <c r="M1082" i="6"/>
  <c r="M1083" i="6"/>
  <c r="M1084" i="6"/>
  <c r="M1085" i="6"/>
  <c r="M1086" i="6"/>
  <c r="M1087" i="6"/>
  <c r="M1088" i="6"/>
  <c r="M1089" i="6"/>
  <c r="M1090" i="6"/>
  <c r="M1091" i="6"/>
  <c r="M1092" i="6"/>
  <c r="M1093" i="6"/>
  <c r="M1094" i="6"/>
  <c r="M1095" i="6"/>
  <c r="M1096" i="6"/>
  <c r="M1097" i="6"/>
  <c r="M1098" i="6"/>
  <c r="M1099" i="6"/>
  <c r="M1100" i="6"/>
  <c r="M1101" i="6"/>
  <c r="M1102" i="6"/>
  <c r="M1103" i="6"/>
  <c r="M1104" i="6"/>
  <c r="M1105" i="6"/>
  <c r="M1106" i="6"/>
  <c r="M1107" i="6"/>
  <c r="M1108" i="6"/>
  <c r="M1109" i="6"/>
  <c r="M1110" i="6"/>
  <c r="M1111" i="6"/>
  <c r="M1112" i="6"/>
  <c r="M1113" i="6"/>
  <c r="M1114" i="6"/>
  <c r="M1115" i="6"/>
  <c r="M1116" i="6"/>
  <c r="M1117" i="6"/>
  <c r="M1118" i="6"/>
  <c r="M1119" i="6"/>
  <c r="M1120" i="6"/>
  <c r="M1121" i="6"/>
  <c r="M1122" i="6"/>
  <c r="M1123" i="6"/>
  <c r="M1124" i="6"/>
  <c r="M1125" i="6"/>
  <c r="M1126" i="6"/>
  <c r="M1127" i="6"/>
  <c r="M1128" i="6"/>
  <c r="M1129" i="6"/>
  <c r="M1130" i="6"/>
  <c r="M1131" i="6"/>
  <c r="M1132" i="6"/>
  <c r="M1133" i="6"/>
  <c r="M1134" i="6"/>
  <c r="M1135" i="6"/>
  <c r="M1136" i="6"/>
  <c r="M1137" i="6"/>
  <c r="M1138" i="6"/>
  <c r="M1139" i="6"/>
  <c r="M1140" i="6"/>
  <c r="M1141" i="6"/>
  <c r="M1142" i="6"/>
  <c r="M1143" i="6"/>
  <c r="M1144" i="6"/>
  <c r="M1145" i="6"/>
  <c r="M1146" i="6"/>
  <c r="M1147" i="6"/>
  <c r="M1148" i="6"/>
  <c r="M1149" i="6"/>
  <c r="M1150" i="6"/>
  <c r="M1151" i="6"/>
  <c r="M1152" i="6"/>
  <c r="M1153" i="6"/>
  <c r="M1154" i="6"/>
  <c r="M1155" i="6"/>
  <c r="M1156" i="6"/>
  <c r="M1157" i="6"/>
  <c r="M1158" i="6"/>
  <c r="M1159" i="6"/>
  <c r="M1160" i="6"/>
  <c r="M1161" i="6"/>
  <c r="M1162" i="6"/>
  <c r="M1163" i="6"/>
  <c r="M1164" i="6"/>
  <c r="M1165" i="6"/>
  <c r="M1166" i="6"/>
  <c r="M1167" i="6"/>
  <c r="M1168" i="6"/>
  <c r="M1169" i="6"/>
  <c r="M1170" i="6"/>
  <c r="M1171" i="6"/>
  <c r="M1172" i="6"/>
  <c r="M1173" i="6"/>
  <c r="M1174" i="6"/>
  <c r="M1175" i="6"/>
  <c r="M1176" i="6"/>
  <c r="M1177" i="6"/>
  <c r="M1178" i="6"/>
  <c r="M1179" i="6"/>
  <c r="M1180" i="6"/>
  <c r="M1181" i="6"/>
  <c r="M1182" i="6"/>
  <c r="M1183" i="6"/>
  <c r="M1184" i="6"/>
  <c r="M1185" i="6"/>
  <c r="M1186" i="6"/>
  <c r="M1187" i="6"/>
  <c r="M1188" i="6"/>
  <c r="M1189" i="6"/>
  <c r="M1190" i="6"/>
  <c r="M1191" i="6"/>
  <c r="M1192" i="6"/>
  <c r="M1193" i="6"/>
  <c r="M1194" i="6"/>
  <c r="M1195" i="6"/>
  <c r="M1196" i="6"/>
  <c r="M1197" i="6"/>
  <c r="M1198" i="6"/>
  <c r="M1199" i="6"/>
  <c r="M1200" i="6"/>
  <c r="M1201" i="6"/>
  <c r="M1202" i="6"/>
  <c r="M1203" i="6"/>
  <c r="M1204" i="6"/>
  <c r="M1205" i="6"/>
  <c r="M1206" i="6"/>
  <c r="M1207" i="6"/>
  <c r="M1208" i="6"/>
  <c r="M1209" i="6"/>
  <c r="M1210" i="6"/>
  <c r="M1211" i="6"/>
  <c r="M1212" i="6"/>
  <c r="M1213" i="6"/>
  <c r="M1214" i="6"/>
  <c r="M1215" i="6"/>
  <c r="M1216" i="6"/>
  <c r="M1217" i="6"/>
  <c r="M1218" i="6"/>
  <c r="M1219" i="6"/>
  <c r="M1220" i="6"/>
  <c r="M1221" i="6"/>
  <c r="M1222" i="6"/>
  <c r="M1223" i="6"/>
  <c r="M1224" i="6"/>
  <c r="M1225" i="6"/>
  <c r="M1226" i="6"/>
  <c r="M1227" i="6"/>
  <c r="M1228" i="6"/>
  <c r="M1229" i="6"/>
  <c r="M1230" i="6"/>
  <c r="M1231" i="6"/>
  <c r="M1232" i="6"/>
  <c r="M1233" i="6"/>
  <c r="M1234" i="6"/>
  <c r="M1235" i="6"/>
  <c r="M1236" i="6"/>
  <c r="M1237" i="6"/>
  <c r="M1238" i="6"/>
  <c r="M1239" i="6"/>
  <c r="M1240" i="6"/>
  <c r="M1241" i="6"/>
  <c r="M1242" i="6"/>
  <c r="M1243" i="6"/>
  <c r="M1244" i="6"/>
  <c r="M1245" i="6"/>
  <c r="M1246" i="6"/>
  <c r="M1247" i="6"/>
  <c r="M1248" i="6"/>
  <c r="M1249" i="6"/>
  <c r="M1250" i="6"/>
  <c r="M1251" i="6"/>
  <c r="M1252" i="6"/>
  <c r="M1253" i="6"/>
  <c r="M1254" i="6"/>
  <c r="M1255" i="6"/>
  <c r="M1256" i="6"/>
  <c r="M1257" i="6"/>
  <c r="M1258" i="6"/>
  <c r="M1259" i="6"/>
  <c r="M1260" i="6"/>
  <c r="M1261" i="6"/>
  <c r="M1262" i="6"/>
  <c r="M1263" i="6"/>
  <c r="M1264" i="6"/>
  <c r="M1265" i="6"/>
  <c r="M1266" i="6"/>
  <c r="M1267" i="6"/>
  <c r="M1268" i="6"/>
  <c r="M1269" i="6"/>
  <c r="M1270" i="6"/>
  <c r="M1271" i="6"/>
  <c r="M1272" i="6"/>
  <c r="M1273" i="6"/>
  <c r="M1274" i="6"/>
  <c r="M1275" i="6"/>
  <c r="M1276" i="6"/>
  <c r="M1277" i="6"/>
  <c r="M1278" i="6"/>
  <c r="M1279" i="6"/>
  <c r="M1280" i="6"/>
  <c r="M1281" i="6"/>
  <c r="M1282" i="6"/>
  <c r="M1283" i="6"/>
  <c r="M1284" i="6"/>
  <c r="M1285" i="6"/>
  <c r="M1286" i="6"/>
  <c r="M1287" i="6"/>
  <c r="M1288" i="6"/>
  <c r="M1289" i="6"/>
  <c r="M1290" i="6"/>
  <c r="M1291" i="6"/>
  <c r="M1292" i="6"/>
  <c r="M1293" i="6"/>
  <c r="M1294" i="6"/>
  <c r="M1295" i="6"/>
  <c r="M1296" i="6"/>
  <c r="M1297" i="6"/>
  <c r="M1298" i="6"/>
  <c r="M1299" i="6"/>
  <c r="M1300" i="6"/>
  <c r="M1301" i="6"/>
  <c r="M1302" i="6"/>
  <c r="M1303" i="6"/>
  <c r="M1304" i="6"/>
  <c r="M1305" i="6"/>
  <c r="M1306" i="6"/>
  <c r="M1307" i="6"/>
  <c r="M1308" i="6"/>
  <c r="M1309" i="6"/>
  <c r="M1310" i="6"/>
  <c r="M1311" i="6"/>
  <c r="M1312" i="6"/>
  <c r="M1313" i="6"/>
  <c r="M1314" i="6"/>
  <c r="M1315" i="6"/>
  <c r="M1316" i="6"/>
  <c r="M1317" i="6"/>
  <c r="M1318" i="6"/>
  <c r="M1319" i="6"/>
  <c r="M1320" i="6"/>
  <c r="M1321" i="6"/>
  <c r="M1322" i="6"/>
  <c r="M1323" i="6"/>
  <c r="M1324" i="6"/>
  <c r="M1325" i="6"/>
  <c r="M1326" i="6"/>
  <c r="M1327" i="6"/>
  <c r="M1328" i="6"/>
  <c r="M1329" i="6"/>
  <c r="M1330" i="6"/>
  <c r="M1331" i="6"/>
  <c r="M1332" i="6"/>
  <c r="M1333" i="6"/>
  <c r="M1334" i="6"/>
  <c r="M1335" i="6"/>
  <c r="M1336" i="6"/>
  <c r="M1337" i="6"/>
  <c r="M1338" i="6"/>
  <c r="M1339" i="6"/>
  <c r="M1340" i="6"/>
  <c r="M1341" i="6"/>
  <c r="M1342" i="6"/>
  <c r="M1343" i="6"/>
  <c r="M1344" i="6"/>
  <c r="M1345" i="6"/>
  <c r="M1346" i="6"/>
  <c r="M1347" i="6"/>
  <c r="M1348" i="6"/>
  <c r="M1349" i="6"/>
  <c r="M1350" i="6"/>
  <c r="M1351" i="6"/>
  <c r="M1352" i="6"/>
  <c r="M1353" i="6"/>
  <c r="M1354" i="6"/>
  <c r="M1356" i="6"/>
  <c r="M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101" i="6"/>
  <c r="B101" i="6"/>
  <c r="A102" i="6"/>
  <c r="B102" i="6"/>
  <c r="A103" i="6"/>
  <c r="B103" i="6"/>
  <c r="A104" i="6"/>
  <c r="B104" i="6"/>
  <c r="A105" i="6"/>
  <c r="B105" i="6"/>
  <c r="A106" i="6"/>
  <c r="B106" i="6"/>
  <c r="A107" i="6"/>
  <c r="B107" i="6"/>
  <c r="A108" i="6"/>
  <c r="B108" i="6"/>
  <c r="A109" i="6"/>
  <c r="B109" i="6"/>
  <c r="A110" i="6"/>
  <c r="B110" i="6"/>
  <c r="A111" i="6"/>
  <c r="B111" i="6"/>
  <c r="A112" i="6"/>
  <c r="B112" i="6"/>
  <c r="A113" i="6"/>
  <c r="B113" i="6"/>
  <c r="A114" i="6"/>
  <c r="B114" i="6"/>
  <c r="A115" i="6"/>
  <c r="B115" i="6"/>
  <c r="A116" i="6"/>
  <c r="B116" i="6"/>
  <c r="A117" i="6"/>
  <c r="B117" i="6"/>
  <c r="A118" i="6"/>
  <c r="B118" i="6"/>
  <c r="A119" i="6"/>
  <c r="B119" i="6"/>
  <c r="A120" i="6"/>
  <c r="B120" i="6"/>
  <c r="A121" i="6"/>
  <c r="B121" i="6"/>
  <c r="A122" i="6"/>
  <c r="B122" i="6"/>
  <c r="A123" i="6"/>
  <c r="B123" i="6"/>
  <c r="A124" i="6"/>
  <c r="B124" i="6"/>
  <c r="A125" i="6"/>
  <c r="B125" i="6"/>
  <c r="A126" i="6"/>
  <c r="B126" i="6"/>
  <c r="A127" i="6"/>
  <c r="B127" i="6"/>
  <c r="A128" i="6"/>
  <c r="B128" i="6"/>
  <c r="A129" i="6"/>
  <c r="B129" i="6"/>
  <c r="A130" i="6"/>
  <c r="B130" i="6"/>
  <c r="A131" i="6"/>
  <c r="B131" i="6"/>
  <c r="A132" i="6"/>
  <c r="B132" i="6"/>
  <c r="A133" i="6"/>
  <c r="B133" i="6"/>
  <c r="A134" i="6"/>
  <c r="B134" i="6"/>
  <c r="A135" i="6"/>
  <c r="B135" i="6"/>
  <c r="A136" i="6"/>
  <c r="B136" i="6"/>
  <c r="A137" i="6"/>
  <c r="B137" i="6"/>
  <c r="A138" i="6"/>
  <c r="B138" i="6"/>
  <c r="A139" i="6"/>
  <c r="B139" i="6"/>
  <c r="A140" i="6"/>
  <c r="B140" i="6"/>
  <c r="A141" i="6"/>
  <c r="B141" i="6"/>
  <c r="A142" i="6"/>
  <c r="B142" i="6"/>
  <c r="A143" i="6"/>
  <c r="B143" i="6"/>
  <c r="A144" i="6"/>
  <c r="B144" i="6"/>
  <c r="A145" i="6"/>
  <c r="B145" i="6"/>
  <c r="A146" i="6"/>
  <c r="B146" i="6"/>
  <c r="A147" i="6"/>
  <c r="B147" i="6"/>
  <c r="A148" i="6"/>
  <c r="B148" i="6"/>
  <c r="A149" i="6"/>
  <c r="B149" i="6"/>
  <c r="A150" i="6"/>
  <c r="B150" i="6"/>
  <c r="A151" i="6"/>
  <c r="B151" i="6"/>
  <c r="A152" i="6"/>
  <c r="B152" i="6"/>
  <c r="A153" i="6"/>
  <c r="B153" i="6"/>
  <c r="A154" i="6"/>
  <c r="B154" i="6"/>
  <c r="A155" i="6"/>
  <c r="B155" i="6"/>
  <c r="A156" i="6"/>
  <c r="B156" i="6"/>
  <c r="A157" i="6"/>
  <c r="B157" i="6"/>
  <c r="A158" i="6"/>
  <c r="B158" i="6"/>
  <c r="A159" i="6"/>
  <c r="B159" i="6"/>
  <c r="A160" i="6"/>
  <c r="B160" i="6"/>
  <c r="A161" i="6"/>
  <c r="B161" i="6"/>
  <c r="A162" i="6"/>
  <c r="B162" i="6"/>
  <c r="A163" i="6"/>
  <c r="B163" i="6"/>
  <c r="A164" i="6"/>
  <c r="B164" i="6"/>
  <c r="A165" i="6"/>
  <c r="B165" i="6"/>
  <c r="A166" i="6"/>
  <c r="B166" i="6"/>
  <c r="A167" i="6"/>
  <c r="B167" i="6"/>
  <c r="A168" i="6"/>
  <c r="B168" i="6"/>
  <c r="A169" i="6"/>
  <c r="B169" i="6"/>
  <c r="A170" i="6"/>
  <c r="B170" i="6"/>
  <c r="A171" i="6"/>
  <c r="B171" i="6"/>
  <c r="A172" i="6"/>
  <c r="B172" i="6"/>
  <c r="A173" i="6"/>
  <c r="B173" i="6"/>
  <c r="A174" i="6"/>
  <c r="B174" i="6"/>
  <c r="A175" i="6"/>
  <c r="B175" i="6"/>
  <c r="A176" i="6"/>
  <c r="B176" i="6"/>
  <c r="A177" i="6"/>
  <c r="B177" i="6"/>
  <c r="A178" i="6"/>
  <c r="B178" i="6"/>
  <c r="A179" i="6"/>
  <c r="B179" i="6"/>
  <c r="A180" i="6"/>
  <c r="B180" i="6"/>
  <c r="A181" i="6"/>
  <c r="B181" i="6"/>
  <c r="A182" i="6"/>
  <c r="B182" i="6"/>
  <c r="A183" i="6"/>
  <c r="B183" i="6"/>
  <c r="A184" i="6"/>
  <c r="B184" i="6"/>
  <c r="A185" i="6"/>
  <c r="B185" i="6"/>
  <c r="A186" i="6"/>
  <c r="B186" i="6"/>
  <c r="A187" i="6"/>
  <c r="B187" i="6"/>
  <c r="A188" i="6"/>
  <c r="B188" i="6"/>
  <c r="A189" i="6"/>
  <c r="B189" i="6"/>
  <c r="A190" i="6"/>
  <c r="B190" i="6"/>
  <c r="A191" i="6"/>
  <c r="B191" i="6"/>
  <c r="A192" i="6"/>
  <c r="B192" i="6"/>
  <c r="A193" i="6"/>
  <c r="B193" i="6"/>
  <c r="A194" i="6"/>
  <c r="B194" i="6"/>
  <c r="A195" i="6"/>
  <c r="B195" i="6"/>
  <c r="A196" i="6"/>
  <c r="B196" i="6"/>
  <c r="A197" i="6"/>
  <c r="B197" i="6"/>
  <c r="A198" i="6"/>
  <c r="B198" i="6"/>
  <c r="A199" i="6"/>
  <c r="B199" i="6"/>
  <c r="A200" i="6"/>
  <c r="B200" i="6"/>
  <c r="A201" i="6"/>
  <c r="B201" i="6"/>
  <c r="A202" i="6"/>
  <c r="B202" i="6"/>
  <c r="A203" i="6"/>
  <c r="B203" i="6"/>
  <c r="A204" i="6"/>
  <c r="B204" i="6"/>
  <c r="A205" i="6"/>
  <c r="B205" i="6"/>
  <c r="A206" i="6"/>
  <c r="B206" i="6"/>
  <c r="A207" i="6"/>
  <c r="B207" i="6"/>
  <c r="A208" i="6"/>
  <c r="B208" i="6"/>
  <c r="A209" i="6"/>
  <c r="B209" i="6"/>
  <c r="A210" i="6"/>
  <c r="B210" i="6"/>
  <c r="A211" i="6"/>
  <c r="B211" i="6"/>
  <c r="A212" i="6"/>
  <c r="B212" i="6"/>
  <c r="A213" i="6"/>
  <c r="B213" i="6"/>
  <c r="A214" i="6"/>
  <c r="B214" i="6"/>
  <c r="A215" i="6"/>
  <c r="B215" i="6"/>
  <c r="A216" i="6"/>
  <c r="B216" i="6"/>
  <c r="A217" i="6"/>
  <c r="B217" i="6"/>
  <c r="A218" i="6"/>
  <c r="B218" i="6"/>
  <c r="A219" i="6"/>
  <c r="B219" i="6"/>
  <c r="A220" i="6"/>
  <c r="B220" i="6"/>
  <c r="A221" i="6"/>
  <c r="B221" i="6"/>
  <c r="A222" i="6"/>
  <c r="B222" i="6"/>
  <c r="A223" i="6"/>
  <c r="B223" i="6"/>
  <c r="A224" i="6"/>
  <c r="B224" i="6"/>
  <c r="A225" i="6"/>
  <c r="B225" i="6"/>
  <c r="A226" i="6"/>
  <c r="B226" i="6"/>
  <c r="A227" i="6"/>
  <c r="B227" i="6"/>
  <c r="A228" i="6"/>
  <c r="B228" i="6"/>
  <c r="A229" i="6"/>
  <c r="B229" i="6"/>
  <c r="A230" i="6"/>
  <c r="B230" i="6"/>
  <c r="A231" i="6"/>
  <c r="B231" i="6"/>
  <c r="A232" i="6"/>
  <c r="B232" i="6"/>
  <c r="A233" i="6"/>
  <c r="B233" i="6"/>
  <c r="A234" i="6"/>
  <c r="B234" i="6"/>
  <c r="A235" i="6"/>
  <c r="B235" i="6"/>
  <c r="A236" i="6"/>
  <c r="B236" i="6"/>
  <c r="A237" i="6"/>
  <c r="B237" i="6"/>
  <c r="A238" i="6"/>
  <c r="B238" i="6"/>
  <c r="A239" i="6"/>
  <c r="B239" i="6"/>
  <c r="A240" i="6"/>
  <c r="B240" i="6"/>
  <c r="A241" i="6"/>
  <c r="B241" i="6"/>
  <c r="A242" i="6"/>
  <c r="B242" i="6"/>
  <c r="A243" i="6"/>
  <c r="B243" i="6"/>
  <c r="A244" i="6"/>
  <c r="B244" i="6"/>
  <c r="A245" i="6"/>
  <c r="B245" i="6"/>
  <c r="A246" i="6"/>
  <c r="B246" i="6"/>
  <c r="A247" i="6"/>
  <c r="B247" i="6"/>
  <c r="A248" i="6"/>
  <c r="B248" i="6"/>
  <c r="A249" i="6"/>
  <c r="B249" i="6"/>
  <c r="A250" i="6"/>
  <c r="B250" i="6"/>
  <c r="A251" i="6"/>
  <c r="B251" i="6"/>
  <c r="A252" i="6"/>
  <c r="B252" i="6"/>
  <c r="A253" i="6"/>
  <c r="B253" i="6"/>
  <c r="A254" i="6"/>
  <c r="B254" i="6"/>
  <c r="A255" i="6"/>
  <c r="B255" i="6"/>
  <c r="A256" i="6"/>
  <c r="B256" i="6"/>
  <c r="A257" i="6"/>
  <c r="B257" i="6"/>
  <c r="A258" i="6"/>
  <c r="B258" i="6"/>
  <c r="A259" i="6"/>
  <c r="B259" i="6"/>
  <c r="A260" i="6"/>
  <c r="B260" i="6"/>
  <c r="A261" i="6"/>
  <c r="B261" i="6"/>
  <c r="A262" i="6"/>
  <c r="B262" i="6"/>
  <c r="A263" i="6"/>
  <c r="B263" i="6"/>
  <c r="A264" i="6"/>
  <c r="B264" i="6"/>
  <c r="A265" i="6"/>
  <c r="B265" i="6"/>
  <c r="A266" i="6"/>
  <c r="B266" i="6"/>
  <c r="A267" i="6"/>
  <c r="B267" i="6"/>
  <c r="A268" i="6"/>
  <c r="B268" i="6"/>
  <c r="A269" i="6"/>
  <c r="B269" i="6"/>
  <c r="A270" i="6"/>
  <c r="B270" i="6"/>
  <c r="A271" i="6"/>
  <c r="B271" i="6"/>
  <c r="A272" i="6"/>
  <c r="B272" i="6"/>
  <c r="A273" i="6"/>
  <c r="B273" i="6"/>
  <c r="A274" i="6"/>
  <c r="B274" i="6"/>
  <c r="A275" i="6"/>
  <c r="B275" i="6"/>
  <c r="A276" i="6"/>
  <c r="B276" i="6"/>
  <c r="A277" i="6"/>
  <c r="B277" i="6"/>
  <c r="A278" i="6"/>
  <c r="B278" i="6"/>
  <c r="A279" i="6"/>
  <c r="B279" i="6"/>
  <c r="A280" i="6"/>
  <c r="B280" i="6"/>
  <c r="A281" i="6"/>
  <c r="B281" i="6"/>
  <c r="A282" i="6"/>
  <c r="B282" i="6"/>
  <c r="A283" i="6"/>
  <c r="B283" i="6"/>
  <c r="A284" i="6"/>
  <c r="B284" i="6"/>
  <c r="A285" i="6"/>
  <c r="B285" i="6"/>
  <c r="A286" i="6"/>
  <c r="B286" i="6"/>
  <c r="A287" i="6"/>
  <c r="B287" i="6"/>
  <c r="A288" i="6"/>
  <c r="B288" i="6"/>
  <c r="A289" i="6"/>
  <c r="B289" i="6"/>
  <c r="A290" i="6"/>
  <c r="B290" i="6"/>
  <c r="A291" i="6"/>
  <c r="B291" i="6"/>
  <c r="A292" i="6"/>
  <c r="B292" i="6"/>
  <c r="A293" i="6"/>
  <c r="B293" i="6"/>
  <c r="A294" i="6"/>
  <c r="B294" i="6"/>
  <c r="A295" i="6"/>
  <c r="B295" i="6"/>
  <c r="A296" i="6"/>
  <c r="B296" i="6"/>
  <c r="A297" i="6"/>
  <c r="B297" i="6"/>
  <c r="A298" i="6"/>
  <c r="B298" i="6"/>
  <c r="A299" i="6"/>
  <c r="B299" i="6"/>
  <c r="A300" i="6"/>
  <c r="B300" i="6"/>
  <c r="A301" i="6"/>
  <c r="B301" i="6"/>
  <c r="A302" i="6"/>
  <c r="B302" i="6"/>
  <c r="A303" i="6"/>
  <c r="B303" i="6"/>
  <c r="A304" i="6"/>
  <c r="B304" i="6"/>
  <c r="A305" i="6"/>
  <c r="B305" i="6"/>
  <c r="A306" i="6"/>
  <c r="B306" i="6"/>
  <c r="A307" i="6"/>
  <c r="B307" i="6"/>
  <c r="A308" i="6"/>
  <c r="B308" i="6"/>
  <c r="A309" i="6"/>
  <c r="B309" i="6"/>
  <c r="A310" i="6"/>
  <c r="B310" i="6"/>
  <c r="A311" i="6"/>
  <c r="B311" i="6"/>
  <c r="A312" i="6"/>
  <c r="B312" i="6"/>
  <c r="A313" i="6"/>
  <c r="B313" i="6"/>
  <c r="A314" i="6"/>
  <c r="B314" i="6"/>
  <c r="A315" i="6"/>
  <c r="B315" i="6"/>
  <c r="A316" i="6"/>
  <c r="B316" i="6"/>
  <c r="A317" i="6"/>
  <c r="B317" i="6"/>
  <c r="A318" i="6"/>
  <c r="B318" i="6"/>
  <c r="A319" i="6"/>
  <c r="B319" i="6"/>
  <c r="A320" i="6"/>
  <c r="B320" i="6"/>
  <c r="A321" i="6"/>
  <c r="B321" i="6"/>
  <c r="A322" i="6"/>
  <c r="B322" i="6"/>
  <c r="A323" i="6"/>
  <c r="B323" i="6"/>
  <c r="A324" i="6"/>
  <c r="B324" i="6"/>
  <c r="A325" i="6"/>
  <c r="B325" i="6"/>
  <c r="A326" i="6"/>
  <c r="B326" i="6"/>
  <c r="A327" i="6"/>
  <c r="B327" i="6"/>
  <c r="A328" i="6"/>
  <c r="B328" i="6"/>
  <c r="A329" i="6"/>
  <c r="B329" i="6"/>
  <c r="A330" i="6"/>
  <c r="B330" i="6"/>
  <c r="A331" i="6"/>
  <c r="B331" i="6"/>
  <c r="A332" i="6"/>
  <c r="B332" i="6"/>
  <c r="A333" i="6"/>
  <c r="B333" i="6"/>
  <c r="A334" i="6"/>
  <c r="B334" i="6"/>
  <c r="A335" i="6"/>
  <c r="B335" i="6"/>
  <c r="A336" i="6"/>
  <c r="B336" i="6"/>
  <c r="A337" i="6"/>
  <c r="B337" i="6"/>
  <c r="A338" i="6"/>
  <c r="B338" i="6"/>
  <c r="A339" i="6"/>
  <c r="B339" i="6"/>
  <c r="A340" i="6"/>
  <c r="B340" i="6"/>
  <c r="A341" i="6"/>
  <c r="B341" i="6"/>
  <c r="A342" i="6"/>
  <c r="B342" i="6"/>
  <c r="A343" i="6"/>
  <c r="B343" i="6"/>
  <c r="A344" i="6"/>
  <c r="B344" i="6"/>
  <c r="A345" i="6"/>
  <c r="B345" i="6"/>
  <c r="A346" i="6"/>
  <c r="B346" i="6"/>
  <c r="A347" i="6"/>
  <c r="B347" i="6"/>
  <c r="A348" i="6"/>
  <c r="B348" i="6"/>
  <c r="A349" i="6"/>
  <c r="B349" i="6"/>
  <c r="A350" i="6"/>
  <c r="B350" i="6"/>
  <c r="A351" i="6"/>
  <c r="B351" i="6"/>
  <c r="A352" i="6"/>
  <c r="B352" i="6"/>
  <c r="A353" i="6"/>
  <c r="B353" i="6"/>
  <c r="A354" i="6"/>
  <c r="B354" i="6"/>
  <c r="A355" i="6"/>
  <c r="B355" i="6"/>
  <c r="A356" i="6"/>
  <c r="B356" i="6"/>
  <c r="A357" i="6"/>
  <c r="B357" i="6"/>
  <c r="A358" i="6"/>
  <c r="B358" i="6"/>
  <c r="A359" i="6"/>
  <c r="B359" i="6"/>
  <c r="A360" i="6"/>
  <c r="B360" i="6"/>
  <c r="A361" i="6"/>
  <c r="B361" i="6"/>
  <c r="A362" i="6"/>
  <c r="B362" i="6"/>
  <c r="A363" i="6"/>
  <c r="B363" i="6"/>
  <c r="A364" i="6"/>
  <c r="B364" i="6"/>
  <c r="A365" i="6"/>
  <c r="B365" i="6"/>
  <c r="A366" i="6"/>
  <c r="B366" i="6"/>
  <c r="A367" i="6"/>
  <c r="B367" i="6"/>
  <c r="A368" i="6"/>
  <c r="B368" i="6"/>
  <c r="A369" i="6"/>
  <c r="B369" i="6"/>
  <c r="A370" i="6"/>
  <c r="B370" i="6"/>
  <c r="A371" i="6"/>
  <c r="B371" i="6"/>
  <c r="A372" i="6"/>
  <c r="B372" i="6"/>
  <c r="A373" i="6"/>
  <c r="B373" i="6"/>
  <c r="A374" i="6"/>
  <c r="B374" i="6"/>
  <c r="A375" i="6"/>
  <c r="B375" i="6"/>
  <c r="A376" i="6"/>
  <c r="B376" i="6"/>
  <c r="A377" i="6"/>
  <c r="B377" i="6"/>
  <c r="A378" i="6"/>
  <c r="B378" i="6"/>
  <c r="A379" i="6"/>
  <c r="B379" i="6"/>
  <c r="A380" i="6"/>
  <c r="B380" i="6"/>
  <c r="A381" i="6"/>
  <c r="B381" i="6"/>
  <c r="A382" i="6"/>
  <c r="B382" i="6"/>
  <c r="A383" i="6"/>
  <c r="B383" i="6"/>
  <c r="A384" i="6"/>
  <c r="B384" i="6"/>
  <c r="A385" i="6"/>
  <c r="B385" i="6"/>
  <c r="A386" i="6"/>
  <c r="B386" i="6"/>
  <c r="A387" i="6"/>
  <c r="B387" i="6"/>
  <c r="A388" i="6"/>
  <c r="B388" i="6"/>
  <c r="A389" i="6"/>
  <c r="B389" i="6"/>
  <c r="A390" i="6"/>
  <c r="B390" i="6"/>
  <c r="A391" i="6"/>
  <c r="B391" i="6"/>
  <c r="A392" i="6"/>
  <c r="B392" i="6"/>
  <c r="A393" i="6"/>
  <c r="B393" i="6"/>
  <c r="A394" i="6"/>
  <c r="B394" i="6"/>
  <c r="A395" i="6"/>
  <c r="B395" i="6"/>
  <c r="A396" i="6"/>
  <c r="B396" i="6"/>
  <c r="A397" i="6"/>
  <c r="B397" i="6"/>
  <c r="A398" i="6"/>
  <c r="B398" i="6"/>
  <c r="A399" i="6"/>
  <c r="B399" i="6"/>
  <c r="A400" i="6"/>
  <c r="B400" i="6"/>
  <c r="A401" i="6"/>
  <c r="B401" i="6"/>
  <c r="A402" i="6"/>
  <c r="B402" i="6"/>
  <c r="A403" i="6"/>
  <c r="B403" i="6"/>
  <c r="A404" i="6"/>
  <c r="B404" i="6"/>
  <c r="A405" i="6"/>
  <c r="B405" i="6"/>
  <c r="A406" i="6"/>
  <c r="B406" i="6"/>
  <c r="A407" i="6"/>
  <c r="B407" i="6"/>
  <c r="A408" i="6"/>
  <c r="B408" i="6"/>
  <c r="A409" i="6"/>
  <c r="B409" i="6"/>
  <c r="A410" i="6"/>
  <c r="B410" i="6"/>
  <c r="A411" i="6"/>
  <c r="B411" i="6"/>
  <c r="A412" i="6"/>
  <c r="B412" i="6"/>
  <c r="A413" i="6"/>
  <c r="B413" i="6"/>
  <c r="A414" i="6"/>
  <c r="B414" i="6"/>
  <c r="A415" i="6"/>
  <c r="B415" i="6"/>
  <c r="A416" i="6"/>
  <c r="B416" i="6"/>
  <c r="A417" i="6"/>
  <c r="B417" i="6"/>
  <c r="A418" i="6"/>
  <c r="B418" i="6"/>
  <c r="A419" i="6"/>
  <c r="B419" i="6"/>
  <c r="A420" i="6"/>
  <c r="B420" i="6"/>
  <c r="A421" i="6"/>
  <c r="B421" i="6"/>
  <c r="A422" i="6"/>
  <c r="B422" i="6"/>
  <c r="A423" i="6"/>
  <c r="B423" i="6"/>
  <c r="A424" i="6"/>
  <c r="B424" i="6"/>
  <c r="A425" i="6"/>
  <c r="B425" i="6"/>
  <c r="A426" i="6"/>
  <c r="B426" i="6"/>
  <c r="A427" i="6"/>
  <c r="B427" i="6"/>
  <c r="A428" i="6"/>
  <c r="B428" i="6"/>
  <c r="A429" i="6"/>
  <c r="B429" i="6"/>
  <c r="A430" i="6"/>
  <c r="B430" i="6"/>
  <c r="A431" i="6"/>
  <c r="B431" i="6"/>
  <c r="A432" i="6"/>
  <c r="B432" i="6"/>
  <c r="A433" i="6"/>
  <c r="B433" i="6"/>
  <c r="A434" i="6"/>
  <c r="B434" i="6"/>
  <c r="A435" i="6"/>
  <c r="B435" i="6"/>
  <c r="A436" i="6"/>
  <c r="B436" i="6"/>
  <c r="A437" i="6"/>
  <c r="B437" i="6"/>
  <c r="A438" i="6"/>
  <c r="B438" i="6"/>
  <c r="A439" i="6"/>
  <c r="B439" i="6"/>
  <c r="A440" i="6"/>
  <c r="B440" i="6"/>
  <c r="A441" i="6"/>
  <c r="B441" i="6"/>
  <c r="A442" i="6"/>
  <c r="B442" i="6"/>
  <c r="A443" i="6"/>
  <c r="B443" i="6"/>
  <c r="A444" i="6"/>
  <c r="B444" i="6"/>
  <c r="A445" i="6"/>
  <c r="B445" i="6"/>
  <c r="A446" i="6"/>
  <c r="B446" i="6"/>
  <c r="A447" i="6"/>
  <c r="B447" i="6"/>
  <c r="A448" i="6"/>
  <c r="B448" i="6"/>
  <c r="A449" i="6"/>
  <c r="B449" i="6"/>
  <c r="A450" i="6"/>
  <c r="B450" i="6"/>
  <c r="A451" i="6"/>
  <c r="B451" i="6"/>
  <c r="A452" i="6"/>
  <c r="B452" i="6"/>
  <c r="A453" i="6"/>
  <c r="B453" i="6"/>
  <c r="A454" i="6"/>
  <c r="B454" i="6"/>
  <c r="A455" i="6"/>
  <c r="B455" i="6"/>
  <c r="A456" i="6"/>
  <c r="B456" i="6"/>
  <c r="A457" i="6"/>
  <c r="B457" i="6"/>
  <c r="A458" i="6"/>
  <c r="B458" i="6"/>
  <c r="A459" i="6"/>
  <c r="B459" i="6"/>
  <c r="A460" i="6"/>
  <c r="B460" i="6"/>
  <c r="A461" i="6"/>
  <c r="B461" i="6"/>
  <c r="A462" i="6"/>
  <c r="B462" i="6"/>
  <c r="A463" i="6"/>
  <c r="B463" i="6"/>
  <c r="A464" i="6"/>
  <c r="B464" i="6"/>
  <c r="A465" i="6"/>
  <c r="B465" i="6"/>
  <c r="A466" i="6"/>
  <c r="B466" i="6"/>
  <c r="A467" i="6"/>
  <c r="B467" i="6"/>
  <c r="A468" i="6"/>
  <c r="B468" i="6"/>
  <c r="A469" i="6"/>
  <c r="B469" i="6"/>
  <c r="A470" i="6"/>
  <c r="B470" i="6"/>
  <c r="A471" i="6"/>
  <c r="B471" i="6"/>
  <c r="A472" i="6"/>
  <c r="B472" i="6"/>
  <c r="A473" i="6"/>
  <c r="B473" i="6"/>
  <c r="A474" i="6"/>
  <c r="B474" i="6"/>
  <c r="A475" i="6"/>
  <c r="B475" i="6"/>
  <c r="A476" i="6"/>
  <c r="B476" i="6"/>
  <c r="A477" i="6"/>
  <c r="B477" i="6"/>
  <c r="A478" i="6"/>
  <c r="B478" i="6"/>
  <c r="A479" i="6"/>
  <c r="B479" i="6"/>
  <c r="A480" i="6"/>
  <c r="B480" i="6"/>
  <c r="A481" i="6"/>
  <c r="B481" i="6"/>
  <c r="A482" i="6"/>
  <c r="B482" i="6"/>
  <c r="A483" i="6"/>
  <c r="B483" i="6"/>
  <c r="A484" i="6"/>
  <c r="B484" i="6"/>
  <c r="A485" i="6"/>
  <c r="B485" i="6"/>
  <c r="A486" i="6"/>
  <c r="B486" i="6"/>
  <c r="A487" i="6"/>
  <c r="B487" i="6"/>
  <c r="A488" i="6"/>
  <c r="B488" i="6"/>
  <c r="A489" i="6"/>
  <c r="B489" i="6"/>
  <c r="A490" i="6"/>
  <c r="B490" i="6"/>
  <c r="A491" i="6"/>
  <c r="B491" i="6"/>
  <c r="A492" i="6"/>
  <c r="B492" i="6"/>
  <c r="A493" i="6"/>
  <c r="B493" i="6"/>
  <c r="A494" i="6"/>
  <c r="B494" i="6"/>
  <c r="A495" i="6"/>
  <c r="B495" i="6"/>
  <c r="A496" i="6"/>
  <c r="B496" i="6"/>
  <c r="A497" i="6"/>
  <c r="B497" i="6"/>
  <c r="A498" i="6"/>
  <c r="B498" i="6"/>
  <c r="A499" i="6"/>
  <c r="B499" i="6"/>
  <c r="A500" i="6"/>
  <c r="B500" i="6"/>
  <c r="A501" i="6"/>
  <c r="B501" i="6"/>
  <c r="A502" i="6"/>
  <c r="B502" i="6"/>
  <c r="A503" i="6"/>
  <c r="B503" i="6"/>
  <c r="A504" i="6"/>
  <c r="B504" i="6"/>
  <c r="A505" i="6"/>
  <c r="B505" i="6"/>
  <c r="A506" i="6"/>
  <c r="B506" i="6"/>
  <c r="A507" i="6"/>
  <c r="B507" i="6"/>
  <c r="A508" i="6"/>
  <c r="B508" i="6"/>
  <c r="A509" i="6"/>
  <c r="B509" i="6"/>
  <c r="A510" i="6"/>
  <c r="B510" i="6"/>
  <c r="A511" i="6"/>
  <c r="B511" i="6"/>
  <c r="A512" i="6"/>
  <c r="B512" i="6"/>
  <c r="A513" i="6"/>
  <c r="B513" i="6"/>
  <c r="A514" i="6"/>
  <c r="B514" i="6"/>
  <c r="A515" i="6"/>
  <c r="B515" i="6"/>
  <c r="A516" i="6"/>
  <c r="B516" i="6"/>
  <c r="A517" i="6"/>
  <c r="B517" i="6"/>
  <c r="A518" i="6"/>
  <c r="B518" i="6"/>
  <c r="A519" i="6"/>
  <c r="B519" i="6"/>
  <c r="A520" i="6"/>
  <c r="B520" i="6"/>
  <c r="A521" i="6"/>
  <c r="B521" i="6"/>
  <c r="A522" i="6"/>
  <c r="B522" i="6"/>
  <c r="A523" i="6"/>
  <c r="B523" i="6"/>
  <c r="A524" i="6"/>
  <c r="B524" i="6"/>
  <c r="A525" i="6"/>
  <c r="B525" i="6"/>
  <c r="A526" i="6"/>
  <c r="B526" i="6"/>
  <c r="A527" i="6"/>
  <c r="B527" i="6"/>
  <c r="A528" i="6"/>
  <c r="B528" i="6"/>
  <c r="A529" i="6"/>
  <c r="B529" i="6"/>
  <c r="A530" i="6"/>
  <c r="B530" i="6"/>
  <c r="A531" i="6"/>
  <c r="B531" i="6"/>
  <c r="A532" i="6"/>
  <c r="B532" i="6"/>
  <c r="A533" i="6"/>
  <c r="B533" i="6"/>
  <c r="A534" i="6"/>
  <c r="B534" i="6"/>
  <c r="A535" i="6"/>
  <c r="B535" i="6"/>
  <c r="A536" i="6"/>
  <c r="B536" i="6"/>
  <c r="A537" i="6"/>
  <c r="B537" i="6"/>
  <c r="A538" i="6"/>
  <c r="B538" i="6"/>
  <c r="A539" i="6"/>
  <c r="B539" i="6"/>
  <c r="A540" i="6"/>
  <c r="B540" i="6"/>
  <c r="A541" i="6"/>
  <c r="B541" i="6"/>
  <c r="A542" i="6"/>
  <c r="B542" i="6"/>
  <c r="A543" i="6"/>
  <c r="B543" i="6"/>
  <c r="A544" i="6"/>
  <c r="B544" i="6"/>
  <c r="A545" i="6"/>
  <c r="B545" i="6"/>
  <c r="A546" i="6"/>
  <c r="B546" i="6"/>
  <c r="A547" i="6"/>
  <c r="B547" i="6"/>
  <c r="A548" i="6"/>
  <c r="B548" i="6"/>
  <c r="A549" i="6"/>
  <c r="B549" i="6"/>
  <c r="A550" i="6"/>
  <c r="B550" i="6"/>
  <c r="A551" i="6"/>
  <c r="B551" i="6"/>
  <c r="A552" i="6"/>
  <c r="B552" i="6"/>
  <c r="A553" i="6"/>
  <c r="B553" i="6"/>
  <c r="A554" i="6"/>
  <c r="B554" i="6"/>
  <c r="A555" i="6"/>
  <c r="B555" i="6"/>
  <c r="A556" i="6"/>
  <c r="B556" i="6"/>
  <c r="A557" i="6"/>
  <c r="B557" i="6"/>
  <c r="A558" i="6"/>
  <c r="B558" i="6"/>
  <c r="A559" i="6"/>
  <c r="B559" i="6"/>
  <c r="A560" i="6"/>
  <c r="B560" i="6"/>
  <c r="A561" i="6"/>
  <c r="B561" i="6"/>
  <c r="A562" i="6"/>
  <c r="B562" i="6"/>
  <c r="A563" i="6"/>
  <c r="B563" i="6"/>
  <c r="A564" i="6"/>
  <c r="B564" i="6"/>
  <c r="A565" i="6"/>
  <c r="B565" i="6"/>
  <c r="A566" i="6"/>
  <c r="B566" i="6"/>
  <c r="A567" i="6"/>
  <c r="B567" i="6"/>
  <c r="A568" i="6"/>
  <c r="B568" i="6"/>
  <c r="A569" i="6"/>
  <c r="B569" i="6"/>
  <c r="A570" i="6"/>
  <c r="B570" i="6"/>
  <c r="A571" i="6"/>
  <c r="B571" i="6"/>
  <c r="A572" i="6"/>
  <c r="B572" i="6"/>
  <c r="A573" i="6"/>
  <c r="B573" i="6"/>
  <c r="A574" i="6"/>
  <c r="B574" i="6"/>
  <c r="A575" i="6"/>
  <c r="B575" i="6"/>
  <c r="A576" i="6"/>
  <c r="B576" i="6"/>
  <c r="A577" i="6"/>
  <c r="B577" i="6"/>
  <c r="A578" i="6"/>
  <c r="B578" i="6"/>
  <c r="A579" i="6"/>
  <c r="B579" i="6"/>
  <c r="A580" i="6"/>
  <c r="B580" i="6"/>
  <c r="A581" i="6"/>
  <c r="B581" i="6"/>
  <c r="A582" i="6"/>
  <c r="B582" i="6"/>
  <c r="A583" i="6"/>
  <c r="B583" i="6"/>
  <c r="A584" i="6"/>
  <c r="B584" i="6"/>
  <c r="A585" i="6"/>
  <c r="B585" i="6"/>
  <c r="A586" i="6"/>
  <c r="B586" i="6"/>
  <c r="A587" i="6"/>
  <c r="B587" i="6"/>
  <c r="A588" i="6"/>
  <c r="B588" i="6"/>
  <c r="A589" i="6"/>
  <c r="B589" i="6"/>
  <c r="A590" i="6"/>
  <c r="B590" i="6"/>
  <c r="A591" i="6"/>
  <c r="B591" i="6"/>
  <c r="A592" i="6"/>
  <c r="B592" i="6"/>
  <c r="A593" i="6"/>
  <c r="B593" i="6"/>
  <c r="A594" i="6"/>
  <c r="B594" i="6"/>
  <c r="A595" i="6"/>
  <c r="B595" i="6"/>
  <c r="A596" i="6"/>
  <c r="B596" i="6"/>
  <c r="A597" i="6"/>
  <c r="B597" i="6"/>
  <c r="A598" i="6"/>
  <c r="B598" i="6"/>
  <c r="A599" i="6"/>
  <c r="B599" i="6"/>
  <c r="A600" i="6"/>
  <c r="B600" i="6"/>
  <c r="A601" i="6"/>
  <c r="B601" i="6"/>
  <c r="A602" i="6"/>
  <c r="B602" i="6"/>
  <c r="A603" i="6"/>
  <c r="B603" i="6"/>
  <c r="A604" i="6"/>
  <c r="B604" i="6"/>
  <c r="A605" i="6"/>
  <c r="B605" i="6"/>
  <c r="A606" i="6"/>
  <c r="B606" i="6"/>
  <c r="A607" i="6"/>
  <c r="B607" i="6"/>
  <c r="A608" i="6"/>
  <c r="B608" i="6"/>
  <c r="A609" i="6"/>
  <c r="B609" i="6"/>
  <c r="A610" i="6"/>
  <c r="B610" i="6"/>
  <c r="A611" i="6"/>
  <c r="B611" i="6"/>
  <c r="A612" i="6"/>
  <c r="B612" i="6"/>
  <c r="A613" i="6"/>
  <c r="B613" i="6"/>
  <c r="A614" i="6"/>
  <c r="B614" i="6"/>
  <c r="A615" i="6"/>
  <c r="B615" i="6"/>
  <c r="A616" i="6"/>
  <c r="B616" i="6"/>
  <c r="A617" i="6"/>
  <c r="B617" i="6"/>
  <c r="A618" i="6"/>
  <c r="B618" i="6"/>
  <c r="A619" i="6"/>
  <c r="B619" i="6"/>
  <c r="A620" i="6"/>
  <c r="B620" i="6"/>
  <c r="A621" i="6"/>
  <c r="B621" i="6"/>
  <c r="A622" i="6"/>
  <c r="B622" i="6"/>
  <c r="A623" i="6"/>
  <c r="B623" i="6"/>
  <c r="A624" i="6"/>
  <c r="B624" i="6"/>
  <c r="A625" i="6"/>
  <c r="B625" i="6"/>
  <c r="A626" i="6"/>
  <c r="B626" i="6"/>
  <c r="A627" i="6"/>
  <c r="B627" i="6"/>
  <c r="A628" i="6"/>
  <c r="B628" i="6"/>
  <c r="A629" i="6"/>
  <c r="B629" i="6"/>
  <c r="A630" i="6"/>
  <c r="B630" i="6"/>
  <c r="A631" i="6"/>
  <c r="B631" i="6"/>
  <c r="A632" i="6"/>
  <c r="B632" i="6"/>
  <c r="A633" i="6"/>
  <c r="B633" i="6"/>
  <c r="A634" i="6"/>
  <c r="B634" i="6"/>
  <c r="A635" i="6"/>
  <c r="B635" i="6"/>
  <c r="A636" i="6"/>
  <c r="B636" i="6"/>
  <c r="A637" i="6"/>
  <c r="B637" i="6"/>
  <c r="A638" i="6"/>
  <c r="B638" i="6"/>
  <c r="A639" i="6"/>
  <c r="B639" i="6"/>
  <c r="A640" i="6"/>
  <c r="B640" i="6"/>
  <c r="A641" i="6"/>
  <c r="B641" i="6"/>
  <c r="A642" i="6"/>
  <c r="B642" i="6"/>
  <c r="A643" i="6"/>
  <c r="B643" i="6"/>
  <c r="A644" i="6"/>
  <c r="B644" i="6"/>
  <c r="A645" i="6"/>
  <c r="B645" i="6"/>
  <c r="A646" i="6"/>
  <c r="B646" i="6"/>
  <c r="A647" i="6"/>
  <c r="B647" i="6"/>
  <c r="A648" i="6"/>
  <c r="B648" i="6"/>
  <c r="A649" i="6"/>
  <c r="B649" i="6"/>
  <c r="A650" i="6"/>
  <c r="B650" i="6"/>
  <c r="A651" i="6"/>
  <c r="B651" i="6"/>
  <c r="A652" i="6"/>
  <c r="B652" i="6"/>
  <c r="A653" i="6"/>
  <c r="B653" i="6"/>
  <c r="A654" i="6"/>
  <c r="B654" i="6"/>
  <c r="A655" i="6"/>
  <c r="B655" i="6"/>
  <c r="A656" i="6"/>
  <c r="B656" i="6"/>
  <c r="A657" i="6"/>
  <c r="B657" i="6"/>
  <c r="A658" i="6"/>
  <c r="B658" i="6"/>
  <c r="A659" i="6"/>
  <c r="B659" i="6"/>
  <c r="A660" i="6"/>
  <c r="B660" i="6"/>
  <c r="A661" i="6"/>
  <c r="B661" i="6"/>
  <c r="A662" i="6"/>
  <c r="B662" i="6"/>
  <c r="A663" i="6"/>
  <c r="B663" i="6"/>
  <c r="A664" i="6"/>
  <c r="B664" i="6"/>
  <c r="A665" i="6"/>
  <c r="B665" i="6"/>
  <c r="A666" i="6"/>
  <c r="B666" i="6"/>
  <c r="A667" i="6"/>
  <c r="B667" i="6"/>
  <c r="A668" i="6"/>
  <c r="B668" i="6"/>
  <c r="A669" i="6"/>
  <c r="B669" i="6"/>
  <c r="A670" i="6"/>
  <c r="B670" i="6"/>
  <c r="A671" i="6"/>
  <c r="B671" i="6"/>
  <c r="A672" i="6"/>
  <c r="B672" i="6"/>
  <c r="A673" i="6"/>
  <c r="B673" i="6"/>
  <c r="A674" i="6"/>
  <c r="B674" i="6"/>
  <c r="A675" i="6"/>
  <c r="B675" i="6"/>
  <c r="A676" i="6"/>
  <c r="B676" i="6"/>
  <c r="A677" i="6"/>
  <c r="B677" i="6"/>
  <c r="A678" i="6"/>
  <c r="B678" i="6"/>
  <c r="A679" i="6"/>
  <c r="B679" i="6"/>
  <c r="A680" i="6"/>
  <c r="B680" i="6"/>
  <c r="A681" i="6"/>
  <c r="B681" i="6"/>
  <c r="A682" i="6"/>
  <c r="B682" i="6"/>
  <c r="A683" i="6"/>
  <c r="B683" i="6"/>
  <c r="A684" i="6"/>
  <c r="B684" i="6"/>
  <c r="A685" i="6"/>
  <c r="B685" i="6"/>
  <c r="A686" i="6"/>
  <c r="B686" i="6"/>
  <c r="A687" i="6"/>
  <c r="B687" i="6"/>
  <c r="A688" i="6"/>
  <c r="B688" i="6"/>
  <c r="A689" i="6"/>
  <c r="B689" i="6"/>
  <c r="A690" i="6"/>
  <c r="B690" i="6"/>
  <c r="A691" i="6"/>
  <c r="B691" i="6"/>
  <c r="A692" i="6"/>
  <c r="B692" i="6"/>
  <c r="A693" i="6"/>
  <c r="B693" i="6"/>
  <c r="A694" i="6"/>
  <c r="B694" i="6"/>
  <c r="A695" i="6"/>
  <c r="B695" i="6"/>
  <c r="A696" i="6"/>
  <c r="B696" i="6"/>
  <c r="A697" i="6"/>
  <c r="B697" i="6"/>
  <c r="A698" i="6"/>
  <c r="B698" i="6"/>
  <c r="A699" i="6"/>
  <c r="B699" i="6"/>
  <c r="A700" i="6"/>
  <c r="B700" i="6"/>
  <c r="A701" i="6"/>
  <c r="B701" i="6"/>
  <c r="A702" i="6"/>
  <c r="B702" i="6"/>
  <c r="A703" i="6"/>
  <c r="B703" i="6"/>
  <c r="A704" i="6"/>
  <c r="B704" i="6"/>
  <c r="A705" i="6"/>
  <c r="B705" i="6"/>
  <c r="A706" i="6"/>
  <c r="B706" i="6"/>
  <c r="A707" i="6"/>
  <c r="B707" i="6"/>
  <c r="A708" i="6"/>
  <c r="B708" i="6"/>
  <c r="A709" i="6"/>
  <c r="B709" i="6"/>
  <c r="A710" i="6"/>
  <c r="B710" i="6"/>
  <c r="A711" i="6"/>
  <c r="B711" i="6"/>
  <c r="A712" i="6"/>
  <c r="B712" i="6"/>
  <c r="A713" i="6"/>
  <c r="B713" i="6"/>
  <c r="A714" i="6"/>
  <c r="B714" i="6"/>
  <c r="A715" i="6"/>
  <c r="B715" i="6"/>
  <c r="A716" i="6"/>
  <c r="B716" i="6"/>
  <c r="A717" i="6"/>
  <c r="B717" i="6"/>
  <c r="A718" i="6"/>
  <c r="B718" i="6"/>
  <c r="A719" i="6"/>
  <c r="B719" i="6"/>
  <c r="A720" i="6"/>
  <c r="B720" i="6"/>
  <c r="A721" i="6"/>
  <c r="B721" i="6"/>
  <c r="A722" i="6"/>
  <c r="B722" i="6"/>
  <c r="A723" i="6"/>
  <c r="B723" i="6"/>
  <c r="A724" i="6"/>
  <c r="B724" i="6"/>
  <c r="A725" i="6"/>
  <c r="B725" i="6"/>
  <c r="A726" i="6"/>
  <c r="B726" i="6"/>
  <c r="A727" i="6"/>
  <c r="B727" i="6"/>
  <c r="A728" i="6"/>
  <c r="B728" i="6"/>
  <c r="A729" i="6"/>
  <c r="B729" i="6"/>
  <c r="A730" i="6"/>
  <c r="B730" i="6"/>
  <c r="A731" i="6"/>
  <c r="B731" i="6"/>
  <c r="A732" i="6"/>
  <c r="B732" i="6"/>
  <c r="A733" i="6"/>
  <c r="B733" i="6"/>
  <c r="A734" i="6"/>
  <c r="B734" i="6"/>
  <c r="A735" i="6"/>
  <c r="B735" i="6"/>
  <c r="A736" i="6"/>
  <c r="B736" i="6"/>
  <c r="A737" i="6"/>
  <c r="B737" i="6"/>
  <c r="A738" i="6"/>
  <c r="B738" i="6"/>
  <c r="A739" i="6"/>
  <c r="B739" i="6"/>
  <c r="A740" i="6"/>
  <c r="B740" i="6"/>
  <c r="A741" i="6"/>
  <c r="B741" i="6"/>
  <c r="A742" i="6"/>
  <c r="B742" i="6"/>
  <c r="A743" i="6"/>
  <c r="B743" i="6"/>
  <c r="A744" i="6"/>
  <c r="B744" i="6"/>
  <c r="A745" i="6"/>
  <c r="B745" i="6"/>
  <c r="A746" i="6"/>
  <c r="B746" i="6"/>
  <c r="A747" i="6"/>
  <c r="B747" i="6"/>
  <c r="A748" i="6"/>
  <c r="B748" i="6"/>
  <c r="A749" i="6"/>
  <c r="B749" i="6"/>
  <c r="A750" i="6"/>
  <c r="B750" i="6"/>
  <c r="A751" i="6"/>
  <c r="B751" i="6"/>
  <c r="A752" i="6"/>
  <c r="B752" i="6"/>
  <c r="A753" i="6"/>
  <c r="B753" i="6"/>
  <c r="A754" i="6"/>
  <c r="B754" i="6"/>
  <c r="A755" i="6"/>
  <c r="B755" i="6"/>
  <c r="A756" i="6"/>
  <c r="B756" i="6"/>
  <c r="A757" i="6"/>
  <c r="B757" i="6"/>
  <c r="A758" i="6"/>
  <c r="B758" i="6"/>
  <c r="A759" i="6"/>
  <c r="B759" i="6"/>
  <c r="A760" i="6"/>
  <c r="B760" i="6"/>
  <c r="A761" i="6"/>
  <c r="B761" i="6"/>
  <c r="A762" i="6"/>
  <c r="B762" i="6"/>
  <c r="A763" i="6"/>
  <c r="B763" i="6"/>
  <c r="A764" i="6"/>
  <c r="B764" i="6"/>
  <c r="A765" i="6"/>
  <c r="B765" i="6"/>
  <c r="A766" i="6"/>
  <c r="B766" i="6"/>
  <c r="A767" i="6"/>
  <c r="B767" i="6"/>
  <c r="A768" i="6"/>
  <c r="B768" i="6"/>
  <c r="A769" i="6"/>
  <c r="B769" i="6"/>
  <c r="A770" i="6"/>
  <c r="B770" i="6"/>
  <c r="A771" i="6"/>
  <c r="B771" i="6"/>
  <c r="A772" i="6"/>
  <c r="B772" i="6"/>
  <c r="A773" i="6"/>
  <c r="B773" i="6"/>
  <c r="A774" i="6"/>
  <c r="B774" i="6"/>
  <c r="A775" i="6"/>
  <c r="B775" i="6"/>
  <c r="A776" i="6"/>
  <c r="B776" i="6"/>
  <c r="A777" i="6"/>
  <c r="B777" i="6"/>
  <c r="A778" i="6"/>
  <c r="B778" i="6"/>
  <c r="A779" i="6"/>
  <c r="B779" i="6"/>
  <c r="A780" i="6"/>
  <c r="B780" i="6"/>
  <c r="A781" i="6"/>
  <c r="B781" i="6"/>
  <c r="A782" i="6"/>
  <c r="B782" i="6"/>
  <c r="A783" i="6"/>
  <c r="B783" i="6"/>
  <c r="A784" i="6"/>
  <c r="B784" i="6"/>
  <c r="A785" i="6"/>
  <c r="B785" i="6"/>
  <c r="A786" i="6"/>
  <c r="B786" i="6"/>
  <c r="A787" i="6"/>
  <c r="B787" i="6"/>
  <c r="A788" i="6"/>
  <c r="B788" i="6"/>
  <c r="A789" i="6"/>
  <c r="B789" i="6"/>
  <c r="A790" i="6"/>
  <c r="B790" i="6"/>
  <c r="A791" i="6"/>
  <c r="B791" i="6"/>
  <c r="A792" i="6"/>
  <c r="B792" i="6"/>
  <c r="A793" i="6"/>
  <c r="B793" i="6"/>
  <c r="A794" i="6"/>
  <c r="B794" i="6"/>
  <c r="A795" i="6"/>
  <c r="B795" i="6"/>
  <c r="A796" i="6"/>
  <c r="B796" i="6"/>
  <c r="A797" i="6"/>
  <c r="B797" i="6"/>
  <c r="A798" i="6"/>
  <c r="B798" i="6"/>
  <c r="A799" i="6"/>
  <c r="B799" i="6"/>
  <c r="A800" i="6"/>
  <c r="B800" i="6"/>
  <c r="A801" i="6"/>
  <c r="B801" i="6"/>
  <c r="A802" i="6"/>
  <c r="B802" i="6"/>
  <c r="A803" i="6"/>
  <c r="B803" i="6"/>
  <c r="A804" i="6"/>
  <c r="B804" i="6"/>
  <c r="A805" i="6"/>
  <c r="B805" i="6"/>
  <c r="A806" i="6"/>
  <c r="B806" i="6"/>
  <c r="A807" i="6"/>
  <c r="B807" i="6"/>
  <c r="A808" i="6"/>
  <c r="B808" i="6"/>
  <c r="A809" i="6"/>
  <c r="B809" i="6"/>
  <c r="A810" i="6"/>
  <c r="B810" i="6"/>
  <c r="A811" i="6"/>
  <c r="B811" i="6"/>
  <c r="A812" i="6"/>
  <c r="B812" i="6"/>
  <c r="A813" i="6"/>
  <c r="B813" i="6"/>
  <c r="A814" i="6"/>
  <c r="B814" i="6"/>
  <c r="A815" i="6"/>
  <c r="B815" i="6"/>
  <c r="A816" i="6"/>
  <c r="B816" i="6"/>
  <c r="A817" i="6"/>
  <c r="B817" i="6"/>
  <c r="A818" i="6"/>
  <c r="B818" i="6"/>
  <c r="A819" i="6"/>
  <c r="B819" i="6"/>
  <c r="A820" i="6"/>
  <c r="B820" i="6"/>
  <c r="A821" i="6"/>
  <c r="B821" i="6"/>
  <c r="A822" i="6"/>
  <c r="B822" i="6"/>
  <c r="A823" i="6"/>
  <c r="B823" i="6"/>
  <c r="A824" i="6"/>
  <c r="B824" i="6"/>
  <c r="A825" i="6"/>
  <c r="B825" i="6"/>
  <c r="A826" i="6"/>
  <c r="B826" i="6"/>
  <c r="A827" i="6"/>
  <c r="B827" i="6"/>
  <c r="A828" i="6"/>
  <c r="B828" i="6"/>
  <c r="A829" i="6"/>
  <c r="B829" i="6"/>
  <c r="A830" i="6"/>
  <c r="B830" i="6"/>
  <c r="A831" i="6"/>
  <c r="B831" i="6"/>
  <c r="A832" i="6"/>
  <c r="B832" i="6"/>
  <c r="A833" i="6"/>
  <c r="B833" i="6"/>
  <c r="A834" i="6"/>
  <c r="B834" i="6"/>
  <c r="A835" i="6"/>
  <c r="B835" i="6"/>
  <c r="A836" i="6"/>
  <c r="B836" i="6"/>
  <c r="A837" i="6"/>
  <c r="B837" i="6"/>
  <c r="A838" i="6"/>
  <c r="B838" i="6"/>
  <c r="A839" i="6"/>
  <c r="B839" i="6"/>
  <c r="A840" i="6"/>
  <c r="B840" i="6"/>
  <c r="A841" i="6"/>
  <c r="B841" i="6"/>
  <c r="A842" i="6"/>
  <c r="B842" i="6"/>
  <c r="A843" i="6"/>
  <c r="B843" i="6"/>
  <c r="A844" i="6"/>
  <c r="B844" i="6"/>
  <c r="A845" i="6"/>
  <c r="B845" i="6"/>
  <c r="A846" i="6"/>
  <c r="B846" i="6"/>
  <c r="A847" i="6"/>
  <c r="B847" i="6"/>
  <c r="A848" i="6"/>
  <c r="B848" i="6"/>
  <c r="A849" i="6"/>
  <c r="B849" i="6"/>
  <c r="A850" i="6"/>
  <c r="B850" i="6"/>
  <c r="A851" i="6"/>
  <c r="B851" i="6"/>
  <c r="A852" i="6"/>
  <c r="B852" i="6"/>
  <c r="A853" i="6"/>
  <c r="B853" i="6"/>
  <c r="A854" i="6"/>
  <c r="B854" i="6"/>
  <c r="A855" i="6"/>
  <c r="B855" i="6"/>
  <c r="A856" i="6"/>
  <c r="B856" i="6"/>
  <c r="A857" i="6"/>
  <c r="B857" i="6"/>
  <c r="A858" i="6"/>
  <c r="B858" i="6"/>
  <c r="A859" i="6"/>
  <c r="B859" i="6"/>
  <c r="A860" i="6"/>
  <c r="B860" i="6"/>
  <c r="A861" i="6"/>
  <c r="B861" i="6"/>
  <c r="A862" i="6"/>
  <c r="B862" i="6"/>
  <c r="A863" i="6"/>
  <c r="B863" i="6"/>
  <c r="A864" i="6"/>
  <c r="B864" i="6"/>
  <c r="A865" i="6"/>
  <c r="B865" i="6"/>
  <c r="A866" i="6"/>
  <c r="B866" i="6"/>
  <c r="A867" i="6"/>
  <c r="B867" i="6"/>
  <c r="A868" i="6"/>
  <c r="B868" i="6"/>
  <c r="A869" i="6"/>
  <c r="B869" i="6"/>
  <c r="A870" i="6"/>
  <c r="B870" i="6"/>
  <c r="A871" i="6"/>
  <c r="B871" i="6"/>
  <c r="A872" i="6"/>
  <c r="B872" i="6"/>
  <c r="A873" i="6"/>
  <c r="B873" i="6"/>
  <c r="A874" i="6"/>
  <c r="B874" i="6"/>
  <c r="A875" i="6"/>
  <c r="B875" i="6"/>
  <c r="A876" i="6"/>
  <c r="B876" i="6"/>
  <c r="A877" i="6"/>
  <c r="B877" i="6"/>
  <c r="A878" i="6"/>
  <c r="B878" i="6"/>
  <c r="A879" i="6"/>
  <c r="B879" i="6"/>
  <c r="A880" i="6"/>
  <c r="B880" i="6"/>
  <c r="A881" i="6"/>
  <c r="B881" i="6"/>
  <c r="A882" i="6"/>
  <c r="B882" i="6"/>
  <c r="A883" i="6"/>
  <c r="B883" i="6"/>
  <c r="A884" i="6"/>
  <c r="B884" i="6"/>
  <c r="A885" i="6"/>
  <c r="B885" i="6"/>
  <c r="A886" i="6"/>
  <c r="B886" i="6"/>
  <c r="A887" i="6"/>
  <c r="B887" i="6"/>
  <c r="A888" i="6"/>
  <c r="B888" i="6"/>
  <c r="A889" i="6"/>
  <c r="B889" i="6"/>
  <c r="A890" i="6"/>
  <c r="B890" i="6"/>
  <c r="A891" i="6"/>
  <c r="B891" i="6"/>
  <c r="A892" i="6"/>
  <c r="B892" i="6"/>
  <c r="A893" i="6"/>
  <c r="B893" i="6"/>
  <c r="A894" i="6"/>
  <c r="B894" i="6"/>
  <c r="A895" i="6"/>
  <c r="B895" i="6"/>
  <c r="A896" i="6"/>
  <c r="B896" i="6"/>
  <c r="A897" i="6"/>
  <c r="B897" i="6"/>
  <c r="A898" i="6"/>
  <c r="B898" i="6"/>
  <c r="A899" i="6"/>
  <c r="B899" i="6"/>
  <c r="A900" i="6"/>
  <c r="B900" i="6"/>
  <c r="A901" i="6"/>
  <c r="B901" i="6"/>
  <c r="A902" i="6"/>
  <c r="B902" i="6"/>
  <c r="A903" i="6"/>
  <c r="B903" i="6"/>
  <c r="A904" i="6"/>
  <c r="B904" i="6"/>
  <c r="A905" i="6"/>
  <c r="B905" i="6"/>
  <c r="A906" i="6"/>
  <c r="B906" i="6"/>
  <c r="A907" i="6"/>
  <c r="B907" i="6"/>
  <c r="A908" i="6"/>
  <c r="B908" i="6"/>
  <c r="A909" i="6"/>
  <c r="B909" i="6"/>
  <c r="A910" i="6"/>
  <c r="B910" i="6"/>
  <c r="A911" i="6"/>
  <c r="B911" i="6"/>
  <c r="A912" i="6"/>
  <c r="B912" i="6"/>
  <c r="A913" i="6"/>
  <c r="B913" i="6"/>
  <c r="A914" i="6"/>
  <c r="B914" i="6"/>
  <c r="A915" i="6"/>
  <c r="B915" i="6"/>
  <c r="A916" i="6"/>
  <c r="B916" i="6"/>
  <c r="A917" i="6"/>
  <c r="B917" i="6"/>
  <c r="A918" i="6"/>
  <c r="B918" i="6"/>
  <c r="A919" i="6"/>
  <c r="B919" i="6"/>
  <c r="A920" i="6"/>
  <c r="B920" i="6"/>
  <c r="A921" i="6"/>
  <c r="B921" i="6"/>
  <c r="A922" i="6"/>
  <c r="B922" i="6"/>
  <c r="A923" i="6"/>
  <c r="B923" i="6"/>
  <c r="A924" i="6"/>
  <c r="B924" i="6"/>
  <c r="A925" i="6"/>
  <c r="B925" i="6"/>
  <c r="A926" i="6"/>
  <c r="B926" i="6"/>
  <c r="A927" i="6"/>
  <c r="B927" i="6"/>
  <c r="A928" i="6"/>
  <c r="B928" i="6"/>
  <c r="A929" i="6"/>
  <c r="B929" i="6"/>
  <c r="A930" i="6"/>
  <c r="B930" i="6"/>
  <c r="A931" i="6"/>
  <c r="B931" i="6"/>
  <c r="A932" i="6"/>
  <c r="B932" i="6"/>
  <c r="A933" i="6"/>
  <c r="B933" i="6"/>
  <c r="A934" i="6"/>
  <c r="B934" i="6"/>
  <c r="A935" i="6"/>
  <c r="B935" i="6"/>
  <c r="A936" i="6"/>
  <c r="B936" i="6"/>
  <c r="A937" i="6"/>
  <c r="B937" i="6"/>
  <c r="A938" i="6"/>
  <c r="B938" i="6"/>
  <c r="A939" i="6"/>
  <c r="B939" i="6"/>
  <c r="A940" i="6"/>
  <c r="B940" i="6"/>
  <c r="A941" i="6"/>
  <c r="B941" i="6"/>
  <c r="A942" i="6"/>
  <c r="B942" i="6"/>
  <c r="A943" i="6"/>
  <c r="B943" i="6"/>
  <c r="A944" i="6"/>
  <c r="B944" i="6"/>
  <c r="A945" i="6"/>
  <c r="B945" i="6"/>
  <c r="A946" i="6"/>
  <c r="B946" i="6"/>
  <c r="A947" i="6"/>
  <c r="B947" i="6"/>
  <c r="A948" i="6"/>
  <c r="B948" i="6"/>
  <c r="A949" i="6"/>
  <c r="B949" i="6"/>
  <c r="A950" i="6"/>
  <c r="B950" i="6"/>
  <c r="A951" i="6"/>
  <c r="B951" i="6"/>
  <c r="A952" i="6"/>
  <c r="B952" i="6"/>
  <c r="A953" i="6"/>
  <c r="B953" i="6"/>
  <c r="A954" i="6"/>
  <c r="B954" i="6"/>
  <c r="A955" i="6"/>
  <c r="B955" i="6"/>
  <c r="A956" i="6"/>
  <c r="B956" i="6"/>
  <c r="A957" i="6"/>
  <c r="B957" i="6"/>
  <c r="A958" i="6"/>
  <c r="B958" i="6"/>
  <c r="A959" i="6"/>
  <c r="B959" i="6"/>
  <c r="A960" i="6"/>
  <c r="B960" i="6"/>
  <c r="A961" i="6"/>
  <c r="B961" i="6"/>
  <c r="A962" i="6"/>
  <c r="B962" i="6"/>
  <c r="A963" i="6"/>
  <c r="B963" i="6"/>
  <c r="A964" i="6"/>
  <c r="B964" i="6"/>
  <c r="A965" i="6"/>
  <c r="B965" i="6"/>
  <c r="A966" i="6"/>
  <c r="B966" i="6"/>
  <c r="A967" i="6"/>
  <c r="B967" i="6"/>
  <c r="A968" i="6"/>
  <c r="B968" i="6"/>
  <c r="A969" i="6"/>
  <c r="B969" i="6"/>
  <c r="A970" i="6"/>
  <c r="B970" i="6"/>
  <c r="A971" i="6"/>
  <c r="B971" i="6"/>
  <c r="A972" i="6"/>
  <c r="B972" i="6"/>
  <c r="A973" i="6"/>
  <c r="B973" i="6"/>
  <c r="A974" i="6"/>
  <c r="B974" i="6"/>
  <c r="A975" i="6"/>
  <c r="B975" i="6"/>
  <c r="A976" i="6"/>
  <c r="B976" i="6"/>
  <c r="A977" i="6"/>
  <c r="B977" i="6"/>
  <c r="A978" i="6"/>
  <c r="B978" i="6"/>
  <c r="A979" i="6"/>
  <c r="B979" i="6"/>
  <c r="A980" i="6"/>
  <c r="B980" i="6"/>
  <c r="A981" i="6"/>
  <c r="B981" i="6"/>
  <c r="A982" i="6"/>
  <c r="B982" i="6"/>
  <c r="A983" i="6"/>
  <c r="B983" i="6"/>
  <c r="A984" i="6"/>
  <c r="B984" i="6"/>
  <c r="A985" i="6"/>
  <c r="B985" i="6"/>
  <c r="A986" i="6"/>
  <c r="B986" i="6"/>
  <c r="A987" i="6"/>
  <c r="B987" i="6"/>
  <c r="A988" i="6"/>
  <c r="B988" i="6"/>
  <c r="A989" i="6"/>
  <c r="B989" i="6"/>
  <c r="A990" i="6"/>
  <c r="B990" i="6"/>
  <c r="A991" i="6"/>
  <c r="B991" i="6"/>
  <c r="A992" i="6"/>
  <c r="B992" i="6"/>
  <c r="A993" i="6"/>
  <c r="B993" i="6"/>
  <c r="A994" i="6"/>
  <c r="B994" i="6"/>
  <c r="A995" i="6"/>
  <c r="B995" i="6"/>
  <c r="A996" i="6"/>
  <c r="B996" i="6"/>
  <c r="A997" i="6"/>
  <c r="B997" i="6"/>
  <c r="A998" i="6"/>
  <c r="B998" i="6"/>
  <c r="A999" i="6"/>
  <c r="B999" i="6"/>
  <c r="A1000" i="6"/>
  <c r="B1000" i="6"/>
  <c r="A1001" i="6"/>
  <c r="B1001" i="6"/>
  <c r="A1002" i="6"/>
  <c r="B1002" i="6"/>
  <c r="A1003" i="6"/>
  <c r="B1003" i="6"/>
  <c r="A1004" i="6"/>
  <c r="B1004" i="6"/>
  <c r="A1005" i="6"/>
  <c r="B1005" i="6"/>
  <c r="A1006" i="6"/>
  <c r="B1006" i="6"/>
  <c r="A1007" i="6"/>
  <c r="B1007" i="6"/>
  <c r="A1008" i="6"/>
  <c r="B1008" i="6"/>
  <c r="A1009" i="6"/>
  <c r="B1009" i="6"/>
  <c r="A1010" i="6"/>
  <c r="B1010" i="6"/>
  <c r="A1011" i="6"/>
  <c r="B1011" i="6"/>
  <c r="A1012" i="6"/>
  <c r="B1012" i="6"/>
  <c r="A1013" i="6"/>
  <c r="B1013" i="6"/>
  <c r="A1014" i="6"/>
  <c r="B1014" i="6"/>
  <c r="A1015" i="6"/>
  <c r="B1015" i="6"/>
  <c r="A1016" i="6"/>
  <c r="B1016" i="6"/>
  <c r="A1017" i="6"/>
  <c r="B1017" i="6"/>
  <c r="A1018" i="6"/>
  <c r="B1018" i="6"/>
  <c r="A1019" i="6"/>
  <c r="B1019" i="6"/>
  <c r="A1020" i="6"/>
  <c r="B1020" i="6"/>
  <c r="A1021" i="6"/>
  <c r="B1021" i="6"/>
  <c r="A1022" i="6"/>
  <c r="B1022" i="6"/>
  <c r="A1023" i="6"/>
  <c r="B1023" i="6"/>
  <c r="A1024" i="6"/>
  <c r="B1024" i="6"/>
  <c r="A1025" i="6"/>
  <c r="B1025" i="6"/>
  <c r="A1026" i="6"/>
  <c r="B1026" i="6"/>
  <c r="A1027" i="6"/>
  <c r="B1027" i="6"/>
  <c r="A1028" i="6"/>
  <c r="B1028" i="6"/>
  <c r="A1029" i="6"/>
  <c r="B1029" i="6"/>
  <c r="A1030" i="6"/>
  <c r="B1030" i="6"/>
  <c r="A1031" i="6"/>
  <c r="B1031" i="6"/>
  <c r="A1032" i="6"/>
  <c r="B1032" i="6"/>
  <c r="A1033" i="6"/>
  <c r="B1033" i="6"/>
  <c r="A1034" i="6"/>
  <c r="B1034" i="6"/>
  <c r="A1035" i="6"/>
  <c r="B1035" i="6"/>
  <c r="A1036" i="6"/>
  <c r="B1036" i="6"/>
  <c r="A1037" i="6"/>
  <c r="B1037" i="6"/>
  <c r="A1038" i="6"/>
  <c r="B1038" i="6"/>
  <c r="A1039" i="6"/>
  <c r="B1039" i="6"/>
  <c r="A1040" i="6"/>
  <c r="B1040" i="6"/>
  <c r="A1041" i="6"/>
  <c r="B1041" i="6"/>
  <c r="A1042" i="6"/>
  <c r="B1042" i="6"/>
  <c r="A1043" i="6"/>
  <c r="B1043" i="6"/>
  <c r="A1044" i="6"/>
  <c r="B1044" i="6"/>
  <c r="A1045" i="6"/>
  <c r="B1045" i="6"/>
  <c r="A1046" i="6"/>
  <c r="B1046" i="6"/>
  <c r="A1047" i="6"/>
  <c r="B1047" i="6"/>
  <c r="A1048" i="6"/>
  <c r="B1048" i="6"/>
  <c r="A1049" i="6"/>
  <c r="B1049" i="6"/>
  <c r="A1050" i="6"/>
  <c r="B1050" i="6"/>
  <c r="A1051" i="6"/>
  <c r="B1051" i="6"/>
  <c r="A1052" i="6"/>
  <c r="B1052" i="6"/>
  <c r="A1053" i="6"/>
  <c r="B1053" i="6"/>
  <c r="A1054" i="6"/>
  <c r="B1054" i="6"/>
  <c r="A1055" i="6"/>
  <c r="B1055" i="6"/>
  <c r="A1056" i="6"/>
  <c r="B1056" i="6"/>
  <c r="A1057" i="6"/>
  <c r="B1057" i="6"/>
  <c r="A1058" i="6"/>
  <c r="B1058" i="6"/>
  <c r="A1059" i="6"/>
  <c r="B1059" i="6"/>
  <c r="A1060" i="6"/>
  <c r="B1060" i="6"/>
  <c r="A1061" i="6"/>
  <c r="B1061" i="6"/>
  <c r="A1062" i="6"/>
  <c r="B1062" i="6"/>
  <c r="A1063" i="6"/>
  <c r="B1063" i="6"/>
  <c r="A1064" i="6"/>
  <c r="B1064" i="6"/>
  <c r="A1065" i="6"/>
  <c r="B1065" i="6"/>
  <c r="A1066" i="6"/>
  <c r="B1066" i="6"/>
  <c r="A1067" i="6"/>
  <c r="B1067" i="6"/>
  <c r="A1068" i="6"/>
  <c r="B1068" i="6"/>
  <c r="A1069" i="6"/>
  <c r="B1069" i="6"/>
  <c r="A1070" i="6"/>
  <c r="B1070" i="6"/>
  <c r="A1071" i="6"/>
  <c r="B1071" i="6"/>
  <c r="A1072" i="6"/>
  <c r="B1072" i="6"/>
  <c r="A1073" i="6"/>
  <c r="B1073" i="6"/>
  <c r="A1074" i="6"/>
  <c r="B1074" i="6"/>
  <c r="A1075" i="6"/>
  <c r="B1075" i="6"/>
  <c r="A1076" i="6"/>
  <c r="B1076" i="6"/>
  <c r="A1077" i="6"/>
  <c r="B1077" i="6"/>
  <c r="A1078" i="6"/>
  <c r="B1078" i="6"/>
  <c r="A1079" i="6"/>
  <c r="B1079" i="6"/>
  <c r="A1080" i="6"/>
  <c r="B1080" i="6"/>
  <c r="A1081" i="6"/>
  <c r="B1081" i="6"/>
  <c r="A1082" i="6"/>
  <c r="B1082" i="6"/>
  <c r="A1083" i="6"/>
  <c r="B1083" i="6"/>
  <c r="A1084" i="6"/>
  <c r="B1084" i="6"/>
  <c r="A1085" i="6"/>
  <c r="B1085" i="6"/>
  <c r="A1086" i="6"/>
  <c r="B1086" i="6"/>
  <c r="A1087" i="6"/>
  <c r="B1087" i="6"/>
  <c r="A1088" i="6"/>
  <c r="B1088" i="6"/>
  <c r="A1089" i="6"/>
  <c r="B1089" i="6"/>
  <c r="A1090" i="6"/>
  <c r="B1090" i="6"/>
  <c r="A1091" i="6"/>
  <c r="B1091" i="6"/>
  <c r="A1092" i="6"/>
  <c r="B1092" i="6"/>
  <c r="A1093" i="6"/>
  <c r="B1093" i="6"/>
  <c r="A1094" i="6"/>
  <c r="B1094" i="6"/>
  <c r="A1095" i="6"/>
  <c r="B1095" i="6"/>
  <c r="A1096" i="6"/>
  <c r="B1096" i="6"/>
  <c r="A1097" i="6"/>
  <c r="B1097" i="6"/>
  <c r="A1098" i="6"/>
  <c r="B1098" i="6"/>
  <c r="A1099" i="6"/>
  <c r="B1099" i="6"/>
  <c r="A1100" i="6"/>
  <c r="B1100" i="6"/>
  <c r="A1101" i="6"/>
  <c r="B1101" i="6"/>
  <c r="A1102" i="6"/>
  <c r="B1102" i="6"/>
  <c r="A1103" i="6"/>
  <c r="B1103" i="6"/>
  <c r="A1104" i="6"/>
  <c r="B1104" i="6"/>
  <c r="A1105" i="6"/>
  <c r="B1105" i="6"/>
  <c r="A1106" i="6"/>
  <c r="B1106" i="6"/>
  <c r="A1107" i="6"/>
  <c r="B1107" i="6"/>
  <c r="A1108" i="6"/>
  <c r="B1108" i="6"/>
  <c r="A1109" i="6"/>
  <c r="B1109" i="6"/>
  <c r="A1110" i="6"/>
  <c r="B1110" i="6"/>
  <c r="A1111" i="6"/>
  <c r="B1111" i="6"/>
  <c r="A1112" i="6"/>
  <c r="B1112" i="6"/>
  <c r="A1113" i="6"/>
  <c r="B1113" i="6"/>
  <c r="A1114" i="6"/>
  <c r="B1114" i="6"/>
  <c r="A1115" i="6"/>
  <c r="B1115" i="6"/>
  <c r="A1116" i="6"/>
  <c r="B1116" i="6"/>
  <c r="A1117" i="6"/>
  <c r="B1117" i="6"/>
  <c r="A1118" i="6"/>
  <c r="B1118" i="6"/>
  <c r="A1119" i="6"/>
  <c r="B1119" i="6"/>
  <c r="A1120" i="6"/>
  <c r="B1120" i="6"/>
  <c r="A1121" i="6"/>
  <c r="B1121" i="6"/>
  <c r="A1122" i="6"/>
  <c r="B1122" i="6"/>
  <c r="A1123" i="6"/>
  <c r="B1123" i="6"/>
  <c r="A1124" i="6"/>
  <c r="B1124" i="6"/>
  <c r="A1125" i="6"/>
  <c r="B1125" i="6"/>
  <c r="A1126" i="6"/>
  <c r="B1126" i="6"/>
  <c r="A1127" i="6"/>
  <c r="B1127" i="6"/>
  <c r="A1128" i="6"/>
  <c r="B1128" i="6"/>
  <c r="A1129" i="6"/>
  <c r="B1129" i="6"/>
  <c r="A1130" i="6"/>
  <c r="B1130" i="6"/>
  <c r="A1131" i="6"/>
  <c r="B1131" i="6"/>
  <c r="A1132" i="6"/>
  <c r="B1132" i="6"/>
  <c r="A1133" i="6"/>
  <c r="B1133" i="6"/>
  <c r="A1134" i="6"/>
  <c r="B1134" i="6"/>
  <c r="A1135" i="6"/>
  <c r="B1135" i="6"/>
  <c r="A1136" i="6"/>
  <c r="B1136" i="6"/>
  <c r="A1137" i="6"/>
  <c r="B1137" i="6"/>
  <c r="A1138" i="6"/>
  <c r="B1138" i="6"/>
  <c r="A1139" i="6"/>
  <c r="B1139" i="6"/>
  <c r="A1140" i="6"/>
  <c r="B1140" i="6"/>
  <c r="A1141" i="6"/>
  <c r="B1141" i="6"/>
  <c r="A1142" i="6"/>
  <c r="B1142" i="6"/>
  <c r="A1143" i="6"/>
  <c r="B1143" i="6"/>
  <c r="A1144" i="6"/>
  <c r="B1144" i="6"/>
  <c r="A1145" i="6"/>
  <c r="B1145" i="6"/>
  <c r="A1146" i="6"/>
  <c r="B1146" i="6"/>
  <c r="A1147" i="6"/>
  <c r="B1147" i="6"/>
  <c r="A1148" i="6"/>
  <c r="B1148" i="6"/>
  <c r="A1149" i="6"/>
  <c r="B1149" i="6"/>
  <c r="A1150" i="6"/>
  <c r="B1150" i="6"/>
  <c r="A1151" i="6"/>
  <c r="B1151" i="6"/>
  <c r="A1152" i="6"/>
  <c r="B1152" i="6"/>
  <c r="A1153" i="6"/>
  <c r="B1153" i="6"/>
  <c r="A1154" i="6"/>
  <c r="B1154" i="6"/>
  <c r="A1155" i="6"/>
  <c r="B1155" i="6"/>
  <c r="A1156" i="6"/>
  <c r="B1156" i="6"/>
  <c r="A1157" i="6"/>
  <c r="B1157" i="6"/>
  <c r="A1158" i="6"/>
  <c r="B1158" i="6"/>
  <c r="A1159" i="6"/>
  <c r="B1159" i="6"/>
  <c r="A1160" i="6"/>
  <c r="B1160" i="6"/>
  <c r="A1161" i="6"/>
  <c r="B1161" i="6"/>
  <c r="A1162" i="6"/>
  <c r="B1162" i="6"/>
  <c r="A1163" i="6"/>
  <c r="B1163" i="6"/>
  <c r="A1164" i="6"/>
  <c r="B1164" i="6"/>
  <c r="A1165" i="6"/>
  <c r="B1165" i="6"/>
  <c r="A1166" i="6"/>
  <c r="B1166" i="6"/>
  <c r="A1167" i="6"/>
  <c r="B1167" i="6"/>
  <c r="A1168" i="6"/>
  <c r="B1168" i="6"/>
  <c r="A1169" i="6"/>
  <c r="B1169" i="6"/>
  <c r="A1170" i="6"/>
  <c r="B1170" i="6"/>
  <c r="A1171" i="6"/>
  <c r="B1171" i="6"/>
  <c r="A1172" i="6"/>
  <c r="B1172" i="6"/>
  <c r="A1173" i="6"/>
  <c r="B1173" i="6"/>
  <c r="A1174" i="6"/>
  <c r="B1174" i="6"/>
  <c r="A1175" i="6"/>
  <c r="B1175" i="6"/>
  <c r="A1176" i="6"/>
  <c r="B1176" i="6"/>
  <c r="A1177" i="6"/>
  <c r="B1177" i="6"/>
  <c r="A1178" i="6"/>
  <c r="B1178" i="6"/>
  <c r="A1179" i="6"/>
  <c r="B1179" i="6"/>
  <c r="A1180" i="6"/>
  <c r="B1180" i="6"/>
  <c r="A1181" i="6"/>
  <c r="B1181" i="6"/>
  <c r="A1182" i="6"/>
  <c r="B1182" i="6"/>
  <c r="A1183" i="6"/>
  <c r="B1183" i="6"/>
  <c r="A1184" i="6"/>
  <c r="B1184" i="6"/>
  <c r="A1185" i="6"/>
  <c r="B1185" i="6"/>
  <c r="A1186" i="6"/>
  <c r="B1186" i="6"/>
  <c r="A1187" i="6"/>
  <c r="B1187" i="6"/>
  <c r="A1188" i="6"/>
  <c r="B1188" i="6"/>
  <c r="A1189" i="6"/>
  <c r="B1189" i="6"/>
  <c r="A1190" i="6"/>
  <c r="B1190" i="6"/>
  <c r="A1191" i="6"/>
  <c r="B1191" i="6"/>
  <c r="A1192" i="6"/>
  <c r="B1192" i="6"/>
  <c r="A1193" i="6"/>
  <c r="B1193" i="6"/>
  <c r="A1194" i="6"/>
  <c r="B1194" i="6"/>
  <c r="A1195" i="6"/>
  <c r="B1195" i="6"/>
  <c r="A1196" i="6"/>
  <c r="B1196" i="6"/>
  <c r="A1197" i="6"/>
  <c r="B1197" i="6"/>
  <c r="A1198" i="6"/>
  <c r="B1198" i="6"/>
  <c r="A1199" i="6"/>
  <c r="B1199" i="6"/>
  <c r="A1200" i="6"/>
  <c r="B1200" i="6"/>
  <c r="A1201" i="6"/>
  <c r="B1201" i="6"/>
  <c r="A1202" i="6"/>
  <c r="B1202" i="6"/>
  <c r="A1203" i="6"/>
  <c r="B1203" i="6"/>
  <c r="A1204" i="6"/>
  <c r="B1204" i="6"/>
  <c r="A1205" i="6"/>
  <c r="B1205" i="6"/>
  <c r="A1206" i="6"/>
  <c r="B1206" i="6"/>
  <c r="A1207" i="6"/>
  <c r="B1207" i="6"/>
  <c r="A1208" i="6"/>
  <c r="B1208" i="6"/>
  <c r="A1209" i="6"/>
  <c r="B1209" i="6"/>
  <c r="A1210" i="6"/>
  <c r="B1210" i="6"/>
  <c r="A1211" i="6"/>
  <c r="B1211" i="6"/>
  <c r="A1212" i="6"/>
  <c r="B1212" i="6"/>
  <c r="A1213" i="6"/>
  <c r="B1213" i="6"/>
  <c r="A1214" i="6"/>
  <c r="B1214" i="6"/>
  <c r="A1215" i="6"/>
  <c r="B1215" i="6"/>
  <c r="A1216" i="6"/>
  <c r="B1216" i="6"/>
  <c r="A1217" i="6"/>
  <c r="B1217" i="6"/>
  <c r="A1218" i="6"/>
  <c r="B1218" i="6"/>
  <c r="A1219" i="6"/>
  <c r="B1219" i="6"/>
  <c r="A1220" i="6"/>
  <c r="B1220" i="6"/>
  <c r="A1221" i="6"/>
  <c r="B1221" i="6"/>
  <c r="A1222" i="6"/>
  <c r="B1222" i="6"/>
  <c r="A1223" i="6"/>
  <c r="B1223" i="6"/>
  <c r="A1224" i="6"/>
  <c r="B1224" i="6"/>
  <c r="A1225" i="6"/>
  <c r="B1225" i="6"/>
  <c r="A1226" i="6"/>
  <c r="B1226" i="6"/>
  <c r="A1227" i="6"/>
  <c r="B1227" i="6"/>
  <c r="A1228" i="6"/>
  <c r="B1228" i="6"/>
  <c r="A1229" i="6"/>
  <c r="B1229" i="6"/>
  <c r="A1230" i="6"/>
  <c r="B1230" i="6"/>
  <c r="A1231" i="6"/>
  <c r="B1231" i="6"/>
  <c r="A1232" i="6"/>
  <c r="B1232" i="6"/>
  <c r="A1233" i="6"/>
  <c r="B1233" i="6"/>
  <c r="A1234" i="6"/>
  <c r="B1234" i="6"/>
  <c r="A1235" i="6"/>
  <c r="B1235" i="6"/>
  <c r="A1236" i="6"/>
  <c r="B1236" i="6"/>
  <c r="A1237" i="6"/>
  <c r="B1237" i="6"/>
  <c r="A1238" i="6"/>
  <c r="B1238" i="6"/>
  <c r="A1239" i="6"/>
  <c r="B1239" i="6"/>
  <c r="A1240" i="6"/>
  <c r="B1240" i="6"/>
  <c r="A1241" i="6"/>
  <c r="B1241" i="6"/>
  <c r="A1242" i="6"/>
  <c r="B1242" i="6"/>
  <c r="A1243" i="6"/>
  <c r="B1243" i="6"/>
  <c r="A1244" i="6"/>
  <c r="B1244" i="6"/>
  <c r="A1245" i="6"/>
  <c r="B1245" i="6"/>
  <c r="A1246" i="6"/>
  <c r="B1246" i="6"/>
  <c r="A1247" i="6"/>
  <c r="B1247" i="6"/>
  <c r="A1248" i="6"/>
  <c r="B1248" i="6"/>
  <c r="A1249" i="6"/>
  <c r="B1249" i="6"/>
  <c r="A1250" i="6"/>
  <c r="B1250" i="6"/>
  <c r="A1251" i="6"/>
  <c r="B1251" i="6"/>
  <c r="A1252" i="6"/>
  <c r="B1252" i="6"/>
  <c r="A1253" i="6"/>
  <c r="B1253" i="6"/>
  <c r="A1254" i="6"/>
  <c r="B1254" i="6"/>
  <c r="A1255" i="6"/>
  <c r="B1255" i="6"/>
  <c r="A1256" i="6"/>
  <c r="B1256" i="6"/>
  <c r="A1257" i="6"/>
  <c r="B1257" i="6"/>
  <c r="A1258" i="6"/>
  <c r="B1258" i="6"/>
  <c r="A1259" i="6"/>
  <c r="B1259" i="6"/>
  <c r="A1260" i="6"/>
  <c r="B1260" i="6"/>
  <c r="A1261" i="6"/>
  <c r="B1261" i="6"/>
  <c r="A1262" i="6"/>
  <c r="B1262" i="6"/>
  <c r="A1263" i="6"/>
  <c r="B1263" i="6"/>
  <c r="A1264" i="6"/>
  <c r="B1264" i="6"/>
  <c r="A1265" i="6"/>
  <c r="B1265" i="6"/>
  <c r="A1266" i="6"/>
  <c r="B1266" i="6"/>
  <c r="A1267" i="6"/>
  <c r="B1267" i="6"/>
  <c r="A1268" i="6"/>
  <c r="B1268" i="6"/>
  <c r="A1269" i="6"/>
  <c r="B1269" i="6"/>
  <c r="A1270" i="6"/>
  <c r="B1270" i="6"/>
  <c r="A1271" i="6"/>
  <c r="B1271" i="6"/>
  <c r="A1272" i="6"/>
  <c r="B1272" i="6"/>
  <c r="A1273" i="6"/>
  <c r="B1273" i="6"/>
  <c r="A1274" i="6"/>
  <c r="B1274" i="6"/>
  <c r="A1275" i="6"/>
  <c r="B1275" i="6"/>
  <c r="A1276" i="6"/>
  <c r="B1276" i="6"/>
  <c r="A1277" i="6"/>
  <c r="B1277" i="6"/>
  <c r="A1278" i="6"/>
  <c r="B1278" i="6"/>
  <c r="A1279" i="6"/>
  <c r="B1279" i="6"/>
  <c r="A1280" i="6"/>
  <c r="B1280" i="6"/>
  <c r="A1281" i="6"/>
  <c r="B1281" i="6"/>
  <c r="A1282" i="6"/>
  <c r="B1282" i="6"/>
  <c r="A1283" i="6"/>
  <c r="B1283" i="6"/>
  <c r="A1284" i="6"/>
  <c r="B1284" i="6"/>
  <c r="A1285" i="6"/>
  <c r="B1285" i="6"/>
  <c r="A1286" i="6"/>
  <c r="B1286" i="6"/>
  <c r="A1287" i="6"/>
  <c r="B1287" i="6"/>
  <c r="A1288" i="6"/>
  <c r="B1288" i="6"/>
  <c r="A1289" i="6"/>
  <c r="B1289" i="6"/>
  <c r="A1290" i="6"/>
  <c r="B1290" i="6"/>
  <c r="A1291" i="6"/>
  <c r="B1291" i="6"/>
  <c r="A1292" i="6"/>
  <c r="B1292" i="6"/>
  <c r="A1293" i="6"/>
  <c r="B1293" i="6"/>
  <c r="A1294" i="6"/>
  <c r="B1294" i="6"/>
  <c r="A1295" i="6"/>
  <c r="B1295" i="6"/>
  <c r="A1296" i="6"/>
  <c r="B1296" i="6"/>
  <c r="A1297" i="6"/>
  <c r="B1297" i="6"/>
  <c r="A1298" i="6"/>
  <c r="B1298" i="6"/>
  <c r="A1299" i="6"/>
  <c r="B1299" i="6"/>
  <c r="A1300" i="6"/>
  <c r="B1300" i="6"/>
  <c r="A1301" i="6"/>
  <c r="B1301" i="6"/>
  <c r="A1302" i="6"/>
  <c r="B1302" i="6"/>
  <c r="A1303" i="6"/>
  <c r="B1303" i="6"/>
  <c r="A1304" i="6"/>
  <c r="B1304" i="6"/>
  <c r="A1305" i="6"/>
  <c r="B1305" i="6"/>
  <c r="A1306" i="6"/>
  <c r="B1306" i="6"/>
  <c r="A1307" i="6"/>
  <c r="B1307" i="6"/>
  <c r="A1308" i="6"/>
  <c r="B1308" i="6"/>
  <c r="A1309" i="6"/>
  <c r="B1309" i="6"/>
  <c r="A1310" i="6"/>
  <c r="B1310" i="6"/>
  <c r="A1311" i="6"/>
  <c r="B1311" i="6"/>
  <c r="A1312" i="6"/>
  <c r="B1312" i="6"/>
  <c r="A1313" i="6"/>
  <c r="B1313" i="6"/>
  <c r="A1314" i="6"/>
  <c r="B1314" i="6"/>
  <c r="A1315" i="6"/>
  <c r="B1315" i="6"/>
  <c r="A1316" i="6"/>
  <c r="B1316" i="6"/>
  <c r="A1317" i="6"/>
  <c r="B1317" i="6"/>
  <c r="A1318" i="6"/>
  <c r="B1318" i="6"/>
  <c r="A1319" i="6"/>
  <c r="B1319" i="6"/>
  <c r="A1320" i="6"/>
  <c r="B1320" i="6"/>
  <c r="A1321" i="6"/>
  <c r="B1321" i="6"/>
  <c r="A1322" i="6"/>
  <c r="B1322" i="6"/>
  <c r="A1323" i="6"/>
  <c r="B1323" i="6"/>
  <c r="A1324" i="6"/>
  <c r="B1324" i="6"/>
  <c r="A1325" i="6"/>
  <c r="B1325" i="6"/>
  <c r="A1326" i="6"/>
  <c r="B1326" i="6"/>
  <c r="A1327" i="6"/>
  <c r="B1327" i="6"/>
  <c r="A1328" i="6"/>
  <c r="B1328" i="6"/>
  <c r="A1329" i="6"/>
  <c r="B1329" i="6"/>
  <c r="A1330" i="6"/>
  <c r="B1330" i="6"/>
  <c r="A1331" i="6"/>
  <c r="B1331" i="6"/>
  <c r="A1332" i="6"/>
  <c r="B1332" i="6"/>
  <c r="A1333" i="6"/>
  <c r="B1333" i="6"/>
  <c r="A1334" i="6"/>
  <c r="B1334" i="6"/>
  <c r="A1335" i="6"/>
  <c r="B1335" i="6"/>
  <c r="A1336" i="6"/>
  <c r="B1336" i="6"/>
  <c r="A1337" i="6"/>
  <c r="B1337" i="6"/>
  <c r="A1338" i="6"/>
  <c r="B1338" i="6"/>
  <c r="A1339" i="6"/>
  <c r="B1339" i="6"/>
  <c r="A1340" i="6"/>
  <c r="B1340" i="6"/>
  <c r="A1341" i="6"/>
  <c r="B1341" i="6"/>
  <c r="A1342" i="6"/>
  <c r="B1342" i="6"/>
  <c r="A1343" i="6"/>
  <c r="B1343" i="6"/>
  <c r="A1344" i="6"/>
  <c r="B1344" i="6"/>
  <c r="A1345" i="6"/>
  <c r="B1345" i="6"/>
  <c r="A1346" i="6"/>
  <c r="B1346" i="6"/>
  <c r="A1347" i="6"/>
  <c r="B1347" i="6"/>
  <c r="A1348" i="6"/>
  <c r="B1348" i="6"/>
  <c r="A1349" i="6"/>
  <c r="B1349" i="6"/>
  <c r="A1350" i="6"/>
  <c r="B1350" i="6"/>
  <c r="A1351" i="6"/>
  <c r="B1351" i="6"/>
  <c r="A1352" i="6"/>
  <c r="B1352" i="6"/>
  <c r="A1353" i="6"/>
  <c r="B1353" i="6"/>
  <c r="A1354" i="6"/>
  <c r="B1354" i="6"/>
  <c r="B4" i="6"/>
  <c r="A4" i="6"/>
  <c r="M1355" i="6" l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J3" i="1"/>
  <c r="I3" i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F107" i="1"/>
  <c r="G107" i="1"/>
  <c r="H107" i="1"/>
  <c r="F108" i="1"/>
  <c r="G108" i="1"/>
  <c r="H108" i="1"/>
  <c r="F109" i="1"/>
  <c r="G109" i="1"/>
  <c r="H109" i="1"/>
  <c r="F110" i="1"/>
  <c r="G110" i="1"/>
  <c r="H110" i="1"/>
  <c r="F111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F121" i="1"/>
  <c r="G121" i="1"/>
  <c r="H121" i="1"/>
  <c r="F122" i="1"/>
  <c r="G122" i="1"/>
  <c r="H122" i="1"/>
  <c r="F123" i="1"/>
  <c r="G123" i="1"/>
  <c r="H123" i="1"/>
  <c r="F124" i="1"/>
  <c r="G124" i="1"/>
  <c r="H124" i="1"/>
  <c r="F125" i="1"/>
  <c r="G125" i="1"/>
  <c r="H125" i="1"/>
  <c r="F126" i="1"/>
  <c r="G126" i="1"/>
  <c r="H126" i="1"/>
  <c r="F127" i="1"/>
  <c r="G127" i="1"/>
  <c r="H127" i="1"/>
  <c r="F128" i="1"/>
  <c r="G128" i="1"/>
  <c r="H128" i="1"/>
  <c r="F129" i="1"/>
  <c r="G129" i="1"/>
  <c r="H129" i="1"/>
  <c r="F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F136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F141" i="1"/>
  <c r="G141" i="1"/>
  <c r="H141" i="1"/>
  <c r="F142" i="1"/>
  <c r="G142" i="1"/>
  <c r="H142" i="1"/>
  <c r="F143" i="1"/>
  <c r="G143" i="1"/>
  <c r="H143" i="1"/>
  <c r="F144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F151" i="1"/>
  <c r="G151" i="1"/>
  <c r="H151" i="1"/>
  <c r="F152" i="1"/>
  <c r="G152" i="1"/>
  <c r="H152" i="1"/>
  <c r="F153" i="1"/>
  <c r="G153" i="1"/>
  <c r="H153" i="1"/>
  <c r="F154" i="1"/>
  <c r="G154" i="1"/>
  <c r="H154" i="1"/>
  <c r="F155" i="1"/>
  <c r="G155" i="1"/>
  <c r="H155" i="1"/>
  <c r="F156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69" i="1"/>
  <c r="G169" i="1"/>
  <c r="H169" i="1"/>
  <c r="F170" i="1"/>
  <c r="G170" i="1"/>
  <c r="H170" i="1"/>
  <c r="F171" i="1"/>
  <c r="G171" i="1"/>
  <c r="H171" i="1"/>
  <c r="F172" i="1"/>
  <c r="G172" i="1"/>
  <c r="H172" i="1"/>
  <c r="F173" i="1"/>
  <c r="G173" i="1"/>
  <c r="H173" i="1"/>
  <c r="F174" i="1"/>
  <c r="G174" i="1"/>
  <c r="H174" i="1"/>
  <c r="F175" i="1"/>
  <c r="G175" i="1"/>
  <c r="H175" i="1"/>
  <c r="F176" i="1"/>
  <c r="G176" i="1"/>
  <c r="H176" i="1"/>
  <c r="F177" i="1"/>
  <c r="G177" i="1"/>
  <c r="H177" i="1"/>
  <c r="F178" i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F192" i="1"/>
  <c r="G192" i="1"/>
  <c r="H192" i="1"/>
  <c r="F193" i="1"/>
  <c r="G193" i="1"/>
  <c r="H193" i="1"/>
  <c r="F194" i="1"/>
  <c r="G194" i="1"/>
  <c r="H194" i="1"/>
  <c r="F195" i="1"/>
  <c r="G195" i="1"/>
  <c r="H195" i="1"/>
  <c r="F196" i="1"/>
  <c r="G196" i="1"/>
  <c r="H196" i="1"/>
  <c r="F197" i="1"/>
  <c r="G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F212" i="1"/>
  <c r="G212" i="1"/>
  <c r="H212" i="1"/>
  <c r="F213" i="1"/>
  <c r="G213" i="1"/>
  <c r="H213" i="1"/>
  <c r="F214" i="1"/>
  <c r="G214" i="1"/>
  <c r="H214" i="1"/>
  <c r="F215" i="1"/>
  <c r="G215" i="1"/>
  <c r="H215" i="1"/>
  <c r="F216" i="1"/>
  <c r="G216" i="1"/>
  <c r="H216" i="1"/>
  <c r="F217" i="1"/>
  <c r="G217" i="1"/>
  <c r="H217" i="1"/>
  <c r="F218" i="1"/>
  <c r="G218" i="1"/>
  <c r="H218" i="1"/>
  <c r="F219" i="1"/>
  <c r="G219" i="1"/>
  <c r="H219" i="1"/>
  <c r="F220" i="1"/>
  <c r="G220" i="1"/>
  <c r="H220" i="1"/>
  <c r="F221" i="1"/>
  <c r="G221" i="1"/>
  <c r="H221" i="1"/>
  <c r="F222" i="1"/>
  <c r="G222" i="1"/>
  <c r="H222" i="1"/>
  <c r="F223" i="1"/>
  <c r="G223" i="1"/>
  <c r="H223" i="1"/>
  <c r="F224" i="1"/>
  <c r="G224" i="1"/>
  <c r="H224" i="1"/>
  <c r="F225" i="1"/>
  <c r="G225" i="1"/>
  <c r="H225" i="1"/>
  <c r="F226" i="1"/>
  <c r="G226" i="1"/>
  <c r="H226" i="1"/>
  <c r="F227" i="1"/>
  <c r="G227" i="1"/>
  <c r="H227" i="1"/>
  <c r="F228" i="1"/>
  <c r="G228" i="1"/>
  <c r="H228" i="1"/>
  <c r="F229" i="1"/>
  <c r="G229" i="1"/>
  <c r="H229" i="1"/>
  <c r="F230" i="1"/>
  <c r="G230" i="1"/>
  <c r="H230" i="1"/>
  <c r="F231" i="1"/>
  <c r="G231" i="1"/>
  <c r="H231" i="1"/>
  <c r="F232" i="1"/>
  <c r="G232" i="1"/>
  <c r="H232" i="1"/>
  <c r="F233" i="1"/>
  <c r="G233" i="1"/>
  <c r="H233" i="1"/>
  <c r="F234" i="1"/>
  <c r="G234" i="1"/>
  <c r="H234" i="1"/>
  <c r="F235" i="1"/>
  <c r="G235" i="1"/>
  <c r="H235" i="1"/>
  <c r="F236" i="1"/>
  <c r="G236" i="1"/>
  <c r="H236" i="1"/>
  <c r="F237" i="1"/>
  <c r="G237" i="1"/>
  <c r="H237" i="1"/>
  <c r="F238" i="1"/>
  <c r="G238" i="1"/>
  <c r="H238" i="1"/>
  <c r="F239" i="1"/>
  <c r="G239" i="1"/>
  <c r="H239" i="1"/>
  <c r="F240" i="1"/>
  <c r="G240" i="1"/>
  <c r="H240" i="1"/>
  <c r="F241" i="1"/>
  <c r="G241" i="1"/>
  <c r="H241" i="1"/>
  <c r="F242" i="1"/>
  <c r="G242" i="1"/>
  <c r="H242" i="1"/>
  <c r="F243" i="1"/>
  <c r="G243" i="1"/>
  <c r="H243" i="1"/>
  <c r="F244" i="1"/>
  <c r="G244" i="1"/>
  <c r="H244" i="1"/>
  <c r="F245" i="1"/>
  <c r="G245" i="1"/>
  <c r="H245" i="1"/>
  <c r="F246" i="1"/>
  <c r="G246" i="1"/>
  <c r="H246" i="1"/>
  <c r="F247" i="1"/>
  <c r="G247" i="1"/>
  <c r="H247" i="1"/>
  <c r="F248" i="1"/>
  <c r="G248" i="1"/>
  <c r="H248" i="1"/>
  <c r="F249" i="1"/>
  <c r="G249" i="1"/>
  <c r="H249" i="1"/>
  <c r="F250" i="1"/>
  <c r="G250" i="1"/>
  <c r="H250" i="1"/>
  <c r="F251" i="1"/>
  <c r="G251" i="1"/>
  <c r="H251" i="1"/>
  <c r="F252" i="1"/>
  <c r="G252" i="1"/>
  <c r="H252" i="1"/>
  <c r="F253" i="1"/>
  <c r="G253" i="1"/>
  <c r="H253" i="1"/>
  <c r="F254" i="1"/>
  <c r="G254" i="1"/>
  <c r="H254" i="1"/>
  <c r="F255" i="1"/>
  <c r="G255" i="1"/>
  <c r="H255" i="1"/>
  <c r="F256" i="1"/>
  <c r="G256" i="1"/>
  <c r="H256" i="1"/>
  <c r="F257" i="1"/>
  <c r="G257" i="1"/>
  <c r="H257" i="1"/>
  <c r="F258" i="1"/>
  <c r="G258" i="1"/>
  <c r="H258" i="1"/>
  <c r="F259" i="1"/>
  <c r="G259" i="1"/>
  <c r="H259" i="1"/>
  <c r="F260" i="1"/>
  <c r="G260" i="1"/>
  <c r="H260" i="1"/>
  <c r="F261" i="1"/>
  <c r="G261" i="1"/>
  <c r="H261" i="1"/>
  <c r="F262" i="1"/>
  <c r="G262" i="1"/>
  <c r="H262" i="1"/>
  <c r="F263" i="1"/>
  <c r="G263" i="1"/>
  <c r="H263" i="1"/>
  <c r="F264" i="1"/>
  <c r="G264" i="1"/>
  <c r="H264" i="1"/>
  <c r="F265" i="1"/>
  <c r="G265" i="1"/>
  <c r="H265" i="1"/>
  <c r="F266" i="1"/>
  <c r="G266" i="1"/>
  <c r="H266" i="1"/>
  <c r="F267" i="1"/>
  <c r="G267" i="1"/>
  <c r="H267" i="1"/>
  <c r="F268" i="1"/>
  <c r="G268" i="1"/>
  <c r="H268" i="1"/>
  <c r="F269" i="1"/>
  <c r="G269" i="1"/>
  <c r="H269" i="1"/>
  <c r="F270" i="1"/>
  <c r="G270" i="1"/>
  <c r="H270" i="1"/>
  <c r="F271" i="1"/>
  <c r="G271" i="1"/>
  <c r="H271" i="1"/>
  <c r="F272" i="1"/>
  <c r="G272" i="1"/>
  <c r="H272" i="1"/>
  <c r="F273" i="1"/>
  <c r="G273" i="1"/>
  <c r="H273" i="1"/>
  <c r="F274" i="1"/>
  <c r="G274" i="1"/>
  <c r="H274" i="1"/>
  <c r="F275" i="1"/>
  <c r="G275" i="1"/>
  <c r="H275" i="1"/>
  <c r="F276" i="1"/>
  <c r="G276" i="1"/>
  <c r="H276" i="1"/>
  <c r="F277" i="1"/>
  <c r="G277" i="1"/>
  <c r="H277" i="1"/>
  <c r="F278" i="1"/>
  <c r="G278" i="1"/>
  <c r="H278" i="1"/>
  <c r="F279" i="1"/>
  <c r="G279" i="1"/>
  <c r="H279" i="1"/>
  <c r="F280" i="1"/>
  <c r="G280" i="1"/>
  <c r="H280" i="1"/>
  <c r="F281" i="1"/>
  <c r="G281" i="1"/>
  <c r="H281" i="1"/>
  <c r="F282" i="1"/>
  <c r="G282" i="1"/>
  <c r="H282" i="1"/>
  <c r="F283" i="1"/>
  <c r="G283" i="1"/>
  <c r="H283" i="1"/>
  <c r="F284" i="1"/>
  <c r="G284" i="1"/>
  <c r="H284" i="1"/>
  <c r="F285" i="1"/>
  <c r="G285" i="1"/>
  <c r="H285" i="1"/>
  <c r="F286" i="1"/>
  <c r="G286" i="1"/>
  <c r="H286" i="1"/>
  <c r="F287" i="1"/>
  <c r="G287" i="1"/>
  <c r="H287" i="1"/>
  <c r="F288" i="1"/>
  <c r="G288" i="1"/>
  <c r="H288" i="1"/>
  <c r="F289" i="1"/>
  <c r="G289" i="1"/>
  <c r="H289" i="1"/>
  <c r="F290" i="1"/>
  <c r="G290" i="1"/>
  <c r="H290" i="1"/>
  <c r="F291" i="1"/>
  <c r="G291" i="1"/>
  <c r="H291" i="1"/>
  <c r="F292" i="1"/>
  <c r="G292" i="1"/>
  <c r="H292" i="1"/>
  <c r="F293" i="1"/>
  <c r="G293" i="1"/>
  <c r="H293" i="1"/>
  <c r="F294" i="1"/>
  <c r="G294" i="1"/>
  <c r="H294" i="1"/>
  <c r="F295" i="1"/>
  <c r="G295" i="1"/>
  <c r="H295" i="1"/>
  <c r="F296" i="1"/>
  <c r="G296" i="1"/>
  <c r="H296" i="1"/>
  <c r="F297" i="1"/>
  <c r="G297" i="1"/>
  <c r="H297" i="1"/>
  <c r="F298" i="1"/>
  <c r="G298" i="1"/>
  <c r="H298" i="1"/>
  <c r="F299" i="1"/>
  <c r="G299" i="1"/>
  <c r="H299" i="1"/>
  <c r="F300" i="1"/>
  <c r="G300" i="1"/>
  <c r="H300" i="1"/>
  <c r="F301" i="1"/>
  <c r="G301" i="1"/>
  <c r="H301" i="1"/>
  <c r="F302" i="1"/>
  <c r="G302" i="1"/>
  <c r="H302" i="1"/>
  <c r="F303" i="1"/>
  <c r="G303" i="1"/>
  <c r="H303" i="1"/>
  <c r="F304" i="1"/>
  <c r="G304" i="1"/>
  <c r="H304" i="1"/>
  <c r="F305" i="1"/>
  <c r="G305" i="1"/>
  <c r="H305" i="1"/>
  <c r="F306" i="1"/>
  <c r="G306" i="1"/>
  <c r="H306" i="1"/>
  <c r="F307" i="1"/>
  <c r="G307" i="1"/>
  <c r="H307" i="1"/>
  <c r="F308" i="1"/>
  <c r="G308" i="1"/>
  <c r="H308" i="1"/>
  <c r="F309" i="1"/>
  <c r="G309" i="1"/>
  <c r="H309" i="1"/>
  <c r="F310" i="1"/>
  <c r="G310" i="1"/>
  <c r="H310" i="1"/>
  <c r="F311" i="1"/>
  <c r="G311" i="1"/>
  <c r="H311" i="1"/>
  <c r="F312" i="1"/>
  <c r="G312" i="1"/>
  <c r="H312" i="1"/>
  <c r="F313" i="1"/>
  <c r="G313" i="1"/>
  <c r="H313" i="1"/>
  <c r="F314" i="1"/>
  <c r="G314" i="1"/>
  <c r="H314" i="1"/>
  <c r="F315" i="1"/>
  <c r="G315" i="1"/>
  <c r="H315" i="1"/>
  <c r="F316" i="1"/>
  <c r="G316" i="1"/>
  <c r="H316" i="1"/>
  <c r="F317" i="1"/>
  <c r="G317" i="1"/>
  <c r="H317" i="1"/>
  <c r="F318" i="1"/>
  <c r="G318" i="1"/>
  <c r="H318" i="1"/>
  <c r="F319" i="1"/>
  <c r="G319" i="1"/>
  <c r="H319" i="1"/>
  <c r="F320" i="1"/>
  <c r="G320" i="1"/>
  <c r="H320" i="1"/>
  <c r="F321" i="1"/>
  <c r="G321" i="1"/>
  <c r="H321" i="1"/>
  <c r="F322" i="1"/>
  <c r="G322" i="1"/>
  <c r="H322" i="1"/>
  <c r="F323" i="1"/>
  <c r="G323" i="1"/>
  <c r="H323" i="1"/>
  <c r="F324" i="1"/>
  <c r="G324" i="1"/>
  <c r="H324" i="1"/>
  <c r="F325" i="1"/>
  <c r="G325" i="1"/>
  <c r="H325" i="1"/>
  <c r="F326" i="1"/>
  <c r="G326" i="1"/>
  <c r="H326" i="1"/>
  <c r="F327" i="1"/>
  <c r="G327" i="1"/>
  <c r="H327" i="1"/>
  <c r="F328" i="1"/>
  <c r="G328" i="1"/>
  <c r="H328" i="1"/>
  <c r="F329" i="1"/>
  <c r="G329" i="1"/>
  <c r="H329" i="1"/>
  <c r="F330" i="1"/>
  <c r="G330" i="1"/>
  <c r="H330" i="1"/>
  <c r="F331" i="1"/>
  <c r="G331" i="1"/>
  <c r="H331" i="1"/>
  <c r="F332" i="1"/>
  <c r="G332" i="1"/>
  <c r="H332" i="1"/>
  <c r="F333" i="1"/>
  <c r="G333" i="1"/>
  <c r="H333" i="1"/>
  <c r="F334" i="1"/>
  <c r="G334" i="1"/>
  <c r="H334" i="1"/>
  <c r="F335" i="1"/>
  <c r="G335" i="1"/>
  <c r="H335" i="1"/>
  <c r="F336" i="1"/>
  <c r="G336" i="1"/>
  <c r="H336" i="1"/>
  <c r="F337" i="1"/>
  <c r="G337" i="1"/>
  <c r="H337" i="1"/>
  <c r="F338" i="1"/>
  <c r="G338" i="1"/>
  <c r="H338" i="1"/>
  <c r="F339" i="1"/>
  <c r="G339" i="1"/>
  <c r="H339" i="1"/>
  <c r="F340" i="1"/>
  <c r="G340" i="1"/>
  <c r="H340" i="1"/>
  <c r="F341" i="1"/>
  <c r="G341" i="1"/>
  <c r="H341" i="1"/>
  <c r="F342" i="1"/>
  <c r="G342" i="1"/>
  <c r="H342" i="1"/>
  <c r="F343" i="1"/>
  <c r="G343" i="1"/>
  <c r="H343" i="1"/>
  <c r="F344" i="1"/>
  <c r="G344" i="1"/>
  <c r="H344" i="1"/>
  <c r="F345" i="1"/>
  <c r="G345" i="1"/>
  <c r="H345" i="1"/>
  <c r="F346" i="1"/>
  <c r="G346" i="1"/>
  <c r="H346" i="1"/>
  <c r="F347" i="1"/>
  <c r="G347" i="1"/>
  <c r="H347" i="1"/>
  <c r="F348" i="1"/>
  <c r="G348" i="1"/>
  <c r="H348" i="1"/>
  <c r="F349" i="1"/>
  <c r="G349" i="1"/>
  <c r="H349" i="1"/>
  <c r="F350" i="1"/>
  <c r="G350" i="1"/>
  <c r="H350" i="1"/>
  <c r="F351" i="1"/>
  <c r="G351" i="1"/>
  <c r="H351" i="1"/>
  <c r="F352" i="1"/>
  <c r="G352" i="1"/>
  <c r="H352" i="1"/>
  <c r="F353" i="1"/>
  <c r="G353" i="1"/>
  <c r="H353" i="1"/>
  <c r="F354" i="1"/>
  <c r="G354" i="1"/>
  <c r="H354" i="1"/>
  <c r="F355" i="1"/>
  <c r="G355" i="1"/>
  <c r="H355" i="1"/>
  <c r="F356" i="1"/>
  <c r="G356" i="1"/>
  <c r="H356" i="1"/>
  <c r="F357" i="1"/>
  <c r="G357" i="1"/>
  <c r="H357" i="1"/>
  <c r="F358" i="1"/>
  <c r="G358" i="1"/>
  <c r="H358" i="1"/>
  <c r="F359" i="1"/>
  <c r="G359" i="1"/>
  <c r="H359" i="1"/>
  <c r="F360" i="1"/>
  <c r="G360" i="1"/>
  <c r="H360" i="1"/>
  <c r="F361" i="1"/>
  <c r="G361" i="1"/>
  <c r="H361" i="1"/>
  <c r="F362" i="1"/>
  <c r="G362" i="1"/>
  <c r="H362" i="1"/>
  <c r="F363" i="1"/>
  <c r="G363" i="1"/>
  <c r="H363" i="1"/>
  <c r="F364" i="1"/>
  <c r="G364" i="1"/>
  <c r="H364" i="1"/>
  <c r="F365" i="1"/>
  <c r="G365" i="1"/>
  <c r="H365" i="1"/>
  <c r="F366" i="1"/>
  <c r="G366" i="1"/>
  <c r="H366" i="1"/>
  <c r="F367" i="1"/>
  <c r="G367" i="1"/>
  <c r="H367" i="1"/>
  <c r="F368" i="1"/>
  <c r="G368" i="1"/>
  <c r="H368" i="1"/>
  <c r="F369" i="1"/>
  <c r="G369" i="1"/>
  <c r="H369" i="1"/>
  <c r="F370" i="1"/>
  <c r="G370" i="1"/>
  <c r="H370" i="1"/>
  <c r="F371" i="1"/>
  <c r="G371" i="1"/>
  <c r="H371" i="1"/>
  <c r="F372" i="1"/>
  <c r="G372" i="1"/>
  <c r="H372" i="1"/>
  <c r="H3" i="1"/>
  <c r="G3" i="1"/>
  <c r="F3" i="1"/>
</calcChain>
</file>

<file path=xl/sharedStrings.xml><?xml version="1.0" encoding="utf-8"?>
<sst xmlns="http://schemas.openxmlformats.org/spreadsheetml/2006/main" count="15908" uniqueCount="3324">
  <si>
    <t>Table of Contents</t>
  </si>
  <si>
    <t>CapEx Manual Inputs</t>
  </si>
  <si>
    <t>PB - WBS Level 3</t>
  </si>
  <si>
    <t>BPC - Responsible Cost Center</t>
  </si>
  <si>
    <t>Total</t>
  </si>
  <si>
    <t>2024</t>
  </si>
  <si>
    <t>2025</t>
  </si>
  <si>
    <t>2026</t>
  </si>
  <si>
    <t>2027</t>
  </si>
  <si>
    <t>2028</t>
  </si>
  <si>
    <t>W_C.10002.02.03.02: Redmond South King Lease Exit</t>
  </si>
  <si>
    <t>CC_1507</t>
  </si>
  <si>
    <t>W_C.10002.08.02.02: Operational Training Center CC 1507</t>
  </si>
  <si>
    <t>W_C.10003.01.01.03: Furniture Fixtures HVAC Refresh</t>
  </si>
  <si>
    <t>W_C.10005.01.02.02: WECC Mitigation Security Installations</t>
  </si>
  <si>
    <t>CC_1260</t>
  </si>
  <si>
    <t>W_C.10006.01.01.01: Fleet Capital Purchase</t>
  </si>
  <si>
    <t>CC_4520</t>
  </si>
  <si>
    <t>W_C.10006.01.01.03: Fleet Radio Upgrade</t>
  </si>
  <si>
    <t>W_C.10006.01.01.04: EEI Fleet Electrical Commitment</t>
  </si>
  <si>
    <t>W_C.10009.01.01.01: Storm OH Replacement Dist</t>
  </si>
  <si>
    <t>CC_9800</t>
  </si>
  <si>
    <t>W_C.10009.01.01.02: Storm OH Replacement Trans</t>
  </si>
  <si>
    <t>W_C.20001.01.01.01: Transformer Retirement and Disposal</t>
  </si>
  <si>
    <t>CC_4300</t>
  </si>
  <si>
    <t>W_C.20001.02.01.01: Treated Wood Disposal</t>
  </si>
  <si>
    <t>W_C.30004.01.01.02: Management Reserve</t>
  </si>
  <si>
    <t>CC_3075</t>
  </si>
  <si>
    <t>W_C.40001.01.02.01: SuccessFactors Application Sustainment</t>
  </si>
  <si>
    <t>CC_1245</t>
  </si>
  <si>
    <t>W_C.99997.02.01.05: Env Rem BHM SO State St MGP</t>
  </si>
  <si>
    <t>W_C.99997.02.01.27: Env Rem Post Nov 2012 Gas Wrk Park</t>
  </si>
  <si>
    <t>W_F.10002.01.05.02: Transmission GIS</t>
  </si>
  <si>
    <t>CC_1280</t>
  </si>
  <si>
    <t>W_F.10002.01.14.01: Data Governance Foundation</t>
  </si>
  <si>
    <t>CC_1221</t>
  </si>
  <si>
    <t>W_F.10002.01.19.01: Data Lake and Data Analytics</t>
  </si>
  <si>
    <t>W_F.10002.01.19.02: Data Lake and Data Analytics NonCEIP</t>
  </si>
  <si>
    <t>W_F.10002.01.20.01: Front Office Enhancements</t>
  </si>
  <si>
    <t>CC_1216</t>
  </si>
  <si>
    <t>W_F.10002.01.21.01: EMS Platform Replacement</t>
  </si>
  <si>
    <t>CC_3050</t>
  </si>
  <si>
    <t>W_F.10002.01.22.01: Click Schedule Replacement</t>
  </si>
  <si>
    <t>W_F.10002.01.23.01: Complex Billing CEIP</t>
  </si>
  <si>
    <t>CC_1247</t>
  </si>
  <si>
    <t>W_F.10002.01.24.01: Cust Relationship Mgmt (CRM) CEIP</t>
  </si>
  <si>
    <t>W_F.10002.01.24.02: Cust Relationship Mgmnt (CRM) NonCEIP</t>
  </si>
  <si>
    <t>W_F.10002.01.25.01: Transmission &amp; Generation Facilities DB</t>
  </si>
  <si>
    <t>CC_1205</t>
  </si>
  <si>
    <t>W_F.10002.01.27.01: Asset Change Work Management</t>
  </si>
  <si>
    <t>W_F.10002.01.28.03: Dist Energy Resource Mgmnt Systs (DERMS)</t>
  </si>
  <si>
    <t>CC_1258</t>
  </si>
  <si>
    <t>W_F.10002.01.29.01: Enh Day Ahead Mkt for CAISO or SPP+</t>
  </si>
  <si>
    <t>W_F.10002.01.30.01: Hosting Capacity Analysis</t>
  </si>
  <si>
    <t>W_F.10002.01.32.01: PM Tool for C&amp;SP</t>
  </si>
  <si>
    <t>W_F.10002.01.33.01: Substation Forms Automation</t>
  </si>
  <si>
    <t>W_F.10002.05.03.01: EA and Magic Access DB Replacement</t>
  </si>
  <si>
    <t>CC_1148</t>
  </si>
  <si>
    <t>W_F.10002.05.04.01: Treasury &amp; Risk Management Enhancement</t>
  </si>
  <si>
    <t>W_F.10002.06.02.01: Customer Experience Enhancement Program</t>
  </si>
  <si>
    <t>CC_1207</t>
  </si>
  <si>
    <t>W_F.10002.06.04.01: Arrearage Management Plan</t>
  </si>
  <si>
    <t>W_F.10002.06.05.01: PSE 2030 Digital Experience CEIP</t>
  </si>
  <si>
    <t>W_F.10002.06.05.02: PSE 2030 Digital Experience NonCEIP</t>
  </si>
  <si>
    <t>W_F.10002.06.07.01: Cust Usage Disaggregation and Presentmnt</t>
  </si>
  <si>
    <t>CC_1231</t>
  </si>
  <si>
    <t>W_F.10002.06.08.01: Budget Billing</t>
  </si>
  <si>
    <t>W_F.10002.06.08.02: Interactive Bill</t>
  </si>
  <si>
    <t>W_F.10002.06.08.03: Billing and Pymnt Opertional Enhancemnts</t>
  </si>
  <si>
    <t>W_F.10002.07.05.01: Third Party Risk</t>
  </si>
  <si>
    <t>W_F.10002.07.07.01: Multi-Family Solar</t>
  </si>
  <si>
    <t>W_F.10002.07.08.01: eGRC Archer</t>
  </si>
  <si>
    <t>CC_1226</t>
  </si>
  <si>
    <t>W_F.10002.07.09.01: Supply Chain Stabilization Phase 3</t>
  </si>
  <si>
    <t>W_F.10002.07.10.01: SAP S/4 Hana</t>
  </si>
  <si>
    <t>W_F.10002.07.11.01: Learning Management System (LMS)</t>
  </si>
  <si>
    <t>W_F.10002.07.12.01: Vendor DEI/Green</t>
  </si>
  <si>
    <t>W_F.10002.07.13.01: Enterprise Application Integration</t>
  </si>
  <si>
    <t>CC_1274</t>
  </si>
  <si>
    <t>W_F.10002.08.01.01: Material TrackTrace Pipeline Safety Comp</t>
  </si>
  <si>
    <t>W_F.10002.09.03.01: Facilities and Workplace Mgmt System</t>
  </si>
  <si>
    <t>W_F.10003.03.02.01: Transport Network Modernization</t>
  </si>
  <si>
    <t>CC_1215</t>
  </si>
  <si>
    <t>W_F.10003.04.01.01: Digital Workplace Transformation</t>
  </si>
  <si>
    <t>CC_1214</t>
  </si>
  <si>
    <t>W_F.10003.04.02.01: AV (Audio/Video) Upgrades</t>
  </si>
  <si>
    <t>W_F.10013.09.01.03: PSE ITSR</t>
  </si>
  <si>
    <t>CC_1279</t>
  </si>
  <si>
    <t>W_F.10015.02.06.02: Gas Control Upgrade 2022</t>
  </si>
  <si>
    <t>CC_1233</t>
  </si>
  <si>
    <t>W_F.10015.02.17.01: Distribution Management System</t>
  </si>
  <si>
    <t>W_F.10017.07.01.05: EDRMS Phase 2 (OpenText)</t>
  </si>
  <si>
    <t>W_F.10025.01.04.01: Physical Security Roadmap</t>
  </si>
  <si>
    <t>CC_1281</t>
  </si>
  <si>
    <t>W_F.10025.02.01.08: Cyber Security Roadmap</t>
  </si>
  <si>
    <t>W_F.10026.01.01.01: Robotic Process Automation</t>
  </si>
  <si>
    <t>W_F.10028.01.01.01: Performance Management</t>
  </si>
  <si>
    <t>CC_1283</t>
  </si>
  <si>
    <t>W_F.10028.01.02.01: Activity Based Forecasting</t>
  </si>
  <si>
    <t>W_K.10001.01.01.01: LBK Hydro Plant Work</t>
  </si>
  <si>
    <t>CC_5150</t>
  </si>
  <si>
    <t>W_K.10001.01.01.02: LBK Small Tools</t>
  </si>
  <si>
    <t>W_K.10001.01.02.01: UBK Hydro Plant Work</t>
  </si>
  <si>
    <t>W_K.10001.01.02.02: UBK Small Tools</t>
  </si>
  <si>
    <t>W_K.10002.01.01.07: LBK Equipment Storage Building</t>
  </si>
  <si>
    <t>W_K.10003.01.01.01: LBK Crest Improvement and Floodwall</t>
  </si>
  <si>
    <t>CC_5031</t>
  </si>
  <si>
    <t>W_K.10003.01.01.02: LBK Dam Grouting Program</t>
  </si>
  <si>
    <t>W_K.10003.02.01.01: UBK Phase II Spillway Stabilization</t>
  </si>
  <si>
    <t>W_K.10004.01.01.01: COL 500Kv Trans Line</t>
  </si>
  <si>
    <t>CC_4310</t>
  </si>
  <si>
    <t>W_K.10005.01.02.01: COL U3 U4 Operational</t>
  </si>
  <si>
    <t>CC_5012</t>
  </si>
  <si>
    <t>W_K.10006.01.01.01: ENC Small Tools</t>
  </si>
  <si>
    <t>CC_5017</t>
  </si>
  <si>
    <t>W_K.10006.01.01.02: ENC Thermal Plant Work</t>
  </si>
  <si>
    <t>W_K.10006.01.01.03: ENC Major Maintenance Activity</t>
  </si>
  <si>
    <t>W_K.10007.01.01.01: FERN Small Tools</t>
  </si>
  <si>
    <t>W_K.10007.01.01.02: FERN Thermal Plant Work</t>
  </si>
  <si>
    <t>W_K.10007.01.01.03: FERN Major Maintenance Activity</t>
  </si>
  <si>
    <t>W_K.10008.01.01.03: FREDDY 1 Thermal Plant Work</t>
  </si>
  <si>
    <t>W_K.10008.01.01.05: FREDDY 1 Major Maintenance Activity</t>
  </si>
  <si>
    <t>W_K.10009.01.01.03: FRA Small Tools</t>
  </si>
  <si>
    <t>CC_5009</t>
  </si>
  <si>
    <t>W_K.10009.01.01.04: FRA Thermal Plant Work</t>
  </si>
  <si>
    <t>W_K.10009.01.01.06: FRA Major Maintenance Activity</t>
  </si>
  <si>
    <t>W_K.10010.01.01.03: FRE Small Tools</t>
  </si>
  <si>
    <t>W_K.10010.01.01.04: FRE Thermal Plant Work</t>
  </si>
  <si>
    <t>W_K.10011.01.03.01: FRE Major Maintenance Activity</t>
  </si>
  <si>
    <t>W_K.10013.01.01.01: GLD Small Tools</t>
  </si>
  <si>
    <t>CC_5021</t>
  </si>
  <si>
    <t>W_K.10013.01.01.02: GLD Thermal Plant Work</t>
  </si>
  <si>
    <t>W_K.10014.01.01.02: GLD CT Major Inspection</t>
  </si>
  <si>
    <t>W_K.10015.01.01.01: HPK Ongoing UOP Replacements</t>
  </si>
  <si>
    <t>CC_5325</t>
  </si>
  <si>
    <t>W_K.10015.01.01.02: HPK Small Tools</t>
  </si>
  <si>
    <t>W_K.10015.01.01.03: HPK Wind Plant Work</t>
  </si>
  <si>
    <t>W_K.10016.01.01.01: JP Operational Capital</t>
  </si>
  <si>
    <t>CC_5040</t>
  </si>
  <si>
    <t>W_K.10017.01.01.01: BKR Aquatic Riparian Habitat</t>
  </si>
  <si>
    <t>CC_5020</t>
  </si>
  <si>
    <t>W_K.10017.01.01.02: BKR Develop Recreation Capital</t>
  </si>
  <si>
    <t>W_K.10018.01.01.01: LSR1 Ongoing Uop Replacements</t>
  </si>
  <si>
    <t>W_K.10018.01.01.02: LSR1 Small Tools</t>
  </si>
  <si>
    <t>W_K.10019.01.01.01: MTF Small Tools</t>
  </si>
  <si>
    <t>CC_5025</t>
  </si>
  <si>
    <t>W_K.10019.01.01.02: MTF Thermal Plant Work</t>
  </si>
  <si>
    <t>W_K.10020.01.01.03: MTF CT Major Inspection</t>
  </si>
  <si>
    <t>W_K.10021.01.01.01: SNO Hydro Plant Work</t>
  </si>
  <si>
    <t>CC_5240</t>
  </si>
  <si>
    <t>W_K.10021.01.01.02: SNO Small Tools</t>
  </si>
  <si>
    <t>W_K.10022.01.01.02: SNO Park Bathroom Rebuild</t>
  </si>
  <si>
    <t>W_K.10023.01.01.01: SMS Small Tools</t>
  </si>
  <si>
    <t>CC_5019</t>
  </si>
  <si>
    <t>W_K.10023.01.01.02: SMS Thermal Plant Work</t>
  </si>
  <si>
    <t>W_K.10023.01.01.03: SMS Major Maintenance Activity</t>
  </si>
  <si>
    <t>W_K.10025.02.01.01: TLNG Operational Plant</t>
  </si>
  <si>
    <t>CC_5023</t>
  </si>
  <si>
    <t>W_K.10026.01.01.03: WHH Small Tools</t>
  </si>
  <si>
    <t>W_K.10026.01.01.04: WHH Thermal Plant Work</t>
  </si>
  <si>
    <t>W_K.10026.01.01.05: WHH Major Maintenance Activity</t>
  </si>
  <si>
    <t>W_K.10028.01.01.01: WLD Small Tools</t>
  </si>
  <si>
    <t>CC_5327</t>
  </si>
  <si>
    <t>W_K.10028.01.01.03: WLD Wind Plant Work</t>
  </si>
  <si>
    <t>W_K.10028.01.01.04: WLD Ongoing UOP Replacements</t>
  </si>
  <si>
    <t>W_K.10036.01.01.01: COL 1&amp;2 Remediation (Legal)</t>
  </si>
  <si>
    <t>W_K.10036.02.01.01: COL 3&amp;4 Remediation (Legal)</t>
  </si>
  <si>
    <t>W_K.10037.01.01.01: Generation Engineering Small Tools</t>
  </si>
  <si>
    <t>CC_5050</t>
  </si>
  <si>
    <t>W_K.10038.01.01.01: Cust Sited Energy Storage Demos CEIP</t>
  </si>
  <si>
    <t>CC_4411</t>
  </si>
  <si>
    <t>W_K.10041.01.01.01: CMN Thermal Plant Work</t>
  </si>
  <si>
    <t>W_PLACEHOLDER_06: Alternative Fuels Supply Procurement</t>
  </si>
  <si>
    <t>CC_1820</t>
  </si>
  <si>
    <t>W_PLACEHOLDER_108: ADMS Advanced Apps</t>
  </si>
  <si>
    <t>CC_4588</t>
  </si>
  <si>
    <t>W_PLACEHOLDER_116: Energy Efficiency for Facilities</t>
  </si>
  <si>
    <t>W_PLACEHOLDER_118: Facilities Opt - Facility Modernization</t>
  </si>
  <si>
    <t>W_PLACEHOLDER_125: (Oversubscription)/Undersubscription</t>
  </si>
  <si>
    <t>W_PLACEHOLDER_142: Cash Payment Transformation</t>
  </si>
  <si>
    <t>W_PLACEHOLDER_143: ADMS Enhancements</t>
  </si>
  <si>
    <t>W_PLACEHOLDER_144: Electric Distribution Digital As Builting</t>
  </si>
  <si>
    <t>W_PLACEHOLDER_145: ETRMS Consolidate - Endur Replace</t>
  </si>
  <si>
    <t>W_PLACEHOLDER_146: Digital Radio Upgrade</t>
  </si>
  <si>
    <t>W_PLACEHOLDER_147: Call Center Technology Platform Modernization</t>
  </si>
  <si>
    <t>CC_4044</t>
  </si>
  <si>
    <t>W_PLACEHOLDER_148: IWM R5 Customer and Project Enhancement</t>
  </si>
  <si>
    <t>W_PLACEHOLDER_149: IT Ops - Running the Business of IT</t>
  </si>
  <si>
    <t>CC_1203</t>
  </si>
  <si>
    <t>W_PLACEHOLDER_150: IT Ops - Technology Reliability Hardware</t>
  </si>
  <si>
    <t>W_PLACEHOLDER_151: IT Ops - Technology Reliability Software</t>
  </si>
  <si>
    <t>W_PLACEHOLDER_152: IT Ops - Telecom</t>
  </si>
  <si>
    <t>W_PLACEHOLDER_153: IT Ops - Capitalized Cloud Services</t>
  </si>
  <si>
    <t>W_PLACEHOLDER_154: IT Ops - Capitalized IT Support Agreements</t>
  </si>
  <si>
    <t>W_PLACEHOLDER_155: Advanced Leak Detection</t>
  </si>
  <si>
    <t>W_PLACEHOLDER_156: Bellevue HQ Lease Exit</t>
  </si>
  <si>
    <t>W_PLACEHOLDER_157: Pipeline Distribution System Predictive analytic model</t>
  </si>
  <si>
    <t>W_PLACEHOLDER_158: Sewer Cross Bore Predictive Model</t>
  </si>
  <si>
    <t>W_PLACEHOLDER_159: Appaloosa Solar Project</t>
  </si>
  <si>
    <t>CC_5024</t>
  </si>
  <si>
    <t>W_PLACEHOLDER_160: Virtual Power Plant 2024 and Beyond</t>
  </si>
  <si>
    <t>W_PLACEHOLDER_161: Billing Correction Automation Platform</t>
  </si>
  <si>
    <t>W_PLACEHOLDER_163: Rewind/Recore UBK Unit 1</t>
  </si>
  <si>
    <t>W_PLACEHOLDER_166: Data Center Hardware Refresh 2026+</t>
  </si>
  <si>
    <t>CC_1213</t>
  </si>
  <si>
    <t>W_PLACEHOLDER_167: Data &amp; Analytics Platform Uplift BW BOBJ POI</t>
  </si>
  <si>
    <t>CC_1249</t>
  </si>
  <si>
    <t>W_PLACEHOLDER_168: SAP Work Manager Replacement</t>
  </si>
  <si>
    <t>W_PLACEHOLDER_169: CEF5 Kittitas BESS</t>
  </si>
  <si>
    <t>CC_4022</t>
  </si>
  <si>
    <t>W_PLACEHOLDER_170: Data Lake Phase 2 (Operations)</t>
  </si>
  <si>
    <t>W_PLACEHOLDER_171: Potential Transactional Bill Print Vendor Move</t>
  </si>
  <si>
    <t>W_PLACEHOLDER_172: SAP SuccessFactors Onboarding 2.0 Upgrade</t>
  </si>
  <si>
    <t>W_PLACEHOLDER_173: EEI Fleet Electrical Commitment Phase 2</t>
  </si>
  <si>
    <t>W_PLACEHOLDER_175: Supply Chain Warehouse Improvements</t>
  </si>
  <si>
    <t>W_PLACEHOLDER_176: Leak Management System Replacement</t>
  </si>
  <si>
    <t>W_PLACEHOLDER_177: Vernell Building Retirement</t>
  </si>
  <si>
    <t>W_PLACEHOLDER_178: Cross-Cascades Transmission</t>
  </si>
  <si>
    <t>CC_4311</t>
  </si>
  <si>
    <t>W_PLACEHOLDER_179: Implement GIS Strategy</t>
  </si>
  <si>
    <t>W_PLACEHOLDER_180: Click Replacement Enhancements</t>
  </si>
  <si>
    <t>W_PLACEHOLDER_181: ETRMS Consolidate - OATI WebTrader Replace</t>
  </si>
  <si>
    <t>W_PLACEHOLDER_182: Front Office Data Enablement Phase 1</t>
  </si>
  <si>
    <t>W_PLACEHOLDER_183: Enterprise GIS Product Enhancements</t>
  </si>
  <si>
    <t>W_PLACEHOLDER_184: Physical Security Improvements for High-Risk Sites &amp; Systems</t>
  </si>
  <si>
    <t>W_PLACEHOLDER_185: Tensing Replacement</t>
  </si>
  <si>
    <t>W_PLACEHOLDER_186: Centralia 100MW Hydrogen Peaker</t>
  </si>
  <si>
    <t>W_PLACEHOLDER_188: Long Duration Storage Development</t>
  </si>
  <si>
    <t>CC_5365</t>
  </si>
  <si>
    <t>W_PLACEHOLDER_189: CEF4 Tenino Alternative Renewable Backup Generator</t>
  </si>
  <si>
    <t>W_PLACEHOLDER_190: Network Substation Hardware Refresh</t>
  </si>
  <si>
    <t>CC_1210</t>
  </si>
  <si>
    <t>W_PLACEHOLDER_191: Beaver Creek Wind</t>
  </si>
  <si>
    <t>W_PLACEHOLDER_192: FRA CT Rotor Replacement</t>
  </si>
  <si>
    <t>W_PLACEHOLDER_193: LSR New Tower</t>
  </si>
  <si>
    <t>W_PLACEHOLDER_194: GLD CT Rotor Replacement</t>
  </si>
  <si>
    <t>W_PLACEHOLDER_195: DER Demonstrations</t>
  </si>
  <si>
    <t>W_PLACEHOLDER_196: E Transformers Replacement</t>
  </si>
  <si>
    <t>CC_4210</t>
  </si>
  <si>
    <t>W_PLACEHOLDER_198: Legal Hold Management System</t>
  </si>
  <si>
    <t>W_PLACEHOLDER_54: New Primary Control Center</t>
  </si>
  <si>
    <t>W_PLACEHOLDER_60: Marine Crossing</t>
  </si>
  <si>
    <t>W_PLACEHOLDER_63: E King County Franchise Fee</t>
  </si>
  <si>
    <t>CC_4215</t>
  </si>
  <si>
    <t>W_PLACEHOLDER_64: G King County Franchise Fee</t>
  </si>
  <si>
    <t>W_PLACEHOLDER_67: Misc Business Enablement</t>
  </si>
  <si>
    <t>CC_1209</t>
  </si>
  <si>
    <t>W_PLACEHOLDER_69: Facility Fleet and Supply Chain-Todd Rd</t>
  </si>
  <si>
    <t>W_PLACEHOLDER_90: Hopkins Ridge DSTATCOM Replacement</t>
  </si>
  <si>
    <t>W_PLACEHOLDER_92: Misc Technology Reliability</t>
  </si>
  <si>
    <t>W_PLACEHOLDER_94: NOB Security Fence</t>
  </si>
  <si>
    <t>W_PLACEHOLDER_99: Replace Service Centers</t>
  </si>
  <si>
    <t>W_R.10002.02.01.01: G Bonney Lake HP Supply Reliability</t>
  </si>
  <si>
    <t>W_R.10004.01.01.01: C Franchises</t>
  </si>
  <si>
    <t>W_R.10005.01.01.04: E Eastside 230Kv Subs Rose Hill</t>
  </si>
  <si>
    <t>W_R.10005.01.01.07: E Eastside 230Kv Tlines</t>
  </si>
  <si>
    <t>W_R.10006.01.01.04: E Trans Automation</t>
  </si>
  <si>
    <t>W_R.10006.01.01.07: E Electric System Modeling</t>
  </si>
  <si>
    <t>W_R.10006.01.01.08: E Substation SCADA (Non-CEIP)</t>
  </si>
  <si>
    <t>W_R.10007.06.01.01: E 5 Yr Electric Refundable CIAC</t>
  </si>
  <si>
    <t>CC_4207</t>
  </si>
  <si>
    <t>W_R.10007.07.01.01: E Customer Reimbursed</t>
  </si>
  <si>
    <t>W_R.10007.08.01.01: E OH UG Commercial Services</t>
  </si>
  <si>
    <t>W_R.10007.08.02.01: E OH UG Residential Services</t>
  </si>
  <si>
    <t>W_R.10007.08.02.02: E UG Residential Services In Plats</t>
  </si>
  <si>
    <t>W_R.10007.09.01.01: E Commercial Line Extension</t>
  </si>
  <si>
    <t>W_R.10007.09.02.01: E Multi Family Line Extension</t>
  </si>
  <si>
    <t>W_R.10007.09.03.02: E Plats Line Extension</t>
  </si>
  <si>
    <t>W_R.10007.09.04.01: E Single Family Line Extension</t>
  </si>
  <si>
    <t>W_R.10008.01.01.01: E Conversions Sched 73 Cust Driven</t>
  </si>
  <si>
    <t>W_R.10008.01.01.02: E OH UG Reloc - Removal Cust Driven Dist</t>
  </si>
  <si>
    <t>W_R.10008.02.01.01: E Franchises</t>
  </si>
  <si>
    <t>W_R.10008.03.01.01: E Conversions Sched 74 PI Driven</t>
  </si>
  <si>
    <t>W_R.10008.03.01.03: E OH UG Rel PI Driven NonReimb Dist</t>
  </si>
  <si>
    <t>W_R.10008.03.01.04: E OH UG Rel PI Driven Reimburse Dist</t>
  </si>
  <si>
    <t>W_R.10008.03.01.05: E PI Driven Relocations Trans</t>
  </si>
  <si>
    <t>W_R.10008.03.01.14: E Sound Transit Reimburse</t>
  </si>
  <si>
    <t>W_R.10008.03.01.18: E WSDOT Fish Passage Relocation</t>
  </si>
  <si>
    <t>W_R.10008.07.01.01: E WSDOT Clr Zone Pole Prog Dist</t>
  </si>
  <si>
    <t>W_R.10008.07.02.01: E King County Clr Zone Pole Prog Dist</t>
  </si>
  <si>
    <t>W_R.10009.01.01.01: E BPA 3rd AC Transmission Intertie Work</t>
  </si>
  <si>
    <t>W_R.10009.02.01.03: E Central Bellevue Dist Rel Feeder</t>
  </si>
  <si>
    <t>CC_4208</t>
  </si>
  <si>
    <t>W_R.10009.05.01.01: E Emergency NonOutage OH Repl Dist</t>
  </si>
  <si>
    <t>CC_3090</t>
  </si>
  <si>
    <t>W_R.10009.05.01.02: E Emergency NonOutage OH Repl Trans</t>
  </si>
  <si>
    <t>W_R.10009.05.01.03: E Emergency NonOutage UG Repl Dist</t>
  </si>
  <si>
    <t>W_R.10009.05.02.01: E Emergency OH Replacement Trans</t>
  </si>
  <si>
    <t>W_R.10009.05.02.02: E Emergency Outage OH Replacement Dist</t>
  </si>
  <si>
    <t>W_R.10009.05.02.03: E Emergency Outage UG Replacement Dist</t>
  </si>
  <si>
    <t>W_R.10009.05.02.04: E Unplanned OH Distribution Abnormals</t>
  </si>
  <si>
    <t>W_R.10009.05.02.05: E Unplanned UG Distribution Abnormals</t>
  </si>
  <si>
    <t>W_R.10009.07.01.01: E OH System Capacity New Dist</t>
  </si>
  <si>
    <t>W_R.10009.07.03.01: E OH UG System Improv Opport New Dist</t>
  </si>
  <si>
    <t>W_R.10009.08.01.02: E UG Cable Remediation Dist</t>
  </si>
  <si>
    <t>W_R.10009.08.02.05: E OH Clearance Alley Syst Dist</t>
  </si>
  <si>
    <t>W_R.10009.08.02.07: E OH Sys Rel Upgrades Outage Dist</t>
  </si>
  <si>
    <t>W_R.10009.08.02.10: E OH Syst Rel Upgrades UG Convers Dist</t>
  </si>
  <si>
    <t>W_R.10009.08.02.12: E OH Syst Rel Upgr Reclosers Dist</t>
  </si>
  <si>
    <t>W_R.10009.08.02.15: E OH Syst Rel Upgr Fusesaver Dist</t>
  </si>
  <si>
    <t>W_R.10009.08.02.23: E Project Initiation</t>
  </si>
  <si>
    <t>W_R.10009.08.03.01: E Fish And Wildlife Program Dist</t>
  </si>
  <si>
    <t>W_R.10009.08.05.02: E Emergent Pole Replacement Dist</t>
  </si>
  <si>
    <t>W_R.10009.08.05.03: E Emergent Pole Replacement Trans</t>
  </si>
  <si>
    <t>W_R.10009.08.05.04: E Pole Replacement Due To Joint Use</t>
  </si>
  <si>
    <t>CC_3515</t>
  </si>
  <si>
    <t>W_R.10009.08.05.05: E Pole Replacement Plan Dist</t>
  </si>
  <si>
    <t>W_R.10009.08.05.07: E Pole Replacement Plan Trans</t>
  </si>
  <si>
    <t>W_R.10009.08.06.01: E Root Cause Analysis</t>
  </si>
  <si>
    <t>W_R.10009.12.01.09: G Opt Out AMI to NCM Capital Exch</t>
  </si>
  <si>
    <t>CC_3095</t>
  </si>
  <si>
    <t>W_R.10009.12.01.12: C AMR Network Decommissioning</t>
  </si>
  <si>
    <t>CC_4585</t>
  </si>
  <si>
    <t>W_R.10009.12.03.01: E Distribution Automation Dist</t>
  </si>
  <si>
    <t>W_R.10009.12.03.04: E Network and Automate Grid</t>
  </si>
  <si>
    <t>W_R.10009.14.05.02: E Emergent Substation Replacement Dist</t>
  </si>
  <si>
    <t>CC_4050</t>
  </si>
  <si>
    <t>W_R.10009.14.05.03: E Emergent Substation Replacement Trans</t>
  </si>
  <si>
    <t>W_R.10009.14.05.06: E Substation Reliability Dist</t>
  </si>
  <si>
    <t>W_R.10009.14.05.09: E Substation Reliability Trans</t>
  </si>
  <si>
    <t>W_R.10009.14.05.11: E Subs Replacement Vegetation Management</t>
  </si>
  <si>
    <t>CC_4250</t>
  </si>
  <si>
    <t>W_R.10009.14.06.01: E Subs Replacement Transformers Dist</t>
  </si>
  <si>
    <t>W_R.10009.17.01.01: E Mazama Pcket Gopher Habitat Mitigation</t>
  </si>
  <si>
    <t>W_R.10011.01.01.03: G Gas System Monitoring Equip Replc</t>
  </si>
  <si>
    <t>W_R.10011.01.01.04: G Gauges Sems Dist</t>
  </si>
  <si>
    <t>CC_3037</t>
  </si>
  <si>
    <t>W_R.10011.01.01.07: G Williams Pipeline Equipment Upgrades</t>
  </si>
  <si>
    <t>W_R.10012.01.01.01: G Altered Modified Comm Ind Mains</t>
  </si>
  <si>
    <t>W_R.10012.01.01.02: G Altered Modified Comm Ind Service</t>
  </si>
  <si>
    <t>W_R.10012.01.02.01: G Altered Modified Residential Mains</t>
  </si>
  <si>
    <t>W_R.10012.01.02.02: G Altered Modified Residential Services</t>
  </si>
  <si>
    <t>W_R.10012.02.01.01: G 5 Yr Gas Refundable CIAC</t>
  </si>
  <si>
    <t>W_R.10012.03.01.01: G Commercial Industrial Mains</t>
  </si>
  <si>
    <t>W_R.10012.03.02.01: G Multi Family Mains</t>
  </si>
  <si>
    <t>W_R.10012.03.03.01: G Plats Mains</t>
  </si>
  <si>
    <t>W_R.10012.03.03.02: G Residential Mains</t>
  </si>
  <si>
    <t>W_R.10012.04.01.01: G Commercial Industrial Service</t>
  </si>
  <si>
    <t>W_R.10012.04.02.01: G Multi Family Service</t>
  </si>
  <si>
    <t>W_R.10012.04.03.02: G Residential Services</t>
  </si>
  <si>
    <t>W_R.10012.04.03.03: G Residential Services In Plat Dev</t>
  </si>
  <si>
    <t>W_R.10012.06.01.01: G Gas Retire Only No Additions</t>
  </si>
  <si>
    <t>W_R.10013.01.01.01: G Cust Driven Relocate Reimburse Dist</t>
  </si>
  <si>
    <t>W_R.10013.02.01.01: G Franchises</t>
  </si>
  <si>
    <t>W_R.10013.04.01.01: G PI Driven Relocate NonReimb Dist</t>
  </si>
  <si>
    <t>W_R.10013.04.01.02: G PI Driven Relocate Reimb Dist</t>
  </si>
  <si>
    <t>W_R.10013.04.01.04: G Sound Transit Reimburse</t>
  </si>
  <si>
    <t>W_R.10013.04.01.06: G WSDOT Fish Passage Relocation</t>
  </si>
  <si>
    <t>W_R.10013.07.01.01: G Relocate Bulk Dist Like Kind Dist</t>
  </si>
  <si>
    <t>W_R.10013.07.01.02: G System Improv Opport Dist</t>
  </si>
  <si>
    <t>W_R.10015.01.01.01: G CP System Improv Main With Serv Dist</t>
  </si>
  <si>
    <t>W_R.10015.01.01.02: G CP System Improv Service Dist</t>
  </si>
  <si>
    <t>W_R.10015.01.01.03: G CP System Improv Dist</t>
  </si>
  <si>
    <t>CC_4160</t>
  </si>
  <si>
    <t>W_R.10015.01.01.05: G Emergent CP System Improv Dist</t>
  </si>
  <si>
    <t>CC_4100</t>
  </si>
  <si>
    <t>W_R.10015.03.01.01: G DIMP Brdg Sld Dist Unmaintain Facil</t>
  </si>
  <si>
    <t>W_R.10015.03.02.01: G DIMP Mobile Home Encroachment Program</t>
  </si>
  <si>
    <t>W_R.10015.03.04.01: G DIMP Dupont Pipe Repl Main With Serv</t>
  </si>
  <si>
    <t>W_R.10015.03.04.02: G DIMP Older Stw Repl Main With Service</t>
  </si>
  <si>
    <t>W_R.10015.03.04.03: G DIMP Older Stw Repl Service Only</t>
  </si>
  <si>
    <t>W_R.10015.03.07.01: G DIMP Continuing Surveillance Other</t>
  </si>
  <si>
    <t>W_R.10015.03.07.03: G DIMP Shallow Serv and Main Repl</t>
  </si>
  <si>
    <t>W_R.10015.03.09.01: G DIMP Preventative Maint Facilities</t>
  </si>
  <si>
    <t>W_R.10015.03.09.03: G DIMP Preventive Maint Dist Reg Dist</t>
  </si>
  <si>
    <t>W_R.10015.03.09.05: G DIMP Preventive Maintenance MSA Dist</t>
  </si>
  <si>
    <t>W_R.10015.03.09.07: G DIMP Preventive Maint Farm Taps Dist</t>
  </si>
  <si>
    <t>W_R.10015.03.09.14: G Idle Riser Remediation</t>
  </si>
  <si>
    <t>W_R.10015.03.09.15: G Buried Meter Riser Replacement</t>
  </si>
  <si>
    <t>W_R.10015.03.11.01: G DIMP Guard Posts</t>
  </si>
  <si>
    <t>CC_3083</t>
  </si>
  <si>
    <t>W_R.10015.04.01.02: G Leak Repair Main</t>
  </si>
  <si>
    <t>W_R.10015.04.01.03: G Leak Repair Service</t>
  </si>
  <si>
    <t>W_R.10015.04.01.04: G Scattered Short Main Rehab</t>
  </si>
  <si>
    <t>W_R.10015.04.01.05: G Service Replacement Misc</t>
  </si>
  <si>
    <t>W_R.10015.04.01.06: G Sewer Cross Bore Repair Main</t>
  </si>
  <si>
    <t>W_R.10015.04.01.07: G Sewer Cross Bore Repair Service</t>
  </si>
  <si>
    <t>W_R.10015.04.01.08: G Gas Work Release Main</t>
  </si>
  <si>
    <t>W_R.10015.04.01.09: G Gas Work Release Service</t>
  </si>
  <si>
    <t>W_R.10015.04.01.12: G Nonhaz Main Repair Methane PRP</t>
  </si>
  <si>
    <t>W_R.10015.04.01.13: G Nonhaz Service Repair Methane PRP</t>
  </si>
  <si>
    <t>W_R.10015.06.01.01: G Cold Weather Action Reinforcement</t>
  </si>
  <si>
    <t>W_R.10015.06.01.02: G Odorizer Componant Repl Bulk Dist</t>
  </si>
  <si>
    <t>W_R.10015.06.01.04: G System Capacity Upgrade Bulk Dist</t>
  </si>
  <si>
    <t>W_R.10015.06.01.05: G System Capacity Upgrade Dist</t>
  </si>
  <si>
    <t>W_R.10015.06.01.11: G Project Initiation</t>
  </si>
  <si>
    <t>W_R.10015.08.01.02: G Enhanced Methane Emissions Reduction</t>
  </si>
  <si>
    <t>W_R.10015.08.02.01: G TSA RTU/ERX Replacemnt/Retiremnt Progr</t>
  </si>
  <si>
    <t>W_R.10015.08.02.02: G Alternative Fuels</t>
  </si>
  <si>
    <t>W_R.10015.09.01.01: G Gas Mega Rule Compliance</t>
  </si>
  <si>
    <t>W_R.10018.01.01.01: E Covington Area Capacity Project</t>
  </si>
  <si>
    <t>W_R.10019.01.01.02: Bainbridge Trans WIN-MUR Loop</t>
  </si>
  <si>
    <t>W_R.10019.01.01.03: E Rebuild Winslow Tap</t>
  </si>
  <si>
    <t>W_R.10019.01.01.04: E Bainbridge Energy Storage Battery</t>
  </si>
  <si>
    <t>W_R.10019.03.01.03: E West Kitsap Reliability Project</t>
  </si>
  <si>
    <t>W_R.10019.03.01.04: E Keyport Switch Station Transm</t>
  </si>
  <si>
    <t>W_R.10022.01.01.01: E Sumner Valley Area Capacity</t>
  </si>
  <si>
    <t>W_R.10024.01.01.04: G AMR Operations</t>
  </si>
  <si>
    <t>W_R.10024.01.01.09: G AMI Operations</t>
  </si>
  <si>
    <t>W_R.10024.02.01.01: G NonRegistering Meters Dist</t>
  </si>
  <si>
    <t>W_R.10024.02.01.03: G Periodic Meter Changeout IMO Dist</t>
  </si>
  <si>
    <t>W_R.10027.02.01.02: E BelRed Area Capacity Project</t>
  </si>
  <si>
    <t>W_R.10027.03.01.01: E Redmond Inititation</t>
  </si>
  <si>
    <t>W_R.10031.03.01.01: E Sammamish Juanita 115Kv Tline</t>
  </si>
  <si>
    <t>W_R.10033.01.01.03: E Small Tool Electric Operations Tool</t>
  </si>
  <si>
    <t>CC_4503</t>
  </si>
  <si>
    <t>W_R.10033.01.01.09: G Small Tool Gas Operations Tool</t>
  </si>
  <si>
    <t>W_R.10033.02.01.01: C Operational Training ISR Program</t>
  </si>
  <si>
    <t>CC_4501</t>
  </si>
  <si>
    <t>W_R.10035.02.01.01: E Greenwater Tap 55 155Kv Conversion</t>
  </si>
  <si>
    <t>W_R.10036.01.01.04: C Transmission Land</t>
  </si>
  <si>
    <t>CC_1255</t>
  </si>
  <si>
    <t>W_R.10036.02.01.01: C Capitalization of Real Estate Permits</t>
  </si>
  <si>
    <t>W_R.10036.03.01.01: C Transient Deterrent</t>
  </si>
  <si>
    <t>W_R.10037.01.01.01: E Removal Cost Meters</t>
  </si>
  <si>
    <t>CC_4059</t>
  </si>
  <si>
    <t>W_R.10037.01.01.06: G Removal Cost Meters</t>
  </si>
  <si>
    <t>W_R.10038.01.01.01: E Issaquah Area Capacity Project</t>
  </si>
  <si>
    <t>W_R.10039.02.01.02: E Buckley Substation Sub</t>
  </si>
  <si>
    <t>W_R.10039.02.01.03: E Electr Enum 55Kv 115Kv Sub Electr Hght</t>
  </si>
  <si>
    <t>W_R.10039.02.01.05: E Electr Enum 55Kv To 115Kv Sub Enum</t>
  </si>
  <si>
    <t>W_R.10039.02.01.06: E Electr Enum 55Kv To 115Kv Fiber</t>
  </si>
  <si>
    <t>W_R.10040.01.01.01: E Seabeck Area Reliability Improvement</t>
  </si>
  <si>
    <t>W_R.10044.01.01.03: E Covington-Black Diamond Area Capacity</t>
  </si>
  <si>
    <t>W_R.10044.02.01.01: E Federal Way Area Capacity</t>
  </si>
  <si>
    <t>W_R.10045.01.01.01: E Talbot Asbury Ug 115Kv Repl Tline</t>
  </si>
  <si>
    <t>W_R.10050.02.01.02: E Carpenter Substation Sub</t>
  </si>
  <si>
    <t>W_R.10050.06.01.01: E Thurston County Trans Improvemnt</t>
  </si>
  <si>
    <t>W_R.10052.01.01.01: E Kent-Tukwila Area Capacity Project</t>
  </si>
  <si>
    <t>W_R.10054.01.01.01: E Bellingham Sedro 4 115Kv Recond Tline</t>
  </si>
  <si>
    <t>W_R.10054.03.01.01: E Lynden Substation Expansion</t>
  </si>
  <si>
    <t>W_R.10054.04.01.01: E Whatcom Transmission Improvement</t>
  </si>
  <si>
    <t>W_R.10055.03.01.01: E Whidbey Transmission Improvement</t>
  </si>
  <si>
    <t>W_R.10056.01.01.01: E Wilkeson Substation Sub</t>
  </si>
  <si>
    <t>W_R.10059.01.01.01: E Smart Grid Living Lab</t>
  </si>
  <si>
    <t>W_R.10059.02.01.03: E Volt Var Optimization</t>
  </si>
  <si>
    <t>W_R.10059.02.01.04: E Circuit Enablement DER and Microgrid</t>
  </si>
  <si>
    <t>W_R.10059.03.01.03: E Resilience Enhancement (Non-CEIP)</t>
  </si>
  <si>
    <t>W_R.10059.04.01.01: E Wildfire Resilience</t>
  </si>
  <si>
    <t>W_R.10059.05.01.01: E Submarine Cable - Mercer Island</t>
  </si>
  <si>
    <t>W_R.10060.01.01.01: G Marine Crossing Gas</t>
  </si>
  <si>
    <t>W_R.10060.01.01.02: G Vashon Interim Supply at Gig Harbor</t>
  </si>
  <si>
    <t>W_X.10003.01.01.01: Street and Area Lighting Services</t>
  </si>
  <si>
    <t>W_X.10003.01.03.01: Street Light Replacement</t>
  </si>
  <si>
    <t>W_X.10003.01.03.02: Smart Street Lighting</t>
  </si>
  <si>
    <t>W_X.10005.01.01.01: Wireless and Wireline Construction</t>
  </si>
  <si>
    <t>W_X.10006.02.02.02: EV Charging Program Infrastructure</t>
  </si>
  <si>
    <t>CC_1437</t>
  </si>
  <si>
    <t>W_X.10006.02.03.01: Transprtatn Electrificatn Plan Community</t>
  </si>
  <si>
    <t>CC_9853</t>
  </si>
  <si>
    <t>W_X.10006.02.03.02: Transprtatn Electrificatn Plan General</t>
  </si>
  <si>
    <t>W_X.10006.03.01.05: Community Solar Program 2022-25</t>
  </si>
  <si>
    <t>W_X.10006.05.01.01: DER Solar Projects and Programs CEIP</t>
  </si>
  <si>
    <t>W_X.10006.05.01.02: DER Storage Projects and Programs CEIP</t>
  </si>
  <si>
    <t>Subtotal CWP_CAPEX: CWIP - CapEx</t>
  </si>
  <si>
    <t>Scenario Data</t>
  </si>
  <si>
    <t>Scenario</t>
  </si>
  <si>
    <t>2023 09&amp;03 Outlook with 2024 MYP Draft 5 - Plant Book</t>
  </si>
  <si>
    <t>Software Release</t>
  </si>
  <si>
    <t>21.11.2</t>
  </si>
  <si>
    <t>Version ID</t>
  </si>
  <si>
    <t>1</t>
  </si>
  <si>
    <t>Scenario Comments</t>
  </si>
  <si>
    <t/>
  </si>
  <si>
    <t>Date &amp; Time of Shared Run</t>
  </si>
  <si>
    <t>Run executed live at time of report</t>
  </si>
  <si>
    <t>Date &amp; Time Exported</t>
  </si>
  <si>
    <t>11/09/2023 15:27:10</t>
  </si>
  <si>
    <t xml:space="preserve">Time Data Cases: Actuals / Multidim / [ Time Data ] </t>
  </si>
  <si>
    <t>Locked-2023 09&amp;03 Outlook with 2024 MYP Draft 5 - Actuals / Locked-2023 09&amp;03 Outlook with 2024 MYP Draft 5 - Multidim / Locked-2023 09&amp;03 Outlook with 2024 MYP Draft 5 - PB Time Data / Locked-2023 09&amp;03 Outlook with 2024 MYP Draft 5 - BPC Time Data / Locked-2023 09&amp;03 Outlook with 2024 MYP Draft 5 - PB Time Data - Input for WF Only</t>
  </si>
  <si>
    <t>Base-Attribute / Formula / Tree / [ Attribute Overlays ]</t>
  </si>
  <si>
    <t>Locked-2023 09&amp;03 Outlook with 2024 MYP Draft 5 - Base Attributes / Locked-2023 09&amp;03 Outlook with 2024 MYP Draft 5 - Formula / Locked-2023 09&amp;03 Outlook with 2024 MYP Draft 5 - Tree / Locked-2023 09&amp;03 Outlook with 2024 MYP Draft 5 -  PB PowerPlant Attributes / Locked-2023 09&amp;03 Outlook with 2024 MYP Draft 5 - PB BPC Attributes / Locked-2023 09&amp;03 Outlook with 2024 MYP Draft 5 - PB Input Attributes / Locked-2023 09&amp;03 Outlook with 2024 MYP Draft 5 - Attrib Overlay-Scenario Flag "Frcst" / Locked-2023 09&amp;03 Outlook with 2024 MYP Draft 5 - U&amp;U Scenario Type "Frcst" / Locked-2023 09&amp;03 Outlook with 2024 MYP Draft 5 - U&amp;U Prcss Clsngs Uses Legacy Mthd=Y</t>
  </si>
  <si>
    <t>Start Year</t>
  </si>
  <si>
    <t>2018</t>
  </si>
  <si>
    <t>Actuals Through</t>
  </si>
  <si>
    <t>09/2023</t>
  </si>
  <si>
    <t>Years to Run/Run Monthly</t>
  </si>
  <si>
    <t>11 (Monthly: 11)</t>
  </si>
  <si>
    <t>Scenario Type &amp; User-Defined Scenario Type</t>
  </si>
  <si>
    <t>Budget</t>
  </si>
  <si>
    <t>Report Data</t>
  </si>
  <si>
    <t>Sequence Set</t>
  </si>
  <si>
    <t>Plant Book</t>
  </si>
  <si>
    <t>View Name</t>
  </si>
  <si>
    <t>PBDS - INPUT - CapEx</t>
  </si>
  <si>
    <t>Dataset/Calc</t>
  </si>
  <si>
    <t>39) PBDS - INPUT - CapEx</t>
  </si>
  <si>
    <t>Row Headers</t>
  </si>
  <si>
    <t>ST - Item,BPC: Project Type of PB - WBS Level 3,PB - WBS Level 3,BPC - Responsible Cost Center</t>
  </si>
  <si>
    <t>Column Headers</t>
  </si>
  <si>
    <t>Default - Forecast Periods - Annual</t>
  </si>
  <si>
    <t>Time Setting</t>
  </si>
  <si>
    <t>Filters</t>
  </si>
  <si>
    <t>CSA id</t>
  </si>
  <si>
    <t>CSA Name</t>
  </si>
  <si>
    <t>Business Group</t>
  </si>
  <si>
    <t>CC owner</t>
  </si>
  <si>
    <t>VP</t>
  </si>
  <si>
    <t>Close Method</t>
  </si>
  <si>
    <t>BFD/Close Interval</t>
  </si>
  <si>
    <t>Cost Center</t>
  </si>
  <si>
    <t>Clean Cost Center</t>
  </si>
  <si>
    <t>Cost Center Owner</t>
  </si>
  <si>
    <t>Cost Center Title</t>
  </si>
  <si>
    <t>Director</t>
  </si>
  <si>
    <t>Director's Title</t>
  </si>
  <si>
    <t>VP Title</t>
  </si>
  <si>
    <t>SVP &amp; Up</t>
  </si>
  <si>
    <t>SVP Title</t>
  </si>
  <si>
    <t>Bus Unit</t>
  </si>
  <si>
    <t>blank</t>
  </si>
  <si>
    <t>CC_SAP</t>
  </si>
  <si>
    <t>Finance Analyst</t>
  </si>
  <si>
    <t>O_1010</t>
  </si>
  <si>
    <t>Diane Smith</t>
  </si>
  <si>
    <t>President &amp; CEO</t>
  </si>
  <si>
    <t>Mary Kipp</t>
  </si>
  <si>
    <t>Operations</t>
  </si>
  <si>
    <t>CC_1010</t>
  </si>
  <si>
    <t>O_1040</t>
  </si>
  <si>
    <t>Dan Doyle</t>
  </si>
  <si>
    <t>Exec VP Finance &amp; CFO</t>
  </si>
  <si>
    <t>CFO</t>
  </si>
  <si>
    <t>Finance</t>
  </si>
  <si>
    <t>CC_1040</t>
  </si>
  <si>
    <t>O_1055</t>
  </si>
  <si>
    <t>Craig Pospisil</t>
  </si>
  <si>
    <t>VP Business Development &amp; M&amp;A</t>
  </si>
  <si>
    <t>CC_1055</t>
  </si>
  <si>
    <t>O_1060</t>
  </si>
  <si>
    <t>Adrian Rodriguez</t>
  </si>
  <si>
    <t>VP Regulatory &amp; Strategy</t>
  </si>
  <si>
    <t>CC_1060</t>
  </si>
  <si>
    <t>O_1080</t>
  </si>
  <si>
    <t>Simon Upton</t>
  </si>
  <si>
    <t>VP &amp; CIO</t>
  </si>
  <si>
    <t>Michelle Vargo</t>
  </si>
  <si>
    <t>VP Shared Services</t>
  </si>
  <si>
    <t>Chief Information Officer</t>
  </si>
  <si>
    <t>IT</t>
  </si>
  <si>
    <t>CC_1080</t>
  </si>
  <si>
    <t>O_1085</t>
  </si>
  <si>
    <t>Vice President, Shared Services</t>
  </si>
  <si>
    <t>CC_1085</t>
  </si>
  <si>
    <t>O_1105</t>
  </si>
  <si>
    <t>Andrea Peterman</t>
  </si>
  <si>
    <t>Corporate Treasurer</t>
  </si>
  <si>
    <t>Dir Corporate Treasurer</t>
  </si>
  <si>
    <t>CC_1105</t>
  </si>
  <si>
    <t>O_1106</t>
  </si>
  <si>
    <t>Mikel L Milton</t>
  </si>
  <si>
    <t>Result Delivery Office (RDO)</t>
  </si>
  <si>
    <t>CC_1106</t>
  </si>
  <si>
    <t>O_1110</t>
  </si>
  <si>
    <t>Assistant Treasury</t>
  </si>
  <si>
    <t>CC_1110</t>
  </si>
  <si>
    <t>O_1115</t>
  </si>
  <si>
    <t>Crystal Morris</t>
  </si>
  <si>
    <t>Claims</t>
  </si>
  <si>
    <t>Kendall Cammermeyer</t>
  </si>
  <si>
    <t>Dir Asst Gen Coun &amp; Chf Ethics Comp Ofcr</t>
  </si>
  <si>
    <t>Lorna Luebbe</t>
  </si>
  <si>
    <t>Sr VP Gen Cnsl &amp; Chf Sustainability Ofcr</t>
  </si>
  <si>
    <t>Legal &amp; Sustainability</t>
  </si>
  <si>
    <t>CC_1115</t>
  </si>
  <si>
    <t>O_1116</t>
  </si>
  <si>
    <t>Juliie Milbrandt</t>
  </si>
  <si>
    <t>Insurance Risk</t>
  </si>
  <si>
    <t>CC_1116</t>
  </si>
  <si>
    <t>O_1120</t>
  </si>
  <si>
    <t>Joshua Kensok</t>
  </si>
  <si>
    <t>Dir Financial Planning &amp; Analysis</t>
  </si>
  <si>
    <t>VP Finance</t>
  </si>
  <si>
    <t>CC_1120</t>
  </si>
  <si>
    <t>O_1123</t>
  </si>
  <si>
    <t>Allen Eames</t>
  </si>
  <si>
    <t>Business Performance Management</t>
  </si>
  <si>
    <t>CC_1123</t>
  </si>
  <si>
    <t>O_1141</t>
  </si>
  <si>
    <t>Joshua henderson</t>
  </si>
  <si>
    <t>SOX</t>
  </si>
  <si>
    <t>Kim Harris</t>
  </si>
  <si>
    <t>Dir Internal Audit</t>
  </si>
  <si>
    <t>CC_1141</t>
  </si>
  <si>
    <t>O_1143</t>
  </si>
  <si>
    <t>Stacy Smith</t>
  </si>
  <si>
    <t>Officer Contr &amp; Principal Accting</t>
  </si>
  <si>
    <t>Dir Controller &amp; Princip Acctng Officer</t>
  </si>
  <si>
    <t>CC_1143</t>
  </si>
  <si>
    <t>O_1145</t>
  </si>
  <si>
    <t>Sonia Helling</t>
  </si>
  <si>
    <t>General Accounting</t>
  </si>
  <si>
    <t>CC_1145</t>
  </si>
  <si>
    <t>O_1146</t>
  </si>
  <si>
    <t>Cody Dickens</t>
  </si>
  <si>
    <t>Revenue Accounting</t>
  </si>
  <si>
    <t>CC_1146</t>
  </si>
  <si>
    <t>O_1147</t>
  </si>
  <si>
    <t>Tyler Pavel</t>
  </si>
  <si>
    <t>Asst. Controller - Reporting/Disburse</t>
  </si>
  <si>
    <t>CC_1147</t>
  </si>
  <si>
    <t>O_1148</t>
  </si>
  <si>
    <t>Christina Wu</t>
  </si>
  <si>
    <t>Energy &amp; Derivative Acctng</t>
  </si>
  <si>
    <t>O_1149</t>
  </si>
  <si>
    <t>Asst. Controller - Accounting</t>
  </si>
  <si>
    <t>CC_1149</t>
  </si>
  <si>
    <t>O_1150</t>
  </si>
  <si>
    <t>Jeffrey Westerberg</t>
  </si>
  <si>
    <t>Property Accounting</t>
  </si>
  <si>
    <t>CC_1150</t>
  </si>
  <si>
    <t>O_1155</t>
  </si>
  <si>
    <t>David Kerslake</t>
  </si>
  <si>
    <t>Financial Reporting</t>
  </si>
  <si>
    <t>CC_1155</t>
  </si>
  <si>
    <t>O_1165</t>
  </si>
  <si>
    <t>Patricia Williams</t>
  </si>
  <si>
    <t>Disbursements</t>
  </si>
  <si>
    <t>CC_1165</t>
  </si>
  <si>
    <t>O_1180</t>
  </si>
  <si>
    <t>Jonathan Kim</t>
  </si>
  <si>
    <t>Tax</t>
  </si>
  <si>
    <t>Matthew Marcelia</t>
  </si>
  <si>
    <t>Dir Tax</t>
  </si>
  <si>
    <t>CC_1180</t>
  </si>
  <si>
    <t>O_1182</t>
  </si>
  <si>
    <t>Matthew R. Marcelia</t>
  </si>
  <si>
    <t>Dir Financial IT Projects &amp; Tax</t>
  </si>
  <si>
    <t>CC_1182</t>
  </si>
  <si>
    <t>O_1183</t>
  </si>
  <si>
    <t>Kieu H Ho</t>
  </si>
  <si>
    <t>Financial Systems - Finance</t>
  </si>
  <si>
    <t>CC_1183</t>
  </si>
  <si>
    <t>O_1190</t>
  </si>
  <si>
    <t>Director Internal Audit</t>
  </si>
  <si>
    <t>CC_1190</t>
  </si>
  <si>
    <t>O_1191</t>
  </si>
  <si>
    <t>James Musser</t>
  </si>
  <si>
    <t>Internal Audit</t>
  </si>
  <si>
    <t>CC_1191</t>
  </si>
  <si>
    <t>O_1198</t>
  </si>
  <si>
    <t>Timothy M Foley</t>
  </si>
  <si>
    <t>Data Governance</t>
  </si>
  <si>
    <t>Timothy Foley</t>
  </si>
  <si>
    <t>Dir Data/Automation</t>
  </si>
  <si>
    <t>CC_1198</t>
  </si>
  <si>
    <t>O_1203</t>
  </si>
  <si>
    <t>Office of the CIO</t>
  </si>
  <si>
    <t>O_1205</t>
  </si>
  <si>
    <t>Diane Perry</t>
  </si>
  <si>
    <t>Energy Operations Team</t>
  </si>
  <si>
    <t>Brian Fellon</t>
  </si>
  <si>
    <t>Dir IT Application Services</t>
  </si>
  <si>
    <t>O_1206</t>
  </si>
  <si>
    <t>Robert Newbern</t>
  </si>
  <si>
    <t>Delivery Services</t>
  </si>
  <si>
    <t>Suzanne Tamayo</t>
  </si>
  <si>
    <t>Dir IT Shared Services</t>
  </si>
  <si>
    <t>CC_1206</t>
  </si>
  <si>
    <t>O_1207</t>
  </si>
  <si>
    <t>Gerritt Rosa</t>
  </si>
  <si>
    <t>IT Applications, Meter and Web Team</t>
  </si>
  <si>
    <t>O_1208</t>
  </si>
  <si>
    <t>Eileen F Figone</t>
  </si>
  <si>
    <t>Information/Privacy/IT Security</t>
  </si>
  <si>
    <t>Eileen Figone</t>
  </si>
  <si>
    <t>Dir Chief Information Security Officer</t>
  </si>
  <si>
    <t>CC_1208</t>
  </si>
  <si>
    <t>O_1209</t>
  </si>
  <si>
    <t>Application Solutions</t>
  </si>
  <si>
    <t>O_1210</t>
  </si>
  <si>
    <t>Gerald VanCorbach</t>
  </si>
  <si>
    <t>NETWORK &amp; SECURITY INFRASTRUCTURE</t>
  </si>
  <si>
    <t>William Neumann</t>
  </si>
  <si>
    <t>Dir IT Infrastructure Svcs</t>
  </si>
  <si>
    <t>O_1211</t>
  </si>
  <si>
    <t>IT Infrastructure</t>
  </si>
  <si>
    <t>CC_1211</t>
  </si>
  <si>
    <t>O_1213</t>
  </si>
  <si>
    <t>Todd W Ogilvie</t>
  </si>
  <si>
    <t>ENTERPRISE SYSTEMS</t>
  </si>
  <si>
    <t>O_1214</t>
  </si>
  <si>
    <t>Kevin Rodwell,</t>
  </si>
  <si>
    <t>IT Support Center</t>
  </si>
  <si>
    <t>O_1215</t>
  </si>
  <si>
    <t>Jason R Weber</t>
  </si>
  <si>
    <t>Telecom Services</t>
  </si>
  <si>
    <t>O_1216</t>
  </si>
  <si>
    <t>Roland J LaMothe</t>
  </si>
  <si>
    <t>Energy Trading and Risk Management Sys</t>
  </si>
  <si>
    <t>O_1218</t>
  </si>
  <si>
    <t>Jennifer A Womack</t>
  </si>
  <si>
    <t>Cyber Defense Center</t>
  </si>
  <si>
    <t>CC_1218</t>
  </si>
  <si>
    <t>O_1220</t>
  </si>
  <si>
    <t>Pankaj K Gupta</t>
  </si>
  <si>
    <t>SAP Team</t>
  </si>
  <si>
    <t>CC_1220</t>
  </si>
  <si>
    <t>O_1221</t>
  </si>
  <si>
    <t>Enterprise Data</t>
  </si>
  <si>
    <t>O_1223</t>
  </si>
  <si>
    <t>Kurt W Palmer</t>
  </si>
  <si>
    <t>IT Enterprise Architecture</t>
  </si>
  <si>
    <t>Kurt Palmer</t>
  </si>
  <si>
    <t>Dir Chief IT Architect</t>
  </si>
  <si>
    <t>CC_1223</t>
  </si>
  <si>
    <t>O_1224</t>
  </si>
  <si>
    <t>Reid K Shibata</t>
  </si>
  <si>
    <t>Grid Modernization Strategy &amp; Enablement</t>
  </si>
  <si>
    <t>David Landers</t>
  </si>
  <si>
    <t>Dir Planning</t>
  </si>
  <si>
    <t>Joshua Jacobs</t>
  </si>
  <si>
    <t>VP Clean Energy Strategy</t>
  </si>
  <si>
    <t>Clean Energy Strategy &amp; Planning</t>
  </si>
  <si>
    <t>CC_1224</t>
  </si>
  <si>
    <t>O_1226</t>
  </si>
  <si>
    <t>Applications</t>
  </si>
  <si>
    <t>O_1231</t>
  </si>
  <si>
    <t>Laurent P Sayer</t>
  </si>
  <si>
    <t>Meter/Billing</t>
  </si>
  <si>
    <t>O_1232</t>
  </si>
  <si>
    <t>Matthew Montgomery</t>
  </si>
  <si>
    <t>Web/Portal</t>
  </si>
  <si>
    <t>CC_1232</t>
  </si>
  <si>
    <t>O_1233</t>
  </si>
  <si>
    <t>Dhanalakshmi Panchapakesan</t>
  </si>
  <si>
    <t>Energy Management Systems</t>
  </si>
  <si>
    <t>O_1234</t>
  </si>
  <si>
    <t>Lindsay Yonce</t>
  </si>
  <si>
    <t>Cyber Risk and Compliance</t>
  </si>
  <si>
    <t>CC_1234</t>
  </si>
  <si>
    <t>O_1235</t>
  </si>
  <si>
    <t>INACTIVE - Security</t>
  </si>
  <si>
    <t>CC_1235</t>
  </si>
  <si>
    <t>O_1237</t>
  </si>
  <si>
    <t>Voice</t>
  </si>
  <si>
    <t>CC_1237</t>
  </si>
  <si>
    <t>O_1238</t>
  </si>
  <si>
    <t>William Zimmerman</t>
  </si>
  <si>
    <t>IT Infrastructure Computing</t>
  </si>
  <si>
    <t>CC_1238</t>
  </si>
  <si>
    <t>O_1239</t>
  </si>
  <si>
    <t>Steven Brooks</t>
  </si>
  <si>
    <t>Facilities Infrastructure</t>
  </si>
  <si>
    <t>CC_1239</t>
  </si>
  <si>
    <t>O_1240</t>
  </si>
  <si>
    <t>Enterprise Storage and Recovery Services</t>
  </si>
  <si>
    <t>CC_1240</t>
  </si>
  <si>
    <t>O_1241</t>
  </si>
  <si>
    <t>Client Engineering</t>
  </si>
  <si>
    <t>CC_1241</t>
  </si>
  <si>
    <t>O_1243</t>
  </si>
  <si>
    <t>SCADA</t>
  </si>
  <si>
    <t>CC_1243</t>
  </si>
  <si>
    <t>O_1244</t>
  </si>
  <si>
    <t>Brad H Stevenson</t>
  </si>
  <si>
    <t>Telecom Engineering</t>
  </si>
  <si>
    <t>CC_1244</t>
  </si>
  <si>
    <t>O_1245</t>
  </si>
  <si>
    <t>Chakradhari Damidi</t>
  </si>
  <si>
    <t>SAP ECC</t>
  </si>
  <si>
    <t>O_1246</t>
  </si>
  <si>
    <t>SAP Technical</t>
  </si>
  <si>
    <t>CC_1246</t>
  </si>
  <si>
    <t>O_1247</t>
  </si>
  <si>
    <t>Calvin Hill</t>
  </si>
  <si>
    <t>SAP CIS</t>
  </si>
  <si>
    <t>O_1248</t>
  </si>
  <si>
    <t>Michael Garcia</t>
  </si>
  <si>
    <t>Quality Assurance</t>
  </si>
  <si>
    <t>CC_1248</t>
  </si>
  <si>
    <t>O_1249</t>
  </si>
  <si>
    <t>Srinivas Kalmikonda</t>
  </si>
  <si>
    <t>Data Engineering</t>
  </si>
  <si>
    <t>O_1255</t>
  </si>
  <si>
    <t>Gary Bolton</t>
  </si>
  <si>
    <t>Real Estate</t>
  </si>
  <si>
    <t>Ryan Blood</t>
  </si>
  <si>
    <t>Dir Customer &amp; System Projects</t>
  </si>
  <si>
    <t>Dan'l Koch</t>
  </si>
  <si>
    <t>VP Operations</t>
  </si>
  <si>
    <t>Energy Delivery</t>
  </si>
  <si>
    <t>O_1256</t>
  </si>
  <si>
    <t>Arthur Chandler</t>
  </si>
  <si>
    <t>IT Finance &amp; Contracts</t>
  </si>
  <si>
    <t>CC_1256</t>
  </si>
  <si>
    <t>O_1257</t>
  </si>
  <si>
    <t>SAP Logistics</t>
  </si>
  <si>
    <t>CC_1257</t>
  </si>
  <si>
    <t>O_1258</t>
  </si>
  <si>
    <t>Adam Harrison</t>
  </si>
  <si>
    <t>Distribution Management Systems</t>
  </si>
  <si>
    <t>O_1260</t>
  </si>
  <si>
    <t>Security Services</t>
  </si>
  <si>
    <t>O_1266</t>
  </si>
  <si>
    <t>Daniel Fitting</t>
  </si>
  <si>
    <t>Facility Operations and Maint for CC1266</t>
  </si>
  <si>
    <t>Dawn Reyes</t>
  </si>
  <si>
    <t>Dir Corporate Shared Services</t>
  </si>
  <si>
    <t>Corp Shared Services</t>
  </si>
  <si>
    <t>CC_1266</t>
  </si>
  <si>
    <t>O_1269</t>
  </si>
  <si>
    <t>Frederick Atkinson</t>
  </si>
  <si>
    <t>INACTIVE - Mgr Bus Tech Solutions–FOEO</t>
  </si>
  <si>
    <t>CC_1269</t>
  </si>
  <si>
    <t>O_1271</t>
  </si>
  <si>
    <t>IT for IT</t>
  </si>
  <si>
    <t>CC_1271</t>
  </si>
  <si>
    <t>O_1274</t>
  </si>
  <si>
    <t>Pavan K Eluri</t>
  </si>
  <si>
    <t>Enterprise Integration Services</t>
  </si>
  <si>
    <t>O_1277</t>
  </si>
  <si>
    <t>Application Practices</t>
  </si>
  <si>
    <t>CC_1277</t>
  </si>
  <si>
    <t>O_1279</t>
  </si>
  <si>
    <t>Bryan Amstrup</t>
  </si>
  <si>
    <t>Agile Deployment</t>
  </si>
  <si>
    <t>O_1280</t>
  </si>
  <si>
    <t>David Trimble</t>
  </si>
  <si>
    <t>Operations Mobile Workforce Systems</t>
  </si>
  <si>
    <t>O_1281</t>
  </si>
  <si>
    <t>Security, Risk, &amp; Compliance</t>
  </si>
  <si>
    <t>O_1282</t>
  </si>
  <si>
    <t>Identity Services</t>
  </si>
  <si>
    <t>CC_1282</t>
  </si>
  <si>
    <t>O_1283</t>
  </si>
  <si>
    <t>Darcy Rowe</t>
  </si>
  <si>
    <t>Reporting and DBA</t>
  </si>
  <si>
    <t>O_1284</t>
  </si>
  <si>
    <t>Vamsi Bande</t>
  </si>
  <si>
    <t>Automation Factory</t>
  </si>
  <si>
    <t>CC_1284</t>
  </si>
  <si>
    <t>O_1320</t>
  </si>
  <si>
    <t>Susan Free</t>
  </si>
  <si>
    <t>Dir Revenue Requirments &amp; Reg Compliance</t>
  </si>
  <si>
    <t>Dir Revenue Requiremnts &amp; Reg Compliance</t>
  </si>
  <si>
    <t>Jon Piliaris</t>
  </si>
  <si>
    <t>VP Regulatory Affairs</t>
  </si>
  <si>
    <t>Regulatory Affairs</t>
  </si>
  <si>
    <t>CC_1320</t>
  </si>
  <si>
    <t>O_1321</t>
  </si>
  <si>
    <t>Adrienne Schaefer</t>
  </si>
  <si>
    <t>Regulatory Compliance</t>
  </si>
  <si>
    <t>CC_1321</t>
  </si>
  <si>
    <t>O_1322</t>
  </si>
  <si>
    <t>Revenue Requirement</t>
  </si>
  <si>
    <t>CC_1322</t>
  </si>
  <si>
    <t>O_1349</t>
  </si>
  <si>
    <t>VP of Regulatory &amp; Government Affairs</t>
  </si>
  <si>
    <t>Matthew Steuerwalt</t>
  </si>
  <si>
    <t>Sr VP External Affairs</t>
  </si>
  <si>
    <t>External Affairs</t>
  </si>
  <si>
    <t>CC_1349</t>
  </si>
  <si>
    <t>O_1350</t>
  </si>
  <si>
    <t>Birud Jhaveri</t>
  </si>
  <si>
    <t>Director, Regulatory Affairs</t>
  </si>
  <si>
    <t>Dir Regulatory Affairs</t>
  </si>
  <si>
    <t>CC_1350</t>
  </si>
  <si>
    <t>O_1351</t>
  </si>
  <si>
    <t>Cost of Service</t>
  </si>
  <si>
    <t>CC_1351</t>
  </si>
  <si>
    <t>O_1352</t>
  </si>
  <si>
    <t>Eric Englert</t>
  </si>
  <si>
    <t>Regulatory Filings/Initiatives</t>
  </si>
  <si>
    <t>CC_1352</t>
  </si>
  <si>
    <t>O_1353</t>
  </si>
  <si>
    <t>CC_1353</t>
  </si>
  <si>
    <t>O_1400</t>
  </si>
  <si>
    <t>Aaron August</t>
  </si>
  <si>
    <t>SVP Chief Customer &amp; Transformation Ofcr</t>
  </si>
  <si>
    <t>Sr VP Chf Customer &amp; Transformation Ofcr</t>
  </si>
  <si>
    <t>Customer</t>
  </si>
  <si>
    <t>CC_1400</t>
  </si>
  <si>
    <t>O_1405</t>
  </si>
  <si>
    <t>Kimberly Collier</t>
  </si>
  <si>
    <t>VP Human Resources</t>
  </si>
  <si>
    <t>Human Resources</t>
  </si>
  <si>
    <t>CC_1405</t>
  </si>
  <si>
    <t>O_1407</t>
  </si>
  <si>
    <t>Stephanie Schulz</t>
  </si>
  <si>
    <t>Organizational Development</t>
  </si>
  <si>
    <t>Elizabeth Norton</t>
  </si>
  <si>
    <t>Dir Business Excellence</t>
  </si>
  <si>
    <t>CC_1407</t>
  </si>
  <si>
    <t>O_1410</t>
  </si>
  <si>
    <t>Tom Hunt</t>
  </si>
  <si>
    <t>Director Compensation &amp; Benefits</t>
  </si>
  <si>
    <t>Thomas Hunt</t>
  </si>
  <si>
    <t>Dir Compensation &amp; Benefits</t>
  </si>
  <si>
    <t>CC_1410</t>
  </si>
  <si>
    <t>O_1411</t>
  </si>
  <si>
    <t>Long Term Disability</t>
  </si>
  <si>
    <t>CC_1411</t>
  </si>
  <si>
    <t>O_1412</t>
  </si>
  <si>
    <t>Tobie Tyler</t>
  </si>
  <si>
    <t>Benefits &amp; Employee Wellness</t>
  </si>
  <si>
    <t>CC_1412</t>
  </si>
  <si>
    <t>O_1413</t>
  </si>
  <si>
    <t>HR Temporary Transfr</t>
  </si>
  <si>
    <t>CC_1413</t>
  </si>
  <si>
    <t>O_1416</t>
  </si>
  <si>
    <t>Tyler Friess</t>
  </si>
  <si>
    <t>Employee Relations</t>
  </si>
  <si>
    <t>Melanie Thullen</t>
  </si>
  <si>
    <t>Dir Human Resources</t>
  </si>
  <si>
    <t>CC_1416</t>
  </si>
  <si>
    <t>O_1417</t>
  </si>
  <si>
    <t>Tracy Turman</t>
  </si>
  <si>
    <t>Diversity, Equity &amp; Inclusion Planning</t>
  </si>
  <si>
    <t>CC_1417</t>
  </si>
  <si>
    <t>O_1418</t>
  </si>
  <si>
    <t>Randy Lam</t>
  </si>
  <si>
    <t>Recruiting and Staffing</t>
  </si>
  <si>
    <t>CC_1418</t>
  </si>
  <si>
    <t>O_1419</t>
  </si>
  <si>
    <t>Gretchen Aliabadi</t>
  </si>
  <si>
    <t>Director Business Services</t>
  </si>
  <si>
    <t>Dir Business Services</t>
  </si>
  <si>
    <t>CC_1419</t>
  </si>
  <si>
    <t>O_1422</t>
  </si>
  <si>
    <t>Allan Smith</t>
  </si>
  <si>
    <t>Executive VP &amp; COO</t>
  </si>
  <si>
    <t>Executive VP &amp; Chief Operating Officer</t>
  </si>
  <si>
    <t>CC_1422</t>
  </si>
  <si>
    <t>O_1423</t>
  </si>
  <si>
    <t>Vice President of Operations</t>
  </si>
  <si>
    <t>CC_1423</t>
  </si>
  <si>
    <t>O_1424</t>
  </si>
  <si>
    <t>Troy Hutson</t>
  </si>
  <si>
    <t>Director Energy Equity</t>
  </si>
  <si>
    <t>Dir Energy Equity</t>
  </si>
  <si>
    <t>CC_1424</t>
  </si>
  <si>
    <t>O_1431</t>
  </si>
  <si>
    <t>William Einstein</t>
  </si>
  <si>
    <t>New Product Development &amp; Renewable</t>
  </si>
  <si>
    <t>CC_1431</t>
  </si>
  <si>
    <t>O_1432</t>
  </si>
  <si>
    <t>Matt Perry</t>
  </si>
  <si>
    <t>Local Government Affairs and Policy</t>
  </si>
  <si>
    <t>Janet Kelly</t>
  </si>
  <si>
    <t>Dir State &amp; Federal Government Affairs</t>
  </si>
  <si>
    <t>CC_1432</t>
  </si>
  <si>
    <t>O_1436</t>
  </si>
  <si>
    <t>Malcolm McCulloch</t>
  </si>
  <si>
    <t>New Product Development</t>
  </si>
  <si>
    <t>CC_1436</t>
  </si>
  <si>
    <t>O_1437</t>
  </si>
  <si>
    <t>Heather M Mulligan</t>
  </si>
  <si>
    <t>Customer Renewables Development</t>
  </si>
  <si>
    <t>O_1438</t>
  </si>
  <si>
    <t>Winter Sanders</t>
  </si>
  <si>
    <t>Organizational Change Management</t>
  </si>
  <si>
    <t>CC_1438</t>
  </si>
  <si>
    <t>O_1439</t>
  </si>
  <si>
    <t>Lara K Ringness</t>
  </si>
  <si>
    <t>Project Management</t>
  </si>
  <si>
    <t>CC_1439</t>
  </si>
  <si>
    <t>O_1441</t>
  </si>
  <si>
    <t>Kelli Wagner</t>
  </si>
  <si>
    <t>Business Services Small Med. Bus.</t>
  </si>
  <si>
    <t>CC_1441</t>
  </si>
  <si>
    <t>O_1442</t>
  </si>
  <si>
    <t>Charisse Berni</t>
  </si>
  <si>
    <t>HR Ops &amp; Compliance</t>
  </si>
  <si>
    <t>CC_1442</t>
  </si>
  <si>
    <t>O_1443</t>
  </si>
  <si>
    <t>Erica Eller</t>
  </si>
  <si>
    <t>Compensation</t>
  </si>
  <si>
    <t>CC_1443</t>
  </si>
  <si>
    <t>O_1445</t>
  </si>
  <si>
    <t>Mandy Hill</t>
  </si>
  <si>
    <t>Communications Strategy</t>
  </si>
  <si>
    <t>Christina Donegan</t>
  </si>
  <si>
    <t>Dir Communications</t>
  </si>
  <si>
    <t>CC_1445</t>
  </si>
  <si>
    <t>O_1446</t>
  </si>
  <si>
    <t>Lindsey Walimaki</t>
  </si>
  <si>
    <t>Project Outreach</t>
  </si>
  <si>
    <t>CC_1446</t>
  </si>
  <si>
    <t>O_1451</t>
  </si>
  <si>
    <t>Matt Miller</t>
  </si>
  <si>
    <t>State Government Affairs</t>
  </si>
  <si>
    <t>CC_1451</t>
  </si>
  <si>
    <t>O_1452</t>
  </si>
  <si>
    <t>Kassandra Markos</t>
  </si>
  <si>
    <t>Public Policy</t>
  </si>
  <si>
    <t>CC_1452</t>
  </si>
  <si>
    <t>O_1456</t>
  </si>
  <si>
    <t>Director Human Resources</t>
  </si>
  <si>
    <t>CC_1456</t>
  </si>
  <si>
    <t>O_1457</t>
  </si>
  <si>
    <t>HR Business Partners</t>
  </si>
  <si>
    <t>CC_1457</t>
  </si>
  <si>
    <t>O_1464</t>
  </si>
  <si>
    <t>Kishankumar Mistry</t>
  </si>
  <si>
    <t>Energy Equity</t>
  </si>
  <si>
    <t>CC_1464</t>
  </si>
  <si>
    <t>O_1470</t>
  </si>
  <si>
    <t>Dir Government Affairs &amp; Public Policy</t>
  </si>
  <si>
    <t>CC_1470</t>
  </si>
  <si>
    <t>O_1471</t>
  </si>
  <si>
    <t>Nathan Davern</t>
  </si>
  <si>
    <t>Federal &amp; Tribal Government Affairs</t>
  </si>
  <si>
    <t>CC_1471</t>
  </si>
  <si>
    <t>O_1472</t>
  </si>
  <si>
    <t>Strategic Initiatives</t>
  </si>
  <si>
    <t>CC_1472</t>
  </si>
  <si>
    <t>O_1473</t>
  </si>
  <si>
    <t>Elizabeth Purdy</t>
  </si>
  <si>
    <t>Community Engagement</t>
  </si>
  <si>
    <t>CC_1473</t>
  </si>
  <si>
    <t>O_1505</t>
  </si>
  <si>
    <t>Corporate Shared Services</t>
  </si>
  <si>
    <t>CC_1505</t>
  </si>
  <si>
    <t>O_1507</t>
  </si>
  <si>
    <t>Facility Svcs: Facilities Design&amp;Constrn</t>
  </si>
  <si>
    <t>O_1810</t>
  </si>
  <si>
    <t>Elizabeth Hossner</t>
  </si>
  <si>
    <t>Resource Planning &amp; Analysis</t>
  </si>
  <si>
    <t>Phillip Popoff</t>
  </si>
  <si>
    <t>Dir Resource Planning Analytics</t>
  </si>
  <si>
    <t>CC_1810</t>
  </si>
  <si>
    <t>O_1811</t>
  </si>
  <si>
    <t>Jennifer A Coulson</t>
  </si>
  <si>
    <t>Operations &amp; Gas Planning Analysis</t>
  </si>
  <si>
    <t>CC_1811</t>
  </si>
  <si>
    <t>O_1815</t>
  </si>
  <si>
    <t>Lorin Molander</t>
  </si>
  <si>
    <t>Load Forecasting &amp; Analysis</t>
  </si>
  <si>
    <t>CC_1815</t>
  </si>
  <si>
    <t>O_1820</t>
  </si>
  <si>
    <t>Kevin N Foley</t>
  </si>
  <si>
    <t>Natural Gas Resources</t>
  </si>
  <si>
    <t>Philip Haines</t>
  </si>
  <si>
    <t>Dir Marketing Energy Supply Merchant</t>
  </si>
  <si>
    <t>Ronald Roberts</t>
  </si>
  <si>
    <t>VP Energy Supply</t>
  </si>
  <si>
    <t>Energy Supply</t>
  </si>
  <si>
    <t>O_1900</t>
  </si>
  <si>
    <t>Jason Kuzma</t>
  </si>
  <si>
    <t>Legal Department</t>
  </si>
  <si>
    <t>CC_1900</t>
  </si>
  <si>
    <t>O_1990</t>
  </si>
  <si>
    <t>VP General Counsel &amp; Compliance Officer</t>
  </si>
  <si>
    <t>CC_1990</t>
  </si>
  <si>
    <t>O_3002</t>
  </si>
  <si>
    <t>Shauna Tran</t>
  </si>
  <si>
    <t>Director of Operations Support</t>
  </si>
  <si>
    <t>CC_3002</t>
  </si>
  <si>
    <t>O_3004</t>
  </si>
  <si>
    <t>Jason Sanders</t>
  </si>
  <si>
    <t>Emergency Management</t>
  </si>
  <si>
    <t>CC_3004</t>
  </si>
  <si>
    <t>O_3010</t>
  </si>
  <si>
    <t>Kristine Pringle</t>
  </si>
  <si>
    <t>Call Center - Front Office</t>
  </si>
  <si>
    <t>Carol Wallace</t>
  </si>
  <si>
    <t>Dir Customer Solutions</t>
  </si>
  <si>
    <t>CC_3010</t>
  </si>
  <si>
    <t>O_3011</t>
  </si>
  <si>
    <t>Nicole K Petak</t>
  </si>
  <si>
    <t>Manager Credit &amp; Collections</t>
  </si>
  <si>
    <t>CC_3011</t>
  </si>
  <si>
    <t>O_3014</t>
  </si>
  <si>
    <t>Andrea Douglas</t>
  </si>
  <si>
    <t>Customer Billing Performance</t>
  </si>
  <si>
    <t>CC_3014</t>
  </si>
  <si>
    <t>O_3015</t>
  </si>
  <si>
    <t>Jenifer Gonzales</t>
  </si>
  <si>
    <t>Leasing Services</t>
  </si>
  <si>
    <t>CC_3015</t>
  </si>
  <si>
    <t>O_3023</t>
  </si>
  <si>
    <t>Director - Customer Care</t>
  </si>
  <si>
    <t>CC_3023</t>
  </si>
  <si>
    <t>O_3030</t>
  </si>
  <si>
    <t>Aimee Schellentrager</t>
  </si>
  <si>
    <t>Business Continuity</t>
  </si>
  <si>
    <t>CC_3030</t>
  </si>
  <si>
    <t>O_3037</t>
  </si>
  <si>
    <t>Signe Lippert</t>
  </si>
  <si>
    <t>Gas Measurement</t>
  </si>
  <si>
    <t>Kaaren Daugherty</t>
  </si>
  <si>
    <t>Dir Gas Operations</t>
  </si>
  <si>
    <t>O_3042</t>
  </si>
  <si>
    <t>Tania L Klippert</t>
  </si>
  <si>
    <t>Gas System Operations</t>
  </si>
  <si>
    <t>CC_3042</t>
  </si>
  <si>
    <t>O_3050</t>
  </si>
  <si>
    <t>Evan I Sorrell</t>
  </si>
  <si>
    <t>Load Servicing Operations</t>
  </si>
  <si>
    <t>Patrick Murphy</t>
  </si>
  <si>
    <t>Dir Electric Operations</t>
  </si>
  <si>
    <t>O_3051</t>
  </si>
  <si>
    <t>Mark Carlson</t>
  </si>
  <si>
    <t>Load Serving Operations</t>
  </si>
  <si>
    <t>Dir Generation &amp; Natural Gas Storage</t>
  </si>
  <si>
    <t>CC_3051</t>
  </si>
  <si>
    <t>O_3065</t>
  </si>
  <si>
    <t>Randal Walls</t>
  </si>
  <si>
    <t>System Management &amp; Ops</t>
  </si>
  <si>
    <t>CC_3065</t>
  </si>
  <si>
    <t>O_3070</t>
  </si>
  <si>
    <t>Beth Pape</t>
  </si>
  <si>
    <t>Corporate Safety</t>
  </si>
  <si>
    <t>Dir Safety &amp; Operations Solutions</t>
  </si>
  <si>
    <t>CC_3070</t>
  </si>
  <si>
    <t>O_3075</t>
  </si>
  <si>
    <t>David L Stickley</t>
  </si>
  <si>
    <t>Budgeting</t>
  </si>
  <si>
    <t>O_3083</t>
  </si>
  <si>
    <t>John Klippert</t>
  </si>
  <si>
    <t>Gas Construction Performance Management</t>
  </si>
  <si>
    <t>Roque Bamba</t>
  </si>
  <si>
    <t>Dir Project Delivery</t>
  </si>
  <si>
    <t>O_3086</t>
  </si>
  <si>
    <t>Harry Shapiro</t>
  </si>
  <si>
    <t>Training and Procedures</t>
  </si>
  <si>
    <t>Dir Ops Training &amp; Procedures</t>
  </si>
  <si>
    <t>CC_3086</t>
  </si>
  <si>
    <t>O_3088</t>
  </si>
  <si>
    <t>Director of Customer Solutions</t>
  </si>
  <si>
    <t>CC_3088</t>
  </si>
  <si>
    <t>O_3090</t>
  </si>
  <si>
    <t>Electric First Response</t>
  </si>
  <si>
    <t>O_3092</t>
  </si>
  <si>
    <t>Stephanie Silva</t>
  </si>
  <si>
    <t>Gas Operations Training</t>
  </si>
  <si>
    <t>CC_3092</t>
  </si>
  <si>
    <t>O_3093</t>
  </si>
  <si>
    <t>Cheryl McGrath</t>
  </si>
  <si>
    <t>Damage Prevention &amp; Public Safety</t>
  </si>
  <si>
    <t>CC_3093</t>
  </si>
  <si>
    <t>O_3095</t>
  </si>
  <si>
    <t>Marc J Raniero</t>
  </si>
  <si>
    <t>Gas First Response</t>
  </si>
  <si>
    <t>O_3096</t>
  </si>
  <si>
    <t>Kaaren L Daugherty</t>
  </si>
  <si>
    <t>Gas Operations</t>
  </si>
  <si>
    <t>CC_3096</t>
  </si>
  <si>
    <t>O_3099</t>
  </si>
  <si>
    <t>Brady Kinsella</t>
  </si>
  <si>
    <t>Director of Performance Innovation</t>
  </si>
  <si>
    <t>Jennifer Boyer</t>
  </si>
  <si>
    <t>Dir Engineering</t>
  </si>
  <si>
    <t>CC_3099</t>
  </si>
  <si>
    <t>O_3115</t>
  </si>
  <si>
    <t>Meter Network Services</t>
  </si>
  <si>
    <t>CC_3115</t>
  </si>
  <si>
    <t>O_3515</t>
  </si>
  <si>
    <t>Lionel N Metchop</t>
  </si>
  <si>
    <t>Pole Services</t>
  </si>
  <si>
    <t>O_3530</t>
  </si>
  <si>
    <t>Greg D Potter</t>
  </si>
  <si>
    <t>Customer Construction Services</t>
  </si>
  <si>
    <t>CC_3530</t>
  </si>
  <si>
    <t>O_3540</t>
  </si>
  <si>
    <t>Shane A Richards</t>
  </si>
  <si>
    <t>Business Services Managed Customers</t>
  </si>
  <si>
    <t>CC_3540</t>
  </si>
  <si>
    <t>O_3590</t>
  </si>
  <si>
    <t>Performance Quality</t>
  </si>
  <si>
    <t>CC_3590</t>
  </si>
  <si>
    <t>O_4005</t>
  </si>
  <si>
    <t>Clayton Tinsley</t>
  </si>
  <si>
    <t>Elect Construction Performance Mgmt</t>
  </si>
  <si>
    <t>CC_4005</t>
  </si>
  <si>
    <t>O_4010</t>
  </si>
  <si>
    <t>Director Electric Operations</t>
  </si>
  <si>
    <t>CC_4010</t>
  </si>
  <si>
    <t>O_4014</t>
  </si>
  <si>
    <t>Cecily Scott</t>
  </si>
  <si>
    <t>Contract Services</t>
  </si>
  <si>
    <t>CC_4014</t>
  </si>
  <si>
    <t>O_4019</t>
  </si>
  <si>
    <t>Contractor Management 2</t>
  </si>
  <si>
    <t>Dir Ops Support</t>
  </si>
  <si>
    <t>CC_4019</t>
  </si>
  <si>
    <t>O_4022</t>
  </si>
  <si>
    <t>Anthony Pagano</t>
  </si>
  <si>
    <t>Mjr Project Construct Mgmt&amp;Project Mgmt</t>
  </si>
  <si>
    <t>O_4043</t>
  </si>
  <si>
    <t>Theresa Burch</t>
  </si>
  <si>
    <t>Customer Solutions Billing and Payment</t>
  </si>
  <si>
    <t>CC_4043</t>
  </si>
  <si>
    <t>O_4044</t>
  </si>
  <si>
    <t>Phillip Van Assche</t>
  </si>
  <si>
    <t>Customer Solutions - Journey Management</t>
  </si>
  <si>
    <t>O_4050</t>
  </si>
  <si>
    <t>Kyle Roethle</t>
  </si>
  <si>
    <t>Substation and Relay Operations</t>
  </si>
  <si>
    <t>O_4059</t>
  </si>
  <si>
    <t>Bruce Jones</t>
  </si>
  <si>
    <t>Electric Meter Ops</t>
  </si>
  <si>
    <t>O_4100</t>
  </si>
  <si>
    <t>Philip Puzon</t>
  </si>
  <si>
    <t>System Controls &amp; Protection</t>
  </si>
  <si>
    <t>O_4160</t>
  </si>
  <si>
    <t>Kathleen Weatherby</t>
  </si>
  <si>
    <t>Gas System Integrity</t>
  </si>
  <si>
    <t>O_4201</t>
  </si>
  <si>
    <t>Wendy Gerlitz</t>
  </si>
  <si>
    <t>Regulatory Policy</t>
  </si>
  <si>
    <t>CC_4201</t>
  </si>
  <si>
    <t>O_4204</t>
  </si>
  <si>
    <t>Kimberly Saganski</t>
  </si>
  <si>
    <t>Resource Management &amp; Performance</t>
  </si>
  <si>
    <t>CC_4204</t>
  </si>
  <si>
    <t>O_4205</t>
  </si>
  <si>
    <t>David J Landers</t>
  </si>
  <si>
    <t>System Planning</t>
  </si>
  <si>
    <t>CC_4205</t>
  </si>
  <si>
    <t>O_4206</t>
  </si>
  <si>
    <t>Pete Wagner</t>
  </si>
  <si>
    <t>Process Improvement</t>
  </si>
  <si>
    <t>CC_4206</t>
  </si>
  <si>
    <t>O_4207</t>
  </si>
  <si>
    <t>Director Customer &amp; System Projects</t>
  </si>
  <si>
    <t>O_4208</t>
  </si>
  <si>
    <t>John Phillips</t>
  </si>
  <si>
    <t>Customer &amp; System Projects - North</t>
  </si>
  <si>
    <t>O_4209</t>
  </si>
  <si>
    <t>Benjamin Rushwald</t>
  </si>
  <si>
    <t>Customer &amp; System Projects - South</t>
  </si>
  <si>
    <t>CC_4209</t>
  </si>
  <si>
    <t>O_4210</t>
  </si>
  <si>
    <t>Ryan M Lambert</t>
  </si>
  <si>
    <t>Electric System Planning</t>
  </si>
  <si>
    <t>O_4211</t>
  </si>
  <si>
    <t>Corey Corbett</t>
  </si>
  <si>
    <t>Rate Plan Performance</t>
  </si>
  <si>
    <t>CC_4211</t>
  </si>
  <si>
    <t>O_4215</t>
  </si>
  <si>
    <t>RaeLynn S Asah</t>
  </si>
  <si>
    <t>Land Planning and Sciences</t>
  </si>
  <si>
    <t>O_4220</t>
  </si>
  <si>
    <t>Kevin M Murray</t>
  </si>
  <si>
    <t>Standards &amp; Compliance</t>
  </si>
  <si>
    <t>CC_4220</t>
  </si>
  <si>
    <t>O_4221</t>
  </si>
  <si>
    <t>Zakaria Mohamed</t>
  </si>
  <si>
    <t>Compliance and Quality Management</t>
  </si>
  <si>
    <t>CC_4221</t>
  </si>
  <si>
    <t>O_4230</t>
  </si>
  <si>
    <t>Courtney M Hellem</t>
  </si>
  <si>
    <t>Geospatial Information Systems</t>
  </si>
  <si>
    <t>CC_4230</t>
  </si>
  <si>
    <t>O_4240</t>
  </si>
  <si>
    <t>Colin Crowley</t>
  </si>
  <si>
    <t>Dir Energy Resource Development</t>
  </si>
  <si>
    <t>Dir Energy Resource Developmentelopment</t>
  </si>
  <si>
    <t>CC_4240</t>
  </si>
  <si>
    <t>O_4250</t>
  </si>
  <si>
    <t>Timothy Conrad</t>
  </si>
  <si>
    <t>Vegetation Management</t>
  </si>
  <si>
    <t>O_4260</t>
  </si>
  <si>
    <t>Supply Chain &amp; Supplier Risk Mgmt Strat</t>
  </si>
  <si>
    <t>CC_4260</t>
  </si>
  <si>
    <t>O_4300</t>
  </si>
  <si>
    <t>Mary Mitchener</t>
  </si>
  <si>
    <t>Environmental Services</t>
  </si>
  <si>
    <t>Sara Leverette</t>
  </si>
  <si>
    <t>Dir Assistant General Counsel</t>
  </si>
  <si>
    <t>O_4301</t>
  </si>
  <si>
    <t>Jay Bower</t>
  </si>
  <si>
    <t>Sustainability and ESG</t>
  </si>
  <si>
    <t>CC_4301</t>
  </si>
  <si>
    <t>O_4309</t>
  </si>
  <si>
    <t>Jens V Nedrud</t>
  </si>
  <si>
    <t>Director of Transmission</t>
  </si>
  <si>
    <t>Jens Nedrud</t>
  </si>
  <si>
    <t>Dir Transmission</t>
  </si>
  <si>
    <t>CC_4309</t>
  </si>
  <si>
    <t>O_4310</t>
  </si>
  <si>
    <t>Stephanie G Imamovic</t>
  </si>
  <si>
    <t>Transmission Policy and Contracts</t>
  </si>
  <si>
    <t>O_4311</t>
  </si>
  <si>
    <t>Eleanor M Ewry</t>
  </si>
  <si>
    <t>Transmission Strategy &amp; Markets</t>
  </si>
  <si>
    <t>O_4400</t>
  </si>
  <si>
    <t>Communication Group</t>
  </si>
  <si>
    <t>CC_4400</t>
  </si>
  <si>
    <t>O_4401</t>
  </si>
  <si>
    <t>Performance Excellence</t>
  </si>
  <si>
    <t>CC_4401</t>
  </si>
  <si>
    <t>O_4402</t>
  </si>
  <si>
    <t>Employee Engagement</t>
  </si>
  <si>
    <t>CC_4402</t>
  </si>
  <si>
    <t>O_4403</t>
  </si>
  <si>
    <t>Ray Outlaw</t>
  </si>
  <si>
    <t>Clean Energy Strategy Communications</t>
  </si>
  <si>
    <t>Kara Durbin</t>
  </si>
  <si>
    <t>Dir Clean Energy Strategy</t>
  </si>
  <si>
    <t>CC_4403</t>
  </si>
  <si>
    <t>O_4406</t>
  </si>
  <si>
    <t>Product Marketing</t>
  </si>
  <si>
    <t>CC_4406</t>
  </si>
  <si>
    <t>O_4407</t>
  </si>
  <si>
    <t>Clean Energy Strategy</t>
  </si>
  <si>
    <t>CC_4407</t>
  </si>
  <si>
    <t>O_4408</t>
  </si>
  <si>
    <t>Nick Coulson</t>
  </si>
  <si>
    <t>Clean Energy Projects</t>
  </si>
  <si>
    <t>CC_4408</t>
  </si>
  <si>
    <t>O_4409</t>
  </si>
  <si>
    <t>Brian Tyson</t>
  </si>
  <si>
    <t>Clean Energy Planning</t>
  </si>
  <si>
    <t>CC_4409</t>
  </si>
  <si>
    <t>O_4411</t>
  </si>
  <si>
    <t>Nicholas Coulson</t>
  </si>
  <si>
    <t>Distributed Energy Resources</t>
  </si>
  <si>
    <t>O_4420</t>
  </si>
  <si>
    <t>Daniel Anderson</t>
  </si>
  <si>
    <t>Budget Planning &amp; Fin Performance (EES)</t>
  </si>
  <si>
    <t>Gilbert Archuleta</t>
  </si>
  <si>
    <t>Dir Customer Energy Management</t>
  </si>
  <si>
    <t>CC_4420</t>
  </si>
  <si>
    <t>O_4423</t>
  </si>
  <si>
    <t>Dir. Product Management</t>
  </si>
  <si>
    <t>CC_4423</t>
  </si>
  <si>
    <t>O_4426</t>
  </si>
  <si>
    <t>Jessica G McColgin</t>
  </si>
  <si>
    <t>Customer Outreach</t>
  </si>
  <si>
    <t>CC_4426</t>
  </si>
  <si>
    <t>O_4430</t>
  </si>
  <si>
    <t>Patrick Weaver</t>
  </si>
  <si>
    <t>Residential Energy Mgmt</t>
  </si>
  <si>
    <t>CC_4430</t>
  </si>
  <si>
    <t>O_4432</t>
  </si>
  <si>
    <t>Austin Phillips</t>
  </si>
  <si>
    <t>Strategic Customer Insights</t>
  </si>
  <si>
    <t>CC_4432</t>
  </si>
  <si>
    <t>O_4433</t>
  </si>
  <si>
    <t>Jeffrey Tripp</t>
  </si>
  <si>
    <t>Strategic Program Initiatives</t>
  </si>
  <si>
    <t>CC_4433</t>
  </si>
  <si>
    <t>O_4440</t>
  </si>
  <si>
    <t>Leslie D Wright</t>
  </si>
  <si>
    <t>Business Energy Mangement</t>
  </si>
  <si>
    <t>CC_4440</t>
  </si>
  <si>
    <t>O_4445</t>
  </si>
  <si>
    <t>Stacey Nyman</t>
  </si>
  <si>
    <t>Energy Efficiency Program Support</t>
  </si>
  <si>
    <t>CC_4445</t>
  </si>
  <si>
    <t>O_4450</t>
  </si>
  <si>
    <t>Melanie Coon</t>
  </si>
  <si>
    <t>Public Relations</t>
  </si>
  <si>
    <t>CC_4450</t>
  </si>
  <si>
    <t>O_4501</t>
  </si>
  <si>
    <t>Troy W Nutter</t>
  </si>
  <si>
    <t>Operational Training</t>
  </si>
  <si>
    <t>O_4503</t>
  </si>
  <si>
    <t>Joshua Peavler</t>
  </si>
  <si>
    <t>Field Engineering &amp; Innovation</t>
  </si>
  <si>
    <t>O_4507</t>
  </si>
  <si>
    <t>Mark A Lenssen</t>
  </si>
  <si>
    <t>Planning, Evaluation &amp; Research</t>
  </si>
  <si>
    <t>CC_4507</t>
  </si>
  <si>
    <t>O_4520</t>
  </si>
  <si>
    <t>Adam Hopp</t>
  </si>
  <si>
    <t>Corporate Fleet</t>
  </si>
  <si>
    <t>O_4560</t>
  </si>
  <si>
    <t>James Pruchnic</t>
  </si>
  <si>
    <t>Materials Management</t>
  </si>
  <si>
    <t>CC_4560</t>
  </si>
  <si>
    <t>O_4580</t>
  </si>
  <si>
    <t>Electric &amp; Gas System Engineering&amp;Design</t>
  </si>
  <si>
    <t>CC_4580</t>
  </si>
  <si>
    <t>O_4582</t>
  </si>
  <si>
    <t>Anthony A Barracca</t>
  </si>
  <si>
    <t>Project Controls</t>
  </si>
  <si>
    <t>CC_4582</t>
  </si>
  <si>
    <t>O_4585</t>
  </si>
  <si>
    <t>Director Project Delivery</t>
  </si>
  <si>
    <t>O_4586</t>
  </si>
  <si>
    <t>Jennifer A Boyer</t>
  </si>
  <si>
    <t>Director Engineering Operations</t>
  </si>
  <si>
    <t>CC_4586</t>
  </si>
  <si>
    <t>O_4587</t>
  </si>
  <si>
    <t>Protection Automation &amp; Control</t>
  </si>
  <si>
    <t>CC_4587</t>
  </si>
  <si>
    <t>O_4588</t>
  </si>
  <si>
    <t>Stephanie Kreshel</t>
  </si>
  <si>
    <t>Infrastructure Program Management</t>
  </si>
  <si>
    <t>O_5008</t>
  </si>
  <si>
    <t>Director Generation &amp; Natural Gas</t>
  </si>
  <si>
    <t>CC_5008</t>
  </si>
  <si>
    <t>O_5009</t>
  </si>
  <si>
    <t>Stephen Sziebert</t>
  </si>
  <si>
    <t>Simple Cycle Plants</t>
  </si>
  <si>
    <t>O_5010</t>
  </si>
  <si>
    <t>Director Planning &amp; Analytics</t>
  </si>
  <si>
    <t>CC_5010</t>
  </si>
  <si>
    <t>O_5012</t>
  </si>
  <si>
    <t>Nancy Atwood</t>
  </si>
  <si>
    <t>Joint Generation</t>
  </si>
  <si>
    <t>O_5014</t>
  </si>
  <si>
    <t>Dustin Cornidez-Pittman</t>
  </si>
  <si>
    <t>Energy Resource Compliance</t>
  </si>
  <si>
    <t>CC_5014</t>
  </si>
  <si>
    <t>O_5017</t>
  </si>
  <si>
    <t>Steven Nims</t>
  </si>
  <si>
    <t>Encogen Generating Plant</t>
  </si>
  <si>
    <t>O_5019</t>
  </si>
  <si>
    <t>Sumas Generating Station</t>
  </si>
  <si>
    <t>O_5020</t>
  </si>
  <si>
    <t>Resource Sciences</t>
  </si>
  <si>
    <t>O_5021</t>
  </si>
  <si>
    <t>Gerald L Klug</t>
  </si>
  <si>
    <t>Goldendale Generating Station</t>
  </si>
  <si>
    <t>O_5023</t>
  </si>
  <si>
    <t>Jason Green</t>
  </si>
  <si>
    <t>Tacoma LNG Operations</t>
  </si>
  <si>
    <t>O_5024</t>
  </si>
  <si>
    <t>Director of Major Projects</t>
  </si>
  <si>
    <t>James Hogan</t>
  </si>
  <si>
    <t>Dir Major Projects</t>
  </si>
  <si>
    <t>O_5025</t>
  </si>
  <si>
    <t>Sara Kiyohara</t>
  </si>
  <si>
    <t>Mint Farm Generating Station</t>
  </si>
  <si>
    <t>O_5031</t>
  </si>
  <si>
    <t>Michael Likavec</t>
  </si>
  <si>
    <t>Dam Safety</t>
  </si>
  <si>
    <t>O_5040</t>
  </si>
  <si>
    <t>Patrick Haworth</t>
  </si>
  <si>
    <t>Jackson Prairie</t>
  </si>
  <si>
    <t>O_5050</t>
  </si>
  <si>
    <t>Nathan Garretson</t>
  </si>
  <si>
    <t>Generation Engineering</t>
  </si>
  <si>
    <t>O_5150</t>
  </si>
  <si>
    <t>Pamela Snavely</t>
  </si>
  <si>
    <t>Baker River Hydro Project</t>
  </si>
  <si>
    <t>O_5240</t>
  </si>
  <si>
    <t>David J Bruce</t>
  </si>
  <si>
    <t>Snoqualmie River Hydro Project</t>
  </si>
  <si>
    <t>O_5301</t>
  </si>
  <si>
    <t>Hailing Huang</t>
  </si>
  <si>
    <t>Risk Control</t>
  </si>
  <si>
    <t>Kyle Stewart</t>
  </si>
  <si>
    <t>Dir Enterprise Risk Management</t>
  </si>
  <si>
    <t>CC_5301</t>
  </si>
  <si>
    <t>O_5302</t>
  </si>
  <si>
    <t>Cole Rosenberger</t>
  </si>
  <si>
    <t>Market Risk Management and Analytics</t>
  </si>
  <si>
    <t>CC_5302</t>
  </si>
  <si>
    <t>O_5308</t>
  </si>
  <si>
    <t>Cindy Song</t>
  </si>
  <si>
    <t>Strategic Projects</t>
  </si>
  <si>
    <t>Dir Strategic Projects</t>
  </si>
  <si>
    <t>CC_5308</t>
  </si>
  <si>
    <t>O_5315</t>
  </si>
  <si>
    <t>LNG Project</t>
  </si>
  <si>
    <t>CC_5315</t>
  </si>
  <si>
    <t>O_5318</t>
  </si>
  <si>
    <t>Colin P Crowley</t>
  </si>
  <si>
    <t>Business Initiatives</t>
  </si>
  <si>
    <t>CC_5318</t>
  </si>
  <si>
    <t>O_5319</t>
  </si>
  <si>
    <t>Theresa R Huizi</t>
  </si>
  <si>
    <t>Mngr Financial Plan &amp; Strategic Analysis</t>
  </si>
  <si>
    <t>CC_5319</t>
  </si>
  <si>
    <t>O_5321</t>
  </si>
  <si>
    <t>Capital Planning, Budget &amp; Financial Per</t>
  </si>
  <si>
    <t>CC_5321</t>
  </si>
  <si>
    <t>O_5322</t>
  </si>
  <si>
    <t>Jeffrey Casas</t>
  </si>
  <si>
    <t>Fin Plng-Enterprise Strategy &amp; Valuation</t>
  </si>
  <si>
    <t>CC_5322</t>
  </si>
  <si>
    <t>O_5324</t>
  </si>
  <si>
    <t>CC_5324</t>
  </si>
  <si>
    <t>O_5325</t>
  </si>
  <si>
    <t>Paul A Smith</t>
  </si>
  <si>
    <t>SE Washington Wind Plants</t>
  </si>
  <si>
    <t>O_5327</t>
  </si>
  <si>
    <t>Wild Horse Wind Facility</t>
  </si>
  <si>
    <t>O_5329</t>
  </si>
  <si>
    <t>Thomas Flynn</t>
  </si>
  <si>
    <t>Transmission &amp; Asset Integration</t>
  </si>
  <si>
    <t>CC_5329</t>
  </si>
  <si>
    <t>O_5355</t>
  </si>
  <si>
    <t>CC_5355</t>
  </si>
  <si>
    <t>O_5360</t>
  </si>
  <si>
    <t>Gregory Karlson</t>
  </si>
  <si>
    <t>Energy Supply Management Operations</t>
  </si>
  <si>
    <t>CC_5360</t>
  </si>
  <si>
    <t>O_5361</t>
  </si>
  <si>
    <t>CC_5361</t>
  </si>
  <si>
    <t>O_5362</t>
  </si>
  <si>
    <t>Get to Zero Initiative</t>
  </si>
  <si>
    <t>CC_5362</t>
  </si>
  <si>
    <t>O_5363</t>
  </si>
  <si>
    <t>Steven St Clair</t>
  </si>
  <si>
    <t>Generation &amp; Transmission Development</t>
  </si>
  <si>
    <t>CC_5363</t>
  </si>
  <si>
    <t>O_5364</t>
  </si>
  <si>
    <t>John P Mannetti</t>
  </si>
  <si>
    <t>Director Strategic Energy Initiatives</t>
  </si>
  <si>
    <t>John Mannetti</t>
  </si>
  <si>
    <t>Dir Strategic Energy Initiatives</t>
  </si>
  <si>
    <t>CC_5364</t>
  </si>
  <si>
    <t>O_5365</t>
  </si>
  <si>
    <t>Clean Energy Strategy Development</t>
  </si>
  <si>
    <t>O_5366</t>
  </si>
  <si>
    <t>Strategic Implementation Office</t>
  </si>
  <si>
    <t>CC_5366</t>
  </si>
  <si>
    <t>O_6002</t>
  </si>
  <si>
    <t>Energy Supply Merchant</t>
  </si>
  <si>
    <t>CC_6002</t>
  </si>
  <si>
    <t>O_6003</t>
  </si>
  <si>
    <t>Brennan D Mueller</t>
  </si>
  <si>
    <t>Energy Supply Management Regulatory</t>
  </si>
  <si>
    <t>CC_6003</t>
  </si>
  <si>
    <t>O_6005</t>
  </si>
  <si>
    <t>Christopher Smith</t>
  </si>
  <si>
    <t>Power Trading</t>
  </si>
  <si>
    <t>CC_6005</t>
  </si>
  <si>
    <t>O_6006</t>
  </si>
  <si>
    <t>Kyle C Stewart</t>
  </si>
  <si>
    <t>CC_6006</t>
  </si>
  <si>
    <t>O_6008</t>
  </si>
  <si>
    <t>Ryan Wilhoit</t>
  </si>
  <si>
    <t>Gas Trading</t>
  </si>
  <si>
    <t>Executive Vice President &amp; Chief Operati</t>
  </si>
  <si>
    <t>CC_6008</t>
  </si>
  <si>
    <t>O_6009</t>
  </si>
  <si>
    <t>Ryan Nilsen</t>
  </si>
  <si>
    <t>Short Term Trading</t>
  </si>
  <si>
    <t>CC_6009</t>
  </si>
  <si>
    <t>O_6010</t>
  </si>
  <si>
    <t>Tricia L Fischer</t>
  </si>
  <si>
    <t>Resource Adequacy</t>
  </si>
  <si>
    <t>CC_6010</t>
  </si>
  <si>
    <t>O_6011</t>
  </si>
  <si>
    <t>Vincent Ching</t>
  </si>
  <si>
    <t>Market Design</t>
  </si>
  <si>
    <t>CC_6011</t>
  </si>
  <si>
    <t>O_6012</t>
  </si>
  <si>
    <t>Garret LaBove</t>
  </si>
  <si>
    <t>Commercial Analytics</t>
  </si>
  <si>
    <t>CC_6012</t>
  </si>
  <si>
    <t>O_7000</t>
  </si>
  <si>
    <t>Blake Littauer</t>
  </si>
  <si>
    <t>2502 - Home CC</t>
  </si>
  <si>
    <t>Dir Business Development PLNG</t>
  </si>
  <si>
    <t>CC_7000</t>
  </si>
  <si>
    <t>O_7010</t>
  </si>
  <si>
    <t>2502 - Consolidation Only</t>
  </si>
  <si>
    <t>Corporate</t>
  </si>
  <si>
    <t>CC_7010</t>
  </si>
  <si>
    <t>O_7100</t>
  </si>
  <si>
    <t>9470 - Home CC</t>
  </si>
  <si>
    <t>CC_7100</t>
  </si>
  <si>
    <t>O_7101</t>
  </si>
  <si>
    <t>9480 - Home CC</t>
  </si>
  <si>
    <t>CC_7101</t>
  </si>
  <si>
    <t>O_7102</t>
  </si>
  <si>
    <t>9490 - Home CC</t>
  </si>
  <si>
    <t>CC_7102</t>
  </si>
  <si>
    <t>O_7103</t>
  </si>
  <si>
    <t>9500 - Home CC</t>
  </si>
  <si>
    <t>CC_7103</t>
  </si>
  <si>
    <t>O_7110</t>
  </si>
  <si>
    <t>9470 - Consolidation Only</t>
  </si>
  <si>
    <t>CC_7110</t>
  </si>
  <si>
    <t>O_7111</t>
  </si>
  <si>
    <t>9480 - Consolidation Only</t>
  </si>
  <si>
    <t>CC_7111</t>
  </si>
  <si>
    <t>O_7112</t>
  </si>
  <si>
    <t>9490 - Consolidation Only</t>
  </si>
  <si>
    <t>CC_7112</t>
  </si>
  <si>
    <t>O_7113</t>
  </si>
  <si>
    <t>9500 - Consolidation Only</t>
  </si>
  <si>
    <t>CC_7113</t>
  </si>
  <si>
    <t>O_7114</t>
  </si>
  <si>
    <t>Consolidation Only</t>
  </si>
  <si>
    <t>CC_7114</t>
  </si>
  <si>
    <t>O_9800</t>
  </si>
  <si>
    <t>Storm/Corporate</t>
  </si>
  <si>
    <t>O_9801</t>
  </si>
  <si>
    <t>Generation Amortization</t>
  </si>
  <si>
    <t>CC_9801</t>
  </si>
  <si>
    <t>O_9802</t>
  </si>
  <si>
    <t>Damage&amp;Injury Liability Claims</t>
  </si>
  <si>
    <t>CC_9802</t>
  </si>
  <si>
    <t>O_9803</t>
  </si>
  <si>
    <t>Insurance Premiums</t>
  </si>
  <si>
    <t>CC_9803</t>
  </si>
  <si>
    <t>O_9804</t>
  </si>
  <si>
    <t>Construction Support (CNS)</t>
  </si>
  <si>
    <t>CC_9804</t>
  </si>
  <si>
    <t>O_9805</t>
  </si>
  <si>
    <t>Other Corporate-Labor</t>
  </si>
  <si>
    <t>CC_9805</t>
  </si>
  <si>
    <t>O_9806</t>
  </si>
  <si>
    <t>APUA</t>
  </si>
  <si>
    <t>CC_9806</t>
  </si>
  <si>
    <t>O_9807</t>
  </si>
  <si>
    <t>Capital Project Write Off</t>
  </si>
  <si>
    <t>CC_9807</t>
  </si>
  <si>
    <t>O_9808</t>
  </si>
  <si>
    <t>Savings Tracking</t>
  </si>
  <si>
    <t>CC_9808</t>
  </si>
  <si>
    <t>O_9809</t>
  </si>
  <si>
    <t>Credit Card Processing Fees</t>
  </si>
  <si>
    <t>CC_9809</t>
  </si>
  <si>
    <t>O_9810</t>
  </si>
  <si>
    <t>Green Power Programs</t>
  </si>
  <si>
    <t>CC_9810</t>
  </si>
  <si>
    <t>O_9811</t>
  </si>
  <si>
    <t>Other Corporate Items</t>
  </si>
  <si>
    <t>CC_9811</t>
  </si>
  <si>
    <t>O_9812</t>
  </si>
  <si>
    <t>Eric McCroskey</t>
  </si>
  <si>
    <t>CEIP Program Tracker</t>
  </si>
  <si>
    <t>CC_9812</t>
  </si>
  <si>
    <t>O_9850</t>
  </si>
  <si>
    <t>Low Income</t>
  </si>
  <si>
    <t>CC_9850</t>
  </si>
  <si>
    <t>O_9851</t>
  </si>
  <si>
    <t>WUTC</t>
  </si>
  <si>
    <t>CC_9851</t>
  </si>
  <si>
    <t>O_9852</t>
  </si>
  <si>
    <t>Pension Non-Service Cost</t>
  </si>
  <si>
    <t>CC_9852</t>
  </si>
  <si>
    <t>O_9853</t>
  </si>
  <si>
    <t>Electric Vehicle Program</t>
  </si>
  <si>
    <t>O_9860</t>
  </si>
  <si>
    <t>Other Pass-Through Activity</t>
  </si>
  <si>
    <t>CC_9860</t>
  </si>
  <si>
    <t>O_9900</t>
  </si>
  <si>
    <t>Revenue Corporate Accounting</t>
  </si>
  <si>
    <t>CC_9900</t>
  </si>
  <si>
    <t>CSA0066</t>
  </si>
  <si>
    <t>Facilities Optimization - RedWest/South King - Lease Exit</t>
  </si>
  <si>
    <t>In-Service Date: In-Service Date</t>
  </si>
  <si>
    <t>CSA0005</t>
  </si>
  <si>
    <t>Operational Training Center</t>
  </si>
  <si>
    <t>CSA0067</t>
  </si>
  <si>
    <t>Facility Annual Replacement</t>
  </si>
  <si>
    <t>% CWIP to Close: % CWIP to Close</t>
  </si>
  <si>
    <t>CSA0176</t>
  </si>
  <si>
    <t>WECC CIP 14 Mitigation</t>
  </si>
  <si>
    <t>CSA0070</t>
  </si>
  <si>
    <t>Fleet Purchase</t>
  </si>
  <si>
    <t>CSA0071</t>
  </si>
  <si>
    <t>Fleet Radio</t>
  </si>
  <si>
    <t>CSA0045</t>
  </si>
  <si>
    <t>EEI Fleet Electrical Commitment</t>
  </si>
  <si>
    <t>CSA0009</t>
  </si>
  <si>
    <t>Storm Response</t>
  </si>
  <si>
    <t>Other (Finance, HR, General Counsel)</t>
  </si>
  <si>
    <t>Operational: Operational</t>
  </si>
  <si>
    <t>Monthly: Monthly</t>
  </si>
  <si>
    <t>CSA0060</t>
  </si>
  <si>
    <t>Environmental Disposal &amp; Retirement</t>
  </si>
  <si>
    <t>CSA0008</t>
  </si>
  <si>
    <t>Management Reserve</t>
  </si>
  <si>
    <t>CSA0291</t>
  </si>
  <si>
    <t>SAP SuccessFactors Sustainment</t>
  </si>
  <si>
    <t>CSA0061</t>
  </si>
  <si>
    <t>Environmental Remediation</t>
  </si>
  <si>
    <t>CSA0212</t>
  </si>
  <si>
    <t>Transmission GIS</t>
  </si>
  <si>
    <t>CSA0038</t>
  </si>
  <si>
    <t>DEEP (Data Enablement and Enrichment Platform)</t>
  </si>
  <si>
    <t>CSA0037</t>
  </si>
  <si>
    <t>Data Lake &amp; Data Analytics</t>
  </si>
  <si>
    <t>CSA0003</t>
  </si>
  <si>
    <t>Front Office Enhancements - PCI S/W Restack</t>
  </si>
  <si>
    <t>CSA0058</t>
  </si>
  <si>
    <t>EMS Platform Replacement</t>
  </si>
  <si>
    <t>CSA0025</t>
  </si>
  <si>
    <t>Click Schedule Replacement</t>
  </si>
  <si>
    <t>CSA0028</t>
  </si>
  <si>
    <t>Complex Billing</t>
  </si>
  <si>
    <t>CSA0032</t>
  </si>
  <si>
    <t>Customer Relationship Management (CRM)</t>
  </si>
  <si>
    <t>CSA0167</t>
  </si>
  <si>
    <t>Transmission &amp; Generation Facilities DB</t>
  </si>
  <si>
    <t>CSA0013</t>
  </si>
  <si>
    <t>Asset Change Work Management</t>
  </si>
  <si>
    <t>CSA0042</t>
  </si>
  <si>
    <t>Distributed Energy Resource Management System (DERMS)</t>
  </si>
  <si>
    <t>CSA0021</t>
  </si>
  <si>
    <t>CAISO E-DAM (Enhanced Day-Ahead Market)</t>
  </si>
  <si>
    <t>CSA0108</t>
  </si>
  <si>
    <t>Hosting Capacity Analysis</t>
  </si>
  <si>
    <t>CSA0225</t>
  </si>
  <si>
    <t>PM Tool for C&amp;SP</t>
  </si>
  <si>
    <t>CSA0228</t>
  </si>
  <si>
    <t>Substation Forms Automation</t>
  </si>
  <si>
    <t>CSA0043</t>
  </si>
  <si>
    <t>EA and Magic Access DB Replacement</t>
  </si>
  <si>
    <t>CSA0170</t>
  </si>
  <si>
    <t>Treasury &amp; Risk Management Enhancement</t>
  </si>
  <si>
    <t>CSA0031</t>
  </si>
  <si>
    <t>Customer Experience Enhancement Program (CEEP)</t>
  </si>
  <si>
    <t>Annually: Annually</t>
  </si>
  <si>
    <t>CSA0012</t>
  </si>
  <si>
    <t>Arrearage Management Plan</t>
  </si>
  <si>
    <t>CSA0132</t>
  </si>
  <si>
    <t>PSE 2030 Digital Experience</t>
  </si>
  <si>
    <t>CSA0033</t>
  </si>
  <si>
    <t>Customer Usage Disaggregation and Presentment</t>
  </si>
  <si>
    <t>CSA0202</t>
  </si>
  <si>
    <t>Budget Billing</t>
  </si>
  <si>
    <t>CSA0207</t>
  </si>
  <si>
    <t>Interactive Bill</t>
  </si>
  <si>
    <t>CSA0201</t>
  </si>
  <si>
    <t>Billing and Payment Operational Enhancements</t>
  </si>
  <si>
    <t>CSA0164</t>
  </si>
  <si>
    <t>Third Party Risk</t>
  </si>
  <si>
    <t>CSA0121</t>
  </si>
  <si>
    <t>Multi-Family Solar</t>
  </si>
  <si>
    <t>CSA0046</t>
  </si>
  <si>
    <t>eGRC Archer</t>
  </si>
  <si>
    <t>CSA0143</t>
  </si>
  <si>
    <t>Supply Chain Stabilization</t>
  </si>
  <si>
    <t>CSA0227</t>
  </si>
  <si>
    <t>SAP S/4</t>
  </si>
  <si>
    <t>CSA0221</t>
  </si>
  <si>
    <t>Learning Management System (LMS)</t>
  </si>
  <si>
    <t>CSA0213</t>
  </si>
  <si>
    <t>Vendor DEI/Green</t>
  </si>
  <si>
    <t>CSA0205</t>
  </si>
  <si>
    <t>Enterprise Application Integration</t>
  </si>
  <si>
    <t>CSA0118</t>
  </si>
  <si>
    <t>Material Tracking and Traceability (MTT) - Gas</t>
  </si>
  <si>
    <t>CSA0063</t>
  </si>
  <si>
    <t>Facilities and Workplace Management</t>
  </si>
  <si>
    <t>CSA0168</t>
  </si>
  <si>
    <t>Transport Network Modernization</t>
  </si>
  <si>
    <t>CSA0041</t>
  </si>
  <si>
    <t>Digital Workplace Transformation</t>
  </si>
  <si>
    <t>CSA0014</t>
  </si>
  <si>
    <t>AV (Audio/Video) Upgrades</t>
  </si>
  <si>
    <t>CSA0109</t>
  </si>
  <si>
    <t>IT ISR Program</t>
  </si>
  <si>
    <t>CSA0075</t>
  </si>
  <si>
    <t>Gas Control Upgrade</t>
  </si>
  <si>
    <t>CSA0011</t>
  </si>
  <si>
    <t>ADMS – Outage Management System (OMS) Replacement</t>
  </si>
  <si>
    <t>CSA0044</t>
  </si>
  <si>
    <t>EDRMS Phase 2 (OpenText)</t>
  </si>
  <si>
    <t>CSA0307</t>
  </si>
  <si>
    <t>Physical Security Roadmap</t>
  </si>
  <si>
    <t>CSA0306</t>
  </si>
  <si>
    <t>Cybersecurity Roadmap</t>
  </si>
  <si>
    <t>CSA0136</t>
  </si>
  <si>
    <t>Robotic Process Automation</t>
  </si>
  <si>
    <t>CSA0271</t>
  </si>
  <si>
    <t>Operational Excellence - Performance Management</t>
  </si>
  <si>
    <t>CSA0261</t>
  </si>
  <si>
    <t>Operational Excellence - Activity Based Forecasting</t>
  </si>
  <si>
    <t>CSA0151</t>
  </si>
  <si>
    <t>SS,R,&amp;I - Hydro</t>
  </si>
  <si>
    <t>CSA0115</t>
  </si>
  <si>
    <t>Lower Baker Crest Improvement Project</t>
  </si>
  <si>
    <t>CSA0116</t>
  </si>
  <si>
    <t>Lower Baker Dam Seepage Reduction Project</t>
  </si>
  <si>
    <t>CSA0241</t>
  </si>
  <si>
    <t>UBK Spillway Stabilization</t>
  </si>
  <si>
    <t>CSA0026</t>
  </si>
  <si>
    <t>Colstrip 500 kV Transmission</t>
  </si>
  <si>
    <t>Clean Energy</t>
  </si>
  <si>
    <t>CSA0265</t>
  </si>
  <si>
    <t>Plant Maint Activity - Colstrip 3&amp;4</t>
  </si>
  <si>
    <t>CSA0146</t>
  </si>
  <si>
    <t>SS,R,&amp;I - Thermal North</t>
  </si>
  <si>
    <t>CSA0258</t>
  </si>
  <si>
    <t>Plant Maint Activity - Encogen Unit 1,2,&amp;3</t>
  </si>
  <si>
    <t>CSA0068</t>
  </si>
  <si>
    <t>Plant Maint Activity - Ferndale</t>
  </si>
  <si>
    <t>CSA0148</t>
  </si>
  <si>
    <t>SS,R,&amp;I - Thermal South</t>
  </si>
  <si>
    <t>CSA0072</t>
  </si>
  <si>
    <t>Plant Maint Activity - Frederickson 1</t>
  </si>
  <si>
    <t>CSA0243</t>
  </si>
  <si>
    <t>Plant Maint Activity - Fredonia Unit 1&amp;2</t>
  </si>
  <si>
    <t>CSA0073</t>
  </si>
  <si>
    <t>Plant Maint Activity - Frederickson Unit 1&amp; 2</t>
  </si>
  <si>
    <t>CSA0162</t>
  </si>
  <si>
    <t>Contract Maintenance - Thermal</t>
  </si>
  <si>
    <t>CSA0160</t>
  </si>
  <si>
    <t>Wind UoP Replacement</t>
  </si>
  <si>
    <t>CSA0161</t>
  </si>
  <si>
    <t>SS,R,&amp;,I - Wind</t>
  </si>
  <si>
    <t>CSA0150</t>
  </si>
  <si>
    <t>SS,R,&amp;I - Gas Storage</t>
  </si>
  <si>
    <t>CSA0196</t>
  </si>
  <si>
    <t>Hydro License Requirements</t>
  </si>
  <si>
    <t>CSA0259</t>
  </si>
  <si>
    <t>Plant Maint Activity - Sumas CT</t>
  </si>
  <si>
    <t>CSA0245</t>
  </si>
  <si>
    <t>Plant Maint Activity - Whitehorn Unit 2&amp;3</t>
  </si>
  <si>
    <t>CSA0114</t>
  </si>
  <si>
    <t>Colstrip Remediation</t>
  </si>
  <si>
    <t>CSA0034</t>
  </si>
  <si>
    <t>Distributed Energy Resources Demonstrations</t>
  </si>
  <si>
    <t>Customer Experience</t>
  </si>
  <si>
    <t>CSA0215</t>
  </si>
  <si>
    <t>Alternative Fuels Supply Procurement (RNG)</t>
  </si>
  <si>
    <t>CSA0106</t>
  </si>
  <si>
    <t>Grid Modernization: ADMS Advanced Apps</t>
  </si>
  <si>
    <t>CSA0218</t>
  </si>
  <si>
    <t>Energy Efficiency for Facilities</t>
  </si>
  <si>
    <t>CSA0065</t>
  </si>
  <si>
    <t>Facilities Optimization - Facility Modernization</t>
  </si>
  <si>
    <t>CSA0010</t>
  </si>
  <si>
    <t>(Oversubscription)/Undersubscription</t>
  </si>
  <si>
    <t>CSA0023</t>
  </si>
  <si>
    <t>Cash Payment Transformation</t>
  </si>
  <si>
    <t>CSA0200</t>
  </si>
  <si>
    <t>ADMS Enhancements</t>
  </si>
  <si>
    <t>CSA0204</t>
  </si>
  <si>
    <t>Electric Distribution Digital As-Builting</t>
  </si>
  <si>
    <t>CSA0206</t>
  </si>
  <si>
    <t>ETRMS Consolidate - Endur Replace</t>
  </si>
  <si>
    <t>CSA0211</t>
  </si>
  <si>
    <t>Digital Radio Upgrade</t>
  </si>
  <si>
    <t>CSA0216</t>
  </si>
  <si>
    <t>Call Center Technology Platform Modernization</t>
  </si>
  <si>
    <t>CSA0220</t>
  </si>
  <si>
    <t>IWM R5 Customer and Project Enhancement</t>
  </si>
  <si>
    <t>CSA0233</t>
  </si>
  <si>
    <t>IT Ops - Running the business of IT</t>
  </si>
  <si>
    <t>CSA0234</t>
  </si>
  <si>
    <t>IT Ops - Technology Reliability - Hardware</t>
  </si>
  <si>
    <t>CSA0235</t>
  </si>
  <si>
    <t>IT Ops - Technology Reliability - Software</t>
  </si>
  <si>
    <t>CSA0236</t>
  </si>
  <si>
    <t>IT Ops - Telecom</t>
  </si>
  <si>
    <t>CSA0237</t>
  </si>
  <si>
    <t>IT Ops - Capitalized Cloud Services</t>
  </si>
  <si>
    <t>CSA0238</t>
  </si>
  <si>
    <t>IT Ops - Capitalized IT Support Agreements</t>
  </si>
  <si>
    <t>CSA0249</t>
  </si>
  <si>
    <t>Advanced Leak Detection</t>
  </si>
  <si>
    <t>CSA0251</t>
  </si>
  <si>
    <t>Bellevue HQ Lease Exit</t>
  </si>
  <si>
    <t>CSA0252</t>
  </si>
  <si>
    <t>Pipeline Distribution System Predictive analytic model</t>
  </si>
  <si>
    <t>CSA0253</t>
  </si>
  <si>
    <t>Sewer Cross Bore Predictive Model</t>
  </si>
  <si>
    <t>CSA0256</t>
  </si>
  <si>
    <t>Appaloosa Solar Project</t>
  </si>
  <si>
    <t>Resource Acquisition</t>
  </si>
  <si>
    <t>CSA0260</t>
  </si>
  <si>
    <t>Virtual Power Plant 2024 and Beyond</t>
  </si>
  <si>
    <t>CSA0263</t>
  </si>
  <si>
    <t>Billing Correction Automation Platform</t>
  </si>
  <si>
    <t>W_PLACEHOLDER_162: Haymaker Wind Project</t>
  </si>
  <si>
    <t>CSA0269</t>
  </si>
  <si>
    <t>Rewind/Recore UBK Unit 1</t>
  </si>
  <si>
    <t>W_PLACEHOLDER_164: Royal Slope Solar Project</t>
  </si>
  <si>
    <t>W_PLACEHOLDER_165: Obsidian Solar</t>
  </si>
  <si>
    <t>CSA0278</t>
  </si>
  <si>
    <t>Data Center Hardware Refresh 2026+</t>
  </si>
  <si>
    <t>CSA0279</t>
  </si>
  <si>
    <t>Data &amp; Analytics platform uplift BW, BOBJ, POI</t>
  </si>
  <si>
    <t>CSA0280</t>
  </si>
  <si>
    <t>SAP Work Manager Replacement</t>
  </si>
  <si>
    <t>CSA0281</t>
  </si>
  <si>
    <t>CEF5: Kittitas BESS</t>
  </si>
  <si>
    <t>CSA0287</t>
  </si>
  <si>
    <t>Data Lake Phase 2(Operations)</t>
  </si>
  <si>
    <t>CSA0289</t>
  </si>
  <si>
    <t>Potential Transactional Bill Print Vendor Move</t>
  </si>
  <si>
    <t>CSA0292</t>
  </si>
  <si>
    <t>SAP SuccessFactors Onboarding 2.0 Upgrade</t>
  </si>
  <si>
    <t>CSA0294</t>
  </si>
  <si>
    <t>EEI Fleet Electrical Commitment - Phase 2</t>
  </si>
  <si>
    <t>CSA0296</t>
  </si>
  <si>
    <t>Supply Chain Warehouse Improvements</t>
  </si>
  <si>
    <t>CSA0297</t>
  </si>
  <si>
    <t>Leak Management System Replacement</t>
  </si>
  <si>
    <t>CSA0298</t>
  </si>
  <si>
    <t>Vernell Building Retirement</t>
  </si>
  <si>
    <t>CSA0299</t>
  </si>
  <si>
    <t>Cross-Cascades Transmission</t>
  </si>
  <si>
    <t>Eleanor Ewry</t>
  </si>
  <si>
    <t>CSA0300</t>
  </si>
  <si>
    <t>GIS Technology Rationalization</t>
  </si>
  <si>
    <t>CSA0301</t>
  </si>
  <si>
    <t>Click Replacement Enhancements</t>
  </si>
  <si>
    <t>CSA0302</t>
  </si>
  <si>
    <t>ETRMS Consolidate - OATI WebTrader Replace</t>
  </si>
  <si>
    <t>CSA0304</t>
  </si>
  <si>
    <t>Front Office Data Enablement - Phase 1</t>
  </si>
  <si>
    <t>CSA0305</t>
  </si>
  <si>
    <t>Enterprise GIS Product Enhancements</t>
  </si>
  <si>
    <t>CSA0308</t>
  </si>
  <si>
    <t>Physical Security Improvements for High-Risk Sites &amp; Systems</t>
  </si>
  <si>
    <t>CSA0309</t>
  </si>
  <si>
    <t>Tensing Replacement</t>
  </si>
  <si>
    <t>CSA0313</t>
  </si>
  <si>
    <t>Centralia 100MW Hydrogen Peaker</t>
  </si>
  <si>
    <t>CSA0316</t>
  </si>
  <si>
    <t>Long Duration Storage Development</t>
  </si>
  <si>
    <t>N/A</t>
  </si>
  <si>
    <t>CSA0317</t>
  </si>
  <si>
    <t>CEF4: Tenino Alternative Renewable Backup Generator</t>
  </si>
  <si>
    <t>CSA0318</t>
  </si>
  <si>
    <t>Network substation hardware refresh</t>
  </si>
  <si>
    <t>CSA0319</t>
  </si>
  <si>
    <t>Beaver Creek Wind</t>
  </si>
  <si>
    <t>CSA0322</t>
  </si>
  <si>
    <t>FRA CT Rotor Replacement</t>
  </si>
  <si>
    <t>CSA0324</t>
  </si>
  <si>
    <t>Lower Snake River</t>
  </si>
  <si>
    <t>CSA0264</t>
  </si>
  <si>
    <t>CT Rotor Replacement - Thermal South</t>
  </si>
  <si>
    <t>CSA0083</t>
  </si>
  <si>
    <t>Grid Modernization: Electric System Upgrades</t>
  </si>
  <si>
    <t>CSA0328</t>
  </si>
  <si>
    <t>Legal Hold Management System</t>
  </si>
  <si>
    <t>CSA0183</t>
  </si>
  <si>
    <t>New Primary Control Center</t>
  </si>
  <si>
    <t>CSA0127</t>
  </si>
  <si>
    <t>Pipeline Mod: System Reliability</t>
  </si>
  <si>
    <t>CSA0135</t>
  </si>
  <si>
    <t>Real Estate &amp; Land Planning</t>
  </si>
  <si>
    <t>CSA0223</t>
  </si>
  <si>
    <t>Misc Business Enablement</t>
  </si>
  <si>
    <t>CSA0185</t>
  </si>
  <si>
    <t>Facilities Fleet and Supply Chain Expansion or Relocation</t>
  </si>
  <si>
    <t>CSA0107</t>
  </si>
  <si>
    <t>Hopkins Ridge DSTATCOM Replacement</t>
  </si>
  <si>
    <t>CSA0224</t>
  </si>
  <si>
    <t>Misc Technology Reliability</t>
  </si>
  <si>
    <t>CSA0184</t>
  </si>
  <si>
    <t>NOB Security Fence</t>
  </si>
  <si>
    <t>CSA0226</t>
  </si>
  <si>
    <t>Replace Service Centers</t>
  </si>
  <si>
    <t>CSA0197</t>
  </si>
  <si>
    <t>Gas Initiation - Bonney Lake</t>
  </si>
  <si>
    <t>CSA0002</t>
  </si>
  <si>
    <t>Energize Eastside</t>
  </si>
  <si>
    <t>CSA0094</t>
  </si>
  <si>
    <t>Grid Modernization: Automation</t>
  </si>
  <si>
    <t>CSA0055</t>
  </si>
  <si>
    <t>Electric System Modeling</t>
  </si>
  <si>
    <t>CSA0181</t>
  </si>
  <si>
    <t>CSA0029</t>
  </si>
  <si>
    <t>Customer Construction - Electric</t>
  </si>
  <si>
    <t>CSA0133</t>
  </si>
  <si>
    <t>Public Improvement - Gas &amp; Electric</t>
  </si>
  <si>
    <t>CSA0179</t>
  </si>
  <si>
    <t>WSDOT Control Zone Mitigation</t>
  </si>
  <si>
    <t>CSA0112</t>
  </si>
  <si>
    <t>King County Clear Zone</t>
  </si>
  <si>
    <t>CSA0020</t>
  </si>
  <si>
    <t>BPA 3rd AC Transmission Intertie Work</t>
  </si>
  <si>
    <t>CSA0048</t>
  </si>
  <si>
    <t>Electric Emergent Operations</t>
  </si>
  <si>
    <t>Robert J Saarinen</t>
  </si>
  <si>
    <t>CSA0056</t>
  </si>
  <si>
    <t>Grid Modernization: Targeted Capacity Upgrades</t>
  </si>
  <si>
    <t>CSA0082</t>
  </si>
  <si>
    <t>Grid Modernization: Cable Remediation</t>
  </si>
  <si>
    <t>CSA0091</t>
  </si>
  <si>
    <t>Grid Modernization: Circuit Modernization</t>
  </si>
  <si>
    <t>CSA0054</t>
  </si>
  <si>
    <t>Electric Initiation Major Projects</t>
  </si>
  <si>
    <t>CSA0069</t>
  </si>
  <si>
    <t>Fish &amp; Wildlife</t>
  </si>
  <si>
    <t>CSA0062</t>
  </si>
  <si>
    <t>E-Pole Replacement Due to Joint Use</t>
  </si>
  <si>
    <t>CSA0097</t>
  </si>
  <si>
    <t>Grid Modernization: Pole Inspection and Remediation</t>
  </si>
  <si>
    <t>CSA0076</t>
  </si>
  <si>
    <t>CSA0119</t>
  </si>
  <si>
    <t>Meter Upgrade Project</t>
  </si>
  <si>
    <t>CSA0098</t>
  </si>
  <si>
    <t>Grid Modernization: Substation Reliability</t>
  </si>
  <si>
    <t>CSA0288</t>
  </si>
  <si>
    <t>Mobile Substations</t>
  </si>
  <si>
    <t>CSA0124</t>
  </si>
  <si>
    <t>Pipeline Mod: Digital Monitoring</t>
  </si>
  <si>
    <t>Customer Construction - Gas</t>
  </si>
  <si>
    <t>CSA0123</t>
  </si>
  <si>
    <t>Pipeline Mod: Integrity Management &amp; Accelerated Actions</t>
  </si>
  <si>
    <t>CSA0130</t>
  </si>
  <si>
    <t>Pipeline Replacement Plan - Dupont Pipe Replacement</t>
  </si>
  <si>
    <t>CSA0128</t>
  </si>
  <si>
    <t>Pipeline Replacement Plan - Buried Meters</t>
  </si>
  <si>
    <t>CSA0131</t>
  </si>
  <si>
    <t>Pipeline Replacement Plan - Methane Reduction Plan</t>
  </si>
  <si>
    <t>CSA0079</t>
  </si>
  <si>
    <t>Gas Initiation Major Projects</t>
  </si>
  <si>
    <t>CSA0126</t>
  </si>
  <si>
    <t>Pipeline Mod: Enhanced Methane Emissions Reduction</t>
  </si>
  <si>
    <t>CSA0125</t>
  </si>
  <si>
    <t>Pipeline Mod: Alternative Fuels Readiness</t>
  </si>
  <si>
    <t>CSA0187</t>
  </si>
  <si>
    <t>Electric Initiation - Covington Area Capacity</t>
  </si>
  <si>
    <t>CSA0001</t>
  </si>
  <si>
    <t>Bainbridge Tlines Trans</t>
  </si>
  <si>
    <t>CSA0177</t>
  </si>
  <si>
    <t>Winslow Tap 115kV Transmission Line Rebuild</t>
  </si>
  <si>
    <t>CSA0015</t>
  </si>
  <si>
    <t>Bainbridge Island Energy Storage Battery</t>
  </si>
  <si>
    <t>CSA0191</t>
  </si>
  <si>
    <t>Electric Initiation - E Kitsap Area Capacity and Reliability</t>
  </si>
  <si>
    <t>CSA0004</t>
  </si>
  <si>
    <t>Keyport Switching Station</t>
  </si>
  <si>
    <t>CSA0192</t>
  </si>
  <si>
    <t>Electric Initiation - Sumner Valley Area Capacity</t>
  </si>
  <si>
    <t>CSA0193</t>
  </si>
  <si>
    <t>Electric Initiation - Bellevue - Redmond Gateway</t>
  </si>
  <si>
    <t>CSA0190</t>
  </si>
  <si>
    <t>Electric Initiation - Redmond Ridge Area Capacity</t>
  </si>
  <si>
    <t>CSA0138</t>
  </si>
  <si>
    <t>Sammamish-Juanita 115kV Project</t>
  </si>
  <si>
    <t>CSA0047</t>
  </si>
  <si>
    <t>Electric Capital Tools</t>
  </si>
  <si>
    <t>CSA0074</t>
  </si>
  <si>
    <t>Gas Capital Tools</t>
  </si>
  <si>
    <t>CSA0122</t>
  </si>
  <si>
    <t>OT ISR Program</t>
  </si>
  <si>
    <t>CSA0081</t>
  </si>
  <si>
    <t>Greenwater Tap Reliability</t>
  </si>
  <si>
    <t>CSA0194</t>
  </si>
  <si>
    <t>Electric Initiation - Issaquah Area Capacity and Reliability</t>
  </si>
  <si>
    <t>CSA0057</t>
  </si>
  <si>
    <t>Electron Heights - Enumclaw 55/115kV Conversion Project</t>
  </si>
  <si>
    <t>CSA0006</t>
  </si>
  <si>
    <t>Seabeck Area Reliability</t>
  </si>
  <si>
    <t>CSA0195</t>
  </si>
  <si>
    <t>Electric Initiation - Covington / Black Diamond Capacity</t>
  </si>
  <si>
    <t>CSA0188</t>
  </si>
  <si>
    <t>Electric Initiation - Federal Way Area Capacity</t>
  </si>
  <si>
    <t>CSA0231</t>
  </si>
  <si>
    <t>Electric Initiation - Replacement of Talbot-Asbury UG 115 kV</t>
  </si>
  <si>
    <t>CSA0186</t>
  </si>
  <si>
    <t>Electric Initiation - North Lacey Capacity</t>
  </si>
  <si>
    <t>CSA0229</t>
  </si>
  <si>
    <t>Electric Initiation - Thurston County Transmission Improvement</t>
  </si>
  <si>
    <t>CSA0232</t>
  </si>
  <si>
    <t>Electric Initiation - E Kent / Tukwila Reliability</t>
  </si>
  <si>
    <t>CSA0018</t>
  </si>
  <si>
    <t>BHM-SED #4 115 kV Line</t>
  </si>
  <si>
    <t>CSA0117</t>
  </si>
  <si>
    <t>Lynden Substation</t>
  </si>
  <si>
    <t>CSA0189</t>
  </si>
  <si>
    <t>Electric Initiation - East Whatcom Reliability</t>
  </si>
  <si>
    <t>CSA0230</t>
  </si>
  <si>
    <t>Electric Initiation - Whidbey Island Reliability</t>
  </si>
  <si>
    <t>CSA0024</t>
  </si>
  <si>
    <t>CEF3 Living Lab</t>
  </si>
  <si>
    <t>CSA0099</t>
  </si>
  <si>
    <t>Grid Modernization: Voltage Reduction</t>
  </si>
  <si>
    <t>CSA0092</t>
  </si>
  <si>
    <t>Grid Modernization: DER Circuit Enablement</t>
  </si>
  <si>
    <t>CSA0090</t>
  </si>
  <si>
    <t>Grid Modernization: Wildfire Mitigation and Response</t>
  </si>
  <si>
    <t>CSA0089</t>
  </si>
  <si>
    <t>Grid Modernization: Submarine Cable</t>
  </si>
  <si>
    <t>CSA0174</t>
  </si>
  <si>
    <t>Vashon/Gig Harbor Long Term Solution</t>
  </si>
  <si>
    <t>CSA0140</t>
  </si>
  <si>
    <t>Street &amp; Area Lighting Services</t>
  </si>
  <si>
    <t>CSA0141</t>
  </si>
  <si>
    <t>Street Light Replacement</t>
  </si>
  <si>
    <t>CSA0139</t>
  </si>
  <si>
    <t>Smart Street Lighting</t>
  </si>
  <si>
    <t>CSA0178</t>
  </si>
  <si>
    <t>Wireless &amp; Wireline Construction</t>
  </si>
  <si>
    <t>CSA0172</t>
  </si>
  <si>
    <t>Up &amp; Go Electric</t>
  </si>
  <si>
    <t>CSA0169</t>
  </si>
  <si>
    <t>Transportation Electrification Plan</t>
  </si>
  <si>
    <t>CSA0027</t>
  </si>
  <si>
    <t>Community Solar</t>
  </si>
  <si>
    <t>CSA0199</t>
  </si>
  <si>
    <t>DER Resource Acquisition - Solar</t>
  </si>
  <si>
    <t>CSA0040</t>
  </si>
  <si>
    <t>DER Resource Acquisition - Energy Storage</t>
  </si>
  <si>
    <t>WBS (in UI)</t>
  </si>
  <si>
    <t>Responsible cost ctr</t>
  </si>
  <si>
    <t>CC Owner</t>
  </si>
  <si>
    <t>Status</t>
  </si>
  <si>
    <t>Close Methodology</t>
  </si>
  <si>
    <t>Basic Finish Date/Close Interval</t>
  </si>
  <si>
    <t>2023 Budget</t>
  </si>
  <si>
    <t>2024-28 Capex</t>
  </si>
  <si>
    <t>UPDATE STATUS</t>
  </si>
  <si>
    <t>Reviewed by</t>
  </si>
  <si>
    <t>Comment</t>
  </si>
  <si>
    <t>W_C.00001.01.01.01: Pre Cap WBS</t>
  </si>
  <si>
    <t>REL  SETC  //  INIT</t>
  </si>
  <si>
    <t>OK - precap</t>
  </si>
  <si>
    <t>Phuong Huynh</t>
  </si>
  <si>
    <t>W_C.10001.01.01.01: Aircraft Capital Upgrades</t>
  </si>
  <si>
    <t>REL  SETC  //  OPER</t>
  </si>
  <si>
    <t>To be closed</t>
  </si>
  <si>
    <t>W_C.10002.02.02.02: CLSD PSE HQ Refresh Phase 2</t>
  </si>
  <si>
    <t>CLSD  //  CLOS</t>
  </si>
  <si>
    <t>OK - closed WBS</t>
  </si>
  <si>
    <t>W_C.10002.02.02.03: CLSD Lincoln Cent Exit</t>
  </si>
  <si>
    <t>W_C.10002.02.02.04: CLSD Remodel Bellevue 9th Floor</t>
  </si>
  <si>
    <t>REL   //  INIT</t>
  </si>
  <si>
    <t>Emailed Dan on 11/03/2023</t>
  </si>
  <si>
    <t>W_C.10002.02.04.01: Facility Optimizatn Bothell G Lease Exit</t>
  </si>
  <si>
    <t>W_C.10002.04.03.01: New Headquarters TI</t>
  </si>
  <si>
    <t>W_C.10002.07.01.01: Puyallup Serv Center Rebuild</t>
  </si>
  <si>
    <t>REL  SETC  //  DESG</t>
  </si>
  <si>
    <t>W_C.10002.08.01.01: Everett Ops Land Purchase</t>
  </si>
  <si>
    <t>W_C.10002.08.02.01: Operational Training Center</t>
  </si>
  <si>
    <t>Thina Lim</t>
  </si>
  <si>
    <t>Confirm by Dan on 10/09/2023</t>
  </si>
  <si>
    <t>W_C.10002.09.01.01: BUCC Relocation</t>
  </si>
  <si>
    <t>Confirmed by Angie Pefley on 10/11/2023</t>
  </si>
  <si>
    <t>W_C.10002.11.01.01: Lake Tapps Improvements</t>
  </si>
  <si>
    <t>REL   //  EXEC</t>
  </si>
  <si>
    <t>W_C.10002.12.01.01: Hybrid Working Transition to 50 Percent</t>
  </si>
  <si>
    <t>W_C.10002.13.01.01: 11th Floor Refresh Phase 2</t>
  </si>
  <si>
    <t>W_C.10003.01.01.01: Furniture and Fixture Installation</t>
  </si>
  <si>
    <t>REL  SETC  //  EXEC</t>
  </si>
  <si>
    <t>Closing every December</t>
  </si>
  <si>
    <t>This is replaced by C.10003.01.01.01.01 (communicated on 10/09/2023)</t>
  </si>
  <si>
    <t>W_C.10003.01.01.02: Vernel First Floor Buildout</t>
  </si>
  <si>
    <t>REL   //  NOPH</t>
  </si>
  <si>
    <t>This is to replace WBS C.10003.01.01.01.01 (communicated on 10/09/2023)</t>
  </si>
  <si>
    <t>W_C.10003.01.03.01: Unplanned Facility Improvements</t>
  </si>
  <si>
    <t>REL  SETC  //  PLNG</t>
  </si>
  <si>
    <t>W_C.10004.01.01.02: Wireless PCS Construction</t>
  </si>
  <si>
    <t>No changes; no capex</t>
  </si>
  <si>
    <t>W_C.10005.01.01.01: Security System Installations Common</t>
  </si>
  <si>
    <t>W_C.10005.01.02.01: Security System Installations Electric</t>
  </si>
  <si>
    <t>REL   //  PLNG</t>
  </si>
  <si>
    <t>Closing Dec 2023, Feb 2024, Dec 2025, and then monthly</t>
  </si>
  <si>
    <t>Change to: Closing every Dec</t>
  </si>
  <si>
    <t>Satinder Gill</t>
  </si>
  <si>
    <t>Confirmed with Adam Hopp on 10/09/2023</t>
  </si>
  <si>
    <t>W_C.10006.01.01.02: Fleet Low Carbon Conversion</t>
  </si>
  <si>
    <t>REL   //  OPER</t>
  </si>
  <si>
    <t>W_C.10006.02.01.01: Safety Telematics CC 4520</t>
  </si>
  <si>
    <t>W_C.10008.01.01.01: Scrap Sales Credit To Retirement</t>
  </si>
  <si>
    <t>W_C.10010.02.01.01: Shuffleton Reloc at Kent Serv Center</t>
  </si>
  <si>
    <t>W_C.10010.02.01.02: Acqusit and Retirmnt at Kent Serv Center</t>
  </si>
  <si>
    <t>W_C.10010.03.01.01: Shuffleton Relocation at SKC</t>
  </si>
  <si>
    <t>W_C.10010.05.01.01: Shuffleton Reloc at Puyallup Serv Center</t>
  </si>
  <si>
    <t>W_C.10010.05.01.02: Shuffleton Reloc at Puyllp Land Acquistn</t>
  </si>
  <si>
    <t>W_C.10010.06.01.01: Shuffleton Reloc at Todd Road</t>
  </si>
  <si>
    <t>Closing every Dec 2023, Jan 2025, Dec 2025, Dec 2026, Dec 2027, and Dec 2028</t>
  </si>
  <si>
    <t>Update close method &gt;&gt;&gt; Operational/Annually</t>
  </si>
  <si>
    <t>Bailey</t>
  </si>
  <si>
    <t>No changes - Mary Mitchener</t>
  </si>
  <si>
    <t>W_C.20002.01.01.01: Drone Purchase</t>
  </si>
  <si>
    <t>W_C.20003.01.01.01: Development Activities at Peak Gene</t>
  </si>
  <si>
    <t>No $</t>
  </si>
  <si>
    <t>W_C.30002.01.01.01: Meters and Transformers Cost of Removal</t>
  </si>
  <si>
    <t>W_C.30004.01.02.02: Project Pull Forward Balance</t>
  </si>
  <si>
    <t>W_C.40001.01.01.01: Success Factors Application</t>
  </si>
  <si>
    <t>Closing every June and December</t>
  </si>
  <si>
    <t>No changes - Charisse Berni</t>
  </si>
  <si>
    <t>W_C.99997.02.01.01: Env Rem Whr/Buckley Ph1 Headworks</t>
  </si>
  <si>
    <t>REL  SETC  //  NOPH</t>
  </si>
  <si>
    <t>OK - deferred capital</t>
  </si>
  <si>
    <t>W_C.99997.02.01.02: Env Rem White Rvr/Bckley Ph2 Burn Pil</t>
  </si>
  <si>
    <t>W_C.99997.02.01.03: Env Rem Lower Duwamish Waterway</t>
  </si>
  <si>
    <t>W_C.99997.02.01.04: Env Rem Lower Baker Power Plant</t>
  </si>
  <si>
    <t>W_C.99997.02.01.06: Env Rem City of Olymp V PSE (Plumst Sub</t>
  </si>
  <si>
    <t>W_C.99997.02.01.20: Env Rem Downtowner Property Gas</t>
  </si>
  <si>
    <t>W_C.99997.02.01.21: Env Rem Tacoma Tide Flats Gas</t>
  </si>
  <si>
    <t>W_C.99997.02.01.22: Env Rem Everett Site Assessment Gas</t>
  </si>
  <si>
    <t>W_C.99997.02.01.23: Env Rem Chehalis Site Assesment Gas</t>
  </si>
  <si>
    <t>W_C.99997.02.01.24: Env Rem Upland Remediation Gas</t>
  </si>
  <si>
    <t>W_C.99997.02.01.25: Env Rem WSDOT Thea Foss Wtrway Gas</t>
  </si>
  <si>
    <t>W_C.99997.02.01.26: Env Rem Thea Foss Recovery Gas</t>
  </si>
  <si>
    <t>W_C.99997.02.01.28: Env Rem Quendall Terminal Costs</t>
  </si>
  <si>
    <t>W_C.99997.02.01.29: Env Rem Olympia Columbia Street</t>
  </si>
  <si>
    <t>W_C.99997.02.01.30: Env Rem Crystal Mt Generator Station</t>
  </si>
  <si>
    <t>W_C.99997.02.01.31: Env Rem UG Tank Kent Fleet</t>
  </si>
  <si>
    <t>W_C.99997.02.01.33: Env Rem Snoqualmie Hydro Gener Pwr Plt</t>
  </si>
  <si>
    <t>W_C.99997.02.01.34: Env Rem Olympia Columbia Street Mgp</t>
  </si>
  <si>
    <t>W_C.99997.02.01.35: Env Rem Recpt Thea Foss Wtrwy Settlmnt</t>
  </si>
  <si>
    <t>W_C.99997.02.01.36: Env Rem Electron Flume</t>
  </si>
  <si>
    <t>W_C.99997.02.01.37: Env Rem Talbot Hill Subst and Switchyard</t>
  </si>
  <si>
    <t>W_C.99997.02.01.38: Env Rem Sammamish Substation</t>
  </si>
  <si>
    <t>W_C.99997.02.01.39: Env Rem Whitehorn Ust</t>
  </si>
  <si>
    <t>W_C.99997.02.01.41: Env Rem Swarr Station</t>
  </si>
  <si>
    <t>W_C.99997.02.01.43: Env Rem Gas Wrk Park Remediate Reimb</t>
  </si>
  <si>
    <t>W_C.99997.02.01.44: Env Rem Electric Reimbursement</t>
  </si>
  <si>
    <t>W_C.99997.02.01.45: Env Rem Shuffleton Rem Electric</t>
  </si>
  <si>
    <t>W_C.99997.02.01.46: Env Rem Central Wtrfrnt Site Bellingham</t>
  </si>
  <si>
    <t>W_C.99997.02.01.47: Env Rem Poulsbo SVC UST</t>
  </si>
  <si>
    <t>W_C.99997.02.01.48: Env Rem Puyallup Garage Site</t>
  </si>
  <si>
    <t>W_C.99997.02.01.49: Env Rem Wentachee</t>
  </si>
  <si>
    <t>W_C.99997.02.01.50: Env Rem Factoria</t>
  </si>
  <si>
    <t>W_C.99997.02.01.51: Env Rem W Olympia Sub Breakin</t>
  </si>
  <si>
    <t>W_C.99997.02.01.52: Env Rem Puyallup</t>
  </si>
  <si>
    <t>W_C.99997.02.01.53: Env Rem Quince Street Village</t>
  </si>
  <si>
    <t>W_C.99997.02.01.54: Env Rem Mushroom Farm</t>
  </si>
  <si>
    <t>W_C.99997.02.01.55: Env Rem Meadowbrook (Lakewood)</t>
  </si>
  <si>
    <t>W_C.99997.02.01.56: Env Rem Kittitas SVC UST</t>
  </si>
  <si>
    <t>W_F.10002.01.01.01: Overhead Map Solution</t>
  </si>
  <si>
    <t>REL  SETC  //  CLOS</t>
  </si>
  <si>
    <t>W_F.10002.01.02.01: Openlink</t>
  </si>
  <si>
    <t>W_F.10002.01.02.02: Endur Upgrade</t>
  </si>
  <si>
    <t>W_F.10002.01.02.03: Endur APM Upgrade</t>
  </si>
  <si>
    <t>W_F.10002.01.02.04: PCI Upgrade for EIM Changes</t>
  </si>
  <si>
    <t>W_F.10002.01.02.05: Endur Version 2022 Upgrade</t>
  </si>
  <si>
    <t>W_F.10002.01.02.06: PCI Transmission Billing Module</t>
  </si>
  <si>
    <t>W_F.10002.01.03.01: Enterprise Document Management</t>
  </si>
  <si>
    <t>W_F.10002.01.04.01: Eprocurement Solution</t>
  </si>
  <si>
    <t>W_F.10002.01.04.02: Eprocurement Phase II</t>
  </si>
  <si>
    <t>W_F.10002.01.04.04: eProcurement Phase 3</t>
  </si>
  <si>
    <t>W_F.10002.01.05.01: GIS Conflation</t>
  </si>
  <si>
    <t>Change to: Operational/Annually</t>
  </si>
  <si>
    <t>W_F.10002.01.05.03: Enterprise GIS Product Enhancements</t>
  </si>
  <si>
    <t>W_F.10002.01.05.04: GIS Technology Rationalization</t>
  </si>
  <si>
    <t>W_F.10002.01.06.01: HR Technology Transformation</t>
  </si>
  <si>
    <t>W_F.10002.01.06.02: SAP SuccessFactor Onboarding 2.0 Upgrade</t>
  </si>
  <si>
    <t>W_F.10002.01.07.01: Inventory Management System</t>
  </si>
  <si>
    <t>W_F.10002.01.07.02: Inventory Management System Phase II</t>
  </si>
  <si>
    <t>W_F.10002.01.07.03: EWM (Inv Management) Stabilization</t>
  </si>
  <si>
    <t>W_F.10002.01.08.01: PCI Post Analytics P and L Analyzer</t>
  </si>
  <si>
    <t>W_F.10002.01.09.01: Power Spring Installation</t>
  </si>
  <si>
    <t>W_F.10002.01.10.01: SPCC</t>
  </si>
  <si>
    <t>W_F.10002.01.11.01: Tax Jurisdiction Data Improvements</t>
  </si>
  <si>
    <t>W_F.10002.01.12.01: Transmission Outage Management</t>
  </si>
  <si>
    <t>W_F.10002.01.13.01: Map Viewer Platform</t>
  </si>
  <si>
    <t>No Change</t>
  </si>
  <si>
    <t>W_F.10002.01.15.01: Cust GEN Integration Pwrclerk to PSE Sys</t>
  </si>
  <si>
    <t>W_F.10002.01.16.01: DER Cir Enable - Virtual PowerPlant CEIP</t>
  </si>
  <si>
    <t>Closing Nov 2023 (80%) and Dec 2023 (100%)</t>
  </si>
  <si>
    <t>W_F.10002.01.16.02: Virtual Power Plant 2024 &amp; Beyond</t>
  </si>
  <si>
    <t>W_F.10002.01.17.01: iDOT Replacement</t>
  </si>
  <si>
    <t>W_F.10002.01.18.01: Cap and Invest Billing</t>
  </si>
  <si>
    <t>Closing Dec 2023 and Jan 2025</t>
  </si>
  <si>
    <t>Update %CWIP to Close &gt;&gt;&gt; Closing Dec 2023, Dec 2024, and then monthly</t>
  </si>
  <si>
    <t>Change to: 5/18/2026</t>
  </si>
  <si>
    <t>Change to: 5/31/2024</t>
  </si>
  <si>
    <t>W_F.10002.01.23.02: Complex Billing NonCEIP</t>
  </si>
  <si>
    <t>Closing June 2024, Dec 2024, and then monthly</t>
  </si>
  <si>
    <t>Change to: 9/30/2024</t>
  </si>
  <si>
    <t>W_F.10002.01.26.01: Urbint Enhancement</t>
  </si>
  <si>
    <t>W_F.10002.01.28.01: DER Enablement CEIP</t>
  </si>
  <si>
    <t>Closing Nov 2025 (45%), Sept 2026 (100%), and then monthly</t>
  </si>
  <si>
    <t>OK - exclude from review</t>
  </si>
  <si>
    <t>project canceled in July 2023</t>
  </si>
  <si>
    <t>W_F.10002.01.28.02: DER Enablement NonCEIP</t>
  </si>
  <si>
    <t>Change to: 5/1/2025</t>
  </si>
  <si>
    <t>Change to: 6/30/2024</t>
  </si>
  <si>
    <t>W_F.10002.01.31.01: Sendout Replacement</t>
  </si>
  <si>
    <t xml:space="preserve"> </t>
  </si>
  <si>
    <t>W_F.10002.01.34.01: IWM Enhancements</t>
  </si>
  <si>
    <t>W_F.10002.01.35.01: Advanced Leak Detection</t>
  </si>
  <si>
    <t>W_F.10002.01.35.02: Leak Management System Replacement</t>
  </si>
  <si>
    <t>W_F.10002.01.36.01: DIMP Predictive Analytics</t>
  </si>
  <si>
    <t>Update close method &gt;&gt;&gt; In-Service Date with BFD as 12/2024</t>
  </si>
  <si>
    <t>W_F.10002.02.01.01: Ecosystem</t>
  </si>
  <si>
    <t>W_F.10002.02.02.01: Safety Telematics</t>
  </si>
  <si>
    <t>W_F.10002.03.01.02: Payment Platform CC5362</t>
  </si>
  <si>
    <t>W_F.10002.03.02.01: Field Resources Call Out Tool</t>
  </si>
  <si>
    <t>W_F.10002.03.03.01: Multi-Channel Workforce Management</t>
  </si>
  <si>
    <t>W_F.10002.04.01.01: Travel mgmt.-Exp Rpting and Elect pmt</t>
  </si>
  <si>
    <t>W_F.10002.04.02.01: HANA 2.0 and HW Upgrade            </t>
  </si>
  <si>
    <t>W_F.10002.05.01.01: Automate GEN RFP Review Process Modeling</t>
  </si>
  <si>
    <t>W_F.10002.05.02.01: Check Payment Processing</t>
  </si>
  <si>
    <t>Closing Dec 2023 and Dec 2024</t>
  </si>
  <si>
    <t>W_F.10002.05.05.01: ETRMS Consolidate - Endur Replace</t>
  </si>
  <si>
    <t>W_F.10002.05.05.02: ETRMS Consolidate - OATI WebTrader Repl</t>
  </si>
  <si>
    <t>W_F.10002.06.01.01: eGain Replacement</t>
  </si>
  <si>
    <t>Closing Oct 2023 (51%), Dec 2023 (94%), then every Apr (70%), Aug (56%), and Dec (94%)</t>
  </si>
  <si>
    <t>Closing Oct 2023 (58%), Dec 2023 (100%), then every Apr (75%), Aug (59%), and Dec (98%)</t>
  </si>
  <si>
    <t>W_F.10002.06.06.01: Bill Discount Rate</t>
  </si>
  <si>
    <t>Change to: %CWIP to Close&gt;&gt;&gt;Closing Every Nov</t>
  </si>
  <si>
    <t>W_F.10002.06.08.04: Billing Correction Automation</t>
  </si>
  <si>
    <t>W_F.10002.07.01.01: IMPACT</t>
  </si>
  <si>
    <t>W_F.10002.07.02.01: Safety Incident Management Tool</t>
  </si>
  <si>
    <t>W_F.10002.07.03.01: GIS Upgrade Smallworld</t>
  </si>
  <si>
    <t>W_F.10002.07.04.01: Streetlight New Business DB SAP Conversn</t>
  </si>
  <si>
    <t>W_F.10002.07.06.01: Time Varying Rates Pilot</t>
  </si>
  <si>
    <t>Closing Nov 2023 and Nov 2024</t>
  </si>
  <si>
    <t>Closing Dec 2025, Dec 2026, Dec 2027, and Dec 2028</t>
  </si>
  <si>
    <t>Change to: %CWIP to Close&gt;&gt;&gt;Closing Every Jun</t>
  </si>
  <si>
    <t>Change to: 12/1/2027</t>
  </si>
  <si>
    <t>W_F.10002.07.14.01: Legal Hold Management System</t>
  </si>
  <si>
    <t>Update close method &gt;&gt;&gt; In-Service Date with BFD as 03/2024</t>
  </si>
  <si>
    <t>Change to: 3/30/2024</t>
  </si>
  <si>
    <t>W_F.10002.09.01.01: Power Plan Upgrade</t>
  </si>
  <si>
    <t>W_F.10002.09.02.01: Enterprise PPM Tool</t>
  </si>
  <si>
    <t>W_F.10002.09.02.02: EPPM Tool Phase 2</t>
  </si>
  <si>
    <t>No changes; Lara confirmed 11/2/23</t>
  </si>
  <si>
    <t>W_F.10003.01.01.01: Disaster Recovery Solutions</t>
  </si>
  <si>
    <t>W_F.10003.02.01.01: Backup DC Design n Construct n Commissn</t>
  </si>
  <si>
    <t>W_F.10003.02.01.02: Data Center Facilities Build Completion</t>
  </si>
  <si>
    <t>W_F.10003.02.01.03: Data Center Migrations</t>
  </si>
  <si>
    <t>W_F.10003.02.01.04: DC Telecomm Ring Completion</t>
  </si>
  <si>
    <t>W_F.10003.02.01.05: Data Center SAP Migration</t>
  </si>
  <si>
    <t>W_F.10003.02.01.06: Data Center Bothell Decommissioning</t>
  </si>
  <si>
    <t>REL   //  DESG</t>
  </si>
  <si>
    <t>W_F.10003.02.01.07: Data Center Hardware Refresh</t>
  </si>
  <si>
    <t>W_F.10003.02.02.01: CLSD FTIP Hardware Upgrade</t>
  </si>
  <si>
    <t>TECO  //  EXEC</t>
  </si>
  <si>
    <t>W_F.10003.03.01.01: Wireless Spectrum</t>
  </si>
  <si>
    <t>W_F.10003.04.03.01: Network Substation Hardware Refresh</t>
  </si>
  <si>
    <t>W_F.10007.02.01.02: IT Operational Program</t>
  </si>
  <si>
    <t>Suzanne L Tamayo</t>
  </si>
  <si>
    <t>W_F.10007.03.01.01: QA Test Server Growth</t>
  </si>
  <si>
    <t>W_F.10013.02.01.02: ISR Custmr Solutions n Corp Affairs</t>
  </si>
  <si>
    <t>W_F.10013.03.01.02: ISR Energy Operations</t>
  </si>
  <si>
    <t>W_F.10013.04.01.02: ISR Finance</t>
  </si>
  <si>
    <t>W_F.10013.05.01.02: ISR HR and Admin Services</t>
  </si>
  <si>
    <t>W_F.10013.06.01.02: ISR IT</t>
  </si>
  <si>
    <t>W_F.10013.07.01.02: ISR Legal and Compliance</t>
  </si>
  <si>
    <t>W_F.10013.08.01.02: ISR Operations</t>
  </si>
  <si>
    <t>W_F.10013.09.01.02: PSE ITSR</t>
  </si>
  <si>
    <t>Closing every Mar, June, Sept, and Dec</t>
  </si>
  <si>
    <t>W_F.10014.01.01.01: IT Transition WBS</t>
  </si>
  <si>
    <t>W_F.10015.01.01.01: Database License Growth</t>
  </si>
  <si>
    <t>W_F.10015.01.02.01: Database Upgrade</t>
  </si>
  <si>
    <t>W_F.10015.01.03.01: Oracle Upgrade</t>
  </si>
  <si>
    <t>W_F.10015.01.03.02: Oracle Upgrades 2023</t>
  </si>
  <si>
    <t>W_F.10015.02.01.02: Application Monitoring</t>
  </si>
  <si>
    <t>W_F.10015.02.02.02: Annual ECS Point Growth</t>
  </si>
  <si>
    <t>W_F.10015.02.03.01: EMS 3X Upgrade</t>
  </si>
  <si>
    <t>W_F.10015.02.04.01: EMS Upgrade 2.5 Release 2</t>
  </si>
  <si>
    <t>W_F.10015.02.05.01: Gas Control Capital</t>
  </si>
  <si>
    <t>Change to: 2/3/2024</t>
  </si>
  <si>
    <t>W_F.10015.02.07.01: OATI Webtrader Upgrade</t>
  </si>
  <si>
    <t>W_F.10015.02.08.01: OMS</t>
  </si>
  <si>
    <t>W_F.10015.02.09.01: OMS ICCP Upgrade</t>
  </si>
  <si>
    <t>W_F.10015.02.10.01: OMS TOA Upgrade</t>
  </si>
  <si>
    <t>W_F.10015.02.12.01: Powersimm Upgrade</t>
  </si>
  <si>
    <t>W_F.10015.02.12.02: Lacima Installation</t>
  </si>
  <si>
    <t>W_F.10015.02.12.03: Hybris For Sales Limited Deployment</t>
  </si>
  <si>
    <t>W_F.10015.02.14.01: OSI Soft PI Historian</t>
  </si>
  <si>
    <t>W_F.10015.02.14.02: OSI Soft PI Historian</t>
  </si>
  <si>
    <t>W_F.10015.02.14.03: Elec OSI PI Asst Framewrk PI Vision Migr</t>
  </si>
  <si>
    <t>W_F.10015.02.14.04: OSISoft PI Historian Data Visualization</t>
  </si>
  <si>
    <t>W_F.10015.02.15.01: Cubelogic</t>
  </si>
  <si>
    <t>W_F.10015.02.16.01: PCI Energy Accounting Enhancement</t>
  </si>
  <si>
    <t>W_F.10015.02.17.02: ADMS SCADA</t>
  </si>
  <si>
    <t>W_F.10015.02.17.03: CLSD ADMS Advanced Apps</t>
  </si>
  <si>
    <t>W_F.10015.02.18.01: Load Forecast Model</t>
  </si>
  <si>
    <t>W_F.10015.02.18.02: Geospacial Load Forecasting</t>
  </si>
  <si>
    <t>W_F.10015.02.19.01: ETRM SSIS Upgrade</t>
  </si>
  <si>
    <t>W_F.10015.02.20.01: Annual Market Changes to Support CAISO</t>
  </si>
  <si>
    <t>W_F.10015.02.22.01: ESO Video Wall Replacement</t>
  </si>
  <si>
    <t>W_F.10015.02.23.01: ERX Migration</t>
  </si>
  <si>
    <t>W_F.10015.02.24.01: PI Vision Suite Migration</t>
  </si>
  <si>
    <t>W_F.10015.03.01.01: Leasing Standard Sw Implementation PP</t>
  </si>
  <si>
    <t>W_F.10015.04.01.01: EIM</t>
  </si>
  <si>
    <t>W_F.10015.04.01.02: EIM Functional Enhancements</t>
  </si>
  <si>
    <t>W_F.10015.04.02.03: MDMS 7.5 Upgrade</t>
  </si>
  <si>
    <t>W_F.10015.04.02.04: MDMS License Extension 2022-2026</t>
  </si>
  <si>
    <t>W_F.10015.04.02.05: MDMS DB Partitioning Truncation</t>
  </si>
  <si>
    <t>W_F.10015.04.03.01: ESTRI ArcGIS Software License Growth</t>
  </si>
  <si>
    <t>W_F.10015.04.04.01: GIS SmallWorld Upgrade</t>
  </si>
  <si>
    <t>W_F.10015.04.05.01: Upgrade MDL to replace SilverLight</t>
  </si>
  <si>
    <t>W_F.10015.04.06.01: Annual Smart Community Center Upgrade</t>
  </si>
  <si>
    <t>W_F.10015.04.07.01: LoadSEER Non-production Environmnt Purch</t>
  </si>
  <si>
    <t>W_F.10015.05.02.01: AUD Upgrade</t>
  </si>
  <si>
    <t>W_F.10015.05.03.01: Mitigate 2008</t>
  </si>
  <si>
    <t>W_F.10015.05.04.01: Quality Framework</t>
  </si>
  <si>
    <t>W_F.10015.05.04.02: Annual Quality Framework Enhancemnt 2023</t>
  </si>
  <si>
    <t>W_F.10015.05.06.01: StreamServe Upgrade</t>
  </si>
  <si>
    <t>W_F.10015.05.07.01: PUGETECS Compliance Verification tool</t>
  </si>
  <si>
    <t>W_F.10015.05.09.01: ESRI Enterprise Platform Prep Work</t>
  </si>
  <si>
    <t>W_F.10015.05.10.01: Work Manager Upgrade</t>
  </si>
  <si>
    <t>W_F.10015.06.01.01: HA and DR Disaster Recovery Solutions</t>
  </si>
  <si>
    <t>W_F.10015.06.02.01: Hana for ECC and CRM</t>
  </si>
  <si>
    <t>W_F.10015.06.03.01: SAP Data Services and DQM</t>
  </si>
  <si>
    <t>W_F.10015.06.04.01: SAP ECC and CRM Hana Migration</t>
  </si>
  <si>
    <t>W_F.10015.06.05.01: SAP HR Support Packs</t>
  </si>
  <si>
    <t>W_F.10015.06.05.02: SAP HR Support Packs 2022-2026</t>
  </si>
  <si>
    <t>W_F.10015.06.06.02: SAP Annual Support Stacks and Upgrades</t>
  </si>
  <si>
    <t>W_F.10015.06.07.01: SAP Portal Upgrade</t>
  </si>
  <si>
    <t>W_F.10015.06.08.01: SAP GRC 10.1</t>
  </si>
  <si>
    <t>W_F.10015.06.09.01: Solution Manager Upgrade</t>
  </si>
  <si>
    <t>W_F.10015.06.11.01: Upgrade SAP PI and SLD and Easysoft</t>
  </si>
  <si>
    <t>W_F.10015.06.12.01: HA and DR</t>
  </si>
  <si>
    <t>W_F.10015.06.13.01: SAP BW BOBJ BWA Upgrades</t>
  </si>
  <si>
    <t>W_F.10015.06.14.01: Charm Replacement</t>
  </si>
  <si>
    <t>W_F.10015.06.15.01: SAP Licensing And Restart</t>
  </si>
  <si>
    <t>W_F.10015.06.16.01: SAP CVA Implementation</t>
  </si>
  <si>
    <t>W_F.10015.06.17.02: On Premise SAPTraining Env</t>
  </si>
  <si>
    <t>W_F.10015.06.19.02: Winshuttle Studio Upgrade 11x</t>
  </si>
  <si>
    <t>W_F.10015.06.20.01: SAP Transport Tool Upgrade</t>
  </si>
  <si>
    <t>W_F.10015.06.21.01: SAP Role Redesign</t>
  </si>
  <si>
    <t>W_F.10015.06.22.01: Data Tool Upgrade</t>
  </si>
  <si>
    <t>W_F.10015.06.23.01: SAP BW 7.5 Upgrade</t>
  </si>
  <si>
    <t>W_F.10015.06.23.02: SAP BW 7.5 Functional Upgrade</t>
  </si>
  <si>
    <t>W_F.10015.06.24.01: POI HANA Memory Uplift (MAR)</t>
  </si>
  <si>
    <t>W_F.10015.06.24.02: POI HANA Sizing &amp; Optimization</t>
  </si>
  <si>
    <t>W_F.10015.06.24.03: POI - HANA DR Enablement</t>
  </si>
  <si>
    <t>W_F.10015.06.25.01: SAP Annual Upgrades 2022-2026</t>
  </si>
  <si>
    <t>W_F.10015.06.26.01: Enhanced SAP Monitoring Alerting BPM</t>
  </si>
  <si>
    <t>W_F.10015.06.26.02: SAP Business Process Monitoring</t>
  </si>
  <si>
    <t>W_F.10015.06.27.01: Cloud Connector SLS11 to SLS15 Upgrade</t>
  </si>
  <si>
    <t>W_F.10015.06.28.01: Annual SQL Server Patches</t>
  </si>
  <si>
    <t>W_F.10015.08.01.01: ASG Upgrades</t>
  </si>
  <si>
    <t>W_F.10015.08.02.01: BPM Techn Rationalization</t>
  </si>
  <si>
    <t>W_F.10015.08.03.03: IAM Enhancements 2019</t>
  </si>
  <si>
    <t>W_F.10015.08.03.04: IAM Unique ID implementation</t>
  </si>
  <si>
    <t>W_F.10015.08.03.05: IAM Stability and Enhancement</t>
  </si>
  <si>
    <t>W_F.10015.08.06.01: MV90 DR Enhancement</t>
  </si>
  <si>
    <t>W_F.10015.08.07.01: MV90 Upgrade</t>
  </si>
  <si>
    <t>W_F.10015.08.07.02: MV90 Upgrade</t>
  </si>
  <si>
    <t>W_F.10015.08.08.01: Projectwise Tech Refresh</t>
  </si>
  <si>
    <t>W_F.10015.08.09.01: Automation PSE Com</t>
  </si>
  <si>
    <t>W_F.10015.08.09.02: PSE.com</t>
  </si>
  <si>
    <t>W_F.10015.08.09.03: PSE CS Web- Mbl- VIVR Digital Ux- Strm</t>
  </si>
  <si>
    <t>W_F.10015.08.09.04: Web Enablement</t>
  </si>
  <si>
    <t>W_F.10015.08.09.05: PSE.com Monitor Self Healing Resiliency</t>
  </si>
  <si>
    <t>W_F.10015.08.09.06: PSE.com Outage Notification Engine</t>
  </si>
  <si>
    <t>W_F.10015.08.10.01: PSEweb Sharepoint Upgrade</t>
  </si>
  <si>
    <t>W_F.10015.08.11.03: ServiceNow Kingston Upgrade</t>
  </si>
  <si>
    <t>W_F.10015.08.11.04: ServiceNow New York Upgrade</t>
  </si>
  <si>
    <t>W_F.10015.08.11.05: ServiceNow 2021</t>
  </si>
  <si>
    <t>W_F.10015.08.11.06: ServiceNow Improvements 2022-2026</t>
  </si>
  <si>
    <t>W_F.10015.08.11.07: Annual ServiceNow Platform Upgrades</t>
  </si>
  <si>
    <t>W_F.10015.08.13.01: UI Enhancements</t>
  </si>
  <si>
    <t>W_F.10015.08.13.02: UI Enhancement Phase II</t>
  </si>
  <si>
    <t>W_F.10015.08.13.03: UI Enhancements Phase 3</t>
  </si>
  <si>
    <t>W_F.10015.08.13.04: Annual UI Planner Upgrade</t>
  </si>
  <si>
    <t>W_F.10015.08.14.01: Sitecore Upgrade</t>
  </si>
  <si>
    <t>W_F.10015.08.14.02: Sitecore Autoscaling</t>
  </si>
  <si>
    <t>W_F.10015.08.14.03: Sitecore 9.3 to 10.2 Upgrade</t>
  </si>
  <si>
    <t>W_F.10015.08.14.04: Sitecore Autoscaling 2023</t>
  </si>
  <si>
    <t>W_F.10015.08.14.05: Consolidate Web Platforms</t>
  </si>
  <si>
    <t>W_F.10015.08.15.01: Department Apps Technical Currency 2021</t>
  </si>
  <si>
    <t>W_F.10015.08.15.02: Departmental Applications Upgrades</t>
  </si>
  <si>
    <t>W_F.10015.08.16.01: Cassandra Upgrade 2021</t>
  </si>
  <si>
    <t>W_F.10015.08.18.01: Microservices NET Core Upgrade</t>
  </si>
  <si>
    <t>W_F.10015.08.18.02: Microservices Refactoring with Cassandra</t>
  </si>
  <si>
    <t>W_F.10015.08.19.01: Terraform Upgrade</t>
  </si>
  <si>
    <t>W_F.10015.08.20.01: Annual Splunk Growth (2023-27)</t>
  </si>
  <si>
    <t>W_F.10015.08.20.02: Splunk Version Upgrades 2023</t>
  </si>
  <si>
    <t>W_F.10015.08.20.03: Annual Splunk Security Improvements</t>
  </si>
  <si>
    <t>W_F.10015.08.21.01: DataStax Astra Migration</t>
  </si>
  <si>
    <t>W_F.10015.08.22.01: Optimize Octopus Build and Release</t>
  </si>
  <si>
    <t>W_F.10015.08.23.01: Xamarin Forms Migration to MAUI</t>
  </si>
  <si>
    <t>W_F.10015.08.24.01: Twilio/SendGrid Replacement</t>
  </si>
  <si>
    <t>W_F.10015.08.25.01: eGain V14 Loopback Adapter</t>
  </si>
  <si>
    <t>Update close method &gt;&gt;&gt; In-Service Date with BFD as 12/2023</t>
  </si>
  <si>
    <t>W_F.10015.09.01.01: Mobile Platform</t>
  </si>
  <si>
    <t>W_F.10015.09.02.01: Employee Electronic Platform</t>
  </si>
  <si>
    <t>W_F.10015.09.03.01: Xamerin Platform Optimization</t>
  </si>
  <si>
    <t>W_F.10015.10.01.01: Green Direct</t>
  </si>
  <si>
    <t>W_F.10015.11.01.01: Enterprise Application Data Archiving</t>
  </si>
  <si>
    <t>W_F.10015.11.02.01: Command Center Upgrade 2021</t>
  </si>
  <si>
    <t>W_F.10015.11.03.01: Gas Control Workstations Upgrade</t>
  </si>
  <si>
    <t>W_F.10015.11.04.01: Windows Server 2012 Upgrade</t>
  </si>
  <si>
    <t>W_F.10015.11.06.01: Migration to Dynatrace SaaS</t>
  </si>
  <si>
    <t>W_F.10015.11.07.01: Departmental Applications Upgrades</t>
  </si>
  <si>
    <t>W_F.10015.12.01.01: MIGRATE FROM TABLEAU TO POWER BI</t>
  </si>
  <si>
    <t>W_F.10016.01.01.02: IT Enterprise Architecture System</t>
  </si>
  <si>
    <t>W_F.10016.01.01.03: IT Enterprise Architecture Tool 2022</t>
  </si>
  <si>
    <t>W_F.10016.01.01.04: IT Enterprise Architecture 2023-27</t>
  </si>
  <si>
    <t>W_F.10017.01.06.01: Checkread Software Upgrade</t>
  </si>
  <si>
    <t>W_F.10017.02.01.03: CLSD Annual Comm Room Tech Refresh 2022</t>
  </si>
  <si>
    <t>W_F.10017.02.02.03: Annual Data Center Tech Refresh 2022-26</t>
  </si>
  <si>
    <t>W_F.10017.02.02.04: Annual Data Center Tech Refresh (2023+)</t>
  </si>
  <si>
    <t>W_F.10017.02.03.01: DR for BW</t>
  </si>
  <si>
    <t>W_F.10017.02.04.02: Enterpr Monitoring Standardization 2022</t>
  </si>
  <si>
    <t>W_F.10017.03.01.03: PC and TB Refresh New</t>
  </si>
  <si>
    <t>W_F.10017.03.05.02: Annual End User PC Refresh 2022-2026</t>
  </si>
  <si>
    <t>W_F.10017.03.08.01: Annual  AV/Conf Room Tech Refresh</t>
  </si>
  <si>
    <t>W_F.10017.04.03.02: eWFM Back Office Component</t>
  </si>
  <si>
    <t>W_F.10017.05.02.01: Radio Legal Obligations</t>
  </si>
  <si>
    <t>W_F.10017.05.03.02: Annual MS Enterprise Agreement Growth</t>
  </si>
  <si>
    <t>W_F.10017.05.04.01: Workplace Mobility Program</t>
  </si>
  <si>
    <t>W_F.10017.05.04.03: Employee Engagement</t>
  </si>
  <si>
    <t>W_F.10017.05.05.01: Comm and Netwrk Enhancements at Baker</t>
  </si>
  <si>
    <t>W_F.10017.05.07.01: DC Battery Management</t>
  </si>
  <si>
    <t>W_F.10017.05.07.02: DC Battery Management 2022-26</t>
  </si>
  <si>
    <t>W_F.10017.05.08.01: Underground Fuel Tank Removal</t>
  </si>
  <si>
    <t>W_F.10017.06.01.01: Data Analytics</t>
  </si>
  <si>
    <t>W_F.10017.06.02.01: Disaster Recovery Solutions Ops</t>
  </si>
  <si>
    <t>W_F.10017.06.03.01: Jabber</t>
  </si>
  <si>
    <t>W_F.10017.06.03.02: E911 for Jabber Voice</t>
  </si>
  <si>
    <t>W_F.10017.07.01.02: OpenText Migrations</t>
  </si>
  <si>
    <t>W_F.10017.07.01.03: IPP SharePoint Upgrade NERC</t>
  </si>
  <si>
    <t>W_F.10017.07.01.04: OpenText ECM Upgrade</t>
  </si>
  <si>
    <t>Change to: 12/31/2027</t>
  </si>
  <si>
    <t>W_F.10017.08.02.01: Annual Scada Refresh</t>
  </si>
  <si>
    <t>W_F.10017.08.02.03: Annual Telecom SCADA Refresh 2022-26</t>
  </si>
  <si>
    <t>W_F.10017.08.03.01: Enhanced Substation Communications</t>
  </si>
  <si>
    <t>W_F.10017.08.04.01: Gas Scada Reliability</t>
  </si>
  <si>
    <t>W_F.10017.08.05.01: Enhanced Substation</t>
  </si>
  <si>
    <t>W_F.10017.08.06.01: Scada Growth Point Licensing</t>
  </si>
  <si>
    <t>W_F.10017.08.07.01: 700MHz Spectrum</t>
  </si>
  <si>
    <t>Closing every month at 19.25%</t>
  </si>
  <si>
    <t>W_F.10017.08.08.01: ASAT to RTAC Replacement</t>
  </si>
  <si>
    <t>W_F.10017.09.02.01: Email Security Gateway Refresh</t>
  </si>
  <si>
    <t>W_F.10017.09.04.02: Additional NPC for Palo Alto Firewalls</t>
  </si>
  <si>
    <t>W_F.10017.09.04.03: Palo Alto CheckPoint Replacement</t>
  </si>
  <si>
    <t>W_F.10017.09.04.07: SAP Security Roles Optimization</t>
  </si>
  <si>
    <t>W_F.10017.09.07.01: LogRhythm Upgrade</t>
  </si>
  <si>
    <t>W_F.10017.09.08.01: DDoS Protection (Layer 7)</t>
  </si>
  <si>
    <t>W_F.10017.09.08.03: Internal DDoS Protections</t>
  </si>
  <si>
    <t>W_F.10017.09.09.01: Phantom</t>
  </si>
  <si>
    <t>W_F.10017.09.11.01: Annual Network&amp;Voice Tech Refresh/Growth</t>
  </si>
  <si>
    <t>W_F.10017.10.03.02: Annual Server Virtualization Growth</t>
  </si>
  <si>
    <t>W_F.10017.10.03.03: Annual Server Virtualization Growth New</t>
  </si>
  <si>
    <t>W_F.10017.10.06.02: Annual Windows Server Refresh</t>
  </si>
  <si>
    <t>W_F.10017.10.06.03: Annual Windows Server Refresh New</t>
  </si>
  <si>
    <t>W_F.10017.10.06.04: Annual Server Growth 2022-2026</t>
  </si>
  <si>
    <t>W_F.10017.10.08.01: Move It Central In Dr</t>
  </si>
  <si>
    <t>W_F.10017.10.09.01: Refresh Of Remote Site Infrastructure</t>
  </si>
  <si>
    <t>W_F.10017.10.09.02: Hyper Converged Infra Refresh</t>
  </si>
  <si>
    <t>W_F.10017.10.10.01: SCCM Hardware Refresh</t>
  </si>
  <si>
    <t>W_F.10017.10.11.01: ARC</t>
  </si>
  <si>
    <t>W_F.10017.10.11.02: DNS Platform</t>
  </si>
  <si>
    <t>W_F.10017.10.12.01: PSE at Work IT</t>
  </si>
  <si>
    <t>W_F.10017.10.13.01: Cloud Infrastructure Build</t>
  </si>
  <si>
    <t>W_F.10017.10.14.01: Windows 10 Base Image</t>
  </si>
  <si>
    <t>W_F.10017.10.15.01: Private Certificate Authority</t>
  </si>
  <si>
    <t>W_F.10017.10.16.01: CheckPoint Capsule Cloud Replacement</t>
  </si>
  <si>
    <t>W_F.10017.10.17.03: SharePoint Upgrade</t>
  </si>
  <si>
    <t>W_F.10017.10.18.01: Directory Services Optimization</t>
  </si>
  <si>
    <t>W_F.10017.10.19.01: Data Center UPS Battery Replacement</t>
  </si>
  <si>
    <t>W_F.10017.10.20.01: Annual Corporate Comm Room Tech Refresh</t>
  </si>
  <si>
    <t>W_F.10017.10.21.01: Purch &amp; Implmnt Syst Orchestration Tool</t>
  </si>
  <si>
    <t>W_F.10017.11.01.02: Annual Strge Bckup Growth and Refresh</t>
  </si>
  <si>
    <t>W_F.10017.11.01.03: Annual Strge Bckup Growth Refresh New</t>
  </si>
  <si>
    <t>W_F.10017.11.01.04: Annual Storage Growth 2022-2026</t>
  </si>
  <si>
    <t>W_F.10017.11.02.02: Annual Lunix Aix Refresh and Growth</t>
  </si>
  <si>
    <t>W_F.10017.11.03.01: Orchestration for System</t>
  </si>
  <si>
    <t>W_F.10017.11.03.02: Implement Syst Orchestration Tools 2021</t>
  </si>
  <si>
    <t>W_F.10017.12.01.01: Annual Fiber Refresh</t>
  </si>
  <si>
    <t>W_F.10017.12.01.03: Annual Fiber Refresh Repair 2022-26</t>
  </si>
  <si>
    <t>W_F.10017.12.03.01: Annual Microwave Radio Refresh</t>
  </si>
  <si>
    <t>W_F.10017.12.05.01: Annual RF Refresh</t>
  </si>
  <si>
    <t>W_F.10017.12.05.03: Annual Telecom RF Refresh 2022-26</t>
  </si>
  <si>
    <t>W_F.10017.12.06.03: Annual Telecom Equip Growth Tool 2022-26</t>
  </si>
  <si>
    <t>W_F.10017.12.08.03: Transport Refresh New</t>
  </si>
  <si>
    <t>W_F.10017.12.08.04: Annual Telecom Network Refresh 2022-2026</t>
  </si>
  <si>
    <t>W_F.10017.12.09.02: Annual Test Equipment Refresh</t>
  </si>
  <si>
    <t>W_F.10017.12.10.01: Baldi To White River MW Upgrade</t>
  </si>
  <si>
    <t>W_F.10017.12.11.01: Channel Bank Growth and Refresh</t>
  </si>
  <si>
    <t>W_F.10017.12.12.01: Cisco Upgrade</t>
  </si>
  <si>
    <t>W_F.10017.12.12.02: Cisco Orders</t>
  </si>
  <si>
    <t>W_F.10017.12.13.01: Zetron Data Base</t>
  </si>
  <si>
    <t>W_F.10017.12.14.01: Fiber Network Upgrade</t>
  </si>
  <si>
    <t>W_F.10017.12.15.01: Gas Circuit Reliability Enhancement</t>
  </si>
  <si>
    <t>W_F.10017.12.16.01: Applications</t>
  </si>
  <si>
    <t>W_F.10017.12.17.01: Bellevue Tower MAS</t>
  </si>
  <si>
    <t>W_F.10017.12.17.02: Upper Baker Glover Tower Replacement</t>
  </si>
  <si>
    <t>W_F.10017.12.19.02: Radio Upgrade</t>
  </si>
  <si>
    <t>W_F.10017.12.20.01: RTU Upgrade</t>
  </si>
  <si>
    <t>W_F.10017.12.21.01: Goldendale Microwave</t>
  </si>
  <si>
    <t>W_F.10017.12.23.04: Annual Network Tech Refresh 2022-2026</t>
  </si>
  <si>
    <t>W_F.10017.12.24.01: AWS Direct Connect SNO WES</t>
  </si>
  <si>
    <t>W_F.10017.12.25.02: Annual Audio Visual Tech Refresh 2022-26</t>
  </si>
  <si>
    <t>W_F.10017.12.26.01: Generation Sites</t>
  </si>
  <si>
    <t>W_F.10017.12.26.02: Generation Infrastructure Prgrm 2022-26</t>
  </si>
  <si>
    <t>W_F.10017.12.27.01: Move of Telecom Core</t>
  </si>
  <si>
    <t>W_F.10017.12.28.01: GIS Fiber Mapping</t>
  </si>
  <si>
    <t>W_F.10017.12.29.01: Annual Telecom Comm Sites Tech Refresh</t>
  </si>
  <si>
    <t>W_F.10017.13.01.02: Annual Voice Equipment Refresh</t>
  </si>
  <si>
    <t>W_F.10017.13.02.02: Annual VOIP Deployment and Refresh</t>
  </si>
  <si>
    <t>W_F.10017.13.03.02: VOIP Deployment and Refresh</t>
  </si>
  <si>
    <t>W_F.10017.13.03.03: DC Access Center Refresh</t>
  </si>
  <si>
    <t>W_F.10017.13.05.01: ACTR 2021</t>
  </si>
  <si>
    <t>W_F.10017.13.06.01: Voice Recording Tech Refresh</t>
  </si>
  <si>
    <t>W_F.10017.15.01.01: Automate Policy Enf in Cloud and On Prem</t>
  </si>
  <si>
    <t>W_F.10017.15.01.03: Automation API Platform</t>
  </si>
  <si>
    <t>W_F.10017.15.01.04: Cloud Cost Optimization Tooling Refresh</t>
  </si>
  <si>
    <t>W_F.10018.01.01.01: Enterprise Architecture Tool</t>
  </si>
  <si>
    <t>W_F.10018.02.02.01: IT Client Software Growth</t>
  </si>
  <si>
    <t>W_F.10018.02.03.01: Opex to Capex Maint</t>
  </si>
  <si>
    <t>W_F.10018.02.03.02: Opex to Capital Maint 2022-2026</t>
  </si>
  <si>
    <t>W_F.10018.02.03.03: Capitalized IT Support Agreements</t>
  </si>
  <si>
    <t>W_F.10018.02.03.04: Capitalized Cloud Services</t>
  </si>
  <si>
    <t>W_F.10018.02.04.01: Annual Enterprise App Growth 2022-2026</t>
  </si>
  <si>
    <t>W_F.10018.04.02.01: Data Encryption</t>
  </si>
  <si>
    <t>W_F.10018.04.03.01: Onboarding Of Third Party Vendors</t>
  </si>
  <si>
    <t>W_F.10018.04.04.01: Privileged Identity Management</t>
  </si>
  <si>
    <t>W_F.10018.04.05.01: Automation RFP</t>
  </si>
  <si>
    <t>W_F.10018.04.06.01: Security Operations Center</t>
  </si>
  <si>
    <t>W_F.10018.04.07.01: SIEM</t>
  </si>
  <si>
    <t>W_F.10018.04.10.01: Phishing Training Tool</t>
  </si>
  <si>
    <t>REL   //  CLOS</t>
  </si>
  <si>
    <t>W_F.10018.05.01.01: Jump Server</t>
  </si>
  <si>
    <t>W_F.10020.01.01.02: Egrc Build Out Phase 3</t>
  </si>
  <si>
    <t>W_F.10025.01.03.01: Generation Nerc Firewall Upgrade V</t>
  </si>
  <si>
    <t>W_F.10025.01.04.02: Cyber Audit Web Server Upgrade</t>
  </si>
  <si>
    <t>W_F.10025.01.04.03: DNA Fusion Upgrade</t>
  </si>
  <si>
    <t>W_F.10025.01.04.04: Threat Vulnerability Assessment (TVA)</t>
  </si>
  <si>
    <t>W_F.10025.01.04.05: Reconeyez Wireless Video</t>
  </si>
  <si>
    <t>W_F.10025.01.04.06: Phys Sec Imprvmts-High-Risk Sites &amp; Sys</t>
  </si>
  <si>
    <t>W_F.10025.01.05.01: Zero Trust Strategy for TSA Gas Pipeline</t>
  </si>
  <si>
    <t>W_F.10025.01.05.02: Physical Security Gas Facility Improv</t>
  </si>
  <si>
    <t>W_F.10025.01.05.03: Jackson Prairie IT Infrastructure</t>
  </si>
  <si>
    <t>W_F.10025.01.05.04: Zero Trust Strategy for TSA Enterprise</t>
  </si>
  <si>
    <t>W_F.10025.02.01.01: CASB Cloud Access Security</t>
  </si>
  <si>
    <t>W_F.10025.02.01.02: Endpoint Detection and Response</t>
  </si>
  <si>
    <t>W_F.10025.02.01.03: Public Key Infrastructure</t>
  </si>
  <si>
    <t>W_F.10025.02.01.04: Tenable.io</t>
  </si>
  <si>
    <t>W_F.10025.02.01.05: Additional MCAS Use Cases</t>
  </si>
  <si>
    <t>W_F.10025.02.01.06: CDC Extension &amp; Efficiency</t>
  </si>
  <si>
    <t>W_F.10025.02.01.07: Transportation Security Admin TSA</t>
  </si>
  <si>
    <t>W_F.10026.01.01.02: Workspace Reservation System</t>
  </si>
  <si>
    <t>W_F.10026.01.01.03: Robotic Process Automation (2023-27)</t>
  </si>
  <si>
    <t>Change to: %CWIP to close &gt;&gt;&gt; Closing every Nov</t>
  </si>
  <si>
    <t>Please update WBS BFD</t>
  </si>
  <si>
    <t>Mauren Olsen</t>
  </si>
  <si>
    <t>Please update to Closing March 2024 &amp; Closing every December</t>
  </si>
  <si>
    <t>Closing Sept 2023 and every December</t>
  </si>
  <si>
    <t>$689K placed into serviced but hasn't unitized.  Seems a delay in depr group that PA works with the plan on.</t>
  </si>
  <si>
    <t>W_K.10002.01.01.01: LBK Clubhouse Remodel Visitor Center</t>
  </si>
  <si>
    <t>W_K.10002.01.01.02: LBK Comp Redevelopment New Bldg</t>
  </si>
  <si>
    <t>W_K.10002.01.01.03: LBK Landslide Instrumentation</t>
  </si>
  <si>
    <t>W_K.10002.01.01.04: LBK Runner Replace and Synch Cond Mode</t>
  </si>
  <si>
    <t>W_K.10002.01.01.06: LBK FSC Guide Net Replacement</t>
  </si>
  <si>
    <t>W_K.10002.01.02.01: UBK Digital Governor and Controls U1 U2</t>
  </si>
  <si>
    <t>W_K.10002.01.02.02: UBK Relay Protection U1 U2</t>
  </si>
  <si>
    <t>W_K.10002.01.02.03: UBK Security</t>
  </si>
  <si>
    <t>W_K.10002.01.02.04: UBK Work Boat</t>
  </si>
  <si>
    <t>W_K.10002.01.02.05: UBK FSC Primary Pump</t>
  </si>
  <si>
    <t>W_K.10002.01.02.06: UBK U2 Runner Replacement</t>
  </si>
  <si>
    <t>order BFD date should be updated to 2028</t>
  </si>
  <si>
    <t>W_K.10003.01.01.03: LBK Hatchery Raceway Project</t>
  </si>
  <si>
    <t>Closings of $10.2M are higher than the 2023 closing CWIP plus forecast 2023 capex of $9.9M</t>
  </si>
  <si>
    <t>W_K.10003.02.01.02: UBK W Pass Dike Instrmt n Stability Eval</t>
  </si>
  <si>
    <t>No change; Stephanie confirmed 11/6/23</t>
  </si>
  <si>
    <t>W_K.10005.01.01.01: COL U1 U2 Operational</t>
  </si>
  <si>
    <t>W_K.10005.01.01.02: COL U1 U2 Small Tools</t>
  </si>
  <si>
    <t>W_K.10005.01.01.03: COL U1 U2 Land Sales</t>
  </si>
  <si>
    <t>W_K.10005.01.02.02: COL U3 U4 Land Sales</t>
  </si>
  <si>
    <t>W_K.10005.01.02.03: COL U3 U4 Small Tools</t>
  </si>
  <si>
    <t>Closing Oct 2023, Oct 2024, and every November</t>
  </si>
  <si>
    <t>Sean said capex amount $1M might shift out to later month.  No Change to Closing methodology/.BFD</t>
  </si>
  <si>
    <t>Closing May 2024 then every Jul and Oct 2025</t>
  </si>
  <si>
    <t>Update %CWIP to Close &gt;&gt;&gt; Closing May 2024 and every July</t>
  </si>
  <si>
    <t>Closing Oct 2023 (51%), and every June</t>
  </si>
  <si>
    <t>Checking Project Status due to forecast variance for Oct 2023</t>
  </si>
  <si>
    <t>Closing Oct 2023 (14%), Jul 2024, Jul 2027, Jul 2028, and Oct 2028</t>
  </si>
  <si>
    <t>Update %CWIP to Close &gt;&gt;&gt; Closing Oct 2023 (14%) and every July</t>
  </si>
  <si>
    <t>W_K.10008.01.01.01: FREDDY 1 Exciter Upgrade</t>
  </si>
  <si>
    <t>W_K.10008.01.01.02: FREDDY 1 Nox Catalyst Replacement</t>
  </si>
  <si>
    <t>Closing Jun 2027</t>
  </si>
  <si>
    <t>there is capex spending in 2028??? -- Mauren Asked Melissa on Nov 9th and waiting for a response</t>
  </si>
  <si>
    <t>W_K.10008.01.01.04: FREDDY 1 Small Tools</t>
  </si>
  <si>
    <t>Closing June 2027, Oct 2027, and Oct 2028</t>
  </si>
  <si>
    <t>Closing Oct 2023 (27%), Aug 2024 (100%), June 2025 (40%), Jul 2025 (100%), June 2026 (33%), Aug 2026 (100%), Jun 2027 (63%), Aug 2027 (100%), and then every November</t>
  </si>
  <si>
    <t>Checking BFD dates</t>
  </si>
  <si>
    <t>W_K.10009.01.01.05: FRA Exhaust Stacks Repl U3 U4</t>
  </si>
  <si>
    <t>Closing every August</t>
  </si>
  <si>
    <t>Closing June 2024 (25%), Aug 2024 (100%), Aug 2025 (100%), Jun 2026 (75%), Aug 2026 (100%), Jun 2027 (60%), Aug 2027 (100%), and every November</t>
  </si>
  <si>
    <t>Closing Jun 2026 and every Sept 2026</t>
  </si>
  <si>
    <t>W_K.10011.01.03.02: FRE Electrolyzer Pilot Program</t>
  </si>
  <si>
    <t>W_K.10012.01.01.10: BPCC Faster Pmt Posting</t>
  </si>
  <si>
    <t>W_K.10012.01.05.11: IWM EFR Electric First Response</t>
  </si>
  <si>
    <t>Closing Jun 2024, Jun 2025, Jun 2026 (86%), Sept 2026 (100%), Jun 2027, and Jun 2028</t>
  </si>
  <si>
    <t>Checking order BFDs with Emmalee-- Looks like approx $500K is going to be placed in service in 2023.</t>
  </si>
  <si>
    <t>W_K.10014.01.01.01: GLD Cation Anion Mixed Bed Tank Replacem</t>
  </si>
  <si>
    <t>W_K.10014.01.01.03: GLD Fin Fan Cooler Installation</t>
  </si>
  <si>
    <t>W_K.10014.01.01.04: GLD Replace DCS Control System</t>
  </si>
  <si>
    <t>W_K.10014.01.01.05: GLD Vibration Control Installation</t>
  </si>
  <si>
    <t>W_K.10014.01.01.06: GLD SCR Replacement</t>
  </si>
  <si>
    <t>Closings of $297K are lower than the 2023 closing CWIP of $1.9M</t>
  </si>
  <si>
    <t>Closing Jul 2025 (75%), Sept 2025 (95%), and then every December</t>
  </si>
  <si>
    <t>Update %CWIP to Close &gt;&gt;&gt; Jul 2025 (75%), Sept 2025 (10)%), and every December</t>
  </si>
  <si>
    <t>Update %CWIP to Close &gt;&gt;&gt; Closing Sept 2024(40%), Dec 2024 (50%), Sept 2025 (40%), Dec 2025 (50%), Sept 2026 (50%), Dec 2026 (50), and every September</t>
  </si>
  <si>
    <t>W_K.10016.01.01.02: JP Cost Of Removal and Salvage</t>
  </si>
  <si>
    <t>W_K.10016.01.01.03: JP Small Tools</t>
  </si>
  <si>
    <t>W_K.10016.01.01.04: JP 100% Cor Salvage Between Partners</t>
  </si>
  <si>
    <t>W_K.10017.01.01.03: BKR Elk Habitat</t>
  </si>
  <si>
    <t>W_K.10017.01.01.04: BKR Flow Implementation Capital</t>
  </si>
  <si>
    <t>W_K.10017.01.01.05: BKR Forest Habitat</t>
  </si>
  <si>
    <t>Closing Dec 2024, Dec 2025, Oct 2026, Oct 2027, and Oct 2028</t>
  </si>
  <si>
    <t>Update %CWIP to Close &gt;&gt;&gt; Closing every December</t>
  </si>
  <si>
    <t>W_K.10017.01.01.06: BKR Water Quality Capital</t>
  </si>
  <si>
    <t>W_K.10017.01.01.07: BKR Wetland Habitat Capital</t>
  </si>
  <si>
    <t>Closing Dec 2024, Nov 2025, Oct 2026, Oct 2027, and Oct 2028</t>
  </si>
  <si>
    <t>W_K.10017.01.02.01: HPK Eagle Conservation Plan</t>
  </si>
  <si>
    <t>W_K.10017.01.03.01: LSR1 Eagle Conservation Plan</t>
  </si>
  <si>
    <t>W_K.10017.01.04.01: WLD Eagle Conservation Plan</t>
  </si>
  <si>
    <t>Closings of $3M are lower than the 2023 closing CWIP plus forecast 2023 capex of $11M</t>
  </si>
  <si>
    <t>W_K.10018.01.01.03: LSR1 Wind Plant Work</t>
  </si>
  <si>
    <t>Closing every May</t>
  </si>
  <si>
    <t>Looks like the work order BFD should indicate May 2024.  Checking with Sara K.</t>
  </si>
  <si>
    <t>W_K.10020.01.01.01: MTF DCS Alarm n Event Mgt System Upgrade</t>
  </si>
  <si>
    <t>W_K.10020.01.01.02: MTF Gear Box Replacement</t>
  </si>
  <si>
    <t>W_K.10020.01.01.04: MTF CEMS Software and Hardware</t>
  </si>
  <si>
    <t>W_K.10020.01.01.05: MTF Reverse Osmosis Replacement</t>
  </si>
  <si>
    <t>W_K.10020.01.01.06: MTF AC Unit Admin Bldg</t>
  </si>
  <si>
    <t>W_K.10020.01.01.07: MTF Major Maintenance</t>
  </si>
  <si>
    <t>Closing every October</t>
  </si>
  <si>
    <t>W_K.10022.01.01.01: SNO Implementation</t>
  </si>
  <si>
    <t>W_K.10022.01.01.03: SNO Powerhouse 2 Flowline</t>
  </si>
  <si>
    <t>W_K.10022.01.01.04: SNO U5 Erosion Repair</t>
  </si>
  <si>
    <t>W_K.10022.02.01.01: SNO Armature Coils Replace U2 U3 U4</t>
  </si>
  <si>
    <t>W_K.10022.02.01.02: SNO Bucket Replacement U1 U2 U3 U4</t>
  </si>
  <si>
    <t>W_K.10022.02.01.03: SNO Tubine Covers U1 U2 U3 U4</t>
  </si>
  <si>
    <t>W_K.10022.02.01.04: SNO Headcover and Erosion U6</t>
  </si>
  <si>
    <t>W_K.10022.02.01.05: SNO Lower Boardwalk Rebuild</t>
  </si>
  <si>
    <t>Closing every December, starting Dec 2024</t>
  </si>
  <si>
    <t>Update %CWIP to Close &gt;&gt;&gt; Closing every August</t>
  </si>
  <si>
    <t>W_K.10024.01.01.01: SMS Combustion Inspection</t>
  </si>
  <si>
    <t>W_K.10024.01.01.02: SMS Parking Lot</t>
  </si>
  <si>
    <t>W_K.10024.01.01.03: SMS Pipeline Ownership</t>
  </si>
  <si>
    <t>W_K.10024.01.01.04: SMS Shop Expansion</t>
  </si>
  <si>
    <t>W_K.10024.01.01.05: SMS CT Major Inspection</t>
  </si>
  <si>
    <t>W_K.10024.01.01.06: SMS Compressed Air System</t>
  </si>
  <si>
    <t>W_K.10024.01.01.07: SMS Gas Turbine Battery</t>
  </si>
  <si>
    <t>W_K.10024.01.01.08: SMS HRSG Expansion Joint Replacement</t>
  </si>
  <si>
    <t>W_K.10025.01.01.01: LNG Plant</t>
  </si>
  <si>
    <t>W_K.10025.01.01.02: IMO 2020 Compatability</t>
  </si>
  <si>
    <t>W_K.10025.01.02.01: LNG 1 Mile Pipe Connector</t>
  </si>
  <si>
    <t>W_K.10025.01.02.02: LNG 4 Mile Pipe To Plant</t>
  </si>
  <si>
    <t>W_K.10025.01.02.03: LNG Clover Creek Limit Station Modi</t>
  </si>
  <si>
    <t>W_K.10025.01.02.04: LNG Distribution System Dev</t>
  </si>
  <si>
    <t>W_K.10025.01.02.05: LNG Fredrickson Gate Station Expansion</t>
  </si>
  <si>
    <t>W_K.10025.01.02.06: LNG Golden Givens New Limit Station</t>
  </si>
  <si>
    <t>W_K.10025.01.03.01: LNG IT Business Enablement</t>
  </si>
  <si>
    <t>Closing Dec 2023 (67%), Jun 2024 (50%), Aug 2024 (100%), Jul 2026, Jul 2027, Nov 2027, and Nov 2028</t>
  </si>
  <si>
    <t>Closing Aug 2026 and every September</t>
  </si>
  <si>
    <t>Please update to Closing Dec 2023, Aug 2026 and every September</t>
  </si>
  <si>
    <t>W_K.10027.01.01.02: WHH U3 Major</t>
  </si>
  <si>
    <t>W_K.10028.01.01.02: WLD Substation Misc Capital</t>
  </si>
  <si>
    <t>Closing Sept 2025 and every December</t>
  </si>
  <si>
    <t>Closings of $1.2M are lower than the 2023 closing CWIP plus forecast 2023 capex of $4.3M</t>
  </si>
  <si>
    <t>W_K.10029.01.01.01: FERN UPS n Battery Charger Replacement</t>
  </si>
  <si>
    <t>W_K.10029.01.01.02: FERN Repl Cntrl n Steamer Unit A Unit B</t>
  </si>
  <si>
    <t>W_K.10030.01.01.01: ENC Battery Bank Replacement</t>
  </si>
  <si>
    <t>W_K.10030.01.01.02: ENC Water Treatment Silica Monitor</t>
  </si>
  <si>
    <t>W_K.10030.01.01.03: ENC Boiler Feed Pump Replacement</t>
  </si>
  <si>
    <t>W_K.10030.01.01.04: ENC HRSG 1 Replacement</t>
  </si>
  <si>
    <t>W_K.10030.01.01.05: ENC SCR Replacement U1 U2 U3</t>
  </si>
  <si>
    <t>W_K.10030.01.01.06: ENC Expansion Joint and Drain Repl</t>
  </si>
  <si>
    <t>W_K.10032.01.01.01: WLD Battery Project</t>
  </si>
  <si>
    <t>W_K.10033.01.01.01: LSR1 and HPK BA Move</t>
  </si>
  <si>
    <t>W_K.10035.01.01.01: FRA Unit 1 Major Inspection</t>
  </si>
  <si>
    <t>W_K.10035.01.01.02: FRA Unit 2 to 4 Hot Gas Path</t>
  </si>
  <si>
    <t>W_K.10036.01.02.01: COL 1&amp;2 Decommissioning (Non-legal)</t>
  </si>
  <si>
    <t>W_K.10036.02.02.01: COL 3&amp;4 Decommissioning (Non-legal)</t>
  </si>
  <si>
    <t>Update BFD to 12/2023</t>
  </si>
  <si>
    <t>Nick Coulson - 11/2/23</t>
  </si>
  <si>
    <t>W_K.10038.02.01.01: Rooftop Solar Program</t>
  </si>
  <si>
    <t>2023 budget dollars need to transfer to DER Solar and Storage projects</t>
  </si>
  <si>
    <t>W_K.10039.01.01.01: Trading Floor Hardware Replacement</t>
  </si>
  <si>
    <t>W_K.10040.01.01.01: Gordon Butte Hydro Pump Storage</t>
  </si>
  <si>
    <t>Closing Aug 2026, July 2027 (40%), and every September</t>
  </si>
  <si>
    <t>W_K.10041.01.01.02: CMN Major Maintenance Activity</t>
  </si>
  <si>
    <t>Closing every September</t>
  </si>
  <si>
    <t>W_K.10042.01.01.01: Appaloosa Solar Project</t>
  </si>
  <si>
    <t>Looks like $12.5M capex forecast to 2023 but no work orders no activity yet.  Should I ask about this?</t>
  </si>
  <si>
    <t>W_PLACEHOLDER_01: Supply Chain Stabilization</t>
  </si>
  <si>
    <t>Future Project</t>
  </si>
  <si>
    <t>W_PLACEHOLDER_02: Gas Control Upgrade</t>
  </si>
  <si>
    <t>W_PLACEHOLDER_03: Cust Usage Disaggregation and Presentmnt</t>
  </si>
  <si>
    <t>W_PLACEHOLDER_04: IWM R5 Customer and Project Enhancement</t>
  </si>
  <si>
    <t>W_PLACEHOLDER_05: PSE 2030 Digital Experience</t>
  </si>
  <si>
    <t>W_PLACEHOLDER_07: Demand Response</t>
  </si>
  <si>
    <t>W_PLACEHOLDER_08: CAISO Day Ahead Market Enhancements</t>
  </si>
  <si>
    <t>W_PLACEHOLDER_09: E UG Feeders</t>
  </si>
  <si>
    <t>No changes</t>
  </si>
  <si>
    <t>W_PLACEHOLDER_10: ADMS - OMS Replacement</t>
  </si>
  <si>
    <t>W_PLACEHOLDER_100: Streetlight New Busnss DB SAP Conversion</t>
  </si>
  <si>
    <t>W_PLACEHOLDER_101: Substation Forms Automation</t>
  </si>
  <si>
    <t>W_PLACEHOLDER_102: Transmission &amp; Generation Facilities DB</t>
  </si>
  <si>
    <t>W_PLACEHOLDER_103: Transmission GIS</t>
  </si>
  <si>
    <t>W_PLACEHOLDER_104: Treasury &amp; Risk Management Enhancement</t>
  </si>
  <si>
    <t>W_PLACEHOLDER_105: Zero Trust Strategy for TSA - Enterprise</t>
  </si>
  <si>
    <t>W_PLACEHOLDER_106: Zero Trust Strtgy for TSA - Gas Pipeline</t>
  </si>
  <si>
    <t>W_PLACEHOLDER_107: ETRMS Consolidation</t>
  </si>
  <si>
    <t>Email Stephanie on 11/03/2023</t>
  </si>
  <si>
    <t>W_PLACEHOLDER_109: Bill Discount Rate</t>
  </si>
  <si>
    <t>W_PLACEHOLDER_11: Enterprise PPM Tool</t>
  </si>
  <si>
    <t>W_PLACEHOLDER_110: Call Center Techn Platform Modernization</t>
  </si>
  <si>
    <t>W_PLACEHOLDER_111: CETA Misc Projects</t>
  </si>
  <si>
    <t>W_PLACEHOLDER_112: Digital Workplace Transformation</t>
  </si>
  <si>
    <t>W_PLACEHOLDER_113: EDRMS Phase 2 (OpenText)</t>
  </si>
  <si>
    <t>W_PLACEHOLDER_114: Facilities and Workplace Management</t>
  </si>
  <si>
    <t>W_PLACEHOLDER_115: EMS Platform Replacement</t>
  </si>
  <si>
    <t>W_PLACEHOLDER_117: Enterprise Application Integration</t>
  </si>
  <si>
    <t>W_PLACEHOLDER_119: Facilities Opt-RedWest/S King-Lease Exit</t>
  </si>
  <si>
    <t>W_PLACEHOLDER_12: Plant Technical Services</t>
  </si>
  <si>
    <t>W_PLACEHOLDER_120: Ferndale - 2023 Major</t>
  </si>
  <si>
    <t>W_PLACEHOLDER_121: Facility Annual Replacement</t>
  </si>
  <si>
    <t>W_PLACEHOLDER_122: Gas Mega Rule Compliance</t>
  </si>
  <si>
    <t>W_PLACEHOLDER_123: GIS Upgrade - Smallworld</t>
  </si>
  <si>
    <t>W_PLACEHOLDER_124: Grid Mod Misc Projects</t>
  </si>
  <si>
    <t>W_PLACEHOLDER_126: New Generation Placeholder</t>
  </si>
  <si>
    <t>Taken out of plan</t>
  </si>
  <si>
    <t>W_PLACEHOLDER_127: Cust Relationship Mgmt Platfrm (NonCEIP)</t>
  </si>
  <si>
    <t>W_PLACEHOLDER_128: Complex Billing Functionality (NonCEIP)</t>
  </si>
  <si>
    <t>W_PLACEHOLDER_129: Virtual PowerPlan (NonCEIP)</t>
  </si>
  <si>
    <t>W_PLACEHOLDER_13: ADMS Enhancements</t>
  </si>
  <si>
    <t>W_PLACEHOLDER_130: DER Innovation Process (NonCEIP)</t>
  </si>
  <si>
    <t>W_PLACEHOLDER_131: Demand Response (NonCEIP)</t>
  </si>
  <si>
    <t>W_PLACEHOLDER_132: Cust Sited Energy Strge Demos (NonCEIP)</t>
  </si>
  <si>
    <t>W_PLACEHOLDER_133: Rooftop Solar Program (NonCEIP)</t>
  </si>
  <si>
    <t>W_PLACEHOLDER_134: Cust Sited Energy Strge Pilot (NonCEIP)</t>
  </si>
  <si>
    <t>W_PLACEHOLDER_135: DER Enablement (NonCEIP)</t>
  </si>
  <si>
    <t>W_PLACEHOLDER_136: DER Resource Acquisition (NonCEIP)</t>
  </si>
  <si>
    <t>W_PLACEHOLDER_137: E Resilience Enhancement (NonCEIP)</t>
  </si>
  <si>
    <t>W_PLACEHOLDER_138: E Substation SCADA (NonCEIP)</t>
  </si>
  <si>
    <t>W_PLACEHOLDER_139: PSE 2030 Digital Experience (NonCEIP)</t>
  </si>
  <si>
    <t>W_PLACEHOLDER_14: Facilities Opt Bothell G Lease Exit</t>
  </si>
  <si>
    <t>W_PLACEHOLDER_140: UI Model Enhancement</t>
  </si>
  <si>
    <t>W_PLACEHOLDER_141: Escalation - Inflation Placeholder</t>
  </si>
  <si>
    <t>W_PLACEHOLDER_15: Up and Go Electric Pilots</t>
  </si>
  <si>
    <t>Placeholder not needed</t>
  </si>
  <si>
    <t>Confirmed by Dan on 10/30/2023</t>
  </si>
  <si>
    <t>W_PLACEHOLDER_16: UBK Upper Hatchery Expansion Phase II</t>
  </si>
  <si>
    <t>Confirmed by Tony on 11/07/23</t>
  </si>
  <si>
    <t>W_PLACEHOLDER_17: Multi Family Solar Offering</t>
  </si>
  <si>
    <t>No $; IT</t>
  </si>
  <si>
    <t>W_PLACEHOLDER_174: Facilities Unplanned Capital</t>
  </si>
  <si>
    <t>No Change; Eleanor Ewry on 10/31/23</t>
  </si>
  <si>
    <t>Change to: 9/30/2027</t>
  </si>
  <si>
    <t>W_PLACEHOLDER_18: Net Metering 2.0</t>
  </si>
  <si>
    <t>Closing every December and Feb 2025</t>
  </si>
  <si>
    <t>W_PLACEHOLDER_187: Small Modular Nuclear Development</t>
  </si>
  <si>
    <t>No $; Removed from plan</t>
  </si>
  <si>
    <t>No change; John Mannetti meeting on 10/27</t>
  </si>
  <si>
    <t>W_PLACEHOLDER_19: Interactive Bill</t>
  </si>
  <si>
    <t>Closing Dec 2025 and Dec 2027</t>
  </si>
  <si>
    <t>Update BFD &gt;&gt;&gt; 11/2025</t>
  </si>
  <si>
    <t>Closing Jan 2025 and every December</t>
  </si>
  <si>
    <t>Nick confirmed 11/2/23</t>
  </si>
  <si>
    <t>No change; Ryan Lambert confirmed on 10/27</t>
  </si>
  <si>
    <t>W_PLACEHOLDER_197: Freddy 1 Acquisition</t>
  </si>
  <si>
    <t>W_PLACEHOLDER_2: #</t>
  </si>
  <si>
    <t>unused placeholder</t>
  </si>
  <si>
    <t>W_PLACEHOLDER_20: Arrearage Management Plan Pilot</t>
  </si>
  <si>
    <t>W_PLACEHOLDER_2023001: Advanced Leak Detection</t>
  </si>
  <si>
    <t>W_PLACEHOLDER_2023002: CEF5 Kittitas BESS</t>
  </si>
  <si>
    <t>W_PLACEHOLDER_2023003: Cross-Cascades Transmission</t>
  </si>
  <si>
    <t>W_PLACEHOLDER_2023004: Fleet Electrical Charging Stations Phase 2</t>
  </si>
  <si>
    <t>W_PLACEHOLDER_2023005: Supply Chain Warehouse Improvements</t>
  </si>
  <si>
    <t>W_PLACEHOLDER_2023006: UBK Unit 1 Rewind/Recore</t>
  </si>
  <si>
    <t>W_PLACEHOLDER_2023007: Alternative Fuels Readiness</t>
  </si>
  <si>
    <t>W_PLACEHOLDER_2023008: IT Ops - Running the Business of IT</t>
  </si>
  <si>
    <t>W_PLACEHOLDER_2023009: IT Ops - Technology Reliability Hardware</t>
  </si>
  <si>
    <t>W_PLACEHOLDER_2023010: IT Ops - Technology Reliability Software</t>
  </si>
  <si>
    <t>W_PLACEHOLDER_2023011: IT Ops - Telecom</t>
  </si>
  <si>
    <t>W_PLACEHOLDER_2023012: IT Ops - Capitalized Cloud Services</t>
  </si>
  <si>
    <t>W_PLACEHOLDER_2023013: IT Ops - Capitalized IT Support Agreements</t>
  </si>
  <si>
    <t>W_PLACEHOLDER_21: IP Scada</t>
  </si>
  <si>
    <t>W_PLACEHOLDER_22: Critical Access Database Remediation</t>
  </si>
  <si>
    <t>W_PLACEHOLDER_23: DER Enablement</t>
  </si>
  <si>
    <t>W_PLACEHOLDER_24: DER Resource Acquisition</t>
  </si>
  <si>
    <t>W_PLACEHOLDER_25: Asset Change Work Management</t>
  </si>
  <si>
    <t>W_PLACEHOLDER_26: Fredrickson Hot Gas Path Inspection</t>
  </si>
  <si>
    <t>W_PLACEHOLDER_27: Digital Workplace Transformation</t>
  </si>
  <si>
    <t>W_PLACEHOLDER_28: SAP S/4 Hana</t>
  </si>
  <si>
    <t>W_PLACEHOLDER_29: Safety Incident Management Tool</t>
  </si>
  <si>
    <t>W_PLACEHOLDER_3: #</t>
  </si>
  <si>
    <t>W_PLACEHOLDER_30: Trading System Enhancement</t>
  </si>
  <si>
    <t>W_PLACEHOLDER_31: Hosting Capacity and Customer Portal</t>
  </si>
  <si>
    <t>W_PLACEHOLDER_32: EA and Magic Access Db Replacement</t>
  </si>
  <si>
    <t>W_PLACEHOLDER_33: E Mobile DG</t>
  </si>
  <si>
    <t>W_PLACEHOLDER_34: Crystal Mountain</t>
  </si>
  <si>
    <t>W_PLACEHOLDER_35: eGRC Build Out Archer Phase II</t>
  </si>
  <si>
    <t>W_PLACEHOLDER_36: EMS Upgrade</t>
  </si>
  <si>
    <t>W_PLACEHOLDER_37: Radio Platform Upgrade</t>
  </si>
  <si>
    <t>W_PLACEHOLDER_38: Data Lake and Data Analytics</t>
  </si>
  <si>
    <t>W_PLACEHOLDER_39: New Visitor Management System</t>
  </si>
  <si>
    <t>W_PLACEHOLDER_4: #</t>
  </si>
  <si>
    <t>W_PLACEHOLDER_40: IWM Enhancements</t>
  </si>
  <si>
    <t>W_PLACEHOLDER_41: Cash Payment Transformation</t>
  </si>
  <si>
    <t>W_PLACEHOLDER_42: Multi-Channel Workforce Management</t>
  </si>
  <si>
    <t>W_PLACEHOLDER_43: EEI Fleet Electrical Commitment</t>
  </si>
  <si>
    <t>W_PLACEHOLDER_44: DER Circuit Enable DERs Microgrids</t>
  </si>
  <si>
    <t>W_PLACEHOLDER_45: Elec Distribution Digital As-Builting</t>
  </si>
  <si>
    <t>W_PLACEHOLDER_46: LMS</t>
  </si>
  <si>
    <t>W_PLACEHOLDER_47: Urbint GIS Enhancement</t>
  </si>
  <si>
    <t>W_PLACEHOLDER_48: Data Enablement and Enrichment Program</t>
  </si>
  <si>
    <t>W_PLACEHOLDER_49: DER Circuit Enable IT Grid Mod Platform</t>
  </si>
  <si>
    <t>W_PLACEHOLDER_5: #</t>
  </si>
  <si>
    <t>W_PLACEHOLDER_50: EV Circuit Enablement</t>
  </si>
  <si>
    <t>W_PLACEHOLDER_51: Time Varying Rate Pilot</t>
  </si>
  <si>
    <t>W_PLACEHOLDER_52: 3rd Party Risk-Supplier Risk Mitigation</t>
  </si>
  <si>
    <t>W_PLACEHOLDER_53: DER Circuit Enablemnt Virtual Power Plan</t>
  </si>
  <si>
    <t>W_PLACEHOLDER_55: IT Security Roadmap</t>
  </si>
  <si>
    <t>W_PLACEHOLDER_56: E Mercer Island Submarine Cable Replc</t>
  </si>
  <si>
    <t>W_PLACEHOLDER_57: Vendor DEI/Green</t>
  </si>
  <si>
    <t>W_PLACEHOLDER_58: Billing and Pymnt Operational Enhancemnt</t>
  </si>
  <si>
    <t>W_PLACEHOLDER_59: Transportation Electrification Plan</t>
  </si>
  <si>
    <t>W_PLACEHOLDER_6: #</t>
  </si>
  <si>
    <t>Closing every month at 2.3%</t>
  </si>
  <si>
    <t>Update BFD to 12/28</t>
  </si>
  <si>
    <t>Confirmed by Tony on 11/08/23</t>
  </si>
  <si>
    <t>W_PLACEHOLDER_61: Wildfire</t>
  </si>
  <si>
    <t>W_PLACEHOLDER_62: Property Acquisition</t>
  </si>
  <si>
    <t>Email Raelynn on 11.03.2023</t>
  </si>
  <si>
    <t>W_PLACEHOLDER_65: Pipeline Modernization</t>
  </si>
  <si>
    <t>W_PLACEHOLDER_66: Resilience Enhancement</t>
  </si>
  <si>
    <t>W_PLACEHOLDER_68: Front Office</t>
  </si>
  <si>
    <t>W_PLACEHOLDER_70: OATI WebTrader Update 2022</t>
  </si>
  <si>
    <t>W_PLACEHOLDER_71: PCI 2022 Update</t>
  </si>
  <si>
    <t>W_PLACEHOLDER_72: SettleCore Hosted Solution</t>
  </si>
  <si>
    <t>W_PLACEHOLDER_73: Click Schedule Replacement</t>
  </si>
  <si>
    <t>W_PLACEHOLDER_74: Budget Billing</t>
  </si>
  <si>
    <t>W_PLACEHOLDER_75: Transm and Gen Elec Facilities Rating DB</t>
  </si>
  <si>
    <t>W_PLACEHOLDER_76: Generation Maintenance BCG</t>
  </si>
  <si>
    <t>W_PLACEHOLDER_77: Customer Focus IT BCG</t>
  </si>
  <si>
    <t>W_PLACEHOLDER_78: Customer Focus Other BCG</t>
  </si>
  <si>
    <t>W_PLACEHOLDER_79: E Syst Upgrades UG System</t>
  </si>
  <si>
    <t>W_PLACEHOLDER_8: #</t>
  </si>
  <si>
    <t>W_PLACEHOLDER_80: Freddie 1 - Hot Gas Path</t>
  </si>
  <si>
    <t>W_PLACEHOLDER_81: Aspen DB Replacement</t>
  </si>
  <si>
    <t>W_PLACEHOLDER_82: Fault location</t>
  </si>
  <si>
    <t>W_PLACEHOLDER_83: E System Upgrades Other Reliability</t>
  </si>
  <si>
    <t>W_PLACEHOLDER_84: E System New Distribution</t>
  </si>
  <si>
    <t>W_PLACEHOLDER_85: ADMS/DMS  - ADMS DER Mag. Sys (DERMS)</t>
  </si>
  <si>
    <t>W_PLACEHOLDER_86: Complex Billing Functionality</t>
  </si>
  <si>
    <t>W_PLACEHOLDER_87: Custs. Relationship Mgmt (CRM) Platform</t>
  </si>
  <si>
    <t>W_PLACEHOLDER_88: DER Innovation Process</t>
  </si>
  <si>
    <t>W_PLACEHOLDER_89: Gas Training Facility</t>
  </si>
  <si>
    <t>W_PLACEHOLDER_9: #</t>
  </si>
  <si>
    <t>W_PLACEHOLDER_91: Lumen TDM Service Obsolescence</t>
  </si>
  <si>
    <t>W_PLACEHOLDER_93: Multi-Family Solar</t>
  </si>
  <si>
    <t>W_PLACEHOLDER_95: PCI Transmission Billing Module</t>
  </si>
  <si>
    <t>W_PLACEHOLDER_96: PM Tool for C&amp;SP</t>
  </si>
  <si>
    <t>W_PLACEHOLDER_97: Pole Replacement Program (Cust Products)</t>
  </si>
  <si>
    <t>W_PLACEHOLDER_98: PSE 2030 Digital Experience Phase 2</t>
  </si>
  <si>
    <t>W_R.10001.01.01.01: E SNO Switch Intercon Caligan Creek</t>
  </si>
  <si>
    <t>W_R.10001.02.01.01: E SNO Switch Intercon Hancock</t>
  </si>
  <si>
    <t>W_R.10001.03.01.01: E Kitsap Biogas Interconnection</t>
  </si>
  <si>
    <t>W_R.10002.01.01.01: G Bonney Lake HP Reinf Segm 1 Bulk Dist</t>
  </si>
  <si>
    <t>W_R.10003.01.01.01: E Lake Tradition 230Kv Development</t>
  </si>
  <si>
    <t>W_R.10003.01.01.02: E Lake Tradition 230Kv Sahalee Nov Updat</t>
  </si>
  <si>
    <t>W_R.10005.01.01.01: E Eastside 230Kv Subs Richards Creek</t>
  </si>
  <si>
    <t>W_R.10005.01.01.02: E Eastside 230Kv Subs Talbot Hill</t>
  </si>
  <si>
    <t>Confirmed by Tony on 10/30/23</t>
  </si>
  <si>
    <t>W_R.10005.01.01.05: E Eastside 230Kv Subs Sammamish</t>
  </si>
  <si>
    <t>W_R.10005.01.01.06: E Eastside 230Kv Subs Somerset</t>
  </si>
  <si>
    <t>Closing Oct 2023 (21%) and Oct 2024</t>
  </si>
  <si>
    <t>W_R.10005.01.01.08: E Talbot Hill Paccar Reconductor</t>
  </si>
  <si>
    <t>W_R.10005.01.01.09: E Talbot Substations</t>
  </si>
  <si>
    <t>W_R.10005.01.01.14: E Eastside 230Kv Substations</t>
  </si>
  <si>
    <t>W_R.10006.01.01.03: E Substation SCADA CEIP</t>
  </si>
  <si>
    <t>Closing Mar 2024, Jan 2025, and every December</t>
  </si>
  <si>
    <t>W_R.10007.01.01.01: E Arco North Sch 62</t>
  </si>
  <si>
    <t>W_R.10007.02.01.01: E Bellingham Substation Rebuild Fiber</t>
  </si>
  <si>
    <t>W_R.10007.02.01.02: E Bellingham Substation Rebuild Sub</t>
  </si>
  <si>
    <t>W_R.10007.02.01.04: E Bellingham Substation Rebuild Trans</t>
  </si>
  <si>
    <t>W_R.10007.03.01.01: E Beverly Park 230Kv Sub Rebuilt Tline</t>
  </si>
  <si>
    <t>W_R.10007.03.01.02: E Beverly Park 230Kv Sub Rebuild Sub</t>
  </si>
  <si>
    <t>W_R.10007.04.01.01: E Boeing Aerospace Substation Tline</t>
  </si>
  <si>
    <t>W_R.10007.05.01.01: E BPA PSE Analog Digital Replacement</t>
  </si>
  <si>
    <t>Closing every Feb, May, Aug, and Nov</t>
  </si>
  <si>
    <t>W_R.10007.10.01.01: E Bow Pos Pod 3 Feeder</t>
  </si>
  <si>
    <t>W_R.10007.12.01.01: E Microsoft Campus Rebuild</t>
  </si>
  <si>
    <t>Closing every month at 1.34%</t>
  </si>
  <si>
    <t>Update BFD to 12/23</t>
  </si>
  <si>
    <t>Per Tony on 11/07/23</t>
  </si>
  <si>
    <t>W_R.10007.12.02.01: E Facebook Building X Service</t>
  </si>
  <si>
    <t>W_R.10007.12.03.01: E Customer Reimbursed Major Projects</t>
  </si>
  <si>
    <t>Update BFD to no closing since it's a reimburseable project</t>
  </si>
  <si>
    <t>W_R.10007.12.04.01: Shuffleton Switchyard SECO Development</t>
  </si>
  <si>
    <t>Update BFD to 12/27</t>
  </si>
  <si>
    <t>W_R.10008.03.01.13: E Elec Facility Replacement Trans</t>
  </si>
  <si>
    <t>Closing every month at 10.96%</t>
  </si>
  <si>
    <t>Update BFD to Closing every month at 8%</t>
  </si>
  <si>
    <t>Confirmed through discussion with Victoria Sharp &amp; John Phillips on 11/07/2023</t>
  </si>
  <si>
    <t>W_R.10008.03.01.16: E Elec Facility Replacement Dist</t>
  </si>
  <si>
    <t>W_R.10008.04.01.01: E SNO Lake Trad Relocate</t>
  </si>
  <si>
    <t>W_R.10008.05.01.01: E Sound Transit Dist</t>
  </si>
  <si>
    <t>W_R.10008.05.01.02: E Sound Transit East Link Dist</t>
  </si>
  <si>
    <t>W_R.10008.05.01.03: E Sound Transit Sweptwing Substation</t>
  </si>
  <si>
    <t>W_R.10008.06.01.01: E SR 520 HOV Reloc Conv Project Dist</t>
  </si>
  <si>
    <t>W_R.10008.06.01.02: E SR 520 HOV Reloc Conv Project Trans</t>
  </si>
  <si>
    <t>W_R.10008.07.01.02: E WSDOT Clr Zone Pole Prog Trans</t>
  </si>
  <si>
    <t>W_R.10008.07.02.02: E King County Clr Zone Pole Prog Trans</t>
  </si>
  <si>
    <t>W_R.10009.02.01.01: E Central Bellevue Dist Voltage Conver</t>
  </si>
  <si>
    <t>W_R.10009.02.01.02: E Central Bellevue Dist Growth Feeder</t>
  </si>
  <si>
    <t>Confirme with John Phillips on 10/09/2023</t>
  </si>
  <si>
    <t>W_R.10009.03.01.01: E Clyde Hill Switching Station</t>
  </si>
  <si>
    <t>W_R.10009.04.01.01: E Damage Claims Dist</t>
  </si>
  <si>
    <t>W_R.10009.04.01.02: E Damage Claims Cap Writeoff</t>
  </si>
  <si>
    <t>Closing every month at 0.2359%</t>
  </si>
  <si>
    <t>W_R.10009.07.01.02: E OH System Capacity New Trans</t>
  </si>
  <si>
    <t>W_R.10009.07.01.03: E UG System Capacity New Dist</t>
  </si>
  <si>
    <t>Closing every month at 2.692%</t>
  </si>
  <si>
    <t>W_R.10009.07.01.07: E System Planning Software</t>
  </si>
  <si>
    <t>Close out WBS</t>
  </si>
  <si>
    <t>Ryan Lambert confirmed WBS can be closed on 10/12/23</t>
  </si>
  <si>
    <t>W_R.10009.07.02.01: E System Project Mitigation Trans</t>
  </si>
  <si>
    <t>W_R.10009.07.03.02: E OH UG System Improv Opport New Trans</t>
  </si>
  <si>
    <t>W_R.10009.08.01.03: E UG Feeder Cable Remediation Dist</t>
  </si>
  <si>
    <t>W_R.10009.08.01.07: E UG Cable Remediation Progr IPM</t>
  </si>
  <si>
    <t>W_R.10009.08.02.01: E Bellingham Subs</t>
  </si>
  <si>
    <t>TECO SETC  //  EXEC</t>
  </si>
  <si>
    <t>W_R.10009.08.02.03: E North Bend Subs Rebuild Subs</t>
  </si>
  <si>
    <t>Closing every month at 0.1594%</t>
  </si>
  <si>
    <t>Update close method &gt;&gt;&gt; In-Service Date with BFD as 05/2024</t>
  </si>
  <si>
    <t>based on two active work orders, 101117966 and 108141451</t>
  </si>
  <si>
    <t>Closing every month at 5.96%</t>
  </si>
  <si>
    <t>W_R.10009.08.02.08: E OH Sys Rel Upgrd Outage Major Prj Dist</t>
  </si>
  <si>
    <t>W_R.10009.08.02.09: E OH Syst Rel Upgrades Rebuild Dist</t>
  </si>
  <si>
    <t>Closing every month at 8.13%</t>
  </si>
  <si>
    <t>Closing every month at 4.92%</t>
  </si>
  <si>
    <t>W_R.10009.08.02.11: E OH Syst Rel Upgr Gang OP Switches Dist</t>
  </si>
  <si>
    <t>W_R.10009.08.02.13: E UG Sys Rel Upgr Pm Switch Dist</t>
  </si>
  <si>
    <t>W_R.10009.08.02.14: E OH Syst Rel Upgr Tree WirE Dist</t>
  </si>
  <si>
    <t>Closing every month at 3.92%</t>
  </si>
  <si>
    <t>W_R.10009.08.02.16: E OH Syst Upgr Pole Mounted Capacitors</t>
  </si>
  <si>
    <t>W_R.10009.08.02.17: E OH System Capacity Upgrade Dist</t>
  </si>
  <si>
    <t>Closing every month at 4.17%</t>
  </si>
  <si>
    <t>W_R.10009.08.02.18: E OH Sys Capacity Upgrades Uprates Trans</t>
  </si>
  <si>
    <t>W_R.10009.08.02.19: E OH System Reliability Upgrades Trans</t>
  </si>
  <si>
    <t>W_R.10009.08.02.20: E OH Transformer PCB Remediation</t>
  </si>
  <si>
    <t>W_R.10009.08.02.22: E 6 Copper Open Wire 2nd Repl Dist</t>
  </si>
  <si>
    <t>Update BFD to In-Service date of 12/2030</t>
  </si>
  <si>
    <t>Changed per Tony on 11/08/2023</t>
  </si>
  <si>
    <t>W_R.10009.08.02.24: E Sedro Mar Pt 230 Remediate Underbuild</t>
  </si>
  <si>
    <t>Update BFD tp 12/23</t>
  </si>
  <si>
    <t>W_R.10009.08.02.25: E UG Syst Rel Upgrades Dist</t>
  </si>
  <si>
    <t>W_R.10009.08.02.26: E UH Syst Rel Upgrades Major Proj Dist</t>
  </si>
  <si>
    <t>W_R.10009.08.02.28: E UG System Capacity Upgrade Dist</t>
  </si>
  <si>
    <t>W_R.10009.08.03.03: Avian Protection Program</t>
  </si>
  <si>
    <t>Emailed Lionel 11/1/23 &amp; 11/7/23; He forwarded to Simona Blaga on 11/7/23</t>
  </si>
  <si>
    <t>Closing every month at 3.90%</t>
  </si>
  <si>
    <t>Update BFD to monthly</t>
  </si>
  <si>
    <t>W_R.10009.08.05.16: E Pole Inspection and Restoration Dist</t>
  </si>
  <si>
    <t>W_R.10009.08.05.17: E Pole Inspection and Restoration Trans</t>
  </si>
  <si>
    <t>W_R.10009.08.07.01: E Fault Location</t>
  </si>
  <si>
    <t>W_R.10009.09.01.01: E Viking Sub Loop ENS BHM</t>
  </si>
  <si>
    <t>W_R.10009.09.01.02: E Emergent Major Projects Trans</t>
  </si>
  <si>
    <t>W_R.10009.10.01.01: E Issaquah Highland Substation</t>
  </si>
  <si>
    <t>W_R.10009.11.01.01: E So Bremerton Aux Bus Project</t>
  </si>
  <si>
    <t>W_R.10009.12.01.01: C AMI Network Installations Gen Plant</t>
  </si>
  <si>
    <t>Confirmed by Molly on 11/09/2023</t>
  </si>
  <si>
    <t>W_R.10009.12.01.02: C AMI Network Purchase</t>
  </si>
  <si>
    <t>W_R.10009.12.01.03: E AMI Netwrk Installtion TransDist</t>
  </si>
  <si>
    <t>W_R.10009.12.01.04: E AMI Electric Meter Deployment</t>
  </si>
  <si>
    <t>Closing Dec 2023 (97%) and Dec 2024</t>
  </si>
  <si>
    <t>Update BFD to Closing Dec 2023 (98%) and Dec 2024</t>
  </si>
  <si>
    <t>W_R.10009.12.01.05: G AMI Gas Module Deployment</t>
  </si>
  <si>
    <t>Closing Dec 2023 (99%) and Dec 2024</t>
  </si>
  <si>
    <t>W_R.10009.12.01.06: C AMI System Integration</t>
  </si>
  <si>
    <t>W_R.10009.12.01.08: E Opt Out AMR to NCM Capital Exch</t>
  </si>
  <si>
    <t>W_R.10009.12.02.04: E Conservation Voltage Reduction</t>
  </si>
  <si>
    <t>Closing every month at 9.52%</t>
  </si>
  <si>
    <t>W_R.10009.12.03.03: E Distribution Management System</t>
  </si>
  <si>
    <t>W_R.10009.12.04.01: E Trans Automation Placeholder</t>
  </si>
  <si>
    <t>W_R.10009.14.01.01: E Substation Replacement Battery Dist</t>
  </si>
  <si>
    <t>W_R.10009.14.01.02: E Substation Replacement Battery Trans</t>
  </si>
  <si>
    <t>W_R.10009.14.02.01: E Subs Replacement Oil Filled Brkrs Dist</t>
  </si>
  <si>
    <t>W_R.10009.14.03.01: E Subs Repl Electron Mech Relays Dist</t>
  </si>
  <si>
    <t>W_R.10009.14.03.02: E Subs Replacement Sel Relay</t>
  </si>
  <si>
    <t>W_R.10009.14.03.03: E Purchase PAC Engineering Software</t>
  </si>
  <si>
    <t>W_R.10009.14.04.01: E Substation Replacement SpcC Dist</t>
  </si>
  <si>
    <t>W_R.10009.14.05.01: E Digital Fault Recorders Replacement</t>
  </si>
  <si>
    <t>Closing every month at 3.96%</t>
  </si>
  <si>
    <t>W_R.10009.14.05.04: E Subs Replacement Arresters</t>
  </si>
  <si>
    <t>W_R.10009.14.05.05: E Subs Replacement Circuit Switcher Dist</t>
  </si>
  <si>
    <t>W_R.10009.14.05.07: E Subs Replacement Fuses Dist</t>
  </si>
  <si>
    <t>W_R.10009.14.05.10: E Subs Replacement Transfer Trip Dist</t>
  </si>
  <si>
    <t>Confirmed with Bad Conrad on 10/09/2023</t>
  </si>
  <si>
    <t>W_R.10009.14.05.15: E Subs CAP Transient Security Issues Dis</t>
  </si>
  <si>
    <t>W_R.10009.14.05.16: E Subs CAP Transient Security Issues Tra</t>
  </si>
  <si>
    <t>Closing every month at 29.3%</t>
  </si>
  <si>
    <t>W_R.10009.14.07.01: E Subs Replacement Breaker Replcmt Trans</t>
  </si>
  <si>
    <t>Closing every month at 6.96%</t>
  </si>
  <si>
    <t>W_R.10009.15.01.01: E Cherry Point Substation Sub</t>
  </si>
  <si>
    <t>W_R.10009.15.01.02: E Cherry Point Substation Tline</t>
  </si>
  <si>
    <t>W_R.10009.15.01.03: E Portal Way Lynden 230Kv Tline</t>
  </si>
  <si>
    <t>W_R.10009.15.02.01: E Cherry Point Substation Tline Reimb</t>
  </si>
  <si>
    <t>W_R.10009.15.02.03: E Cherry Point Substation Reimbursable</t>
  </si>
  <si>
    <t>W_R.10009.16.01.01: E Whidbey Subs 1115Kv Bus Upgrade Sub</t>
  </si>
  <si>
    <t>No changes; confirmed with Jeff Beckwith on 11/07/23</t>
  </si>
  <si>
    <t>W_R.10010.01.01.01: E Fairchild Substation</t>
  </si>
  <si>
    <t>W_R.10011.01.01.02: G ERX Pilot Dist</t>
  </si>
  <si>
    <t>Closing every month at 6.03%</t>
  </si>
  <si>
    <t>W_R.10011.01.01.05: G Impressed Current System CBP</t>
  </si>
  <si>
    <t>W_R.10011.01.01.06: G Remote Telemetry Units Dist</t>
  </si>
  <si>
    <t>W_R.10011.01.01.10: G Service Replacements CBP</t>
  </si>
  <si>
    <t>Closing every month at 22.4%</t>
  </si>
  <si>
    <t>Update BFD to monthly at 19.06%</t>
  </si>
  <si>
    <t>Closing every month at 20.6%</t>
  </si>
  <si>
    <t>Update BFD to monthly at 22.04%</t>
  </si>
  <si>
    <t>W_R.10013.03.01.01: G I405 Relocate Like Kind Dist</t>
  </si>
  <si>
    <t>W_R.10013.03.01.02: G I5 Tacoma Hov Relocate</t>
  </si>
  <si>
    <t>W_R.10013.03.01.03: G SR 520 HOV Relocate Avoidance Gas</t>
  </si>
  <si>
    <t>Update BFD to Closing every month at 7%</t>
  </si>
  <si>
    <t>W_R.10013.05.01.01: G Seattle Core Alaskan Way Viaduct</t>
  </si>
  <si>
    <t>Update BFD to 03/24</t>
  </si>
  <si>
    <t>W_R.10013.05.01.02: G Seattle Core IP Main</t>
  </si>
  <si>
    <t>W_R.10013.05.01.03: G Seattle Core Other Projects</t>
  </si>
  <si>
    <t>W_R.10013.05.01.04: G Seattle Core Remediation PM Use</t>
  </si>
  <si>
    <t>W_R.10013.05.01.05: G Seattle Core Services</t>
  </si>
  <si>
    <t>W_R.10013.06.01.01: G Sound Transit Dist</t>
  </si>
  <si>
    <t>W_R.10014.01.01.01: G Swarr Propane Air Plant Upgrades</t>
  </si>
  <si>
    <t>Closing every month at 15%</t>
  </si>
  <si>
    <t>Update Close method &gt;&gt;&gt; Operational/Annually</t>
  </si>
  <si>
    <t>Niecie 11/3/23</t>
  </si>
  <si>
    <t>W_R.10015.02.01.01: G Damage Claims Dist</t>
  </si>
  <si>
    <t>W_R.10015.02.01.02: G Damage Claims Cap Writeoff</t>
  </si>
  <si>
    <t>W_R.10015.03.03.01: G HP Valve</t>
  </si>
  <si>
    <t>W_R.10015.03.03.02: PE Pipe Recall 1-inch</t>
  </si>
  <si>
    <t>Update close method &gt;&gt;&gt; In-Service Date with BFD as 01/2024</t>
  </si>
  <si>
    <t>Closing every month at 15.64%</t>
  </si>
  <si>
    <t>Closing every month at 18.20%</t>
  </si>
  <si>
    <t>W_R.10015.03.05.01: G DIMP Reg Sta Overpresssure Prot Dist</t>
  </si>
  <si>
    <t>W_R.10015.03.05.02: G DIMP Regulator Station Above Ground</t>
  </si>
  <si>
    <t>W_R.10015.03.05.03: G DIMP Regulator Station Farm Taps Dist</t>
  </si>
  <si>
    <t>W_R.10015.03.05.04: G DIMP Regulator Station Sidewalk Regs</t>
  </si>
  <si>
    <t>W_R.10015.03.06.01: G DIMP Legacy Cross Bore Inspection Dist</t>
  </si>
  <si>
    <t>W_R.10015.03.06.02: G DIMP Legacy Crss Bore Replacement Dist</t>
  </si>
  <si>
    <t>W_R.10015.03.08.01: G DIMP Buried MSA Serv Or Riser Repl Opp</t>
  </si>
  <si>
    <t>Closing every month at 5.28%</t>
  </si>
  <si>
    <t>W_R.10015.03.09.02: G DIMP Preventive Maint 23000 MSA Dist</t>
  </si>
  <si>
    <t>W_R.10015.03.09.08: G DIMP Preventive Maint R5000 MSA Dist</t>
  </si>
  <si>
    <t>Closing every month at 26.16%</t>
  </si>
  <si>
    <t>W_R.10015.03.09.16: G NRF Retirement Program</t>
  </si>
  <si>
    <t>W_R.10015.03.10.02: G-DIMP Unmaintainable STW Main in Casing</t>
  </si>
  <si>
    <t>W_R.10015.04.01.01: G Eliminate Historical C Leaks</t>
  </si>
  <si>
    <t>W_R.10015.05.01.01: G System Capacity New Dist</t>
  </si>
  <si>
    <t>W_R.10015.05.02.01: G System Project Mitigation Dist</t>
  </si>
  <si>
    <t>W_R.10015.06.01.03: G Odorizer Upgrade</t>
  </si>
  <si>
    <t>Closing every month at 2.76%</t>
  </si>
  <si>
    <t>Closing every month at 8.37%</t>
  </si>
  <si>
    <t>W_R.10015.06.01.06: G System Capacity Uprate Bulk Dist</t>
  </si>
  <si>
    <t>W_R.10015.06.01.07: G System Capacity Uprate Dist</t>
  </si>
  <si>
    <t>W_R.10015.07.01.01: G Gas Lightups Clearing</t>
  </si>
  <si>
    <t>W_R.10015.08.01.01: G Tenino Microgrid Feasibility Phase 3</t>
  </si>
  <si>
    <t>No current work orders</t>
  </si>
  <si>
    <t>W_R.10016.01.01.01: E Downstream Fish Passage Capital Baker</t>
  </si>
  <si>
    <t>W_R.10016.02.01.01: E Flow Implementation Capital Baker</t>
  </si>
  <si>
    <t>W_R.10016.03.01.01: E Snoqualmie Rebuild SN1 Gen</t>
  </si>
  <si>
    <t>W_R.10016.03.01.02: E Snoqualmie Rebuild SN2 Gen</t>
  </si>
  <si>
    <t>W_R.10016.03.01.03: E Snoqualmie Rebuild Trans</t>
  </si>
  <si>
    <t>W_R.10017.01.01.01: E Greenwater 55 to 115Kv Tline</t>
  </si>
  <si>
    <t>W_R.10017.01.01.02: E Greenwater Tap Subs</t>
  </si>
  <si>
    <t>W_R.10019.01.01.01: Bainbridge Loop Sub/Distribution</t>
  </si>
  <si>
    <t>W_R.10019.02.01.01: E Foss Corner 115Kv Port Madison Tap</t>
  </si>
  <si>
    <t>W_R.10019.02.01.02: E Foss Corner 115Kv Prt Mad Recond Tline</t>
  </si>
  <si>
    <t>W_R.10019.02.01.03: E Foss Corner 115Kv Vly JunC 2 Tline</t>
  </si>
  <si>
    <t>W_R.10019.03.01.01: E So Brm Bngr 115Kv 230Kv Prprty Purch</t>
  </si>
  <si>
    <t>W_R.10020.01.01.01: E Thorp Substation Rebuild Feeder</t>
  </si>
  <si>
    <t>W_R.10020.01.01.02: E Thorp Substation Rebuild Sub</t>
  </si>
  <si>
    <t>W_R.10020.02.01.01: E Wind RidgE Kittitas 115Kv Tline</t>
  </si>
  <si>
    <t>W_R.10021.01.01.01: G N Lacey Supply 8inche Reinf Bulk Dist</t>
  </si>
  <si>
    <t>Confirmed by Tony on 11/07/23; This project was completed and included in a previous rate case</t>
  </si>
  <si>
    <t>W_R.10021.02.01.01: G N Lacey HP Supply Reliability</t>
  </si>
  <si>
    <t>W_R.10023.01.01.01: E Lakemont Substation</t>
  </si>
  <si>
    <t>W_R.10024.01.01.01: C AMR Operations</t>
  </si>
  <si>
    <t>Emailed Reid Shibata on 11/1/23</t>
  </si>
  <si>
    <t>W_R.10024.01.01.02: G AMR Battery Exchange Program</t>
  </si>
  <si>
    <t>W_R.10024.01.01.05: E AMR Operations</t>
  </si>
  <si>
    <t>W_R.10024.01.01.06: G Gas Meter Module Combo</t>
  </si>
  <si>
    <t>W_R.10024.01.01.07: E Opt Out AMR to NCM Capital Exch</t>
  </si>
  <si>
    <t>W_R.10024.01.01.08: G Opt Out AMI to NCM Capital Exch</t>
  </si>
  <si>
    <t>W_R.10024.02.01.04: Meter Change SS FF PM</t>
  </si>
  <si>
    <t>W_R.10024.04.01.01: Click Enhancements</t>
  </si>
  <si>
    <t>No capex</t>
  </si>
  <si>
    <t>W_R.10025.01.01.01: E Mt Si Transmission</t>
  </si>
  <si>
    <t>W_R.10025.02.01.01: E Mt Si Substation</t>
  </si>
  <si>
    <t>W_R.10026.01.01.01: C Non Utility Plant</t>
  </si>
  <si>
    <t>W_R.10027.01.01.01: E Moorlnds Vitulli 115Kv Reconduc Trans</t>
  </si>
  <si>
    <t>W_R.10027.02.01.01: E Vernell Substation Feeder</t>
  </si>
  <si>
    <t>W_R.10027.02.01.03: E Vernell Switching Station Conduits</t>
  </si>
  <si>
    <t>W_R.10027.04.01.01: Sammamish - Moorlands #1 Capacity</t>
  </si>
  <si>
    <t>Update close method &gt;&gt;&gt; In-Service Date with BFD as 12/2027</t>
  </si>
  <si>
    <t>W_R.10028.01.01.01: E North Bellevue Bank No3</t>
  </si>
  <si>
    <t>W_R.10028.02.01.01: E Stllwtr Cottage Brk115Kv Rebuild Tline</t>
  </si>
  <si>
    <t>W_R.10029.01.01.01: G Tolt Hp 16in Phase 1 Main</t>
  </si>
  <si>
    <t>W_R.10029.02.01.01: G Greenlake Lateral 16in HP</t>
  </si>
  <si>
    <t>W_R.10030.01.01.01: E Monroe Novelty 230Kv Line No2</t>
  </si>
  <si>
    <t>W_R.10031.01.01.01: E Lake Hills Phantom Lake 115Kv Sub</t>
  </si>
  <si>
    <t>W_R.10031.01.01.02: E Lake Hills Phantom Lake 115Kv Tline</t>
  </si>
  <si>
    <t>W_R.10031.02.01.01: E Lakeside 115 Kv Subs Bus Rebuild Ph1</t>
  </si>
  <si>
    <t>W_R.10031.02.01.02: E Lakeside 115 Kv Subs Bus Rebuild Ph2</t>
  </si>
  <si>
    <t>W_R.10031.02.01.03: E Lakeside 115 Kv Subs Control House</t>
  </si>
  <si>
    <t>W_R.10031.02.01.04: E Lakeside 115 Kv Sub Tran Longlines Ph1</t>
  </si>
  <si>
    <t>W_R.10031.02.01.08: E Lakeside 115Kv Trans Longline Ph2</t>
  </si>
  <si>
    <t>W_R.10032.01.01.01: G North Seattle Pressure Increase</t>
  </si>
  <si>
    <t>W_R.10033.01.01.19: E Small Tools PTS on CC4587</t>
  </si>
  <si>
    <t>No Capex</t>
  </si>
  <si>
    <t>W_R.10033.01.01.20: E Small Tools PTS on CC4230</t>
  </si>
  <si>
    <t>W_R.10034.01.01.01: E Pierce Co 230Kv Substations Feeder</t>
  </si>
  <si>
    <t>W_R.10034.01.01.02: E Pierce Co 230Kv Substations Sub</t>
  </si>
  <si>
    <t>W_R.10034.01.01.03: E Pierce Co 230Kv Alderton Tline</t>
  </si>
  <si>
    <t>W_R.10034.01.01.05: G Pierce Co 230Kv Gas Corrosion Work</t>
  </si>
  <si>
    <t>W_R.10034.02.01.01: E Woodland St Clair 115Kv Phase 2 Tline</t>
  </si>
  <si>
    <t>Update BFD to 10/29</t>
  </si>
  <si>
    <t>W_R.10035.01.01.01: E Alderton Electron Hgts 115Kv Ph2 Tline</t>
  </si>
  <si>
    <t>Closing Oct 2026 and Oct 2028</t>
  </si>
  <si>
    <t>W_R.10036.01.01.01: C Distribution Plant Land</t>
  </si>
  <si>
    <t>W_R.10036.01.01.02: C General Plant Land</t>
  </si>
  <si>
    <t>W_R.10036.01.01.03: C Production Land</t>
  </si>
  <si>
    <t>No changes; confirmed with Brett Bolton on 10/09/23</t>
  </si>
  <si>
    <t>Thina LIm</t>
  </si>
  <si>
    <t>W_R.10037.01.01.02: E Removal Cost Transformers</t>
  </si>
  <si>
    <t>No capex in future years</t>
  </si>
  <si>
    <t>W_R.10037.01.01.03: E Salv TransDist LikeKind Ln Xfrmr Exchg</t>
  </si>
  <si>
    <t>W_R.10037.01.01.04: E Salvage TransDist Like Kind Exchg</t>
  </si>
  <si>
    <t>W_R.10037.01.01.05: E Scrap Sale Plt Meters Dist</t>
  </si>
  <si>
    <t>W_R.10037.01.01.07: G Scrap Sale Plt Meters Dist</t>
  </si>
  <si>
    <t>W_R.10037.01.01.08: E Scrap Sale Elec Trans</t>
  </si>
  <si>
    <t>W_R.10037.01.01.09: C Scrap Sale Common Gen Plant</t>
  </si>
  <si>
    <t>W_R.10039.01.01.01: E Christopher Sub 230Kv Development</t>
  </si>
  <si>
    <t>Per phone call on 9.26.2023 with Aaron Drake</t>
  </si>
  <si>
    <t>W_R.10039.02.01.01: E Buckley Substation Feeder</t>
  </si>
  <si>
    <t>Update BFD to 12/26</t>
  </si>
  <si>
    <t>W_R.10039.02.01.04: E Electr Enum 55Kv To 115Kv Sub Krain</t>
  </si>
  <si>
    <t>W_R.10039.02.01.07: E Electr Enum 55Kv To 115Kv Tline</t>
  </si>
  <si>
    <t>W_R.10039.03.01.01: E White River Krain Substation</t>
  </si>
  <si>
    <t>W_R.10039.04.01.01: E White River Krain Transmission</t>
  </si>
  <si>
    <t>W_R.10041.01.01.01: E Sehome Substation Sub</t>
  </si>
  <si>
    <t>W_R.10042.01.01.01: E Silverdale 115Kv Tap To VJN Tline</t>
  </si>
  <si>
    <t>Update BFD to 10/2029</t>
  </si>
  <si>
    <t>This can be closed once charges are transferred out.</t>
  </si>
  <si>
    <t>W_R.10043.01.01.01: E Baker No1 115Kv Reconductor Tline</t>
  </si>
  <si>
    <t>W_R.10043.02.01.01: E Skagit Swtchng Station Prprty Purchase</t>
  </si>
  <si>
    <t>W_R.10044.01.01.01: E Lake Holm Substation Feeder</t>
  </si>
  <si>
    <t>Update BFD to 10/2030</t>
  </si>
  <si>
    <t>W_R.10044.01.01.02: E Lake Holm Substation Property Purchase</t>
  </si>
  <si>
    <t>Update BFD 10/2030</t>
  </si>
  <si>
    <t>W_R.10044.01.01.04: E Lake Holm Substation Trans</t>
  </si>
  <si>
    <t>W_R.10045.02.01.01: E Cascade - White River 230kV Hardening</t>
  </si>
  <si>
    <t>W_R.10046.01.01.01: G Frederickson Hp Lateral</t>
  </si>
  <si>
    <t>W_R.10047.02.01.02: G SP Alignment Trans and Dist</t>
  </si>
  <si>
    <t>W_R.10048.01.01.01: E St Clair Yelm 115Kv Trans</t>
  </si>
  <si>
    <t>W_R.10049.01.01.01: G South Tacoma Reinf I5 Limit Station</t>
  </si>
  <si>
    <t>W_R.10050.01.01.01: E Bluemaer Yelm 115Kv Reconductor Dist</t>
  </si>
  <si>
    <t>W_R.10050.01.01.02: E Bluemaer Yelm 115Kv Reconductor Sub</t>
  </si>
  <si>
    <t>W_R.10050.01.01.03: E Bluemaer Yelm 115Kv Reconductor Tline</t>
  </si>
  <si>
    <t>W_R.10050.02.01.01: E Carpenter Substation Feeder Dist</t>
  </si>
  <si>
    <t>W_R.10050.03.01.01: E Hoffman Switching Station</t>
  </si>
  <si>
    <t>W_R.10050.04.01.01: E Nisqually Sub Proj Property Purchase</t>
  </si>
  <si>
    <t>W_R.10050.05.01.01: E Spurgeon Creek Subs Arpt 115Kv Tline</t>
  </si>
  <si>
    <t>W_R.10050.05.01.02: E Spurgeon Creek Subs Feeders</t>
  </si>
  <si>
    <t>W_R.10050.05.01.03: E Spurgeon Creek Subs Sub</t>
  </si>
  <si>
    <t>W_R.10050.05.01.04: E Spurgeon Creek Subs Tline</t>
  </si>
  <si>
    <t>W_R.10050.05.01.05: E Spurgeon Creek Subs Trans Sub</t>
  </si>
  <si>
    <t>W_R.10051.01.01.01: E Thurston Co 230Kv Substation Sub</t>
  </si>
  <si>
    <t>W_R.10051.01.01.02: E Thurston 230Kv St Clair Tr Credit</t>
  </si>
  <si>
    <t>W_R.10051.02.01.01: E Thurston Transmission Capacity</t>
  </si>
  <si>
    <t>W_R.10052.01.01.02: E Briscoe Park Substation Tline</t>
  </si>
  <si>
    <t>W_R.10053.01.01.01: E Whatcom Skagit Network Island</t>
  </si>
  <si>
    <t>W_R.10054.02.01.01: E Glacier Energy Storage Project Sub</t>
  </si>
  <si>
    <t>Update BFD to 10/25</t>
  </si>
  <si>
    <t>W_R.10055.01.01.01: E Maxwelton Substation Feeders</t>
  </si>
  <si>
    <t>W_R.10055.01.01.02: E Maxwelton Substation Sub</t>
  </si>
  <si>
    <t>W_R.10055.01.01.03: E Maxwelton Substation Trans</t>
  </si>
  <si>
    <t>W_R.10055.02.01.01: E Whidbey Island 115Kv Row</t>
  </si>
  <si>
    <t>W_R.10057.01.01.01: E Port Of Seattle Backup Generation</t>
  </si>
  <si>
    <t>W_R.10058.01.01.01: E Skookumchuck Wind Farm</t>
  </si>
  <si>
    <t>W_R.10058.02.01.01: E Grays Harbor TPIF</t>
  </si>
  <si>
    <t>Update BFD to 10/30</t>
  </si>
  <si>
    <t>W_R.10058.02.01.03: E Grays Harbor Network</t>
  </si>
  <si>
    <t>Udpate BFD to 10/30</t>
  </si>
  <si>
    <t>W_R.10058.03.01.01: E Weeks Falls Hydro</t>
  </si>
  <si>
    <t>W_R.10059.02.01.01: E ADMS Circuit Enablement</t>
  </si>
  <si>
    <t>W_R.10059.02.01.02: E Circuit Enablement EV</t>
  </si>
  <si>
    <t>Closing Dec 2024 and then monthly</t>
  </si>
  <si>
    <t>Closing Nov 2023, Sept 2024, and then monthly</t>
  </si>
  <si>
    <t>W_R.10059.02.01.09: E Property Acquisition Cir Enablement</t>
  </si>
  <si>
    <t>W_R.10059.03.01.01: E Resilience Enhancement CEIP</t>
  </si>
  <si>
    <t>W_R.10059.06.01.01: E Conservation Voltage Reduction</t>
  </si>
  <si>
    <t>W_R.10059.07.01.01: ADMS Advanced Apps</t>
  </si>
  <si>
    <t>Update BFD to Dec-28</t>
  </si>
  <si>
    <t>W_R.10061.01.01.01: E Transmission Strategy</t>
  </si>
  <si>
    <t>This is the WBS for Cross-cascades placeholder - Eleanor confirmed 12/32 on 10/31/23</t>
  </si>
  <si>
    <t>W_R.10062.01.01.01: Midlakes Substation Transmission</t>
  </si>
  <si>
    <t>No budget, actual, or future years Capex</t>
  </si>
  <si>
    <t>W_R.10062.01.01.02: Midlakes Substation Distribution</t>
  </si>
  <si>
    <t>W_R.10062.02.01.01: Totem Lake Capacity Increase Transm</t>
  </si>
  <si>
    <t>W_R.10062.02.01.02: Totem Lake Capacity Increase Dist</t>
  </si>
  <si>
    <t>W_R.10062.03.01.01: Berthusen Capacity Increase Transm</t>
  </si>
  <si>
    <t>W_R.10062.03.01.02: Berthusen Capacity Increase Dist</t>
  </si>
  <si>
    <t>W_R.10062.04.01.01: Sunrise Capacity Increase Transm</t>
  </si>
  <si>
    <t>W_R.10062.04.01.02: Sunrise Capacity Increase Dist</t>
  </si>
  <si>
    <t>W_R.10062.05.01.01: Maplewood Capacity Increase Transm</t>
  </si>
  <si>
    <t>W_R.10062.05.01.02: Maplewood Capacity Increase Dist</t>
  </si>
  <si>
    <t>W_R.10062.06.01.01: Southwick Capacity Increase Transm</t>
  </si>
  <si>
    <t>W_R.10062.06.01.02: Southwick Capacity Increase Dist</t>
  </si>
  <si>
    <t>W_R.10062.07.01.01: Barnes Lake Capacity Increase Transm</t>
  </si>
  <si>
    <t>W_R.10062.07.01.02: Barnes Lake Capacity Increase Dist</t>
  </si>
  <si>
    <t>W_R.10062.08.01.01: Rhodes Lake Capacity Increase Transm</t>
  </si>
  <si>
    <t>W_R.10062.08.01.02: Rhodes Lake Capacity Increase Dist</t>
  </si>
  <si>
    <t>W_R.10062.09.01.01: West Olympia Capacity Increase Transm</t>
  </si>
  <si>
    <t>W_R.10062.09.01.02: West Olympia Capacity Increase Dist</t>
  </si>
  <si>
    <t>W_R.10062.10.01.01: Central Kitsap Capacity Increase Transm</t>
  </si>
  <si>
    <t>W_R.10062.10.01.02: Central Kitsap Capacity Increase Dist</t>
  </si>
  <si>
    <t>W_R.10062.11.01.01: Cedarhurst Capacity Increase Transm</t>
  </si>
  <si>
    <t>W_R.10062.11.01.02: Cedarhurst Capacity Increase Dist</t>
  </si>
  <si>
    <t>W_X.10001.01.01.01: Compressed Natural Gas CNG Development</t>
  </si>
  <si>
    <t>W_X.10002.01.01.01: Water Heater Commerical Gas</t>
  </si>
  <si>
    <t>W_X.10002.01.01.02: Water Heater Residential Gas</t>
  </si>
  <si>
    <t>Closing every month at 8.6%</t>
  </si>
  <si>
    <t>Update CWIP % to 21.773213%</t>
  </si>
  <si>
    <t>Closing every month at 0.344%</t>
  </si>
  <si>
    <t>W_X.10006.01.01.01: Customer Sited Energy Storage Pilot</t>
  </si>
  <si>
    <t>Update BFD to Dec-23</t>
  </si>
  <si>
    <t>Nick Coulson - 11/2/23; Malcolm McCulloch 11/6/23</t>
  </si>
  <si>
    <t>W_X.10006.02.01.01: EV Charging Program PSE Internal</t>
  </si>
  <si>
    <t>Closing every December and monthly after Dec 2025</t>
  </si>
  <si>
    <t>WBS to be Closed</t>
  </si>
  <si>
    <t>Malcolm McCulloch 11/6/23: "This WBS should be closed and 2023 cost should be journaled to WO# 141006087 under X.10006.02.02.02"</t>
  </si>
  <si>
    <t>W_X.10006.02.02.01: EV Charging Program IT and Data</t>
  </si>
  <si>
    <t>No change - Heather Mulligan 11/2/23</t>
  </si>
  <si>
    <t>W_X.10006.03.01.01: Solar Choice Program</t>
  </si>
  <si>
    <t>W_X.10006.03.01.02: Community Solar Program</t>
  </si>
  <si>
    <t>Malcolm McCulloch 11/6/23: "This WBS should be closed and 2023 cost should be journaled to X.10006.03.01.05 - Community Solar Program 2022-25 under CC 1437"</t>
  </si>
  <si>
    <t>W_X.10006.03.01.04: Community Solar Program IT</t>
  </si>
  <si>
    <t>Update CWIP % to 100% June 2024; 100% July 2024; 100% August 2024; 100% September 2024; 100% October 2024</t>
  </si>
  <si>
    <t>Heather Mulligan 11/8/23; 6 projects with different in-service dates</t>
  </si>
  <si>
    <t>W_X.10006.04.01.01: Renewable Natural Gas</t>
  </si>
  <si>
    <t>No work orders; no $</t>
  </si>
  <si>
    <t>W_X.10006.04.01.02: Renewable Natural Gas Program IT</t>
  </si>
  <si>
    <t>Update Close Methodology &gt;&gt;&gt; % CWIP to Close; Closing every Dec beginning in 2025</t>
  </si>
  <si>
    <t>W_X.10007.01.01.01: Covid 19 Work for WUTC Order</t>
  </si>
  <si>
    <t>W_Y.10002.02.05.02: PLNG Capital Costs (for PP Processing)</t>
  </si>
  <si>
    <t>W_Y.10002.02.05.03: PLNG IMO 2020 Compatability</t>
  </si>
  <si>
    <t>W_Y.10002.02.05.04: PLNG IT Business Enablement</t>
  </si>
  <si>
    <t>W_Y.10002.02.05.05: Op Capex - Bunkering Fuel Project 0/100</t>
  </si>
  <si>
    <t>W_Y.10002.02.05.06: PLNG Operational Capital</t>
  </si>
  <si>
    <t>Customer Construction CIAC - Electric/Gas</t>
  </si>
  <si>
    <t>Row Labels</t>
  </si>
  <si>
    <t>Grand Total</t>
  </si>
  <si>
    <t>Sum of 2024</t>
  </si>
  <si>
    <t>Sum of 2025</t>
  </si>
  <si>
    <t>Sum of 2026</t>
  </si>
  <si>
    <t>Sum of 2027</t>
  </si>
  <si>
    <t>Sum of 2028</t>
  </si>
  <si>
    <t>Sum of Total</t>
  </si>
  <si>
    <t>2024-28 Capital Plan</t>
  </si>
  <si>
    <t>as of 11/29/2023 (based on 2024 MYP Version 6)</t>
  </si>
  <si>
    <t>CSA name</t>
  </si>
  <si>
    <t>2023 09&amp;03 YTD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</si>
</sst>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[$-409]mmm\-yy;@"/>
    <numFmt numFmtId="166" formatCode="_(* #,##0_);_(* \(#,##0\);_(* &quot;-&quot;??_);_(@_)"/>
  </numFmts>
  <fonts count="3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</font>
    <font>
      <i/>
      <sz val="10"/>
      <name val="Calibri"/>
    </font>
    <font>
      <sz val="10"/>
      <name val="Calibri"/>
    </font>
    <font>
      <b/>
      <sz val="16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16"/>
      <name val="Calibri"/>
    </font>
    <font>
      <i/>
      <sz val="11"/>
      <name val="Calibri"/>
    </font>
    <font>
      <sz val="11"/>
      <color indexed="12"/>
      <name val="Calibri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0B4"/>
      </patternFill>
    </fill>
    <fill>
      <patternFill patternType="none">
        <fgColor rgb="FFE2EFDA"/>
      </patternFill>
    </fill>
    <fill>
      <patternFill patternType="solid">
        <fgColor rgb="FFE2EFD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2EFDA"/>
      </patternFill>
    </fill>
    <fill>
      <patternFill patternType="solid">
        <fgColor theme="0"/>
        <bgColor rgb="FFE2EFDA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9">
    <xf numFmtId="0" fontId="0" fillId="0" borderId="0"/>
    <xf numFmtId="43" fontId="13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5" applyNumberFormat="0" applyAlignment="0" applyProtection="0"/>
    <xf numFmtId="0" fontId="22" fillId="9" borderId="6" applyNumberFormat="0" applyAlignment="0" applyProtection="0"/>
    <xf numFmtId="0" fontId="23" fillId="9" borderId="5" applyNumberFormat="0" applyAlignment="0" applyProtection="0"/>
    <xf numFmtId="0" fontId="25" fillId="10" borderId="8" applyNumberFormat="0" applyAlignment="0" applyProtection="0"/>
    <xf numFmtId="0" fontId="2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3" fontId="13" fillId="3" borderId="0" applyFont="0" applyFill="0" applyBorder="0" applyAlignment="0" applyProtection="0"/>
    <xf numFmtId="0" fontId="13" fillId="3" borderId="0"/>
    <xf numFmtId="0" fontId="13" fillId="3" borderId="0"/>
    <xf numFmtId="43" fontId="13" fillId="3" borderId="0" applyFont="0" applyFill="0" applyBorder="0" applyAlignment="0" applyProtection="0"/>
    <xf numFmtId="0" fontId="13" fillId="3" borderId="0"/>
    <xf numFmtId="0" fontId="13" fillId="3" borderId="0"/>
    <xf numFmtId="43" fontId="13" fillId="3" borderId="0" applyFont="0" applyFill="0" applyBorder="0" applyAlignment="0" applyProtection="0"/>
    <xf numFmtId="0" fontId="30" fillId="3" borderId="0" applyNumberFormat="0" applyFill="0" applyBorder="0" applyAlignment="0" applyProtection="0"/>
    <xf numFmtId="0" fontId="34" fillId="3" borderId="0"/>
    <xf numFmtId="0" fontId="1" fillId="3" borderId="0"/>
    <xf numFmtId="0" fontId="3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3" fillId="3" borderId="0"/>
    <xf numFmtId="43" fontId="1" fillId="3" borderId="0" applyFont="0" applyFill="0" applyBorder="0" applyAlignment="0" applyProtection="0"/>
    <xf numFmtId="9" fontId="13" fillId="3" borderId="0" applyFont="0" applyFill="0" applyBorder="0" applyAlignment="0" applyProtection="0"/>
    <xf numFmtId="0" fontId="30" fillId="3" borderId="0" applyNumberFormat="0" applyFill="0" applyBorder="0" applyAlignment="0" applyProtection="0"/>
    <xf numFmtId="0" fontId="1" fillId="3" borderId="0"/>
    <xf numFmtId="43" fontId="13" fillId="3" borderId="0" applyFont="0" applyFill="0" applyBorder="0" applyAlignment="0" applyProtection="0"/>
    <xf numFmtId="0" fontId="13" fillId="3" borderId="0"/>
    <xf numFmtId="0" fontId="13" fillId="3" borderId="0"/>
    <xf numFmtId="0" fontId="14" fillId="3" borderId="0" applyNumberFormat="0" applyFill="0" applyBorder="0" applyAlignment="0" applyProtection="0"/>
    <xf numFmtId="0" fontId="15" fillId="3" borderId="2" applyNumberFormat="0" applyFill="0" applyAlignment="0" applyProtection="0"/>
    <xf numFmtId="0" fontId="16" fillId="3" borderId="3" applyNumberFormat="0" applyFill="0" applyAlignment="0" applyProtection="0"/>
    <xf numFmtId="0" fontId="17" fillId="3" borderId="4" applyNumberFormat="0" applyFill="0" applyAlignment="0" applyProtection="0"/>
    <xf numFmtId="0" fontId="17" fillId="3" borderId="0" applyNumberFormat="0" applyFill="0" applyBorder="0" applyAlignment="0" applyProtection="0"/>
    <xf numFmtId="0" fontId="24" fillId="3" borderId="7" applyNumberFormat="0" applyFill="0" applyAlignment="0" applyProtection="0"/>
    <xf numFmtId="0" fontId="26" fillId="3" borderId="0" applyNumberFormat="0" applyFill="0" applyBorder="0" applyAlignment="0" applyProtection="0"/>
    <xf numFmtId="0" fontId="27" fillId="3" borderId="0" applyNumberFormat="0" applyFill="0" applyBorder="0" applyAlignment="0" applyProtection="0"/>
    <xf numFmtId="0" fontId="28" fillId="3" borderId="10" applyNumberFormat="0" applyFill="0" applyAlignment="0" applyProtection="0"/>
    <xf numFmtId="0" fontId="13" fillId="3" borderId="0"/>
    <xf numFmtId="0" fontId="34" fillId="3" borderId="0"/>
    <xf numFmtId="0" fontId="1" fillId="3" borderId="0"/>
    <xf numFmtId="0" fontId="1" fillId="11" borderId="9" applyNumberFormat="0" applyFont="0" applyAlignment="0" applyProtection="0"/>
    <xf numFmtId="0" fontId="13" fillId="3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" fillId="3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3" fillId="3" borderId="0"/>
    <xf numFmtId="0" fontId="13" fillId="3" borderId="0"/>
    <xf numFmtId="0" fontId="1" fillId="3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3" fillId="3" borderId="0"/>
    <xf numFmtId="0" fontId="13" fillId="3" borderId="0"/>
    <xf numFmtId="43" fontId="13" fillId="3" borderId="0" applyFont="0" applyFill="0" applyBorder="0" applyAlignment="0" applyProtection="0"/>
    <xf numFmtId="0" fontId="1" fillId="3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3" fillId="3" borderId="0"/>
    <xf numFmtId="0" fontId="34" fillId="3" borderId="0"/>
    <xf numFmtId="0" fontId="1" fillId="3" borderId="0"/>
    <xf numFmtId="0" fontId="13" fillId="3" borderId="0"/>
    <xf numFmtId="0" fontId="1" fillId="11" borderId="9" applyNumberFormat="0" applyFont="0" applyAlignment="0" applyProtection="0"/>
    <xf numFmtId="0" fontId="34" fillId="3" borderId="0"/>
  </cellStyleXfs>
  <cellXfs count="77">
    <xf numFmtId="0" fontId="0" fillId="0" borderId="0" xfId="0"/>
    <xf numFmtId="0" fontId="2" fillId="2" borderId="0" xfId="0" applyFont="1" applyFill="1" applyAlignment="1">
      <alignment indent="1"/>
    </xf>
    <xf numFmtId="0" fontId="4" fillId="0" borderId="0" xfId="0" applyFont="1" applyAlignment="1">
      <alignment indent="1"/>
    </xf>
    <xf numFmtId="0" fontId="3" fillId="4" borderId="0" xfId="0" applyFont="1" applyFill="1" applyAlignment="1">
      <alignment indent="1"/>
    </xf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0" fillId="4" borderId="0" xfId="0" applyFill="1"/>
    <xf numFmtId="0" fontId="11" fillId="4" borderId="0" xfId="0" applyFont="1" applyFill="1"/>
    <xf numFmtId="0" fontId="12" fillId="4" borderId="0" xfId="0" applyFont="1" applyFill="1" applyAlignment="1">
      <alignment indent="1"/>
    </xf>
    <xf numFmtId="0" fontId="1" fillId="3" borderId="0" xfId="46" applyFill="1"/>
    <xf numFmtId="0" fontId="34" fillId="3" borderId="0" xfId="47" applyAlignment="1">
      <alignment vertical="top"/>
    </xf>
    <xf numFmtId="0" fontId="1" fillId="3" borderId="0" xfId="46" applyFont="1" applyFill="1"/>
    <xf numFmtId="0" fontId="1" fillId="37" borderId="0" xfId="46" applyFont="1" applyFill="1"/>
    <xf numFmtId="0" fontId="35" fillId="3" borderId="0" xfId="46" applyFont="1" applyFill="1"/>
    <xf numFmtId="0" fontId="1" fillId="3" borderId="0" xfId="46" applyFont="1" applyFill="1" applyAlignment="1">
      <alignment vertical="top"/>
    </xf>
    <xf numFmtId="0" fontId="1" fillId="37" borderId="0" xfId="46" applyFill="1"/>
    <xf numFmtId="0" fontId="1" fillId="37" borderId="0" xfId="46" applyFont="1" applyFill="1" applyAlignment="1">
      <alignment vertical="top"/>
    </xf>
    <xf numFmtId="0" fontId="35" fillId="37" borderId="0" xfId="46" applyFont="1" applyFill="1"/>
    <xf numFmtId="0" fontId="32" fillId="42" borderId="1" xfId="141" applyFont="1" applyFill="1" applyBorder="1" applyAlignment="1">
      <alignment horizontal="center" vertical="center" wrapText="1"/>
    </xf>
    <xf numFmtId="0" fontId="32" fillId="41" borderId="1" xfId="42" applyFont="1" applyFill="1" applyBorder="1" applyAlignment="1">
      <alignment horizontal="center" vertical="center" wrapText="1"/>
    </xf>
    <xf numFmtId="0" fontId="34" fillId="3" borderId="0" xfId="88" applyFont="1" applyAlignment="1">
      <alignment vertical="top"/>
    </xf>
    <xf numFmtId="0" fontId="34" fillId="3" borderId="0" xfId="88" applyFill="1" applyAlignment="1">
      <alignment vertical="top"/>
    </xf>
    <xf numFmtId="0" fontId="28" fillId="36" borderId="0" xfId="46" applyFont="1" applyFill="1"/>
    <xf numFmtId="0" fontId="34" fillId="3" borderId="0" xfId="88" applyFont="1" applyFill="1" applyAlignment="1">
      <alignment vertical="top"/>
    </xf>
    <xf numFmtId="0" fontId="34" fillId="3" borderId="0" xfId="88" applyAlignment="1">
      <alignment vertical="top"/>
    </xf>
    <xf numFmtId="165" fontId="32" fillId="41" borderId="1" xfId="42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32" fillId="41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4" fillId="37" borderId="0" xfId="88" applyFill="1" applyAlignment="1">
      <alignment vertical="top"/>
    </xf>
    <xf numFmtId="0" fontId="33" fillId="0" borderId="0" xfId="0" applyFont="1"/>
    <xf numFmtId="166" fontId="0" fillId="38" borderId="0" xfId="1" applyNumberFormat="1" applyFont="1" applyFill="1"/>
    <xf numFmtId="166" fontId="0" fillId="38" borderId="0" xfId="0" applyNumberFormat="1" applyFill="1"/>
    <xf numFmtId="0" fontId="0" fillId="38" borderId="0" xfId="0" applyFill="1" applyAlignment="1">
      <alignment horizontal="left" indent="1"/>
    </xf>
    <xf numFmtId="165" fontId="0" fillId="0" borderId="0" xfId="0" applyNumberFormat="1"/>
    <xf numFmtId="164" fontId="32" fillId="39" borderId="0" xfId="0" applyNumberFormat="1" applyFont="1" applyFill="1" applyAlignment="1">
      <alignment horizontal="right"/>
    </xf>
    <xf numFmtId="0" fontId="32" fillId="39" borderId="0" xfId="0" applyFont="1" applyFill="1" applyAlignment="1">
      <alignment horizontal="left"/>
    </xf>
    <xf numFmtId="0" fontId="33" fillId="39" borderId="0" xfId="0" applyFont="1" applyFill="1"/>
    <xf numFmtId="0" fontId="0" fillId="38" borderId="0" xfId="0" applyFill="1"/>
    <xf numFmtId="0" fontId="1" fillId="3" borderId="0" xfId="58"/>
    <xf numFmtId="0" fontId="0" fillId="38" borderId="0" xfId="0" applyFill="1" applyAlignment="1">
      <alignment horizontal="left"/>
    </xf>
    <xf numFmtId="0" fontId="13" fillId="38" borderId="0" xfId="70" applyFill="1" applyAlignment="1">
      <alignment wrapText="1"/>
    </xf>
    <xf numFmtId="0" fontId="1" fillId="38" borderId="0" xfId="58" applyFill="1"/>
    <xf numFmtId="0" fontId="34" fillId="38" borderId="0" xfId="164" applyFill="1" applyAlignment="1">
      <alignment vertical="top"/>
    </xf>
    <xf numFmtId="166" fontId="1" fillId="38" borderId="0" xfId="71" applyNumberFormat="1" applyFont="1" applyFill="1"/>
    <xf numFmtId="0" fontId="34" fillId="38" borderId="0" xfId="164" applyFont="1" applyFill="1" applyAlignment="1">
      <alignment vertical="top"/>
    </xf>
    <xf numFmtId="0" fontId="1" fillId="38" borderId="0" xfId="58" applyNumberFormat="1" applyFill="1"/>
    <xf numFmtId="166" fontId="1" fillId="38" borderId="0" xfId="58" applyNumberFormat="1" applyFill="1"/>
    <xf numFmtId="0" fontId="37" fillId="41" borderId="0" xfId="164" applyFont="1" applyFill="1" applyBorder="1" applyAlignment="1">
      <alignment horizontal="left"/>
    </xf>
    <xf numFmtId="0" fontId="37" fillId="41" borderId="0" xfId="164" applyFont="1" applyFill="1" applyBorder="1" applyAlignment="1">
      <alignment horizontal="left" wrapText="1"/>
    </xf>
    <xf numFmtId="0" fontId="33" fillId="41" borderId="0" xfId="70" applyFont="1" applyFill="1" applyBorder="1" applyAlignment="1">
      <alignment horizontal="left" wrapText="1"/>
    </xf>
    <xf numFmtId="0" fontId="33" fillId="41" borderId="0" xfId="70" applyFont="1" applyFill="1" applyBorder="1" applyAlignment="1">
      <alignment horizontal="left"/>
    </xf>
    <xf numFmtId="165" fontId="33" fillId="41" borderId="0" xfId="70" applyNumberFormat="1" applyFont="1" applyFill="1" applyBorder="1" applyAlignment="1">
      <alignment horizontal="left"/>
    </xf>
    <xf numFmtId="165" fontId="1" fillId="38" borderId="0" xfId="58" applyNumberFormat="1" applyFill="1" applyAlignment="1">
      <alignment horizontal="left" wrapText="1"/>
    </xf>
    <xf numFmtId="0" fontId="35" fillId="38" borderId="0" xfId="58" applyFont="1" applyFill="1"/>
    <xf numFmtId="0" fontId="1" fillId="38" borderId="0" xfId="58" applyFill="1" applyAlignment="1">
      <alignment horizontal="left" wrapText="1"/>
    </xf>
    <xf numFmtId="165" fontId="1" fillId="38" borderId="0" xfId="58" applyNumberFormat="1" applyFill="1" applyAlignment="1">
      <alignment horizontal="left"/>
    </xf>
    <xf numFmtId="0" fontId="35" fillId="38" borderId="0" xfId="58" applyNumberFormat="1" applyFont="1" applyFill="1"/>
    <xf numFmtId="165" fontId="35" fillId="38" borderId="0" xfId="58" applyNumberFormat="1" applyFont="1" applyFill="1" applyAlignment="1">
      <alignment horizontal="left"/>
    </xf>
    <xf numFmtId="0" fontId="28" fillId="38" borderId="0" xfId="58" applyFont="1" applyFill="1"/>
    <xf numFmtId="0" fontId="1" fillId="38" borderId="0" xfId="58" applyFill="1" applyAlignment="1">
      <alignment wrapText="1"/>
    </xf>
    <xf numFmtId="166" fontId="0" fillId="40" borderId="0" xfId="0" applyNumberFormat="1" applyFill="1"/>
    <xf numFmtId="0" fontId="0" fillId="40" borderId="0" xfId="0" applyFill="1" applyAlignment="1">
      <alignment horizontal="left"/>
    </xf>
    <xf numFmtId="166" fontId="0" fillId="41" borderId="0" xfId="0" applyNumberFormat="1" applyFill="1"/>
    <xf numFmtId="0" fontId="0" fillId="41" borderId="0" xfId="0" applyFill="1"/>
    <xf numFmtId="0" fontId="36" fillId="38" borderId="0" xfId="107" applyFont="1" applyFill="1"/>
    <xf numFmtId="0" fontId="0" fillId="38" borderId="0" xfId="107" applyFont="1" applyFill="1"/>
    <xf numFmtId="0" fontId="0" fillId="0" borderId="0" xfId="0"/>
    <xf numFmtId="0" fontId="1" fillId="43" borderId="0" xfId="58" applyFill="1"/>
    <xf numFmtId="166" fontId="1" fillId="39" borderId="0" xfId="71" applyNumberFormat="1" applyFont="1" applyFill="1"/>
    <xf numFmtId="166" fontId="35" fillId="39" borderId="0" xfId="71" applyNumberFormat="1" applyFont="1" applyFill="1"/>
    <xf numFmtId="166" fontId="28" fillId="39" borderId="11" xfId="58" applyNumberFormat="1" applyFont="1" applyFill="1" applyBorder="1"/>
    <xf numFmtId="0" fontId="10" fillId="2" borderId="0" xfId="0" applyFont="1" applyFill="1" applyAlignment="1">
      <alignment horizontal="center"/>
    </xf>
    <xf numFmtId="0" fontId="0" fillId="0" borderId="0" xfId="0"/>
  </cellXfs>
  <cellStyles count="169">
    <cellStyle name="20% - Accent1" xfId="10" builtinId="30" customBuiltin="1"/>
    <cellStyle name="20% - Accent1 2" xfId="93"/>
    <cellStyle name="20% - Accent1 3" xfId="112"/>
    <cellStyle name="20% - Accent1 4" xfId="128"/>
    <cellStyle name="20% - Accent1 5" xfId="145"/>
    <cellStyle name="20% - Accent2" xfId="14" builtinId="34" customBuiltin="1"/>
    <cellStyle name="20% - Accent2 2" xfId="95"/>
    <cellStyle name="20% - Accent2 3" xfId="114"/>
    <cellStyle name="20% - Accent2 4" xfId="130"/>
    <cellStyle name="20% - Accent2 5" xfId="147"/>
    <cellStyle name="20% - Accent3" xfId="18" builtinId="38" customBuiltin="1"/>
    <cellStyle name="20% - Accent3 2" xfId="97"/>
    <cellStyle name="20% - Accent3 3" xfId="116"/>
    <cellStyle name="20% - Accent3 4" xfId="132"/>
    <cellStyle name="20% - Accent3 5" xfId="149"/>
    <cellStyle name="20% - Accent4" xfId="22" builtinId="42" customBuiltin="1"/>
    <cellStyle name="20% - Accent4 2" xfId="99"/>
    <cellStyle name="20% - Accent4 3" xfId="118"/>
    <cellStyle name="20% - Accent4 4" xfId="134"/>
    <cellStyle name="20% - Accent4 5" xfId="151"/>
    <cellStyle name="20% - Accent5" xfId="26" builtinId="46" customBuiltin="1"/>
    <cellStyle name="20% - Accent5 2" xfId="101"/>
    <cellStyle name="20% - Accent5 3" xfId="120"/>
    <cellStyle name="20% - Accent5 4" xfId="136"/>
    <cellStyle name="20% - Accent5 5" xfId="153"/>
    <cellStyle name="20% - Accent6" xfId="30" builtinId="50" customBuiltin="1"/>
    <cellStyle name="20% - Accent6 2" xfId="103"/>
    <cellStyle name="20% - Accent6 3" xfId="122"/>
    <cellStyle name="20% - Accent6 4" xfId="138"/>
    <cellStyle name="20% - Accent6 5" xfId="155"/>
    <cellStyle name="40% - Accent1" xfId="11" builtinId="31" customBuiltin="1"/>
    <cellStyle name="40% - Accent1 2" xfId="94"/>
    <cellStyle name="40% - Accent1 3" xfId="113"/>
    <cellStyle name="40% - Accent1 4" xfId="129"/>
    <cellStyle name="40% - Accent1 5" xfId="146"/>
    <cellStyle name="40% - Accent2" xfId="15" builtinId="35" customBuiltin="1"/>
    <cellStyle name="40% - Accent2 2" xfId="96"/>
    <cellStyle name="40% - Accent2 3" xfId="115"/>
    <cellStyle name="40% - Accent2 4" xfId="131"/>
    <cellStyle name="40% - Accent2 5" xfId="148"/>
    <cellStyle name="40% - Accent3" xfId="19" builtinId="39" customBuiltin="1"/>
    <cellStyle name="40% - Accent3 2" xfId="98"/>
    <cellStyle name="40% - Accent3 3" xfId="117"/>
    <cellStyle name="40% - Accent3 4" xfId="133"/>
    <cellStyle name="40% - Accent3 5" xfId="150"/>
    <cellStyle name="40% - Accent4" xfId="23" builtinId="43" customBuiltin="1"/>
    <cellStyle name="40% - Accent4 2" xfId="100"/>
    <cellStyle name="40% - Accent4 3" xfId="119"/>
    <cellStyle name="40% - Accent4 4" xfId="135"/>
    <cellStyle name="40% - Accent4 5" xfId="152"/>
    <cellStyle name="40% - Accent5" xfId="27" builtinId="47" customBuiltin="1"/>
    <cellStyle name="40% - Accent5 2" xfId="102"/>
    <cellStyle name="40% - Accent5 3" xfId="121"/>
    <cellStyle name="40% - Accent5 4" xfId="137"/>
    <cellStyle name="40% - Accent5 5" xfId="154"/>
    <cellStyle name="40% - Accent6" xfId="31" builtinId="51" customBuiltin="1"/>
    <cellStyle name="40% - Accent6 2" xfId="104"/>
    <cellStyle name="40% - Accent6 3" xfId="123"/>
    <cellStyle name="40% - Accent6 4" xfId="139"/>
    <cellStyle name="40% - Accent6 5" xfId="156"/>
    <cellStyle name="60% - Accent1" xfId="12" builtinId="32" customBuiltin="1"/>
    <cellStyle name="60% - Accent2" xfId="16" builtinId="36" customBuiltin="1"/>
    <cellStyle name="60% - Accent3" xfId="20" builtinId="40" customBuiltin="1"/>
    <cellStyle name="60% - Accent4" xfId="24" builtinId="44" customBuiltin="1"/>
    <cellStyle name="60% - Accent5" xfId="28" builtinId="48" customBuiltin="1"/>
    <cellStyle name="60% - Accent6" xfId="32" builtinId="52" customBuiltin="1"/>
    <cellStyle name="Accent1" xfId="9" builtinId="29" customBuiltin="1"/>
    <cellStyle name="Accent2" xfId="13" builtinId="33" customBuiltin="1"/>
    <cellStyle name="Accent3" xfId="17" builtinId="37" customBuiltin="1"/>
    <cellStyle name="Accent4" xfId="21" builtinId="41" customBuiltin="1"/>
    <cellStyle name="Accent5" xfId="25" builtinId="45" customBuiltin="1"/>
    <cellStyle name="Accent6" xfId="29" builtinId="49" customBuiltin="1"/>
    <cellStyle name="Bad" xfId="3" builtinId="27" customBuiltin="1"/>
    <cellStyle name="Calculation" xfId="7" builtinId="22" customBuiltin="1"/>
    <cellStyle name="Check Cell" xfId="8" builtinId="23" customBuiltin="1"/>
    <cellStyle name="Comma" xfId="1" builtinId="3"/>
    <cellStyle name="Comma 2" xfId="75"/>
    <cellStyle name="Comma 3" xfId="71"/>
    <cellStyle name="Comma 4" xfId="43"/>
    <cellStyle name="Comma 5" xfId="40"/>
    <cellStyle name="Comma 6" xfId="37"/>
    <cellStyle name="Comma 7" xfId="142"/>
    <cellStyle name="Explanatory Text 2" xfId="85"/>
    <cellStyle name="Good" xfId="2" builtinId="26" customBuiltin="1"/>
    <cellStyle name="Heading 1 2" xfId="79"/>
    <cellStyle name="Heading 2 2" xfId="80"/>
    <cellStyle name="Heading 3 2" xfId="81"/>
    <cellStyle name="Heading 4 2" xfId="82"/>
    <cellStyle name="Hyperlink 2" xfId="73"/>
    <cellStyle name="Hyperlink 3" xfId="44"/>
    <cellStyle name="Input" xfId="5" builtinId="20" customBuiltin="1"/>
    <cellStyle name="Linked Cell 2" xfId="83"/>
    <cellStyle name="Neutral" xfId="4" builtinId="28" customBuiltin="1"/>
    <cellStyle name="Normal" xfId="0" builtinId="0"/>
    <cellStyle name="Normal 10" xfId="58"/>
    <cellStyle name="Normal 11" xfId="59"/>
    <cellStyle name="Normal 12" xfId="60"/>
    <cellStyle name="Normal 13" xfId="61"/>
    <cellStyle name="Normal 13 2" xfId="63"/>
    <cellStyle name="Normal 14" xfId="62"/>
    <cellStyle name="Normal 15" xfId="64"/>
    <cellStyle name="Normal 16" xfId="65"/>
    <cellStyle name="Normal 17" xfId="66"/>
    <cellStyle name="Normal 18" xfId="67"/>
    <cellStyle name="Normal 18 2" xfId="69"/>
    <cellStyle name="Normal 19" xfId="68"/>
    <cellStyle name="Normal 2" xfId="46"/>
    <cellStyle name="Normal 2 2" xfId="48"/>
    <cellStyle name="Normal 2 3" xfId="49"/>
    <cellStyle name="Normal 2 4" xfId="50"/>
    <cellStyle name="Normal 2 5" xfId="53"/>
    <cellStyle name="Normal 2 6" xfId="88"/>
    <cellStyle name="Normal 2 7" xfId="161"/>
    <cellStyle name="Normal 20" xfId="45"/>
    <cellStyle name="Normal 20 2" xfId="159"/>
    <cellStyle name="Normal 20 3" xfId="162"/>
    <cellStyle name="Normal 21" xfId="70"/>
    <cellStyle name="Normal 21 2" xfId="158"/>
    <cellStyle name="Normal 22" xfId="76"/>
    <cellStyle name="Normal 22 2" xfId="160"/>
    <cellStyle name="Normal 23" xfId="42"/>
    <cellStyle name="Normal 24" xfId="77"/>
    <cellStyle name="Normal 25" xfId="87"/>
    <cellStyle name="Normal 26" xfId="105"/>
    <cellStyle name="Normal 27" xfId="39"/>
    <cellStyle name="Normal 28" xfId="41"/>
    <cellStyle name="Normal 28 2" xfId="164"/>
    <cellStyle name="Normal 29" xfId="106"/>
    <cellStyle name="Normal 3" xfId="47"/>
    <cellStyle name="Normal 3 2" xfId="89"/>
    <cellStyle name="Normal 3 3" xfId="168"/>
    <cellStyle name="Normal 30" xfId="107"/>
    <cellStyle name="Normal 31" xfId="108"/>
    <cellStyle name="Normal 32" xfId="109"/>
    <cellStyle name="Normal 33" xfId="110"/>
    <cellStyle name="Normal 34" xfId="36"/>
    <cellStyle name="Normal 35" xfId="38"/>
    <cellStyle name="Normal 36" xfId="124"/>
    <cellStyle name="Normal 37" xfId="125"/>
    <cellStyle name="Normal 38" xfId="126"/>
    <cellStyle name="Normal 39" xfId="140"/>
    <cellStyle name="Normal 4" xfId="51"/>
    <cellStyle name="Normal 4 2" xfId="91"/>
    <cellStyle name="Normal 4 3" xfId="165"/>
    <cellStyle name="Normal 40" xfId="141"/>
    <cellStyle name="Normal 41" xfId="143"/>
    <cellStyle name="Normal 42" xfId="33"/>
    <cellStyle name="Normal 43" xfId="34"/>
    <cellStyle name="Normal 44" xfId="163"/>
    <cellStyle name="Normal 45" xfId="35"/>
    <cellStyle name="Normal 46" xfId="166"/>
    <cellStyle name="Normal 5" xfId="52"/>
    <cellStyle name="Normal 6" xfId="54"/>
    <cellStyle name="Normal 6 2" xfId="74"/>
    <cellStyle name="Normal 7" xfId="55"/>
    <cellStyle name="Normal 8" xfId="56"/>
    <cellStyle name="Normal 9" xfId="57"/>
    <cellStyle name="Note 2" xfId="90"/>
    <cellStyle name="Note 2 2" xfId="167"/>
    <cellStyle name="Note 3" xfId="92"/>
    <cellStyle name="Note 4" xfId="111"/>
    <cellStyle name="Note 5" xfId="127"/>
    <cellStyle name="Note 6" xfId="144"/>
    <cellStyle name="Output" xfId="6" builtinId="21" customBuiltin="1"/>
    <cellStyle name="Percent 2" xfId="72"/>
    <cellStyle name="Percent 3" xfId="157"/>
    <cellStyle name="Title 2" xfId="78"/>
    <cellStyle name="Total 2" xfId="86"/>
    <cellStyle name="Warning Text 2" xfId="84"/>
  </cellStyles>
  <dxfs count="22"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7" formatCode="_(* #,##0.0_);_(* \(#,##0.0\);_(* &quot;-&quot;??_);_(@_)"/>
    </dxf>
    <dxf>
      <numFmt numFmtId="167" formatCode="_(* #,##0.0_);_(* \(#,##0.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588190</xdr:colOff>
      <xdr:row>58</xdr:row>
      <xdr:rowOff>141476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76190" cy="1119047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uynh, Phuong" refreshedDate="45251.358496527777" createdVersion="6" refreshedVersion="6" minRefreshableVersion="3" recordCount="370">
  <cacheSource type="worksheet">
    <worksheetSource ref="A2:P372" sheet="CapEx by WBS and CSA"/>
  </cacheSource>
  <cacheFields count="16">
    <cacheField name="PB - WBS Level 3" numFmtId="0">
      <sharedItems/>
    </cacheField>
    <cacheField name="CSA id" numFmtId="0">
      <sharedItems/>
    </cacheField>
    <cacheField name="CSA Name" numFmtId="0">
      <sharedItems/>
    </cacheField>
    <cacheField name="Business Group" numFmtId="0">
      <sharedItems count="8">
        <s v="Corporate Shared Services"/>
        <s v="IT"/>
        <s v="Other (Finance, HR, General Counsel)"/>
        <s v="Energy Supply"/>
        <s v="Clean Energy"/>
        <s v="Customer Experience"/>
        <s v="Operations"/>
        <s v="Resource Acquisition"/>
      </sharedItems>
    </cacheField>
    <cacheField name="BPC - Responsible Cost Center" numFmtId="0">
      <sharedItems/>
    </cacheField>
    <cacheField name="CC owner" numFmtId="0">
      <sharedItems/>
    </cacheField>
    <cacheField name="Director" numFmtId="0">
      <sharedItems/>
    </cacheField>
    <cacheField name="VP" numFmtId="0">
      <sharedItems count="29">
        <s v="Michelle Vargo"/>
        <s v="Simon Upton"/>
        <s v="Dan Doyle"/>
        <s v="Lorna Luebbe"/>
        <s v="Joshua Kensok"/>
        <s v="Ronald Roberts"/>
        <s v="Joshua Jacobs"/>
        <s v="Aaron August"/>
        <s v="Dan'l Koch"/>
        <s v="Timothy Foley" u="1"/>
        <s v="Patrick Murphy" u="1"/>
        <s v="Sara Leverette" u="1"/>
        <s v="Brian Fellon" u="1"/>
        <s v="Eileen Figone" u="1"/>
        <s v="Ryan Blood" u="1"/>
        <s v="Harry Shapiro" u="1"/>
        <s v="John Mannetti" u="1"/>
        <s v="Mark Carlson" u="1"/>
        <s v="Roque Bamba" u="1"/>
        <s v="William Neumann" u="1"/>
        <s v="Carol Wallace" u="1"/>
        <s v="Kaaren Daugherty" u="1"/>
        <s v="Jens Nedrud" u="1"/>
        <s v="Jennifer Boyer" u="1"/>
        <s v="David Landers" u="1"/>
        <s v="James Hogan" u="1"/>
        <s v="Philip Haines" u="1"/>
        <s v="Shauna Tran" u="1"/>
        <s v="Dawn Reyes" u="1"/>
      </sharedItems>
    </cacheField>
    <cacheField name="Close Method" numFmtId="0">
      <sharedItems/>
    </cacheField>
    <cacheField name="BFD/Close Interval" numFmtId="165">
      <sharedItems containsDate="1" containsMixedTypes="1" minDate="1899-12-30T00:00:00" maxDate="2048-12-02T00:00:00"/>
    </cacheField>
    <cacheField name="2024" numFmtId="164">
      <sharedItems containsSemiMixedTypes="0" containsString="0" containsNumber="1" minValue="-66107035.650000013" maxValue="192223854.69725636"/>
    </cacheField>
    <cacheField name="2025" numFmtId="164">
      <sharedItems containsSemiMixedTypes="0" containsString="0" containsNumber="1" minValue="-66180423.200000055" maxValue="296413854.59675872"/>
    </cacheField>
    <cacheField name="2026" numFmtId="164">
      <sharedItems containsSemiMixedTypes="0" containsString="0" containsNumber="1" minValue="-66240980.649999969" maxValue="817798892.30196941"/>
    </cacheField>
    <cacheField name="2027" numFmtId="164">
      <sharedItems containsSemiMixedTypes="0" containsString="0" containsNumber="1" minValue="-63293415.878371678" maxValue="297650675.5835256"/>
    </cacheField>
    <cacheField name="2028" numFmtId="164">
      <sharedItems containsSemiMixedTypes="0" containsString="0" containsNumber="1" minValue="-9000000" maxValue="85234805.997535676"/>
    </cacheField>
    <cacheField name="Total" numFmtId="164">
      <sharedItems containsSemiMixedTypes="0" containsString="0" containsNumber="1" minValue="-261821855.37837172" maxValue="1464189286.2407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0">
  <r>
    <s v="W_C.10002.02.03.02: Redmond South King Lease Exit"/>
    <s v="CSA0066"/>
    <s v="Facilities Optimization - RedWest/South King - Lease Exit"/>
    <x v="0"/>
    <s v="CC_1507"/>
    <s v="Daniel Fitting"/>
    <s v="Dawn Reyes"/>
    <x v="0"/>
    <s v="In-Service Date: In-Service Date"/>
    <d v="2024-12-01T00:00:00"/>
    <n v="4698091.7944161128"/>
    <n v="0"/>
    <n v="0"/>
    <n v="0"/>
    <n v="0"/>
    <n v="4698091.7944161128"/>
  </r>
  <r>
    <s v="W_C.10002.08.02.02: Operational Training Center CC 1507"/>
    <s v="CSA0005"/>
    <s v="Operational Training Center"/>
    <x v="0"/>
    <s v="CC_1507"/>
    <s v="Daniel Fitting"/>
    <s v="Dawn Reyes"/>
    <x v="0"/>
    <s v="In-Service Date: In-Service Date"/>
    <d v="2025-12-01T00:00:00"/>
    <n v="3535175.584794587"/>
    <n v="3264644.2880856129"/>
    <n v="0"/>
    <n v="0"/>
    <n v="0"/>
    <n v="6799819.8728801999"/>
  </r>
  <r>
    <s v="W_C.10003.01.01.03: Furniture Fixtures HVAC Refresh"/>
    <s v="CSA0067"/>
    <s v="Facility Annual Replacement"/>
    <x v="0"/>
    <s v="CC_1507"/>
    <s v="Daniel Fitting"/>
    <s v="Dawn Reyes"/>
    <x v="0"/>
    <s v="% CWIP to Close: % CWIP to Close"/>
    <s v="Closing every December"/>
    <n v="7575376.2531312602"/>
    <n v="7651510.0502006663"/>
    <n v="7728409.0046513742"/>
    <n v="5204053.8709619399"/>
    <n v="7358897.6746321665"/>
    <n v="35518246.853577413"/>
  </r>
  <r>
    <s v="W_C.10005.01.02.02: WECC Mitigation Security Installations"/>
    <s v="CSA0176"/>
    <s v="WECC CIP 14 Mitigation"/>
    <x v="1"/>
    <s v="CC_1260"/>
    <s v="Lindsay Yonce"/>
    <s v="Eileen Figone"/>
    <x v="1"/>
    <s v="% CWIP to Close: % CWIP to Close"/>
    <s v="Closing Dec 2023, Feb 2024, Dec 2025, and then monthly"/>
    <n v="8936005.7427588366"/>
    <n v="4829823.9213372478"/>
    <n v="0"/>
    <n v="0"/>
    <n v="0"/>
    <n v="13765829.664096083"/>
  </r>
  <r>
    <s v="W_C.10006.01.01.01: Fleet Capital Purchase"/>
    <s v="CSA0070"/>
    <s v="Fleet Purchase"/>
    <x v="0"/>
    <s v="CC_4520"/>
    <s v="Adam Hopp"/>
    <s v="Shauna Tran"/>
    <x v="0"/>
    <s v="% CWIP to Close: % CWIP to Close"/>
    <s v="Closing every December"/>
    <n v="1399929.5315786516"/>
    <n v="1251787.0442128321"/>
    <n v="1346804.0758772399"/>
    <n v="1464420.7592886845"/>
    <n v="1523512.5855790919"/>
    <n v="6986453.9965364998"/>
  </r>
  <r>
    <s v="W_C.10006.01.01.03: Fleet Radio Upgrade"/>
    <s v="CSA0071"/>
    <s v="Fleet Radio"/>
    <x v="0"/>
    <s v="CC_4520"/>
    <s v="Adam Hopp"/>
    <s v="Shauna Tran"/>
    <x v="0"/>
    <s v="% CWIP to Close: % CWIP to Close"/>
    <s v="Closing every December"/>
    <n v="303015.05012525048"/>
    <n v="306060.40200802672"/>
    <n v="309136.36018605472"/>
    <n v="312243.23225771647"/>
    <n v="324842.7687801912"/>
    <n v="1555297.8133572396"/>
  </r>
  <r>
    <s v="W_C.10006.01.01.04: EEI Fleet Electrical Commitment"/>
    <s v="CSA0045"/>
    <s v="EEI Fleet Electrical Commitment"/>
    <x v="0"/>
    <s v="CC_1507"/>
    <s v="Daniel Fitting"/>
    <s v="Dawn Reyes"/>
    <x v="0"/>
    <s v="% CWIP to Close: % CWIP to Close"/>
    <s v="Closing every December"/>
    <n v="2020100.3341683361"/>
    <n v="7345449.6481926339"/>
    <n v="7671734.0052839257"/>
    <n v="0"/>
    <n v="0"/>
    <n v="17037283.987644896"/>
  </r>
  <r>
    <s v="W_C.10009.01.01.01: Storm OH Replacement Dist"/>
    <s v="CSA0009"/>
    <s v="Storm Response"/>
    <x v="2"/>
    <s v="CC_9800"/>
    <s v="David L Stickley"/>
    <s v="Joshua Kensok"/>
    <x v="2"/>
    <s v="Operational: Operational"/>
    <s v="Monthly: Monthly"/>
    <n v="3181179.7867327188"/>
    <n v="3355816.7282211962"/>
    <n v="3399709.3712669988"/>
    <n v="0"/>
    <n v="0"/>
    <n v="9936705.8862209134"/>
  </r>
  <r>
    <s v="W_C.10009.01.01.02: Storm OH Replacement Trans"/>
    <s v="CSA0009"/>
    <s v="Storm Response"/>
    <x v="2"/>
    <s v="CC_9800"/>
    <s v="David L Stickley"/>
    <s v="Joshua Kensok"/>
    <x v="2"/>
    <s v="Operational: Operational"/>
    <s v="Monthly: Monthly"/>
    <n v="1176600.7430381267"/>
    <n v="1241192.4885201722"/>
    <n v="1257426.7537562882"/>
    <n v="0"/>
    <n v="0"/>
    <n v="3675219.9853145871"/>
  </r>
  <r>
    <s v="W_C.20001.01.01.01: Transformer Retirement and Disposal"/>
    <s v="CSA0060"/>
    <s v="Environmental Disposal &amp; Retirement"/>
    <x v="2"/>
    <s v="CC_4300"/>
    <s v="Mary Mitchener"/>
    <s v="Sara Leverette"/>
    <x v="3"/>
    <s v="% CWIP to Close: % CWIP to Close"/>
    <s v="Closing every Dec 2023, Jan 2025, Dec 2025, Dec 2026, Dec 2027, and Dec 2028"/>
    <n v="1593893.8710235925"/>
    <n v="1701991.2683302315"/>
    <n v="1825163.0404725235"/>
    <n v="1903805.1597381842"/>
    <n v="2024414.2439900162"/>
    <n v="9049267.5835545473"/>
  </r>
  <r>
    <s v="W_C.20001.02.01.01: Treated Wood Disposal"/>
    <s v="CSA0060"/>
    <s v="Environmental Disposal &amp; Retirement"/>
    <x v="2"/>
    <s v="CC_4300"/>
    <s v="Mary Mitchener"/>
    <s v="Sara Leverette"/>
    <x v="3"/>
    <s v="Operational: Operational"/>
    <s v="Monthly: Monthly"/>
    <n v="420251.03237049351"/>
    <n v="448752.32950234314"/>
    <n v="481228.18334853469"/>
    <n v="501963.20994599053"/>
    <n v="533763.37750516669"/>
    <n v="2385958.1326725287"/>
  </r>
  <r>
    <s v="W_C.30004.01.01.02: Management Reserve"/>
    <s v="CSA0008"/>
    <s v="Management Reserve"/>
    <x v="2"/>
    <s v="CC_3075"/>
    <s v="David L Stickley"/>
    <s v="Joshua Kensok"/>
    <x v="4"/>
    <s v="In-Service Date: In-Service Date"/>
    <d v="2047-12-01T00:00:00"/>
    <n v="29310538.095943447"/>
    <n v="25542958.854567837"/>
    <n v="25097350.863408715"/>
    <n v="-3846695.7325182483"/>
    <n v="0"/>
    <n v="76104152.081401736"/>
  </r>
  <r>
    <s v="W_C.40001.01.02.01: SuccessFactors Application Sustainment"/>
    <s v="CSA0291"/>
    <s v="SAP SuccessFactors Sustainment"/>
    <x v="2"/>
    <s v="CC_1245"/>
    <s v="Chakradhari Damidi"/>
    <s v="Brian Fellon"/>
    <x v="1"/>
    <s v="% CWIP to Close: % CWIP to Close"/>
    <s v="Closing every June and December"/>
    <n v="195916.82147083327"/>
    <n v="198877.72505302925"/>
    <n v="201883.37696238243"/>
    <n v="204934.45348325404"/>
    <n v="208031.64112073404"/>
    <n v="1009644.0180902331"/>
  </r>
  <r>
    <s v="W_C.99997.02.01.05: Env Rem BHM SO State St MGP"/>
    <s v="CSA0061"/>
    <s v="Environmental Remediation"/>
    <x v="2"/>
    <s v="CC_4300"/>
    <s v="Mary Mitchener"/>
    <s v="Sara Leverette"/>
    <x v="3"/>
    <s v="In-Service Date: In-Service Date"/>
    <d v="2047-12-01T00:00:00"/>
    <n v="5015142.7931918753"/>
    <n v="9007723.8699848987"/>
    <n v="6557719.5892406153"/>
    <n v="10803219.454052761"/>
    <n v="9327684.9397072103"/>
    <n v="40711490.646177359"/>
  </r>
  <r>
    <s v="W_C.99997.02.01.27: Env Rem Post Nov 2012 Gas Wrk Park"/>
    <s v="CSA0061"/>
    <s v="Environmental Remediation"/>
    <x v="2"/>
    <s v="CC_4300"/>
    <s v="Mary Mitchener"/>
    <s v="Sara Leverette"/>
    <x v="3"/>
    <s v="In-Service Date: In-Service Date"/>
    <d v="2047-12-01T00:00:00"/>
    <n v="4272244.1017197352"/>
    <n v="7673399.6937643541"/>
    <n v="5586317.2777248733"/>
    <n v="9202926.5158343036"/>
    <n v="7945964.5736231618"/>
    <n v="34680852.162666425"/>
  </r>
  <r>
    <s v="W_F.10002.01.05.02: Transmission GIS"/>
    <s v="CSA0212"/>
    <s v="Transmission GIS"/>
    <x v="1"/>
    <s v="CC_1280"/>
    <s v="David Trimble"/>
    <s v="Brian Fellon"/>
    <x v="1"/>
    <s v="In-Service Date: In-Service Date"/>
    <d v="2025-12-01T00:00:00"/>
    <n v="5177076.6295401724"/>
    <n v="4121818.1358140637"/>
    <n v="0"/>
    <n v="0"/>
    <n v="0"/>
    <n v="9298894.7653542366"/>
  </r>
  <r>
    <s v="W_F.10002.01.14.01: Data Governance Foundation"/>
    <s v="CSA0038"/>
    <s v="DEEP (Data Enablement and Enrichment Platform)"/>
    <x v="1"/>
    <s v="CC_1221"/>
    <s v="Timothy M Foley"/>
    <s v="Timothy Foley"/>
    <x v="1"/>
    <s v="% CWIP to Close: % CWIP to Close"/>
    <s v="Closing every December"/>
    <n v="3030150.5012525041"/>
    <n v="3570704.6900936407"/>
    <n v="3606590.8688373133"/>
    <n v="0"/>
    <n v="0"/>
    <n v="10207446.060183458"/>
  </r>
  <r>
    <s v="W_F.10002.01.19.01: Data Lake and Data Analytics"/>
    <s v="CSA0037"/>
    <s v="Data Lake &amp; Data Analytics"/>
    <x v="1"/>
    <s v="CC_1221"/>
    <s v="Timothy M Foley"/>
    <s v="Timothy Foley"/>
    <x v="1"/>
    <s v="% CWIP to Close: % CWIP to Close"/>
    <s v="Closing every December"/>
    <n v="2064739.9734283679"/>
    <n v="3041901.7842307803"/>
    <n v="941425.07391784585"/>
    <n v="0"/>
    <n v="0"/>
    <n v="6048066.8315769946"/>
  </r>
  <r>
    <s v="W_F.10002.01.19.02: Data Lake and Data Analytics NonCEIP"/>
    <s v="CSA0037"/>
    <s v="Data Lake &amp; Data Analytics"/>
    <x v="1"/>
    <s v="CC_1221"/>
    <s v="Timothy M Foley"/>
    <s v="Timothy Foley"/>
    <x v="1"/>
    <s v="% CWIP to Close: % CWIP to Close"/>
    <s v="Closing every December"/>
    <n v="229415.55260315284"/>
    <n v="337989.08713675319"/>
    <n v="104602.78599087168"/>
    <n v="0"/>
    <n v="0"/>
    <n v="672007.42573077779"/>
  </r>
  <r>
    <s v="W_F.10002.01.20.01: Front Office Enhancements"/>
    <s v="CSA0003"/>
    <s v="Front Office Enhancements - PCI S/W Restack"/>
    <x v="1"/>
    <s v="CC_1216"/>
    <s v="Roland J LaMothe"/>
    <s v="Brian Fellon"/>
    <x v="1"/>
    <s v="% CWIP to Close: % CWIP to Close"/>
    <s v="Closing Dec 2023 and Jan 2025"/>
    <n v="629505.11009933986"/>
    <n v="0"/>
    <n v="0"/>
    <n v="0"/>
    <n v="0"/>
    <n v="629505.11009933986"/>
  </r>
  <r>
    <s v="W_F.10002.01.21.01: EMS Platform Replacement"/>
    <s v="CSA0058"/>
    <s v="EMS Platform Replacement"/>
    <x v="1"/>
    <s v="CC_1233"/>
    <s v="Dhanalakshmi Panchapakesan"/>
    <s v="Brian Fellon"/>
    <x v="1"/>
    <s v="In-Service Date: In-Service Date"/>
    <d v="2026-10-01T00:00:00"/>
    <n v="13602515.06585064"/>
    <n v="10304545.339535171"/>
    <n v="4184111.4396348712"/>
    <n v="0"/>
    <n v="0"/>
    <n v="28091171.845020682"/>
  </r>
  <r>
    <s v="W_F.10002.01.22.01: Click Schedule Replacement"/>
    <s v="CSA0025"/>
    <s v="Click Schedule Replacement"/>
    <x v="1"/>
    <s v="CC_1280"/>
    <s v="David Trimble"/>
    <s v="Brian Fellon"/>
    <x v="1"/>
    <s v="In-Service Date: In-Service Date"/>
    <d v="2024-12-01T00:00:00"/>
    <n v="5823065.1455827318"/>
    <n v="0"/>
    <n v="0"/>
    <n v="0"/>
    <n v="0"/>
    <n v="5823065.1455827318"/>
  </r>
  <r>
    <s v="W_F.10002.01.23.01: Complex Billing CEIP"/>
    <s v="CSA0028"/>
    <s v="Complex Billing"/>
    <x v="1"/>
    <s v="CC_1247"/>
    <s v="Calvin Hill"/>
    <s v="Brian Fellon"/>
    <x v="1"/>
    <s v="In-Service Date: In-Service Date"/>
    <d v="2024-09-01T00:00:00"/>
    <n v="5276557.7098725121"/>
    <n v="0"/>
    <n v="0"/>
    <n v="0"/>
    <n v="0"/>
    <n v="5276557.7098725121"/>
  </r>
  <r>
    <s v="W_F.10002.01.24.01: Cust Relationship Mgmt (CRM) CEIP"/>
    <s v="CSA0032"/>
    <s v="Customer Relationship Management (CRM)"/>
    <x v="1"/>
    <s v="CC_1247"/>
    <s v="Calvin Hill"/>
    <s v="Brian Fellon"/>
    <x v="1"/>
    <s v="% CWIP to Close: % CWIP to Close"/>
    <s v="Closing June 2024, Dec 2024, and then monthly"/>
    <n v="2893376.768074187"/>
    <n v="0"/>
    <n v="0"/>
    <n v="0"/>
    <n v="0"/>
    <n v="2893376.768074187"/>
  </r>
  <r>
    <s v="W_F.10002.01.24.02: Cust Relationship Mgmnt (CRM) NonCEIP"/>
    <s v="CSA0032"/>
    <s v="Customer Relationship Management (CRM)"/>
    <x v="1"/>
    <s v="CC_1247"/>
    <s v="Calvin Hill"/>
    <s v="Brian Fellon"/>
    <x v="1"/>
    <s v="% CWIP to Close: % CWIP to Close"/>
    <s v="Closing June 2024, Dec 2024, and then monthly"/>
    <n v="321486.30756379804"/>
    <n v="0"/>
    <n v="0"/>
    <n v="0"/>
    <n v="0"/>
    <n v="321486.30756379804"/>
  </r>
  <r>
    <s v="W_F.10002.01.25.01: Transmission &amp; Generation Facilities DB"/>
    <s v="CSA0167"/>
    <s v="Transmission &amp; Generation Facilities DB"/>
    <x v="1"/>
    <s v="CC_1205"/>
    <s v="Diane Perry"/>
    <s v="Brian Fellon"/>
    <x v="1"/>
    <s v="In-Service Date: In-Service Date"/>
    <d v="2023-12-01T00:00:00"/>
    <n v="380548.63100233435"/>
    <n v="0"/>
    <n v="0"/>
    <n v="0"/>
    <n v="0"/>
    <n v="380548.63100233435"/>
  </r>
  <r>
    <s v="W_F.10002.01.27.01: Asset Change Work Management"/>
    <s v="CSA0013"/>
    <s v="Asset Change Work Management"/>
    <x v="1"/>
    <s v="CC_1245"/>
    <s v="Chakradhari Damidi"/>
    <s v="Brian Fellon"/>
    <x v="1"/>
    <s v="In-Service Date: In-Service Date"/>
    <d v="2025-12-01T00:00:00"/>
    <n v="253778.26615392961"/>
    <n v="2060909.0679070319"/>
    <n v="1569041.7898630805"/>
    <n v="0"/>
    <n v="0"/>
    <n v="3883729.1239240421"/>
  </r>
  <r>
    <s v="W_F.10002.01.28.03: Dist Energy Resource Mgmnt Systs (DERMS)"/>
    <s v="CSA0042"/>
    <s v="Distributed Energy Resource Management System (DERMS)"/>
    <x v="1"/>
    <s v="CC_1258"/>
    <s v="Adam Harrison"/>
    <s v="Brian Fellon"/>
    <x v="1"/>
    <s v="In-Service Date: In-Service Date"/>
    <d v="2026-12-01T00:00:00"/>
    <n v="0"/>
    <n v="489465.90362792043"/>
    <n v="3661097.5096805035"/>
    <n v="0"/>
    <n v="0"/>
    <n v="4150563.4133084239"/>
  </r>
  <r>
    <s v="W_F.10002.01.29.01: Enh Day Ahead Mkt for CAISO or SPP+"/>
    <s v="CSA0021"/>
    <s v="CAISO E-DAM (Enhanced Day-Ahead Market)"/>
    <x v="1"/>
    <s v="CC_1216"/>
    <s v="Roland J LaMothe"/>
    <s v="Brian Fellon"/>
    <x v="1"/>
    <s v="In-Service Date: In-Service Date"/>
    <d v="2025-09-01T00:00:00"/>
    <n v="3045339.1938471589"/>
    <n v="1294824.8578210319"/>
    <n v="0"/>
    <n v="0"/>
    <n v="0"/>
    <n v="4340164.0516681913"/>
  </r>
  <r>
    <s v="W_F.10002.01.30.01: Hosting Capacity Analysis"/>
    <s v="CSA0108"/>
    <s v="Hosting Capacity Analysis"/>
    <x v="1"/>
    <s v="CC_1258"/>
    <s v="Adam Harrison"/>
    <s v="Brian Fellon"/>
    <x v="1"/>
    <s v="In-Service Date: In-Service Date"/>
    <d v="2024-12-01T00:00:00"/>
    <n v="3704147.5727827554"/>
    <n v="0"/>
    <n v="0"/>
    <n v="0"/>
    <n v="0"/>
    <n v="3704147.5727827554"/>
  </r>
  <r>
    <s v="W_F.10002.01.32.01: PM Tool for C&amp;SP"/>
    <s v="CSA0225"/>
    <s v="PM Tool for C&amp;SP"/>
    <x v="1"/>
    <s v="CC_1245"/>
    <s v="Chakradhari Damidi"/>
    <s v="Brian Fellon"/>
    <x v="1"/>
    <s v="In-Service Date: In-Service Date"/>
    <d v="2024-12-01T00:00:00"/>
    <n v="965975.50160993065"/>
    <n v="927409.08055816579"/>
    <n v="0"/>
    <n v="0"/>
    <n v="0"/>
    <n v="1893384.5821680964"/>
  </r>
  <r>
    <s v="W_F.10002.01.33.01: Substation Forms Automation"/>
    <s v="CSA0228"/>
    <s v="Substation Forms Automation"/>
    <x v="1"/>
    <s v="CC_1245"/>
    <s v="Chakradhari Damidi"/>
    <s v="Brian Fellon"/>
    <x v="1"/>
    <s v="In-Service Date: In-Service Date"/>
    <d v="2025-12-01T00:00:00"/>
    <n v="0"/>
    <n v="1030454.5339535172"/>
    <n v="0"/>
    <n v="0"/>
    <n v="0"/>
    <n v="1030454.5339535172"/>
  </r>
  <r>
    <s v="W_F.10002.05.03.01: EA and Magic Access DB Replacement"/>
    <s v="CSA0043"/>
    <s v="EA and Magic Access DB Replacement"/>
    <x v="1"/>
    <s v="CC_1216"/>
    <s v="Roland J LaMothe"/>
    <s v="Brian Fellon"/>
    <x v="1"/>
    <s v="In-Service Date: In-Service Date"/>
    <d v="2023-12-01T00:00:00"/>
    <n v="0"/>
    <n v="2746259.2261668481"/>
    <n v="0"/>
    <n v="0"/>
    <n v="0"/>
    <n v="2746259.2261668481"/>
  </r>
  <r>
    <s v="W_F.10002.05.04.01: Treasury &amp; Risk Management Enhancement"/>
    <s v="CSA0170"/>
    <s v="Treasury &amp; Risk Management Enhancement"/>
    <x v="1"/>
    <s v="CC_1245"/>
    <s v="Chakradhari Damidi"/>
    <s v="Brian Fellon"/>
    <x v="1"/>
    <s v="% CWIP to Close: % CWIP to Close"/>
    <s v="Closing Dec 2023 and Dec 2024"/>
    <n v="389856.20269179594"/>
    <n v="0"/>
    <n v="0"/>
    <n v="0"/>
    <n v="0"/>
    <n v="389856.20269179594"/>
  </r>
  <r>
    <s v="W_F.10002.06.02.01: Customer Experience Enhancement Program"/>
    <s v="CSA0031"/>
    <s v="Customer Experience Enhancement Program (CEEP)"/>
    <x v="1"/>
    <s v="CC_1207"/>
    <s v="Gerritt Rosa"/>
    <s v="Brian Fellon"/>
    <x v="1"/>
    <s v="Operational: Operational"/>
    <s v="Annually: Annually"/>
    <n v="0"/>
    <n v="1030454.5339535172"/>
    <n v="1046027.8599087166"/>
    <n v="1061836.5465453591"/>
    <n v="1077884.1508846309"/>
    <n v="4216203.0912922239"/>
  </r>
  <r>
    <s v="W_F.10002.06.04.01: Arrearage Management Plan"/>
    <s v="CSA0012"/>
    <s v="Arrearage Management Plan"/>
    <x v="1"/>
    <s v="CC_1247"/>
    <s v="Calvin Hill"/>
    <s v="Brian Fellon"/>
    <x v="1"/>
    <s v="In-Service Date: In-Service Date"/>
    <d v="2024-10-01T00:00:00"/>
    <n v="3045339.1938471589"/>
    <n v="0"/>
    <n v="0"/>
    <n v="0"/>
    <n v="0"/>
    <n v="3045339.1938471589"/>
  </r>
  <r>
    <s v="W_F.10002.06.05.01: PSE 2030 Digital Experience CEIP"/>
    <s v="CSA0132"/>
    <s v="PSE 2030 Digital Experience"/>
    <x v="1"/>
    <s v="CC_1207"/>
    <s v="Gerritt Rosa"/>
    <s v="Brian Fellon"/>
    <x v="1"/>
    <s v="% CWIP to Close: % CWIP to Close"/>
    <s v="Closing Oct 2023 (51%), Dec 2023 (94%), then every Apr (70%), Aug (56%), and Dec (94%)"/>
    <n v="5017957.6566616558"/>
    <n v="5100749.9430699116"/>
    <n v="5177837.9065481508"/>
    <n v="4112347.3669796395"/>
    <n v="0"/>
    <n v="19408892.873259358"/>
  </r>
  <r>
    <s v="W_F.10002.06.05.02: PSE 2030 Digital Experience NonCEIP"/>
    <s v="CSA0132"/>
    <s v="PSE 2030 Digital Experience"/>
    <x v="1"/>
    <s v="CC_1207"/>
    <s v="Gerritt Rosa"/>
    <s v="Brian Fellon"/>
    <x v="1"/>
    <s v="% CWIP to Close: % CWIP to Close"/>
    <s v="Closing Oct 2023 (58%), Dec 2023 (100%), then every Apr (75%), Aug (59%), and Dec (98%)"/>
    <n v="557550.85074018373"/>
    <n v="566749.99367443437"/>
    <n v="575315.322949794"/>
    <n v="456927.48521996051"/>
    <n v="0"/>
    <n v="2156543.6525843726"/>
  </r>
  <r>
    <s v="W_F.10002.06.07.01: Cust Usage Disaggregation and Presentmnt"/>
    <s v="CSA0033"/>
    <s v="Customer Usage Disaggregation and Presentment"/>
    <x v="1"/>
    <s v="CC_1231"/>
    <s v="Laurent P Sayer"/>
    <s v="Brian Fellon"/>
    <x v="1"/>
    <s v="In-Service Date: In-Service Date"/>
    <d v="2025-12-01T00:00:00"/>
    <n v="4314230.5246168077"/>
    <n v="4121818.1358140637"/>
    <n v="0"/>
    <n v="0"/>
    <n v="0"/>
    <n v="8436048.660430871"/>
  </r>
  <r>
    <s v="W_F.10002.06.08.01: Budget Billing"/>
    <s v="CSA0202"/>
    <s v="Budget Billing"/>
    <x v="1"/>
    <s v="CC_1247"/>
    <s v="Calvin Hill"/>
    <s v="Brian Fellon"/>
    <x v="1"/>
    <s v="In-Service Date: In-Service Date"/>
    <d v="2025-12-01T00:00:00"/>
    <n v="0"/>
    <n v="2782337.5003096322"/>
    <n v="2824387.1467345436"/>
    <n v="0"/>
    <n v="0"/>
    <n v="5606724.6470441762"/>
  </r>
  <r>
    <s v="W_F.10002.06.08.02: Interactive Bill"/>
    <s v="CSA0207"/>
    <s v="Interactive Bill"/>
    <x v="1"/>
    <s v="CC_1247"/>
    <s v="Calvin Hill"/>
    <s v="Brian Fellon"/>
    <x v="1"/>
    <s v="In-Service Date: In-Service Date"/>
    <d v="2024-12-01T00:00:00"/>
    <n v="1827203.5163082962"/>
    <n v="4121818.1358140637"/>
    <n v="0"/>
    <n v="0"/>
    <n v="0"/>
    <n v="5949021.6521223597"/>
  </r>
  <r>
    <s v="W_F.10002.06.08.03: Billing and Pymnt Opertional Enhancemnts"/>
    <s v="CSA0201"/>
    <s v="Billing and Payment Operational Enhancements"/>
    <x v="1"/>
    <s v="CC_1247"/>
    <s v="Calvin Hill"/>
    <s v="Brian Fellon"/>
    <x v="1"/>
    <s v="% CWIP to Close: % CWIP to Close"/>
    <s v="Closing every December"/>
    <n v="0"/>
    <n v="1030454.5339535172"/>
    <n v="1046027.8599087166"/>
    <n v="3185509.6396360802"/>
    <n v="1616826.226326948"/>
    <n v="6878818.2598252622"/>
  </r>
  <r>
    <s v="W_F.10002.07.05.01: Third Party Risk"/>
    <s v="CSA0164"/>
    <s v="Third Party Risk"/>
    <x v="1"/>
    <s v="CC_1245"/>
    <s v="Chakradhari Damidi"/>
    <s v="Brian Fellon"/>
    <x v="1"/>
    <s v="In-Service Date: In-Service Date"/>
    <d v="2025-10-01T00:00:00"/>
    <n v="2131737.4356930121"/>
    <n v="2576136.3348837961"/>
    <n v="2196658.5058083003"/>
    <n v="1592754.8198180401"/>
    <n v="0"/>
    <n v="8497287.0962031484"/>
  </r>
  <r>
    <s v="W_F.10002.07.07.01: Multi-Family Solar"/>
    <s v="CSA0121"/>
    <s v="Multi-Family Solar"/>
    <x v="1"/>
    <s v="CC_1247"/>
    <s v="Calvin Hill"/>
    <s v="Brian Fellon"/>
    <x v="1"/>
    <s v="% CWIP to Close: % CWIP to Close"/>
    <s v="Closing Nov 2023 and Nov 2024"/>
    <n v="1116624.3710772914"/>
    <n v="0"/>
    <n v="0"/>
    <n v="0"/>
    <n v="0"/>
    <n v="1116624.3710772914"/>
  </r>
  <r>
    <s v="W_F.10002.07.08.01: eGRC Archer"/>
    <s v="CSA0046"/>
    <s v="eGRC Archer"/>
    <x v="1"/>
    <s v="CC_1226"/>
    <s v="Gerritt Rosa"/>
    <s v="Brian Fellon"/>
    <x v="1"/>
    <s v="% CWIP to Close: % CWIP to Close"/>
    <s v="Closing every December"/>
    <n v="0"/>
    <n v="1030454.5339535172"/>
    <n v="1046027.8599087166"/>
    <n v="1061836.5465453591"/>
    <n v="1077884.1508846309"/>
    <n v="4216203.0912922239"/>
  </r>
  <r>
    <s v="W_F.10002.07.09.01: Supply Chain Stabilization Phase 3"/>
    <s v="CSA0143"/>
    <s v="Supply Chain Stabilization"/>
    <x v="1"/>
    <s v="CC_1245"/>
    <s v="Chakradhari Damidi"/>
    <s v="Brian Fellon"/>
    <x v="1"/>
    <s v="% CWIP to Close: % CWIP to Close"/>
    <s v="Closing Dec 2023 and Dec 2024"/>
    <n v="528288.18642650649"/>
    <n v="0"/>
    <n v="0"/>
    <n v="0"/>
    <n v="0"/>
    <n v="528288.18642650649"/>
  </r>
  <r>
    <s v="W_F.10002.07.10.01: SAP S/4 Hana"/>
    <s v="CSA0227"/>
    <s v="SAP S/4"/>
    <x v="1"/>
    <s v="CC_1245"/>
    <s v="Chakradhari Damidi"/>
    <s v="Brian Fellon"/>
    <x v="1"/>
    <s v="% CWIP to Close: % CWIP to Close"/>
    <s v="Closing Dec 2025, Dec 2026, Dec 2027, and Dec 2028"/>
    <n v="2030226.1292314318"/>
    <n v="10304545.339535171"/>
    <n v="10460278.599087169"/>
    <n v="8494692.3723628782"/>
    <n v="0"/>
    <n v="31289742.440216649"/>
  </r>
  <r>
    <s v="W_F.10002.07.11.01: Learning Management System (LMS)"/>
    <s v="CSA0221"/>
    <s v="Learning Management System (LMS)"/>
    <x v="1"/>
    <s v="CC_1226"/>
    <s v="Gerritt Rosa"/>
    <s v="Brian Fellon"/>
    <x v="1"/>
    <s v="In-Service Date: In-Service Date"/>
    <d v="2025-10-01T00:00:00"/>
    <n v="0"/>
    <n v="0"/>
    <n v="523013.92995435832"/>
    <n v="4778264.4594541201"/>
    <n v="0"/>
    <n v="5301278.3894084785"/>
  </r>
  <r>
    <s v="W_F.10002.07.12.01: Vendor DEI/Green"/>
    <s v="CSA0213"/>
    <s v="Vendor DEI/Green"/>
    <x v="1"/>
    <s v="CC_1245"/>
    <s v="Chakradhari Damidi"/>
    <s v="Brian Fellon"/>
    <x v="1"/>
    <s v="In-Service Date: In-Service Date"/>
    <d v="2025-12-01T00:00:00"/>
    <n v="1015113.0646157184"/>
    <n v="1339590.894139572"/>
    <n v="523013.92995435832"/>
    <n v="530918.27327267989"/>
    <n v="0"/>
    <n v="3408636.1619823286"/>
  </r>
  <r>
    <s v="W_F.10002.07.13.01: Enterprise Application Integration"/>
    <s v="CSA0205"/>
    <s v="Enterprise Application Integration"/>
    <x v="1"/>
    <s v="CC_1274"/>
    <s v="Pavan K Eluri"/>
    <s v="Brian Fellon"/>
    <x v="1"/>
    <s v="Operational: Operational"/>
    <s v="Annually: Annually"/>
    <n v="1015113.0646157184"/>
    <n v="2060909.0679070319"/>
    <n v="2092055.7198174356"/>
    <n v="2123673.0930907195"/>
    <n v="0"/>
    <n v="7291750.9454309056"/>
  </r>
  <r>
    <s v="W_F.10002.08.01.01: Material TrackTrace Pipeline Safety Comp"/>
    <s v="CSA0118"/>
    <s v="Material Tracking and Traceability (MTT) - Gas"/>
    <x v="1"/>
    <s v="CC_1245"/>
    <s v="Chakradhari Damidi"/>
    <s v="Brian Fellon"/>
    <x v="1"/>
    <s v="In-Service Date: In-Service Date"/>
    <d v="2024-04-01T00:00:00"/>
    <n v="495052.36957792327"/>
    <n v="225051.27021544799"/>
    <n v="0"/>
    <n v="0"/>
    <n v="0"/>
    <n v="720103.63979337132"/>
  </r>
  <r>
    <s v="W_F.10002.09.03.01: Facilities and Workplace Mgmt System"/>
    <s v="CSA0063"/>
    <s v="Facilities and Workplace Management"/>
    <x v="1"/>
    <s v="CC_1226"/>
    <s v="Gerritt Rosa"/>
    <s v="Brian Fellon"/>
    <x v="1"/>
    <s v="In-Service Date: In-Service Date"/>
    <d v="2024-12-01T00:00:00"/>
    <n v="1138124.5282704406"/>
    <n v="0"/>
    <n v="0"/>
    <n v="0"/>
    <n v="0"/>
    <n v="1138124.5282704406"/>
  </r>
  <r>
    <s v="W_F.10003.03.02.01: Transport Network Modernization"/>
    <s v="CSA0168"/>
    <s v="Transport Network Modernization"/>
    <x v="1"/>
    <s v="CC_1215"/>
    <s v="Jason R Weber"/>
    <s v="William Neumann"/>
    <x v="1"/>
    <s v="% CWIP to Close: % CWIP to Close"/>
    <s v="Closing every December"/>
    <n v="2525125.4177104202"/>
    <n v="2276069.1895996924"/>
    <n v="0"/>
    <n v="0"/>
    <n v="0"/>
    <n v="4801194.6073101126"/>
  </r>
  <r>
    <s v="W_F.10003.04.01.01: Digital Workplace Transformation"/>
    <s v="CSA0041"/>
    <s v="Digital Workplace Transformation"/>
    <x v="1"/>
    <s v="CC_1214"/>
    <s v="Kevin Rodwell,"/>
    <s v="William Neumann"/>
    <x v="1"/>
    <s v="% CWIP to Close: % CWIP to Close"/>
    <s v="Closing every December"/>
    <n v="1015113.0646157184"/>
    <n v="1030454.5339535172"/>
    <n v="1046027.8599087166"/>
    <n v="1061836.5465453591"/>
    <n v="1077884.1508846309"/>
    <n v="5231316.1559079429"/>
  </r>
  <r>
    <s v="W_F.10003.04.02.01: AV (Audio/Video) Upgrades"/>
    <s v="CSA0014"/>
    <s v="AV (Audio/Video) Upgrades"/>
    <x v="1"/>
    <s v="CC_1214"/>
    <s v="Kevin Rodwell,"/>
    <s v="William Neumann"/>
    <x v="1"/>
    <s v="% CWIP to Close: % CWIP to Close"/>
    <s v="Closing every December"/>
    <n v="0"/>
    <n v="2889555.0230087037"/>
    <n v="1752466.2036223325"/>
    <n v="1561216.1612885755"/>
    <n v="1261525.315651224"/>
    <n v="7464762.7035708353"/>
  </r>
  <r>
    <s v="W_F.10013.09.01.03: PSE ITSR"/>
    <s v="CSA0109"/>
    <s v="IT ISR Program"/>
    <x v="1"/>
    <s v="CC_1279"/>
    <s v="Bryan Amstrup"/>
    <s v="Brian Fellon"/>
    <x v="1"/>
    <s v="% CWIP to Close: % CWIP to Close"/>
    <s v="Closing every Mar, June, Sept, and Dec"/>
    <n v="1015113.0646157184"/>
    <n v="1030454.5339535172"/>
    <n v="1046027.8599087166"/>
    <n v="1061836.5465453591"/>
    <n v="1077884.1508846309"/>
    <n v="5231316.1559079429"/>
  </r>
  <r>
    <s v="W_F.10015.02.06.02: Gas Control Upgrade 2022"/>
    <s v="CSA0075"/>
    <s v="Gas Control Upgrade"/>
    <x v="1"/>
    <s v="CC_1233"/>
    <s v="Dhanalakshmi Panchapakesan"/>
    <s v="Brian Fellon"/>
    <x v="1"/>
    <s v="In-Service Date: In-Service Date"/>
    <d v="2024-12-01T00:00:00"/>
    <n v="456800.87907707406"/>
    <n v="0"/>
    <n v="0"/>
    <n v="0"/>
    <n v="0"/>
    <n v="456800.87907707406"/>
  </r>
  <r>
    <s v="W_F.10015.02.17.01: Distribution Management System"/>
    <s v="CSA0011"/>
    <s v="ADMS – Outage Management System (OMS) Replacement"/>
    <x v="1"/>
    <s v="CC_1258"/>
    <s v="Adam Harrison"/>
    <s v="Brian Fellon"/>
    <x v="1"/>
    <s v="In-Service Date: In-Service Date"/>
    <d v="2024-08-01T00:00:00"/>
    <n v="3179089.4761278597"/>
    <n v="0"/>
    <n v="0"/>
    <n v="0"/>
    <n v="0"/>
    <n v="3179089.4761278597"/>
  </r>
  <r>
    <s v="W_F.10017.07.01.05: EDRMS Phase 2 (OpenText)"/>
    <s v="CSA0044"/>
    <s v="EDRMS Phase 2 (OpenText)"/>
    <x v="1"/>
    <s v="CC_1226"/>
    <s v="Gerritt Rosa"/>
    <s v="Brian Fellon"/>
    <x v="1"/>
    <s v="In-Service Date: In-Service Date"/>
    <d v="2024-12-01T00:00:00"/>
    <n v="0"/>
    <n v="0"/>
    <n v="0"/>
    <n v="1958252.7630140514"/>
    <n v="0"/>
    <n v="1958252.7630140514"/>
  </r>
  <r>
    <s v="W_F.10025.01.04.01: Physical Security Roadmap"/>
    <s v="CSA0307"/>
    <s v="Physical Security Roadmap"/>
    <x v="1"/>
    <s v="CC_1281"/>
    <s v="Lindsay Yonce"/>
    <s v="Eileen Figone"/>
    <x v="1"/>
    <s v="% CWIP to Close: % CWIP to Close"/>
    <s v="Closing every December"/>
    <n v="4321903.6599364448"/>
    <n v="5407952.6369049475"/>
    <n v="5152272.6697675809"/>
    <n v="5204053.8709619399"/>
    <n v="5256355.4818801209"/>
    <n v="25342538.319451034"/>
  </r>
  <r>
    <s v="W_F.10025.02.01.08: Cyber Security Roadmap"/>
    <s v="CSA0306"/>
    <s v="Cybersecurity Roadmap"/>
    <x v="1"/>
    <s v="CC_1281"/>
    <s v="Lindsay Yonce"/>
    <s v="Eileen Figone"/>
    <x v="1"/>
    <s v="% CWIP to Close: % CWIP to Close"/>
    <s v="Closing every December"/>
    <n v="4040200.6683366722"/>
    <n v="4080805.3601070247"/>
    <n v="4121818.1358140637"/>
    <n v="4163243.0967695513"/>
    <n v="4205084.3855040949"/>
    <n v="20611151.646531407"/>
  </r>
  <r>
    <s v="W_F.10026.01.01.01: Robotic Process Automation"/>
    <s v="CSA0136"/>
    <s v="Robotic Process Automation"/>
    <x v="1"/>
    <s v="CC_1221"/>
    <s v="Timothy M Foley"/>
    <s v="Timothy Foley"/>
    <x v="1"/>
    <s v="% CWIP to Close: % CWIP to Close"/>
    <s v="Closing every December"/>
    <n v="1015113.0646157184"/>
    <n v="1030454.5339535172"/>
    <n v="1046027.8599087166"/>
    <n v="1061836.5465453591"/>
    <n v="0"/>
    <n v="4153432.0050233118"/>
  </r>
  <r>
    <s v="W_F.10028.01.01.01: Performance Management"/>
    <s v="CSA0271"/>
    <s v="Operational Excellence - Performance Management"/>
    <x v="1"/>
    <s v="CC_1283"/>
    <s v="Darcy Rowe"/>
    <s v="Timothy Foley"/>
    <x v="1"/>
    <s v="% CWIP to Close: % CWIP to Close"/>
    <s v="Closing every December"/>
    <n v="2436190.146032556"/>
    <n v="1030454.5339535172"/>
    <n v="0"/>
    <n v="0"/>
    <n v="0"/>
    <n v="3466644.6799860732"/>
  </r>
  <r>
    <s v="W_F.10028.01.02.01: Activity Based Forecasting"/>
    <s v="CSA0261"/>
    <s v="Operational Excellence - Activity Based Forecasting"/>
    <x v="1"/>
    <s v="CC_1283"/>
    <s v="Darcy Rowe"/>
    <s v="Timothy Foley"/>
    <x v="1"/>
    <s v="% CWIP to Close: % CWIP to Close"/>
    <s v="Closing every December"/>
    <n v="3496049.394536532"/>
    <n v="1707463.1627609765"/>
    <n v="0"/>
    <n v="0"/>
    <n v="0"/>
    <n v="5203512.5572975082"/>
  </r>
  <r>
    <s v="W_K.10001.01.01.01: LBK Hydro Plant Work"/>
    <s v="CSA0151"/>
    <s v="SS,R,&amp;I - Hydro"/>
    <x v="3"/>
    <s v="CC_5150"/>
    <s v="Pamela Snavely"/>
    <s v="Mark Carlson"/>
    <x v="5"/>
    <s v="% CWIP to Close: % CWIP to Close"/>
    <s v="Closing every December"/>
    <n v="548445.54410827917"/>
    <n v="116149.58200664246"/>
    <n v="743930.06459943356"/>
    <n v="909295.46865908185"/>
    <n v="167719.3700912988"/>
    <n v="2485540.0294647356"/>
  </r>
  <r>
    <s v="W_K.10001.01.01.02: LBK Small Tools"/>
    <s v="CSA0151"/>
    <s v="SS,R,&amp;I - Hydro"/>
    <x v="3"/>
    <s v="CC_5150"/>
    <s v="Pamela Snavely"/>
    <s v="Mark Carlson"/>
    <x v="5"/>
    <s v="Operational: Operational"/>
    <s v="Annually: Annually"/>
    <n v="12535.893188752445"/>
    <n v="2654.8465378105807"/>
    <n v="17004.109031249642"/>
    <n v="20783.888199256322"/>
    <n v="3833.5840845746047"/>
    <n v="56812.321041643598"/>
  </r>
  <r>
    <s v="W_K.10001.01.02.01: UBK Hydro Plant Work"/>
    <s v="CSA0151"/>
    <s v="SS,R,&amp;I - Hydro"/>
    <x v="3"/>
    <s v="CC_5150"/>
    <s v="Pamela Snavely"/>
    <s v="Mark Carlson"/>
    <x v="5"/>
    <s v="% CWIP to Close: % CWIP to Close"/>
    <s v="Closing Sept 2023 and every December"/>
    <n v="1766210.6448334686"/>
    <n v="374047.39693279192"/>
    <n v="2395747.7879476799"/>
    <n v="2928289.5144234002"/>
    <n v="540122.42415362399"/>
    <n v="8004417.7682909649"/>
  </r>
  <r>
    <s v="W_K.10001.01.02.02: UBK Small Tools"/>
    <s v="CSA0151"/>
    <s v="SS,R,&amp;I - Hydro"/>
    <x v="3"/>
    <s v="CC_5150"/>
    <s v="Pamela Snavely"/>
    <s v="Mark Carlson"/>
    <x v="5"/>
    <s v="Operational: Operational"/>
    <s v="Annually: Annually"/>
    <n v="12535.893188752445"/>
    <n v="2654.8465378105921"/>
    <n v="17004.109031249642"/>
    <n v="20783.888199256322"/>
    <n v="3833.5840845746047"/>
    <n v="56812.321041643612"/>
  </r>
  <r>
    <s v="W_K.10002.01.01.07: LBK Equipment Storage Building"/>
    <s v="CSA0151"/>
    <s v="SS,R,&amp;I - Hydro"/>
    <x v="3"/>
    <s v="CC_5150"/>
    <s v="Pamela Snavely"/>
    <s v="Mark Carlson"/>
    <x v="5"/>
    <s v="In-Service Date: In-Service Date"/>
    <d v="2027-12-01T00:00:00"/>
    <n v="66496.645419737164"/>
    <n v="14082.633459816241"/>
    <n v="90198.296356263498"/>
    <n v="110248.13495295554"/>
    <n v="20335.246776626042"/>
    <n v="301360.95696539845"/>
  </r>
  <r>
    <s v="W_K.10003.01.01.01: LBK Crest Improvement and Floodwall"/>
    <s v="CSA0115"/>
    <s v="Lower Baker Crest Improvement Project"/>
    <x v="3"/>
    <s v="CC_5031"/>
    <s v="Michael Likavec"/>
    <s v="Ronald Roberts"/>
    <x v="5"/>
    <s v="In-Service Date: In-Service Date"/>
    <d v="2028-12-01T00:00:00"/>
    <n v="394752.95767072443"/>
    <n v="4248608.0278309193"/>
    <n v="46426416.448431723"/>
    <n v="46790919.677178375"/>
    <n v="47249571.311730616"/>
    <n v="145110268.42284235"/>
  </r>
  <r>
    <s v="W_K.10003.01.01.02: LBK Dam Grouting Program"/>
    <s v="CSA0116"/>
    <s v="Lower Baker Dam Seepage Reduction Project"/>
    <x v="3"/>
    <s v="CC_5031"/>
    <s v="Michael Likavec"/>
    <s v="Ronald Roberts"/>
    <x v="5"/>
    <s v="In-Service Date: In-Service Date"/>
    <d v="2025-12-01T00:00:00"/>
    <n v="102852863.04722174"/>
    <n v="36880138.41397956"/>
    <n v="0"/>
    <n v="0"/>
    <n v="0"/>
    <n v="139733001.46120131"/>
  </r>
  <r>
    <s v="W_K.10003.02.01.01: UBK Phase II Spillway Stabilization"/>
    <s v="CSA0241"/>
    <s v="UBK Spillway Stabilization"/>
    <x v="3"/>
    <s v="CC_5031"/>
    <s v="Michael Likavec"/>
    <s v="Ronald Roberts"/>
    <x v="5"/>
    <s v="In-Service Date: In-Service Date"/>
    <d v="2025-08-01T00:00:00"/>
    <n v="18783324"/>
    <n v="4159008"/>
    <n v="0"/>
    <n v="0"/>
    <n v="0"/>
    <n v="22942332"/>
  </r>
  <r>
    <s v="W_K.10004.01.01.01: COL 500Kv Trans Line"/>
    <s v="CSA0026"/>
    <s v="Colstrip 500 kV Transmission"/>
    <x v="4"/>
    <s v="CC_4310"/>
    <s v="Stephanie G Imamovic"/>
    <s v="Jens Nedrud"/>
    <x v="6"/>
    <s v="Operational: Operational"/>
    <s v="Annually: Annually"/>
    <n v="1914383.000000004"/>
    <n v="1873572.999999996"/>
    <n v="135726"/>
    <n v="1604460"/>
    <n v="1652594.000000004"/>
    <n v="7180736.0000000037"/>
  </r>
  <r>
    <s v="W_K.10005.01.02.01: COL U3 U4 Operational"/>
    <s v="CSA0265"/>
    <s v="Plant Maint Activity - Colstrip 3&amp;4"/>
    <x v="3"/>
    <s v="CC_5012"/>
    <s v="Nancy Atwood"/>
    <s v="Mark Carlson"/>
    <x v="5"/>
    <s v="Operational: Operational"/>
    <s v="Annually: Annually"/>
    <n v="14517379.412002318"/>
    <n v="15339983.605488116"/>
    <n v="0"/>
    <n v="0"/>
    <n v="0"/>
    <n v="29857363.017490432"/>
  </r>
  <r>
    <s v="W_K.10006.01.01.01: ENC Small Tools"/>
    <s v="CSA0146"/>
    <s v="SS,R,&amp;I - Thermal North"/>
    <x v="3"/>
    <s v="CC_5017"/>
    <s v="Steven Nims"/>
    <s v="Mark Carlson"/>
    <x v="5"/>
    <s v="Operational: Operational"/>
    <s v="Annually: Annually"/>
    <n v="8149.9448566876536"/>
    <n v="13558.382737375317"/>
    <n v="27541.634117740436"/>
    <n v="7443.7507084044601"/>
    <n v="800.75799885530023"/>
    <n v="57494.470419063167"/>
  </r>
  <r>
    <s v="W_K.10006.01.01.02: ENC Thermal Plant Work"/>
    <s v="CSA0146"/>
    <s v="SS,R,&amp;I - Thermal North"/>
    <x v="3"/>
    <s v="CC_5017"/>
    <s v="Steven Nims"/>
    <s v="Mark Carlson"/>
    <x v="5"/>
    <s v="% CWIP to Close: % CWIP to Close"/>
    <s v="Closing Oct 2023, Oct 2024, and every November"/>
    <n v="1111192.6166618678"/>
    <n v="1848598.3717159079"/>
    <n v="3755124.8530623838"/>
    <n v="1014907.5819406597"/>
    <n v="109178.20816061051"/>
    <n v="7839001.63154143"/>
  </r>
  <r>
    <s v="W_K.10006.01.01.03: ENC Major Maintenance Activity"/>
    <s v="CSA0258"/>
    <s v="Plant Maint Activity - Encogen Unit 1,2,&amp;3"/>
    <x v="3"/>
    <s v="CC_5017"/>
    <s v="Steven Nims"/>
    <s v="Mark Carlson"/>
    <x v="5"/>
    <s v="% CWIP to Close: % CWIP to Close"/>
    <s v="Closing May 2024 then every Jul and Oct 2025"/>
    <n v="5374997.5780228078"/>
    <n v="3914783.394579805"/>
    <n v="1139757.2124735783"/>
    <n v="512135.66368926479"/>
    <n v="25705539.209512208"/>
    <n v="36647213.058277667"/>
  </r>
  <r>
    <s v="W_K.10007.01.01.01: FERN Small Tools"/>
    <s v="CSA0146"/>
    <s v="SS,R,&amp;I - Thermal North"/>
    <x v="3"/>
    <s v="CC_5012"/>
    <s v="Nancy Atwood"/>
    <s v="Mark Carlson"/>
    <x v="5"/>
    <s v="Operational: Operational"/>
    <s v="Annually: Annually"/>
    <n v="8149.9448566876536"/>
    <n v="13558.382737375317"/>
    <n v="27541.634117740436"/>
    <n v="7443.7507084044601"/>
    <n v="800.75799885530023"/>
    <n v="57494.470419063167"/>
  </r>
  <r>
    <s v="W_K.10007.01.01.02: FERN Thermal Plant Work"/>
    <s v="CSA0146"/>
    <s v="SS,R,&amp;I - Thermal North"/>
    <x v="3"/>
    <s v="CC_5012"/>
    <s v="Nancy Atwood"/>
    <s v="Mark Carlson"/>
    <x v="5"/>
    <s v="% CWIP to Close: % CWIP to Close"/>
    <s v="Closing Oct 2023 (51%), and every June"/>
    <n v="178127.23227397914"/>
    <n v="296335.40270376002"/>
    <n v="601956.84068586479"/>
    <n v="162692.47642056481"/>
    <n v="17501.567012481235"/>
    <n v="1256613.51909665"/>
  </r>
  <r>
    <s v="W_K.10007.01.01.03: FERN Major Maintenance Activity"/>
    <s v="CSA0068"/>
    <s v="Plant Maint Activity - Ferndale"/>
    <x v="3"/>
    <s v="CC_5012"/>
    <s v="Nancy Atwood"/>
    <s v="Mark Carlson"/>
    <x v="5"/>
    <s v="% CWIP to Close: % CWIP to Close"/>
    <s v="Closing Oct 2023 (14%), Jul 2024, Jul 2027, Jul 2028, and Oct 2028"/>
    <n v="4845120"/>
    <n v="0"/>
    <n v="0"/>
    <n v="7790322"/>
    <n v="0"/>
    <n v="12635442"/>
  </r>
  <r>
    <s v="W_K.10008.01.01.03: FREDDY 1 Thermal Plant Work"/>
    <s v="CSA0148"/>
    <s v="SS,R,&amp;I - Thermal South"/>
    <x v="3"/>
    <s v="CC_5012"/>
    <s v="Nancy Atwood"/>
    <s v="Mark Carlson"/>
    <x v="5"/>
    <s v="% CWIP to Close: % CWIP to Close"/>
    <s v="Closing Jun 2027"/>
    <n v="444747.8015513593"/>
    <n v="874702.28219688265"/>
    <n v="1048235.2293743113"/>
    <n v="379057.27795224119"/>
    <n v="259270.30253205114"/>
    <n v="3006012.8936068458"/>
  </r>
  <r>
    <s v="W_K.10008.01.01.05: FREDDY 1 Major Maintenance Activity"/>
    <s v="CSA0072"/>
    <s v="Plant Maint Activity - Frederickson 1"/>
    <x v="3"/>
    <s v="CC_5012"/>
    <s v="Nancy Atwood"/>
    <s v="Mark Carlson"/>
    <x v="5"/>
    <s v="% CWIP to Close: % CWIP to Close"/>
    <s v="Closing June 2027, Oct 2027, and Oct 2028"/>
    <n v="0"/>
    <n v="0"/>
    <n v="0"/>
    <n v="10250251.782571437"/>
    <n v="0"/>
    <n v="10250251.782571437"/>
  </r>
  <r>
    <s v="W_K.10009.01.01.03: FRA Small Tools"/>
    <s v="CSA0146"/>
    <s v="SS,R,&amp;I - Thermal North"/>
    <x v="3"/>
    <s v="CC_5009"/>
    <s v="Stephen Sziebert"/>
    <s v="Mark Carlson"/>
    <x v="5"/>
    <s v="Operational: Operational"/>
    <s v="Annually: Annually"/>
    <n v="8149.9448566876536"/>
    <n v="13558.382737375317"/>
    <n v="27541.634117740436"/>
    <n v="7443.7507084044601"/>
    <n v="800.75799885530023"/>
    <n v="57494.470419063167"/>
  </r>
  <r>
    <s v="W_K.10009.01.01.04: FRA Thermal Plant Work"/>
    <s v="CSA0146"/>
    <s v="SS,R,&amp;I - Thermal North"/>
    <x v="3"/>
    <s v="CC_5009"/>
    <s v="Stephen Sziebert"/>
    <s v="Mark Carlson"/>
    <x v="5"/>
    <s v="% CWIP to Close: % CWIP to Close"/>
    <s v="Closing Oct 2023 (27%), Aug 2024 (100%), June 2025 (40%), Jul 2025 (100%), June 2026 (33%), Aug 2026 (100%), Jun 2027 (63%), Aug 2027 (100%), and then every November"/>
    <n v="1052396.1213507045"/>
    <n v="1750783.5519762484"/>
    <n v="3556430.0655833394"/>
    <n v="961205.8132391175"/>
    <n v="103401.26552443586"/>
    <n v="7424216.8176738452"/>
  </r>
  <r>
    <s v="W_K.10009.01.01.06: FRA Major Maintenance Activity"/>
    <s v="CSA0243"/>
    <s v="Plant Maint Activity - Fredonia Unit 1&amp;2"/>
    <x v="3"/>
    <s v="CC_5009"/>
    <s v="Stephen Sziebert"/>
    <s v="Mark Carlson"/>
    <x v="5"/>
    <s v="% CWIP to Close: % CWIP to Close"/>
    <s v="Closing every August"/>
    <n v="13139049.999999961"/>
    <n v="12397200"/>
    <n v="966420"/>
    <n v="495495"/>
    <n v="71240276.652109444"/>
    <n v="98238441.652109414"/>
  </r>
  <r>
    <s v="W_K.10010.01.01.03: FRE Small Tools"/>
    <s v="CSA0146"/>
    <s v="SS,R,&amp;I - Thermal North"/>
    <x v="3"/>
    <s v="CC_5009"/>
    <s v="Stephen Sziebert"/>
    <s v="Mark Carlson"/>
    <x v="5"/>
    <s v="Operational: Operational"/>
    <s v="Annually: Annually"/>
    <n v="8149.9448566876536"/>
    <n v="13558.382737375317"/>
    <n v="27541.634117740436"/>
    <n v="7443.7507084044601"/>
    <n v="800.75799885530023"/>
    <n v="57494.470419063167"/>
  </r>
  <r>
    <s v="W_K.10010.01.01.04: FRE Thermal Plant Work"/>
    <s v="CSA0146"/>
    <s v="SS,R,&amp;I - Thermal North"/>
    <x v="3"/>
    <s v="CC_5009"/>
    <s v="Stephen Sziebert"/>
    <s v="Mark Carlson"/>
    <x v="5"/>
    <s v="% CWIP to Close: % CWIP to Close"/>
    <s v="Closing June 2024 (25%), Aug 2024 (100%), Aug 2025 (100%), Jun 2026 (75%), Aug 2026 (100%), Jun 2027 (60%), Aug 2027 (100%), and every November"/>
    <n v="446835.76845588611"/>
    <n v="743363.35717692354"/>
    <n v="1510020.9218511358"/>
    <n v="408117.37091136357"/>
    <n v="43903.035180918727"/>
    <n v="3152240.4535762277"/>
  </r>
  <r>
    <s v="W_K.10011.01.03.01: FRE Major Maintenance Activity"/>
    <s v="CSA0073"/>
    <s v="Plant Maint Activity - Frederickson Unit 1&amp; 2"/>
    <x v="3"/>
    <s v="CC_5009"/>
    <s v="Stephen Sziebert"/>
    <s v="Mark Carlson"/>
    <x v="5"/>
    <s v="% CWIP to Close: % CWIP to Close"/>
    <s v="Closing Jun 2026 and every Sept 2026"/>
    <n v="0"/>
    <n v="0"/>
    <n v="13196814"/>
    <n v="11415039.999999993"/>
    <n v="0"/>
    <n v="24611853.999999993"/>
  </r>
  <r>
    <s v="W_K.10013.01.01.01: GLD Small Tools"/>
    <s v="CSA0148"/>
    <s v="SS,R,&amp;I - Thermal South"/>
    <x v="3"/>
    <s v="CC_5021"/>
    <s v="Gerald L Klug"/>
    <s v="Mark Carlson"/>
    <x v="5"/>
    <s v="Operational: Operational"/>
    <s v="Annually: Annually"/>
    <n v="12335.486691483837"/>
    <n v="24260.667109344125"/>
    <n v="29073.761975635327"/>
    <n v="10513.499990735747"/>
    <n v="7191.0987647946249"/>
    <n v="83374.514531993656"/>
  </r>
  <r>
    <s v="W_K.10013.01.01.02: GLD Thermal Plant Work"/>
    <s v="CSA0148"/>
    <s v="SS,R,&amp;I - Thermal South"/>
    <x v="3"/>
    <s v="CC_5021"/>
    <s v="Gerald L Klug"/>
    <s v="Mark Carlson"/>
    <x v="5"/>
    <s v="% CWIP to Close: % CWIP to Close"/>
    <s v="Closing Jun 2024, Jun 2025, Jun 2026 (86%), Sept 2026 (100%), Jun 2027, and Jun 2028"/>
    <n v="1580144.7106057564"/>
    <n v="3107730.2231668918"/>
    <n v="3724275.5273634712"/>
    <n v="1346752.8129055439"/>
    <n v="921161.60155063949"/>
    <n v="10680064.875592303"/>
  </r>
  <r>
    <s v="W_K.10014.01.01.02: GLD CT Major Inspection"/>
    <s v="CSA0162"/>
    <s v="Contract Maintenance - Thermal"/>
    <x v="3"/>
    <s v="CC_5021"/>
    <s v="Gerald L Klug"/>
    <s v="Mark Carlson"/>
    <x v="5"/>
    <s v="In-Service Date: In-Service Date"/>
    <d v="2025-11-01T00:00:00"/>
    <n v="0"/>
    <n v="9905144.1856070254"/>
    <n v="6005636.7026570039"/>
    <n v="-3194096.0223020748"/>
    <n v="0"/>
    <n v="12716684.865961956"/>
  </r>
  <r>
    <s v="W_K.10015.01.01.01: HPK Ongoing UOP Replacements"/>
    <s v="CSA0160"/>
    <s v="Wind UoP Replacement"/>
    <x v="3"/>
    <s v="CC_5325"/>
    <s v="Paul A Smith"/>
    <s v="Mark Carlson"/>
    <x v="5"/>
    <s v="% CWIP to Close: % CWIP to Close"/>
    <s v="Closing every December"/>
    <n v="2375779.5056593916"/>
    <n v="2640273.3980931118"/>
    <n v="3062563.1002605236"/>
    <n v="3087989.2554880795"/>
    <n v="3053439.3177887048"/>
    <n v="14220044.577289812"/>
  </r>
  <r>
    <s v="W_K.10015.01.01.02: HPK Small Tools"/>
    <s v="CSA0161"/>
    <s v="SS,R,&amp;,I - Wind"/>
    <x v="3"/>
    <s v="CC_5325"/>
    <s v="Paul A Smith"/>
    <s v="Mark Carlson"/>
    <x v="5"/>
    <s v="Operational: Operational"/>
    <s v="Annually: Annually"/>
    <n v="1201.5053485274041"/>
    <n v="16733.233314083282"/>
    <n v="24293.498102994959"/>
    <n v="25066.273897615323"/>
    <n v="1362.8388371090523"/>
    <n v="68657.34950033002"/>
  </r>
  <r>
    <s v="W_K.10015.01.01.03: HPK Wind Plant Work"/>
    <s v="CSA0161"/>
    <s v="SS,R,&amp;,I - Wind"/>
    <x v="3"/>
    <s v="CC_5325"/>
    <s v="Paul A Smith"/>
    <s v="Mark Carlson"/>
    <x v="5"/>
    <s v="% CWIP to Close: % CWIP to Close"/>
    <s v="Closing Jul 2025 (75%), Sept 2025 (95%), and then every December"/>
    <n v="4298.4497507147271"/>
    <n v="59864.038604346228"/>
    <n v="86911.290900863023"/>
    <n v="89675.937704820477"/>
    <n v="4875.628948981067"/>
    <n v="245625.34590972553"/>
  </r>
  <r>
    <s v="W_K.10016.01.01.01: JP Operational Capital"/>
    <s v="CSA0150"/>
    <s v="SS,R,&amp;I - Gas Storage"/>
    <x v="3"/>
    <s v="CC_5040"/>
    <s v="Patrick Haworth"/>
    <s v="Mark Carlson"/>
    <x v="5"/>
    <s v="% CWIP to Close: % CWIP to Close"/>
    <s v="Closing every December"/>
    <n v="2696915.905654416"/>
    <n v="2770066.9945252915"/>
    <n v="2625939.5679935515"/>
    <n v="2716566.6820160523"/>
    <n v="2674766.199377568"/>
    <n v="13484255.349566879"/>
  </r>
  <r>
    <s v="W_K.10017.01.01.01: BKR Aquatic Riparian Habitat"/>
    <s v="CSA0196"/>
    <s v="Hydro License Requirements"/>
    <x v="3"/>
    <s v="CC_5020"/>
    <s v="Nancy Atwood"/>
    <s v="Mark Carlson"/>
    <x v="5"/>
    <s v="In-Service Date: In-Service Date"/>
    <d v="2025-04-01T00:00:00"/>
    <n v="293780.64285459364"/>
    <n v="342595.37115028669"/>
    <n v="935670.34460776672"/>
    <n v="932466.67620838305"/>
    <n v="1021018.5082260793"/>
    <n v="3525531.5430471096"/>
  </r>
  <r>
    <s v="W_K.10017.01.01.02: BKR Develop Recreation Capital"/>
    <s v="CSA0196"/>
    <s v="Hydro License Requirements"/>
    <x v="3"/>
    <s v="CC_5150"/>
    <s v="Pamela Snavely"/>
    <s v="Mark Carlson"/>
    <x v="5"/>
    <s v="In-Service Date: In-Service Date"/>
    <d v="2025-06-01T00:00:00"/>
    <n v="136242.72554949598"/>
    <n v="158880.88021258201"/>
    <n v="433923.34064805234"/>
    <n v="432437.61813670077"/>
    <n v="473504.11873818241"/>
    <n v="1634988.6832850133"/>
  </r>
  <r>
    <s v="W_K.10018.01.01.01: LSR1 Ongoing Uop Replacements"/>
    <s v="CSA0160"/>
    <s v="Wind UoP Replacement"/>
    <x v="3"/>
    <s v="CC_5325"/>
    <s v="Paul A Smith"/>
    <s v="Mark Carlson"/>
    <x v="5"/>
    <s v="% CWIP to Close: % CWIP to Close"/>
    <s v="Closing every December"/>
    <n v="5928585.639151522"/>
    <n v="6588610.9860284412"/>
    <n v="7642404.3443209184"/>
    <n v="7705853.4726519948"/>
    <n v="7619636.6061497899"/>
    <n v="35485091.048302665"/>
  </r>
  <r>
    <s v="W_K.10018.01.01.02: LSR1 Small Tools"/>
    <s v="CSA0161"/>
    <s v="SS,R,&amp;,I - Wind"/>
    <x v="3"/>
    <s v="CC_5325"/>
    <s v="Paul A Smith"/>
    <s v="Mark Carlson"/>
    <x v="5"/>
    <s v="Operational: Operational"/>
    <s v="Annually: Annually"/>
    <n v="1201.5053485274041"/>
    <n v="16733.233314083282"/>
    <n v="24293.498102994959"/>
    <n v="25066.273897615323"/>
    <n v="1362.8388371090523"/>
    <n v="68657.34950033002"/>
  </r>
  <r>
    <s v="W_K.10019.01.01.01: MTF Small Tools"/>
    <s v="CSA0148"/>
    <s v="SS,R,&amp;I - Thermal South"/>
    <x v="3"/>
    <s v="CC_5025"/>
    <s v="Sara Kiyohara"/>
    <s v="Mark Carlson"/>
    <x v="5"/>
    <s v="Operational: Operational"/>
    <s v="Annually: Annually"/>
    <n v="12335.486691483837"/>
    <n v="24260.667109344125"/>
    <n v="29073.761975635327"/>
    <n v="10513.499990735747"/>
    <n v="7191.0987647946249"/>
    <n v="83374.514531993656"/>
  </r>
  <r>
    <s v="W_K.10019.01.01.02: MTF Thermal Plant Work"/>
    <s v="CSA0148"/>
    <s v="SS,R,&amp;I - Thermal South"/>
    <x v="3"/>
    <s v="CC_5025"/>
    <s v="Sara Kiyohara"/>
    <s v="Mark Carlson"/>
    <x v="5"/>
    <s v="% CWIP to Close: % CWIP to Close"/>
    <s v="Closing every May"/>
    <n v="2834359.1548767723"/>
    <n v="5574441.0937802987"/>
    <n v="6680359.3148247013"/>
    <n v="2415716.1929501635"/>
    <n v="1652318.8040639043"/>
    <n v="19157194.560495839"/>
  </r>
  <r>
    <s v="W_K.10020.01.01.03: MTF CT Major Inspection"/>
    <s v="CSA0162"/>
    <s v="Contract Maintenance - Thermal"/>
    <x v="3"/>
    <s v="CC_5025"/>
    <s v="Sara Kiyohara"/>
    <s v="Mark Carlson"/>
    <x v="5"/>
    <s v="% CWIP to Close: % CWIP to Close"/>
    <s v="Closing every May"/>
    <n v="0"/>
    <n v="13463904.036871435"/>
    <n v="8163365.8965189233"/>
    <n v="-4341683.6265056869"/>
    <n v="0"/>
    <n v="17285586.306884669"/>
  </r>
  <r>
    <s v="W_K.10021.01.01.01: SNO Hydro Plant Work"/>
    <s v="CSA0151"/>
    <s v="SS,R,&amp;I - Hydro"/>
    <x v="3"/>
    <s v="CC_5240"/>
    <s v="David J Bruce"/>
    <s v="Mark Carlson"/>
    <x v="5"/>
    <s v="% CWIP to Close: % CWIP to Close"/>
    <s v="Closing every October"/>
    <n v="757104.81683940708"/>
    <n v="160339.3608641508"/>
    <n v="1026962.5514337025"/>
    <n v="1255242.1779109559"/>
    <n v="231529.17247208764"/>
    <n v="3431178.0795203038"/>
  </r>
  <r>
    <s v="W_K.10021.01.01.02: SNO Small Tools"/>
    <s v="CSA0151"/>
    <s v="SS,R,&amp;I - Hydro"/>
    <x v="3"/>
    <s v="CC_5240"/>
    <s v="David J Bruce"/>
    <s v="Mark Carlson"/>
    <x v="5"/>
    <s v="Operational: Operational"/>
    <s v="Annually: Annually"/>
    <n v="12535.893188752445"/>
    <n v="2654.8465378105921"/>
    <n v="17004.109031249642"/>
    <n v="20783.888199256322"/>
    <n v="3833.5840845746047"/>
    <n v="56812.321041643612"/>
  </r>
  <r>
    <s v="W_K.10022.01.01.02: SNO Park Bathroom Rebuild"/>
    <s v="CSA0196"/>
    <s v="Hydro License Requirements"/>
    <x v="3"/>
    <s v="CC_5240"/>
    <s v="David J Bruce"/>
    <s v="Mark Carlson"/>
    <x v="5"/>
    <s v="In-Service Date: In-Service Date"/>
    <d v="2026-12-01T00:00:00"/>
    <n v="264693.65977126925"/>
    <n v="308675.28142536234"/>
    <n v="843030.38296589267"/>
    <n v="840143.90717536339"/>
    <n v="919928.29415356088"/>
    <n v="3176471.5254914486"/>
  </r>
  <r>
    <s v="W_K.10023.01.01.01: SMS Small Tools"/>
    <s v="CSA0146"/>
    <s v="SS,R,&amp;I - Thermal North"/>
    <x v="3"/>
    <s v="CC_5019"/>
    <s v="Steven Nims"/>
    <s v="Mark Carlson"/>
    <x v="5"/>
    <s v="Operational: Operational"/>
    <s v="Annually: Annually"/>
    <n v="8149.9448566876536"/>
    <n v="13558.382737375317"/>
    <n v="27541.634117740436"/>
    <n v="7443.7507084044601"/>
    <n v="800.75799885530023"/>
    <n v="57494.470419063167"/>
  </r>
  <r>
    <s v="W_K.10023.01.01.02: SMS Thermal Plant Work"/>
    <s v="CSA0146"/>
    <s v="SS,R,&amp;I - Thermal North"/>
    <x v="3"/>
    <s v="CC_5019"/>
    <s v="Steven Nims"/>
    <s v="Mark Carlson"/>
    <x v="5"/>
    <s v="% CWIP to Close: % CWIP to Close"/>
    <s v="Closing Sept 2023 and every December"/>
    <n v="859757.31370415736"/>
    <n v="1430306.4530422196"/>
    <n v="2905433.3226145324"/>
    <n v="785259.19199191791"/>
    <n v="84473.890085037623"/>
    <n v="6065230.1714378651"/>
  </r>
  <r>
    <s v="W_K.10023.01.01.03: SMS Major Maintenance Activity"/>
    <s v="CSA0259"/>
    <s v="Plant Maint Activity - Sumas CT"/>
    <x v="3"/>
    <s v="CC_5019"/>
    <s v="Steven Nims"/>
    <s v="Mark Carlson"/>
    <x v="5"/>
    <s v="% CWIP to Close: % CWIP to Close"/>
    <s v="Closing every December, starting Dec 2024"/>
    <n v="0"/>
    <n v="12821252.718196923"/>
    <n v="0"/>
    <n v="0"/>
    <n v="6555656.7426186102"/>
    <n v="19376909.460815534"/>
  </r>
  <r>
    <s v="W_K.10025.02.01.01: TLNG Operational Plant"/>
    <s v="CSA0150"/>
    <s v="SS,R,&amp;I - Gas Storage"/>
    <x v="3"/>
    <s v="CC_5023"/>
    <s v="Jason Green"/>
    <s v="Mark Carlson"/>
    <x v="5"/>
    <s v="In-Service Date: In-Service Date"/>
    <d v="2024-06-01T00:00:00"/>
    <n v="129646.502390886"/>
    <n v="133163.03132614557"/>
    <n v="126234.51838687919"/>
    <n v="130591.15714234201"/>
    <n v="128581.7187460728"/>
    <n v="648216.92799232563"/>
  </r>
  <r>
    <s v="W_K.10026.01.01.03: WHH Small Tools"/>
    <s v="CSA0146"/>
    <s v="SS,R,&amp;I - Thermal North"/>
    <x v="3"/>
    <s v="CC_5009"/>
    <s v="Stephen Sziebert"/>
    <s v="Mark Carlson"/>
    <x v="5"/>
    <s v="Operational: Operational"/>
    <s v="Annually: Annually"/>
    <n v="8149.9448566876536"/>
    <n v="13558.382737375317"/>
    <n v="27541.634117740436"/>
    <n v="7443.7507084044601"/>
    <n v="800.75799885530023"/>
    <n v="57494.470419063167"/>
  </r>
  <r>
    <s v="W_K.10026.01.01.04: WHH Thermal Plant Work"/>
    <s v="CSA0146"/>
    <s v="SS,R,&amp;I - Thermal North"/>
    <x v="3"/>
    <s v="CC_5009"/>
    <s v="Stephen Sziebert"/>
    <s v="Mark Carlson"/>
    <x v="5"/>
    <s v="% CWIP to Close: % CWIP to Close"/>
    <s v="Closing Dec 2023 (67%), Jun 2024 (50%), Aug 2024 (100%), Jul 2026, Jul 2027, Nov 2027, and Nov 2028"/>
    <n v="348633.90227013238"/>
    <n v="579993.11226313072"/>
    <n v="1178161.0239344037"/>
    <n v="318424.71361847274"/>
    <n v="34254.389547907675"/>
    <n v="2459467.1416340475"/>
  </r>
  <r>
    <s v="W_K.10026.01.01.05: WHH Major Maintenance Activity"/>
    <s v="CSA0245"/>
    <s v="Plant Maint Activity - Whitehorn Unit 2&amp;3"/>
    <x v="3"/>
    <s v="CC_5009"/>
    <s v="Stephen Sziebert"/>
    <s v="Mark Carlson"/>
    <x v="5"/>
    <s v="% CWIP to Close: % CWIP to Close"/>
    <s v="Closing Aug 2026 and every September"/>
    <n v="0"/>
    <n v="0"/>
    <n v="11109279.999999996"/>
    <n v="11415039.999999993"/>
    <n v="0"/>
    <n v="22524319.999999989"/>
  </r>
  <r>
    <s v="W_K.10028.01.01.01: WLD Small Tools"/>
    <s v="CSA0161"/>
    <s v="SS,R,&amp;,I - Wind"/>
    <x v="3"/>
    <s v="CC_5327"/>
    <s v="Paul A Smith"/>
    <s v="Mark Carlson"/>
    <x v="5"/>
    <s v="Operational: Operational"/>
    <s v="Annually: Annually"/>
    <n v="1201.5053485274041"/>
    <n v="16733.233314083282"/>
    <n v="24293.498102994959"/>
    <n v="25066.273897615323"/>
    <n v="1362.8388371090523"/>
    <n v="68657.34950033002"/>
  </r>
  <r>
    <s v="W_K.10028.01.01.03: WLD Wind Plant Work"/>
    <s v="CSA0161"/>
    <s v="SS,R,&amp;,I - Wind"/>
    <x v="3"/>
    <s v="CC_5327"/>
    <s v="Paul A Smith"/>
    <s v="Mark Carlson"/>
    <x v="5"/>
    <s v="% CWIP to Close: % CWIP to Close"/>
    <s v="Closing Sept 2025 and every December"/>
    <n v="28648.988928959399"/>
    <n v="398991.32912593684"/>
    <n v="579260.14149784786"/>
    <n v="597686.39753722318"/>
    <n v="32495.864295691081"/>
    <n v="1637082.7213856585"/>
  </r>
  <r>
    <s v="W_K.10028.01.01.04: WLD Ongoing UOP Replacements"/>
    <s v="CSA0160"/>
    <s v="Wind UoP Replacement"/>
    <x v="3"/>
    <s v="CC_5327"/>
    <s v="Paul A Smith"/>
    <s v="Mark Carlson"/>
    <x v="5"/>
    <s v="% CWIP to Close: % CWIP to Close"/>
    <s v="Closing every December"/>
    <n v="4403212.3729218366"/>
    <n v="4893418.9669900918"/>
    <n v="5676080.5048607634"/>
    <n v="5723204.7270485284"/>
    <n v="5659170.706719961"/>
    <n v="26355087.278541181"/>
  </r>
  <r>
    <s v="W_K.10036.01.01.01: COL 1&amp;2 Remediation (Legal)"/>
    <s v="CSA0114"/>
    <s v="Colstrip Remediation"/>
    <x v="3"/>
    <s v="CC_5012"/>
    <s v="Nancy Atwood"/>
    <s v="Mark Carlson"/>
    <x v="5"/>
    <s v="In-Service Date: In-Service Date"/>
    <d v="2047-12-01T00:00:00"/>
    <n v="828724.4976947977"/>
    <n v="1949283.6464823361"/>
    <n v="5229876.958567691"/>
    <n v="4953251.0141168507"/>
    <n v="5975355.2208912121"/>
    <n v="18936491.337752886"/>
  </r>
  <r>
    <s v="W_K.10036.02.01.01: COL 3&amp;4 Remediation (Legal)"/>
    <s v="CSA0114"/>
    <s v="Colstrip Remediation"/>
    <x v="3"/>
    <s v="CC_5012"/>
    <s v="Nancy Atwood"/>
    <s v="Mark Carlson"/>
    <x v="5"/>
    <s v="In-Service Date: In-Service Date"/>
    <d v="2047-12-01T00:00:00"/>
    <n v="3281357.5023051966"/>
    <n v="7718242.3535176693"/>
    <n v="20707842.041432276"/>
    <n v="19612533.985883158"/>
    <n v="23659583.779108807"/>
    <n v="74979559.662247106"/>
  </r>
  <r>
    <s v="W_K.10037.01.01.01: Generation Engineering Small Tools"/>
    <s v="CSA0146"/>
    <s v="SS,R,&amp;I - Thermal North"/>
    <x v="3"/>
    <s v="CC_5050"/>
    <s v="Nathan Garretson"/>
    <s v="Mark Carlson"/>
    <x v="5"/>
    <s v="Operational: Operational"/>
    <s v="Annually: Annually"/>
    <n v="8149.9448566876536"/>
    <n v="13558.382737375317"/>
    <n v="27541.634117740436"/>
    <n v="7443.7507084044601"/>
    <n v="800.75799885530023"/>
    <n v="57494.470419063167"/>
  </r>
  <r>
    <s v="W_K.10038.01.01.01: Cust Sited Energy Storage Demos CEIP"/>
    <s v="CSA0034"/>
    <s v="Distributed Energy Resources Demonstrations"/>
    <x v="5"/>
    <s v="CC_4411"/>
    <s v="Nicholas Coulson"/>
    <s v="Aaron August"/>
    <x v="7"/>
    <s v="In-Service Date: In-Service Date"/>
    <d v="2023-09-01T00:00:00"/>
    <n v="11653.402424456101"/>
    <n v="28450.385967184196"/>
    <n v="10915.879058053391"/>
    <n v="3257.4285164934486"/>
    <n v="325.40237974166524"/>
    <n v="54602.498345928798"/>
  </r>
  <r>
    <s v="W_K.10041.01.01.01: CMN Thermal Plant Work"/>
    <s v="CSA0146"/>
    <s v="SS,R,&amp;I - Thermal North"/>
    <x v="3"/>
    <s v="CC_5009"/>
    <s v="Stephen Sziebert"/>
    <s v="Mark Carlson"/>
    <x v="5"/>
    <s v="% CWIP to Close: % CWIP to Close"/>
    <s v="Closing Aug 2026, July 2027 (40%), and every September"/>
    <n v="90267.508036809115"/>
    <n v="150170.5157805912"/>
    <n v="305046.80986030801"/>
    <n v="82445.8126662703"/>
    <n v="8869.0697137535644"/>
    <n v="636799.71605773224"/>
  </r>
  <r>
    <s v="W_PLACEHOLDER_06: Alternative Fuels Supply Procurement"/>
    <s v="CSA0215"/>
    <s v="Alternative Fuels Supply Procurement (RNG)"/>
    <x v="3"/>
    <s v="CC_1820"/>
    <s v="Kevin N Foley"/>
    <s v="Philip Haines"/>
    <x v="5"/>
    <s v="In-Service Date: In-Service Date"/>
    <d v="2027-12-01T00:00:00"/>
    <n v="0"/>
    <n v="4984156.0445167432"/>
    <n v="4991745.7968793083"/>
    <n v="5011350.7563752523"/>
    <n v="0"/>
    <n v="14987252.597771306"/>
  </r>
  <r>
    <s v="W_PLACEHOLDER_108: ADMS Advanced Apps"/>
    <s v="CSA0106"/>
    <s v="Grid Modernization: ADMS Advanced Apps"/>
    <x v="6"/>
    <s v="CC_4588"/>
    <s v="Stephanie Kreshel"/>
    <s v="Roque Bamba"/>
    <x v="8"/>
    <s v="In-Service Date: In-Service Date"/>
    <d v="2025-12-01T00:00:00"/>
    <n v="4161963.5649244436"/>
    <n v="4173340.8625117447"/>
    <n v="0"/>
    <n v="0"/>
    <n v="0"/>
    <n v="8335304.4274361879"/>
  </r>
  <r>
    <s v="W_PLACEHOLDER_116: Energy Efficiency for Facilities"/>
    <s v="CSA0218"/>
    <s v="Energy Efficiency for Facilities"/>
    <x v="0"/>
    <s v="CC_1507"/>
    <s v="Daniel Fitting"/>
    <s v="Dawn Reyes"/>
    <x v="0"/>
    <s v="In-Service Date: In-Service Date"/>
    <d v="2027-12-01T00:00:00"/>
    <n v="0"/>
    <n v="0"/>
    <n v="0"/>
    <n v="3185509.6396360802"/>
    <n v="5389420.7544231601"/>
    <n v="8574930.3940592408"/>
  </r>
  <r>
    <s v="W_PLACEHOLDER_118: Facilities Opt - Facility Modernization"/>
    <s v="CSA0065"/>
    <s v="Facilities Optimization - Facility Modernization"/>
    <x v="0"/>
    <s v="CC_1507"/>
    <s v="Daniel Fitting"/>
    <s v="Dawn Reyes"/>
    <x v="0"/>
    <s v="In-Service Date: In-Service Date"/>
    <d v="2026-12-01T00:00:00"/>
    <n v="0"/>
    <n v="2040402.6800535123"/>
    <n v="2060909.0679070319"/>
    <n v="2081621.5483847756"/>
    <n v="0"/>
    <n v="6182933.2963453196"/>
  </r>
  <r>
    <s v="W_PLACEHOLDER_125: (Oversubscription)/Undersubscription"/>
    <s v="CSA0010"/>
    <s v="(Oversubscription)/Undersubscription"/>
    <x v="2"/>
    <s v="CC_3075"/>
    <s v="David L Stickley"/>
    <s v="Joshua Kensok"/>
    <x v="4"/>
    <s v="In-Service Date: In-Service Date"/>
    <d v="2048-12-01T00:00:00"/>
    <n v="-66107035.650000013"/>
    <n v="-66180423.200000055"/>
    <n v="-66240980.649999969"/>
    <n v="-63293415.878371678"/>
    <n v="0"/>
    <n v="-261821855.37837172"/>
  </r>
  <r>
    <s v="W_PLACEHOLDER_142: Cash Payment Transformation"/>
    <s v="CSA0023"/>
    <s v="Cash Payment Transformation"/>
    <x v="1"/>
    <s v="CC_1247"/>
    <s v="Calvin Hill"/>
    <s v="Brian Fellon"/>
    <x v="1"/>
    <s v="In-Service Date: In-Service Date"/>
    <d v="2025-10-01T00:00:00"/>
    <n v="0"/>
    <n v="4800212.7259696918"/>
    <n v="0"/>
    <n v="0"/>
    <n v="0"/>
    <n v="4800212.7259696918"/>
  </r>
  <r>
    <s v="W_PLACEHOLDER_143: ADMS Enhancements"/>
    <s v="CSA0200"/>
    <s v="ADMS Enhancements"/>
    <x v="1"/>
    <s v="CC_1258"/>
    <s v="Adam Harrison"/>
    <s v="Brian Fellon"/>
    <x v="1"/>
    <s v="% CWIP to Close: % CWIP to Close"/>
    <s v="Closing every December"/>
    <n v="0"/>
    <n v="515227.26697675796"/>
    <n v="523013.92995435832"/>
    <n v="530918.27327267989"/>
    <n v="0"/>
    <n v="1569159.4702037962"/>
  </r>
  <r>
    <s v="W_PLACEHOLDER_144: Electric Distribution Digital As Builting"/>
    <s v="CSA0204"/>
    <s v="Electric Distribution Digital As-Builting"/>
    <x v="1"/>
    <s v="CC_1280"/>
    <s v="David Trimble"/>
    <s v="Brian Fellon"/>
    <x v="1"/>
    <s v="% CWIP to Close: % CWIP to Close"/>
    <s v="Closing every December"/>
    <n v="0"/>
    <n v="0"/>
    <n v="5230139.2995435847"/>
    <n v="5309182.7327268012"/>
    <n v="5389420.7544231601"/>
    <n v="15928742.786693547"/>
  </r>
  <r>
    <s v="W_PLACEHOLDER_145: ETRMS Consolidate - Endur Replace"/>
    <s v="CSA0206"/>
    <s v="ETRMS Consolidate - Endur Replace"/>
    <x v="1"/>
    <s v="CC_1216"/>
    <s v="Roland J LaMothe"/>
    <s v="Brian Fellon"/>
    <x v="1"/>
    <s v="In-Service Date: In-Service Date"/>
    <d v="2025-04-01T00:00:00"/>
    <n v="4060452.2584628756"/>
    <n v="2060909.0679070319"/>
    <n v="0"/>
    <n v="0"/>
    <n v="0"/>
    <n v="6121361.3263699077"/>
  </r>
  <r>
    <s v="W_PLACEHOLDER_146: Digital Radio Upgrade"/>
    <s v="CSA0211"/>
    <s v="Digital Radio Upgrade"/>
    <x v="1"/>
    <s v="CC_1215"/>
    <s v="Jason R Weber"/>
    <s v="William Neumann"/>
    <x v="1"/>
    <s v="% CWIP to Close: % CWIP to Close"/>
    <s v="Closing every December"/>
    <n v="0"/>
    <n v="8161610.7202140493"/>
    <n v="12365454.407442236"/>
    <n v="0"/>
    <n v="0"/>
    <n v="20527065.127656285"/>
  </r>
  <r>
    <s v="W_PLACEHOLDER_147: Call Center Technology Platform Modernization"/>
    <s v="CSA0216"/>
    <s v="Call Center Technology Platform Modernization"/>
    <x v="1"/>
    <s v="CC_1207"/>
    <s v="Gerritt Rosa"/>
    <s v="Brian Fellon"/>
    <x v="1"/>
    <s v="In-Service Date: In-Service Date"/>
    <d v="2028-12-01T00:00:00"/>
    <n v="0"/>
    <n v="0"/>
    <n v="0"/>
    <n v="5309182.7327268012"/>
    <n v="5389420.7544231601"/>
    <n v="10698603.487149961"/>
  </r>
  <r>
    <s v="W_PLACEHOLDER_148: IWM R5 Customer and Project Enhancement"/>
    <s v="CSA0220"/>
    <s v="IWM R5 Customer and Project Enhancement"/>
    <x v="1"/>
    <s v="CC_1245"/>
    <s v="Chakradhari Damidi"/>
    <s v="Brian Fellon"/>
    <x v="1"/>
    <s v="In-Service Date: In-Service Date"/>
    <d v="2028-12-01T00:00:00"/>
    <n v="0"/>
    <n v="0"/>
    <n v="4184111.4396348712"/>
    <n v="15927548.198180398"/>
    <n v="10778841.508846305"/>
    <n v="30890501.146661576"/>
  </r>
  <r>
    <s v="W_PLACEHOLDER_149: IT Ops - Running the Business of IT"/>
    <s v="CSA0233"/>
    <s v="IT Ops - Running the business of IT"/>
    <x v="1"/>
    <s v="CC_1203"/>
    <s v="Simon Upton"/>
    <s v="Simon Upton"/>
    <x v="1"/>
    <s v="% CWIP to Close: % CWIP to Close"/>
    <s v="Closing every December"/>
    <n v="1522669.5969235795"/>
    <n v="1030454.5339535172"/>
    <n v="1046027.8599087166"/>
    <n v="1061836.5465453591"/>
    <n v="1077884.1508846309"/>
    <n v="5738872.6882158034"/>
  </r>
  <r>
    <s v="W_PLACEHOLDER_150: IT Ops - Technology Reliability Hardware"/>
    <s v="CSA0234"/>
    <s v="IT Ops - Technology Reliability - Hardware"/>
    <x v="1"/>
    <s v="CC_1203"/>
    <s v="Simon Upton"/>
    <s v="Simon Upton"/>
    <x v="1"/>
    <s v="% CWIP to Close: % CWIP to Close"/>
    <s v="Closing every December"/>
    <n v="5711833.6948609659"/>
    <n v="5769238.5778513076"/>
    <n v="5827220.389507141"/>
    <n v="5885784.9280579546"/>
    <n v="6050065.1596440142"/>
    <n v="29244142.749921381"/>
  </r>
  <r>
    <s v="W_PLACEHOLDER_151: IT Ops - Technology Reliability Software"/>
    <s v="CSA0235"/>
    <s v="IT Ops - Technology Reliability - Software"/>
    <x v="1"/>
    <s v="CC_1203"/>
    <s v="Simon Upton"/>
    <s v="Simon Upton"/>
    <x v="1"/>
    <s v="% CWIP to Close: % CWIP to Close"/>
    <s v="Closing every December"/>
    <n v="10605229.294256255"/>
    <n v="10098454.43274446"/>
    <n v="9119373.3934144694"/>
    <n v="9237977.9549446311"/>
    <n v="11317783.584288621"/>
    <n v="50378818.659648433"/>
  </r>
  <r>
    <s v="W_PLACEHOLDER_152: IT Ops - Telecom"/>
    <s v="CSA0236"/>
    <s v="IT Ops - Telecom"/>
    <x v="1"/>
    <s v="CC_1203"/>
    <s v="Simon Upton"/>
    <s v="Simon Upton"/>
    <x v="1"/>
    <s v="% CWIP to Close: % CWIP to Close"/>
    <s v="Closing every December"/>
    <n v="4923994.5645353161"/>
    <n v="4769441.2646250846"/>
    <n v="4817374.946232684"/>
    <n v="4392221.4670918798"/>
    <n v="4436364.0267068157"/>
    <n v="23339396.269191779"/>
  </r>
  <r>
    <s v="W_PLACEHOLDER_153: IT Ops - Capitalized Cloud Services"/>
    <s v="CSA0237"/>
    <s v="IT Ops - Capitalized Cloud Services"/>
    <x v="1"/>
    <s v="CC_1203"/>
    <s v="Simon Upton"/>
    <s v="Simon Upton"/>
    <x v="1"/>
    <s v="% CWIP to Close: % CWIP to Close"/>
    <s v="Closing every December"/>
    <n v="1901524.0042210675"/>
    <n v="8869017.0673754495"/>
    <n v="8869095.5375134107"/>
    <n v="2187952.430272392"/>
    <n v="10105769.685436212"/>
    <n v="31933358.724818531"/>
  </r>
  <r>
    <s v="W_PLACEHOLDER_154: IT Ops - Capitalized IT Support Agreements"/>
    <s v="CSA0238"/>
    <s v="IT Ops - Capitalized IT Support Agreements"/>
    <x v="1"/>
    <s v="CC_1203"/>
    <s v="Simon Upton"/>
    <s v="Simon Upton"/>
    <x v="1"/>
    <s v="% CWIP to Close: % CWIP to Close"/>
    <s v="Closing every December"/>
    <n v="4211584.3217489878"/>
    <n v="10535026.074690009"/>
    <n v="7338665.7740431456"/>
    <n v="10526560.13947583"/>
    <n v="19018252.631257437"/>
    <n v="51630088.941215411"/>
  </r>
  <r>
    <s v="W_PLACEHOLDER_155: Advanced Leak Detection"/>
    <s v="CSA0249"/>
    <s v="Advanced Leak Detection"/>
    <x v="1"/>
    <s v="CC_1280"/>
    <s v="David Trimble"/>
    <s v="Brian Fellon"/>
    <x v="1"/>
    <s v="In-Service Date: In-Service Date"/>
    <d v="2025-12-01T00:00:00"/>
    <n v="507556.53230785922"/>
    <n v="2998622.6938047358"/>
    <n v="0"/>
    <n v="0"/>
    <n v="0"/>
    <n v="3506179.2261125948"/>
  </r>
  <r>
    <s v="W_PLACEHOLDER_156: Bellevue HQ Lease Exit"/>
    <s v="CSA0251"/>
    <s v="Bellevue HQ Lease Exit"/>
    <x v="0"/>
    <s v="CC_1507"/>
    <s v="Daniel Fitting"/>
    <s v="Dawn Reyes"/>
    <x v="0"/>
    <s v="In-Service Date: In-Service Date"/>
    <d v="2028-12-01T00:00:00"/>
    <n v="0"/>
    <n v="0"/>
    <n v="0"/>
    <n v="10408107.74192388"/>
    <n v="0"/>
    <n v="10408107.74192388"/>
  </r>
  <r>
    <s v="W_PLACEHOLDER_157: Pipeline Distribution System Predictive analytic model"/>
    <s v="CSA0252"/>
    <s v="Pipeline Distribution System Predictive analytic model"/>
    <x v="1"/>
    <s v="CC_1280"/>
    <s v="David Trimble"/>
    <s v="Brian Fellon"/>
    <x v="1"/>
    <s v="In-Service Date: In-Service Date"/>
    <d v="2024-11-01T00:00:00"/>
    <n v="3654407.0326165925"/>
    <n v="0"/>
    <n v="0"/>
    <n v="0"/>
    <n v="0"/>
    <n v="3654407.0326165925"/>
  </r>
  <r>
    <s v="W_PLACEHOLDER_158: Sewer Cross Bore Predictive Model"/>
    <s v="CSA0253"/>
    <s v="Sewer Cross Bore Predictive Model"/>
    <x v="1"/>
    <s v="CC_1280"/>
    <s v="David Trimble"/>
    <s v="Brian Fellon"/>
    <x v="1"/>
    <s v="In-Service Date: In-Service Date"/>
    <d v="2025-09-01T00:00:00"/>
    <n v="0"/>
    <n v="1978472.7051907564"/>
    <n v="0"/>
    <n v="0"/>
    <n v="0"/>
    <n v="1978472.7051907564"/>
  </r>
  <r>
    <s v="W_PLACEHOLDER_159: Appaloosa Solar Project"/>
    <s v="CSA0256"/>
    <s v="Appaloosa Solar Project"/>
    <x v="7"/>
    <s v="CC_5024"/>
    <s v="Mark Carlson"/>
    <s v="James Hogan"/>
    <x v="5"/>
    <s v="In-Service Date: In-Service Date"/>
    <d v="2025-12-01T00:00:00"/>
    <n v="145724097.29446921"/>
    <n v="170730471.03976682"/>
    <n v="2052991.2757242601"/>
    <n v="0"/>
    <n v="0"/>
    <n v="318507559.60996026"/>
  </r>
  <r>
    <s v="W_PLACEHOLDER_160: Virtual Power Plant 2024 and Beyond"/>
    <s v="CSA0260"/>
    <s v="Virtual Power Plant 2024 and Beyond"/>
    <x v="1"/>
    <s v="CC_1231"/>
    <s v="Laurent P Sayer"/>
    <s v="Brian Fellon"/>
    <x v="1"/>
    <s v="% CWIP to Close: % CWIP to Close"/>
    <s v="Closing every December"/>
    <n v="3045339.1938471589"/>
    <n v="3091363.6018605479"/>
    <n v="2092055.7198174356"/>
    <n v="0"/>
    <n v="0"/>
    <n v="8228758.5155251417"/>
  </r>
  <r>
    <s v="W_PLACEHOLDER_161: Billing Correction Automation Platform"/>
    <s v="CSA0263"/>
    <s v="Billing Correction Automation Platform"/>
    <x v="1"/>
    <s v="CC_1247"/>
    <s v="Calvin Hill"/>
    <s v="Brian Fellon"/>
    <x v="1"/>
    <s v="In-Service Date: In-Service Date"/>
    <d v="2024-12-01T00:00:00"/>
    <n v="1522669.5969235795"/>
    <n v="0"/>
    <n v="0"/>
    <n v="0"/>
    <n v="0"/>
    <n v="1522669.5969235795"/>
  </r>
  <r>
    <s v="W_PLACEHOLDER_163: Rewind/Recore UBK Unit 1"/>
    <s v="CSA0269"/>
    <s v="Rewind/Recore UBK Unit 1"/>
    <x v="3"/>
    <s v="CC_5150"/>
    <s v="Pamela Snavely"/>
    <s v="Mark Carlson"/>
    <x v="5"/>
    <s v="In-Service Date: In-Service Date"/>
    <d v="2028-09-01T00:00:00"/>
    <n v="0"/>
    <n v="0"/>
    <n v="0"/>
    <n v="7317001.7646030141"/>
    <n v="3481281.1195467599"/>
    <n v="10798282.884149775"/>
  </r>
  <r>
    <s v="W_PLACEHOLDER_166: Data Center Hardware Refresh 2026+"/>
    <s v="CSA0278"/>
    <s v="Data Center Hardware Refresh 2026+"/>
    <x v="1"/>
    <s v="CC_1213"/>
    <s v="Todd W Ogilvie"/>
    <s v="William Neumann"/>
    <x v="1"/>
    <s v="% CWIP to Close: % CWIP to Close"/>
    <s v="Closing every December"/>
    <n v="0"/>
    <n v="0"/>
    <n v="3091363.6018605479"/>
    <n v="9159134.8128930125"/>
    <n v="7569151.8939073691"/>
    <n v="19819650.308660928"/>
  </r>
  <r>
    <s v="W_PLACEHOLDER_167: Data &amp; Analytics Platform Uplift BW BOBJ POI"/>
    <s v="CSA0279"/>
    <s v="Data &amp; Analytics platform uplift BW, BOBJ, POI"/>
    <x v="1"/>
    <s v="CC_1249"/>
    <s v="Srinivas Kalmikonda"/>
    <s v="Timothy Foley"/>
    <x v="1"/>
    <s v="In-Service Date: In-Service Date"/>
    <d v="2026-12-01T00:00:00"/>
    <n v="0"/>
    <n v="3091363.6018605479"/>
    <n v="3138083.5797261484"/>
    <n v="0"/>
    <n v="0"/>
    <n v="6229447.1815866958"/>
  </r>
  <r>
    <s v="W_PLACEHOLDER_168: SAP Work Manager Replacement"/>
    <s v="CSA0280"/>
    <s v="SAP Work Manager Replacement"/>
    <x v="1"/>
    <s v="CC_1280"/>
    <s v="David Trimble"/>
    <s v="Brian Fellon"/>
    <x v="1"/>
    <s v="In-Service Date: In-Service Date"/>
    <d v="2027-10-01T00:00:00"/>
    <n v="0"/>
    <n v="0"/>
    <n v="5230139.2995435847"/>
    <n v="5309182.7327268012"/>
    <n v="0"/>
    <n v="10539322.032270387"/>
  </r>
  <r>
    <s v="W_PLACEHOLDER_169: CEF5 Kittitas BESS"/>
    <s v="CSA0281"/>
    <s v="CEF5: Kittitas BESS"/>
    <x v="6"/>
    <s v="CC_4022"/>
    <s v="Anthony Pagano"/>
    <s v="Roque Bamba"/>
    <x v="8"/>
    <s v="In-Service Date: In-Service Date"/>
    <d v="2028-12-01T00:00:00"/>
    <n v="265718.32498602715"/>
    <n v="273631.50099651009"/>
    <n v="1108841.934529355"/>
    <n v="4475848.1296449602"/>
    <n v="1700162.3536742518"/>
    <n v="7824202.2438311037"/>
  </r>
  <r>
    <s v="W_PLACEHOLDER_170: Data Lake Phase 2 (Operations)"/>
    <s v="CSA0287"/>
    <s v="Data Lake Phase 2(Operations)"/>
    <x v="1"/>
    <s v="CC_1249"/>
    <s v="Srinivas Kalmikonda"/>
    <s v="Timothy Foley"/>
    <x v="1"/>
    <s v="In-Service Date: In-Service Date"/>
    <d v="2027-12-01T00:00:00"/>
    <n v="0"/>
    <n v="0"/>
    <n v="3138083.5797261484"/>
    <n v="3185509.6396360802"/>
    <n v="0"/>
    <n v="6323593.2193622291"/>
  </r>
  <r>
    <s v="W_PLACEHOLDER_171: Potential Transactional Bill Print Vendor Move"/>
    <s v="CSA0289"/>
    <s v="Potential Transactional Bill Print Vendor Move"/>
    <x v="1"/>
    <s v="CC_1247"/>
    <s v="Calvin Hill"/>
    <s v="Brian Fellon"/>
    <x v="1"/>
    <s v="In-Service Date: In-Service Date"/>
    <d v="2026-09-01T00:00:00"/>
    <n v="0"/>
    <n v="412181.81358140655"/>
    <n v="1673644.5758539441"/>
    <n v="0"/>
    <n v="0"/>
    <n v="2085826.3894353507"/>
  </r>
  <r>
    <s v="W_PLACEHOLDER_172: SAP SuccessFactors Onboarding 2.0 Upgrade"/>
    <s v="CSA0292"/>
    <s v="SAP SuccessFactors Onboarding 2.0 Upgrade"/>
    <x v="1"/>
    <s v="CC_1245"/>
    <s v="Chakradhari Damidi"/>
    <s v="Brian Fellon"/>
    <x v="1"/>
    <s v="% CWIP to Close: % CWIP to Close"/>
    <s v="Closing every December"/>
    <n v="1371350.7528335759"/>
    <n v="0"/>
    <n v="0"/>
    <n v="0"/>
    <n v="0"/>
    <n v="1371350.7528335759"/>
  </r>
  <r>
    <s v="W_PLACEHOLDER_173: EEI Fleet Electrical Commitment Phase 2"/>
    <s v="CSA0294"/>
    <s v="EEI Fleet Electrical Commitment - Phase 2"/>
    <x v="0"/>
    <s v="CC_1507"/>
    <s v="Daniel Fitting"/>
    <s v="Dawn Reyes"/>
    <x v="0"/>
    <s v="In-Service Date: In-Service Date"/>
    <d v="2030-12-01T00:00:00"/>
    <n v="0"/>
    <n v="0"/>
    <n v="0"/>
    <n v="7754040.2677332861"/>
    <n v="8147350.9969141791"/>
    <n v="15901391.264647465"/>
  </r>
  <r>
    <s v="W_PLACEHOLDER_175: Supply Chain Warehouse Improvements"/>
    <s v="CSA0296"/>
    <s v="Supply Chain Warehouse Improvements"/>
    <x v="0"/>
    <s v="CC_1507"/>
    <s v="Daniel Fitting"/>
    <s v="Dawn Reyes"/>
    <x v="0"/>
    <s v="In-Service Date: In-Service Date"/>
    <d v="2031-12-01T00:00:00"/>
    <n v="0"/>
    <n v="0"/>
    <n v="0"/>
    <n v="0"/>
    <n v="5256355.4818801209"/>
    <n v="5256355.4818801209"/>
  </r>
  <r>
    <s v="W_PLACEHOLDER_176: Leak Management System Replacement"/>
    <s v="CSA0297"/>
    <s v="Leak Management System Replacement"/>
    <x v="1"/>
    <s v="CC_1280"/>
    <s v="David Trimble"/>
    <s v="Brian Fellon"/>
    <x v="1"/>
    <s v="In-Service Date: In-Service Date"/>
    <d v="2024-12-01T00:00:00"/>
    <n v="2030226.1292314318"/>
    <n v="0"/>
    <n v="0"/>
    <n v="0"/>
    <n v="0"/>
    <n v="2030226.1292314318"/>
  </r>
  <r>
    <s v="W_PLACEHOLDER_177: Vernell Building Retirement"/>
    <s v="CSA0298"/>
    <s v="Vernell Building Retirement"/>
    <x v="0"/>
    <s v="CC_1507"/>
    <s v="Daniel Fitting"/>
    <s v="Dawn Reyes"/>
    <x v="0"/>
    <s v="In-Service Date: In-Service Date"/>
    <d v="2027-01-01T00:00:00"/>
    <n v="0"/>
    <n v="0"/>
    <n v="1030454.5339535159"/>
    <n v="3122432.3225771636"/>
    <n v="0"/>
    <n v="4152886.8565306794"/>
  </r>
  <r>
    <s v="W_PLACEHOLDER_178: Cross-Cascades Transmission"/>
    <s v="CSA0299"/>
    <s v="Cross-Cascades Transmission"/>
    <x v="4"/>
    <s v="CC_4311"/>
    <s v="Eleanor M Ewry"/>
    <s v="Jens Nedrud"/>
    <x v="6"/>
    <s v="In-Service Date: In-Service Date"/>
    <d v="2032-12-01T00:00:00"/>
    <n v="5130592.7368943645"/>
    <n v="30931486.418315519"/>
    <n v="41089126.876043029"/>
    <n v="40816795.30867105"/>
    <n v="76466738.182448998"/>
    <n v="194434739.52237296"/>
  </r>
  <r>
    <s v="W_PLACEHOLDER_179: Implement GIS Strategy"/>
    <s v="CSA0300"/>
    <s v="GIS Technology Rationalization"/>
    <x v="1"/>
    <s v="CC_1280"/>
    <s v="David Trimble"/>
    <s v="Brian Fellon"/>
    <x v="1"/>
    <s v="In-Service Date: In-Service Date"/>
    <d v="2025-12-01T00:00:00"/>
    <n v="1522669.5969235795"/>
    <n v="6182727.2037210958"/>
    <n v="7322195.0193610182"/>
    <n v="5840101.0059994804"/>
    <n v="0"/>
    <n v="20867692.826005172"/>
  </r>
  <r>
    <s v="W_PLACEHOLDER_180: Click Replacement Enhancements"/>
    <s v="CSA0301"/>
    <s v="Click Replacement Enhancements"/>
    <x v="1"/>
    <s v="CC_1280"/>
    <s v="David Trimble"/>
    <s v="Brian Fellon"/>
    <x v="1"/>
    <s v="% CWIP to Close: % CWIP to Close"/>
    <s v="Closing every October"/>
    <n v="0"/>
    <n v="515227.26697675796"/>
    <n v="523013.92995435832"/>
    <n v="0"/>
    <n v="0"/>
    <n v="1038241.1969311163"/>
  </r>
  <r>
    <s v="W_PLACEHOLDER_181: ETRMS Consolidate - OATI WebTrader Replace"/>
    <s v="CSA0302"/>
    <s v="ETRMS Consolidate - OATI WebTrader Replace"/>
    <x v="1"/>
    <s v="CC_1216"/>
    <s v="Roland J LaMothe"/>
    <s v="Brian Fellon"/>
    <x v="1"/>
    <s v="In-Service Date: In-Service Date"/>
    <d v="2025-11-01T00:00:00"/>
    <n v="2030226.1292314318"/>
    <n v="4121818.1358140637"/>
    <n v="0"/>
    <n v="0"/>
    <n v="0"/>
    <n v="6152044.2650454957"/>
  </r>
  <r>
    <s v="W_PLACEHOLDER_182: Front Office Data Enablement Phase 1"/>
    <s v="CSA0304"/>
    <s v="Front Office Data Enablement - Phase 1"/>
    <x v="1"/>
    <s v="CC_1216"/>
    <s v="Roland J LaMothe"/>
    <s v="Brian Fellon"/>
    <x v="1"/>
    <s v="In-Service Date: In-Service Date"/>
    <d v="2026-11-01T00:00:00"/>
    <n v="0"/>
    <n v="0"/>
    <n v="2567036.0504447888"/>
    <n v="0"/>
    <n v="0"/>
    <n v="2567036.0504447888"/>
  </r>
  <r>
    <s v="W_PLACEHOLDER_183: Enterprise GIS Product Enhancements"/>
    <s v="CSA0305"/>
    <s v="Enterprise GIS Product Enhancements"/>
    <x v="1"/>
    <s v="CC_1258"/>
    <s v="Adam Harrison"/>
    <s v="Brian Fellon"/>
    <x v="1"/>
    <s v="% CWIP to Close: % CWIP to Close"/>
    <s v="Closing every December and Feb 2025"/>
    <n v="507556.53230785922"/>
    <n v="515227.26697675796"/>
    <n v="523013.92995435832"/>
    <n v="1061836.5465453591"/>
    <n v="1077884.1508846309"/>
    <n v="3685518.4266689653"/>
  </r>
  <r>
    <s v="W_PLACEHOLDER_184: Physical Security Improvements for High-Risk Sites &amp; Systems"/>
    <s v="CSA0308"/>
    <s v="Physical Security Improvements for High-Risk Sites &amp; Systems"/>
    <x v="1"/>
    <s v="CC_1281"/>
    <s v="Lindsay Yonce"/>
    <s v="Eileen Figone"/>
    <x v="1"/>
    <s v="% CWIP to Close: % CWIP to Close"/>
    <s v="Closing every December"/>
    <n v="13167013.978109164"/>
    <n v="6770056.0924175521"/>
    <n v="2035147.7045581925"/>
    <n v="0"/>
    <n v="0"/>
    <n v="21972217.775084909"/>
  </r>
  <r>
    <s v="W_PLACEHOLDER_185: Tensing Replacement"/>
    <s v="CSA0309"/>
    <s v="Tensing Replacement"/>
    <x v="1"/>
    <s v="CC_1280"/>
    <s v="David Trimble"/>
    <s v="Brian Fellon"/>
    <x v="1"/>
    <s v="In-Service Date: In-Service Date"/>
    <d v="2026-09-01T00:00:00"/>
    <n v="0"/>
    <n v="4121818.1358140637"/>
    <n v="3138083.5797261484"/>
    <n v="0"/>
    <n v="0"/>
    <n v="7259901.7155402116"/>
  </r>
  <r>
    <s v="W_PLACEHOLDER_186: Centralia 100MW Hydrogen Peaker"/>
    <s v="CSA0313"/>
    <s v="Centralia 100MW Hydrogen Peaker"/>
    <x v="3"/>
    <s v="CC_5024"/>
    <s v="Mark Carlson"/>
    <s v="James Hogan"/>
    <x v="5"/>
    <s v="In-Service Date: In-Service Date"/>
    <d v="2028-06-01T00:00:00"/>
    <n v="526939.49345825159"/>
    <n v="3603835.5186793562"/>
    <n v="67744899.866985723"/>
    <n v="87257831.696555883"/>
    <n v="68576655.49477537"/>
    <n v="227710162.0704546"/>
  </r>
  <r>
    <s v="W_PLACEHOLDER_188: Long Duration Storage Development"/>
    <s v="CSA0316"/>
    <s v="Long Duration Storage Development"/>
    <x v="4"/>
    <s v="CC_5365"/>
    <s v="John P Mannetti"/>
    <s v="John Mannetti"/>
    <x v="6"/>
    <s v="In-Service Date: In-Service Date"/>
    <d v="2026-12-01T00:00:00"/>
    <n v="1700597.2799105758"/>
    <n v="18825847.268559959"/>
    <n v="19072081.273904882"/>
    <n v="0"/>
    <n v="0"/>
    <n v="39598525.822375417"/>
  </r>
  <r>
    <s v="W_PLACEHOLDER_189: CEF4 Tenino Alternative Renewable Backup Generator"/>
    <s v="CSA0317"/>
    <s v="CEF4: Tenino Alternative Renewable Backup Generator"/>
    <x v="6"/>
    <s v="CC_4022"/>
    <s v="Anthony Pagano"/>
    <s v="Roque Bamba"/>
    <x v="8"/>
    <s v="In-Service Date: In-Service Date"/>
    <d v="2026-12-01T00:00:00"/>
    <n v="106287.32999441079"/>
    <n v="273631.50099651009"/>
    <n v="831631.45089701505"/>
    <n v="279740.50810281001"/>
    <n v="0"/>
    <n v="1491290.789990746"/>
  </r>
  <r>
    <s v="W_PLACEHOLDER_190: Network Substation Hardware Refresh"/>
    <s v="CSA0318"/>
    <s v="Network substation hardware refresh"/>
    <x v="1"/>
    <s v="CC_1210"/>
    <s v="Gerald VanCorbach"/>
    <s v="William Neumann"/>
    <x v="1"/>
    <s v="% CWIP to Close: % CWIP to Close"/>
    <s v="Closing every December"/>
    <n v="3131155.5179609158"/>
    <n v="3403391.6703292555"/>
    <n v="2770892.2418010007"/>
    <n v="0"/>
    <n v="0"/>
    <n v="9305439.4300911725"/>
  </r>
  <r>
    <s v="W_PLACEHOLDER_191: Beaver Creek Wind"/>
    <s v="CSA0319"/>
    <s v="Beaver Creek Wind"/>
    <x v="7"/>
    <s v="CC_5024"/>
    <s v="Mark Carlson"/>
    <s v="James Hogan"/>
    <x v="5"/>
    <s v="In-Service Date: In-Service Date"/>
    <d v="2025-08-01T00:00:00"/>
    <n v="192223854.69725636"/>
    <n v="106609136.70440692"/>
    <n v="0"/>
    <n v="0"/>
    <n v="0"/>
    <n v="298832991.4016633"/>
  </r>
  <r>
    <s v="W_PLACEHOLDER_192: FRA CT Rotor Replacement"/>
    <s v="CSA0322"/>
    <s v="FRA CT Rotor Replacement"/>
    <x v="3"/>
    <s v="CC_5009"/>
    <s v="Stephen Sziebert"/>
    <s v="Mark Carlson"/>
    <x v="5"/>
    <s v="In-Service Date: In-Service Date"/>
    <d v="2025-12-01T00:00:00"/>
    <n v="0"/>
    <n v="13982361.063849961"/>
    <n v="0"/>
    <n v="0"/>
    <n v="0"/>
    <n v="13982361.063849961"/>
  </r>
  <r>
    <s v="W_PLACEHOLDER_193: LSR New Tower"/>
    <s v="CSA0324"/>
    <s v="Lower Snake River"/>
    <x v="7"/>
    <s v="CC_5325"/>
    <s v="Paul A Smith"/>
    <s v="Mark Carlson"/>
    <x v="5"/>
    <s v="% CWIP to Close: % CWIP to Close"/>
    <s v="Closing Dec 2025 and Dec 2027"/>
    <n v="52325863.758477129"/>
    <n v="296413854.59675872"/>
    <n v="817798892.30196941"/>
    <n v="297650675.5835256"/>
    <n v="0"/>
    <n v="1464189286.240731"/>
  </r>
  <r>
    <s v="W_PLACEHOLDER_194: GLD CT Rotor Replacement"/>
    <s v="CSA0264"/>
    <s v="CT Rotor Replacement - Thermal South"/>
    <x v="3"/>
    <s v="CC_5025"/>
    <s v="Sara Kiyohara"/>
    <s v="Mark Carlson"/>
    <x v="5"/>
    <s v="In-Service Date: In-Service Date"/>
    <d v="2025-12-01T00:00:00"/>
    <n v="0"/>
    <n v="24953991.139480557"/>
    <n v="0"/>
    <n v="0"/>
    <n v="0"/>
    <n v="24953991.139480557"/>
  </r>
  <r>
    <s v="W_PLACEHOLDER_195: DER Demonstrations"/>
    <s v="CSA0034"/>
    <s v="Distributed Energy Resources Demonstrations"/>
    <x v="5"/>
    <s v="CC_4411"/>
    <s v="Nicholas Coulson"/>
    <s v="Aaron August"/>
    <x v="7"/>
    <s v="% CWIP to Close: % CWIP to Close"/>
    <s v="Closing Jan 2025 and every December"/>
    <n v="4047459.7300620959"/>
    <n v="9881388.0541224387"/>
    <n v="3791303.1144431029"/>
    <n v="1131370.0723485057"/>
    <n v="113018.75453187492"/>
    <n v="18964539.725508019"/>
  </r>
  <r>
    <s v="W_PLACEHOLDER_196: E Transformers Replacement"/>
    <s v="CSA0083"/>
    <s v="Grid Modernization: Electric System Upgrades"/>
    <x v="4"/>
    <s v="CC_4210"/>
    <s v="Ryan M Lambert"/>
    <s v="David Landers"/>
    <x v="6"/>
    <s v="Operational: Operational"/>
    <s v="Monthly: Monthly"/>
    <n v="9181377.3486994784"/>
    <n v="10483113.797693841"/>
    <n v="8084078.2949144049"/>
    <n v="8128601.3266617944"/>
    <n v="7995297.9729807964"/>
    <n v="43872468.740950316"/>
  </r>
  <r>
    <s v="W_PLACEHOLDER_198: Legal Hold Management System"/>
    <s v="CSA0328"/>
    <s v="Legal Hold Management System"/>
    <x v="1"/>
    <s v="CC_1207"/>
    <s v="Gerritt Rosa"/>
    <s v="Brian Fellon"/>
    <x v="1"/>
    <s v="In-Service Date: In-Service Date"/>
    <d v="2024-04-01T00:00:00"/>
    <n v="224689.18617430193"/>
    <n v="0"/>
    <n v="0"/>
    <n v="0"/>
    <n v="0"/>
    <n v="224689.18617430193"/>
  </r>
  <r>
    <s v="W_PLACEHOLDER_54: New Primary Control Center"/>
    <s v="CSA0183"/>
    <s v="New Primary Control Center"/>
    <x v="0"/>
    <s v="CC_1507"/>
    <s v="Daniel Fitting"/>
    <s v="Dawn Reyes"/>
    <x v="0"/>
    <s v="In-Service Date: In-Service Date"/>
    <d v="2028-06-01T00:00:00"/>
    <n v="507556.53230785922"/>
    <n v="15456818.009302802"/>
    <n v="15690417.898630796"/>
    <n v="0"/>
    <n v="0"/>
    <n v="31654792.440241456"/>
  </r>
  <r>
    <s v="W_PLACEHOLDER_60: Marine Crossing"/>
    <s v="CSA0127"/>
    <s v="Pipeline Mod: System Reliability"/>
    <x v="4"/>
    <s v="CC_4022"/>
    <s v="Anthony Pagano"/>
    <s v="Roque Bamba"/>
    <x v="8"/>
    <s v="% CWIP to Close: % CWIP to Close"/>
    <s v="Closing every month at 2.3%"/>
    <n v="2759326.6740901321"/>
    <n v="2964769.126223221"/>
    <n v="4027364.4615847911"/>
    <n v="3217108.2359715477"/>
    <n v="2540964.4821159118"/>
    <n v="15509532.979985604"/>
  </r>
  <r>
    <s v="W_PLACEHOLDER_63: E King County Franchise Fee"/>
    <s v="CSA0135"/>
    <s v="Real Estate &amp; Land Planning"/>
    <x v="6"/>
    <s v="CC_4215"/>
    <s v="RaeLynn S Asah"/>
    <s v="Ryan Blood"/>
    <x v="8"/>
    <s v="% CWIP to Close: % CWIP to Close"/>
    <s v="Closing every December"/>
    <n v="3169101.6621761047"/>
    <n v="3387208.8369046566"/>
    <n v="2790871.8749456163"/>
    <n v="2899873.7069071443"/>
    <n v="3104789.8634838718"/>
    <n v="15351845.944417393"/>
  </r>
  <r>
    <s v="W_PLACEHOLDER_64: G King County Franchise Fee"/>
    <s v="CSA0135"/>
    <s v="Real Estate &amp; Land Planning"/>
    <x v="6"/>
    <s v="CC_4215"/>
    <s v="RaeLynn S Asah"/>
    <s v="Ryan Blood"/>
    <x v="8"/>
    <s v="% CWIP to Close: % CWIP to Close"/>
    <s v="Closing every December"/>
    <n v="2858639.7314214478"/>
    <n v="3055379.97577164"/>
    <n v="2517463.3310904838"/>
    <n v="2615786.7680953317"/>
    <n v="2800628.2560765608"/>
    <n v="13847898.062455464"/>
  </r>
  <r>
    <s v="W_PLACEHOLDER_67: Misc Business Enablement"/>
    <s v="CSA0223"/>
    <s v="Misc Business Enablement"/>
    <x v="1"/>
    <s v="CC_1209"/>
    <s v="Brian Fellon"/>
    <s v="Brian Fellon"/>
    <x v="1"/>
    <s v="Operational: Operational"/>
    <s v="Annually: Annually"/>
    <n v="0"/>
    <n v="0"/>
    <n v="0"/>
    <n v="24902690.814595204"/>
    <n v="52626362.480015777"/>
    <n v="77529053.294610977"/>
  </r>
  <r>
    <s v="W_PLACEHOLDER_69: Facility Fleet and Supply Chain-Todd Rd"/>
    <s v="CSA0185"/>
    <s v="Facilities Fleet and Supply Chain Expansion or Relocation"/>
    <x v="0"/>
    <s v="CC_1507"/>
    <s v="Daniel Fitting"/>
    <s v="Dawn Reyes"/>
    <x v="0"/>
    <s v="In-Service Date: In-Service Date"/>
    <d v="2025-12-01T00:00:00"/>
    <n v="3030150.5012525041"/>
    <n v="3060604.0200802684"/>
    <n v="0"/>
    <n v="0"/>
    <n v="0"/>
    <n v="6090754.5213327724"/>
  </r>
  <r>
    <s v="W_PLACEHOLDER_90: Hopkins Ridge DSTATCOM Replacement"/>
    <s v="CSA0107"/>
    <s v="Hopkins Ridge DSTATCOM Replacement"/>
    <x v="3"/>
    <s v="CC_5325"/>
    <s v="Paul A Smith"/>
    <s v="Mark Carlson"/>
    <x v="5"/>
    <s v="In-Service Date: In-Service Date"/>
    <d v="2027-12-01T00:00:00"/>
    <n v="0"/>
    <n v="0"/>
    <n v="0"/>
    <n v="4941261"/>
    <n v="0"/>
    <n v="4941261"/>
  </r>
  <r>
    <s v="W_PLACEHOLDER_92: Misc Technology Reliability"/>
    <s v="CSA0224"/>
    <s v="Misc Technology Reliability"/>
    <x v="1"/>
    <s v="CC_1209"/>
    <s v="Brian Fellon"/>
    <s v="Brian Fellon"/>
    <x v="1"/>
    <s v="Operational: Operational"/>
    <s v="Annually: Annually"/>
    <n v="0"/>
    <n v="0"/>
    <n v="0"/>
    <n v="10672580.715847105"/>
    <n v="20244402.98074872"/>
    <n v="30916983.696595825"/>
  </r>
  <r>
    <s v="W_PLACEHOLDER_94: NOB Security Fence"/>
    <s v="CSA0184"/>
    <s v="NOB Security Fence"/>
    <x v="0"/>
    <s v="CC_1507"/>
    <s v="Daniel Fitting"/>
    <s v="Dawn Reyes"/>
    <x v="0"/>
    <s v="In-Service Date: In-Service Date"/>
    <d v="2024-12-01T00:00:00"/>
    <n v="1111055.1837925848"/>
    <n v="0"/>
    <n v="0"/>
    <n v="0"/>
    <n v="0"/>
    <n v="1111055.1837925848"/>
  </r>
  <r>
    <s v="W_PLACEHOLDER_99: Replace Service Centers"/>
    <s v="CSA0226"/>
    <s v="Replace Service Centers"/>
    <x v="0"/>
    <s v="CC_1507"/>
    <s v="Daniel Fitting"/>
    <s v="Dawn Reyes"/>
    <x v="0"/>
    <s v="In-Service Date: In-Service Date"/>
    <d v="2027-12-01T00:00:00"/>
    <n v="0"/>
    <n v="0"/>
    <n v="0"/>
    <n v="5204053.8709619399"/>
    <n v="2102542.1927520474"/>
    <n v="7306596.0637139874"/>
  </r>
  <r>
    <s v="W_R.10002.02.01.01: G Bonney Lake HP Supply Reliability"/>
    <s v="CSA0197"/>
    <s v="Gas Initiation - Bonney Lake"/>
    <x v="6"/>
    <s v="CC_4022"/>
    <s v="Anthony Pagano"/>
    <s v="Roque Bamba"/>
    <x v="8"/>
    <s v="In-Service Date: In-Service Date"/>
    <d v="2027-12-01T00:00:00"/>
    <n v="499469.77114270331"/>
    <n v="2492078.0222583716"/>
    <n v="2495872.8984396602"/>
    <n v="250567.53781876192"/>
    <n v="0"/>
    <n v="5737988.2296594968"/>
  </r>
  <r>
    <s v="W_R.10004.01.01.01: C Franchises"/>
    <s v="CSA0135"/>
    <s v="Real Estate &amp; Land Planning"/>
    <x v="6"/>
    <s v="CC_4215"/>
    <s v="RaeLynn S Asah"/>
    <s v="Ryan Blood"/>
    <x v="8"/>
    <s v="% CWIP to Close: % CWIP to Close"/>
    <s v="Closing every December"/>
    <n v="180417.94843767842"/>
    <n v="192834.85808551917"/>
    <n v="158885.20839825473"/>
    <n v="165090.7167709152"/>
    <n v="176756.65763124116"/>
    <n v="873985.3893236086"/>
  </r>
  <r>
    <s v="W_R.10005.01.01.04: E Eastside 230Kv Subs Rose Hill"/>
    <s v="CSA0002"/>
    <s v="Energize Eastside"/>
    <x v="6"/>
    <s v="CC_4022"/>
    <s v="Anthony Pagano"/>
    <s v="Roque Bamba"/>
    <x v="8"/>
    <s v="In-Service Date: In-Service Date"/>
    <d v="2024-12-01T00:00:00"/>
    <n v="10662353.039151592"/>
    <n v="597516.56249066035"/>
    <n v="0"/>
    <n v="0"/>
    <n v="0"/>
    <n v="11259869.601642253"/>
  </r>
  <r>
    <s v="W_R.10005.01.01.07: E Eastside 230Kv Tlines"/>
    <s v="CSA0002"/>
    <s v="Energize Eastside"/>
    <x v="6"/>
    <s v="CC_4022"/>
    <s v="Anthony Pagano"/>
    <s v="Roque Bamba"/>
    <x v="8"/>
    <s v="% CWIP to Close: % CWIP to Close"/>
    <s v="Closing Oct 2023 (21%) and Oct 2024"/>
    <n v="50837039.057809442"/>
    <n v="2848899.5546749197"/>
    <n v="0"/>
    <n v="0"/>
    <n v="0"/>
    <n v="53685938.612484366"/>
  </r>
  <r>
    <s v="W_R.10006.01.01.04: E Trans Automation"/>
    <s v="CSA0094"/>
    <s v="Grid Modernization: Automation"/>
    <x v="4"/>
    <s v="CC_4588"/>
    <s v="Stephanie Kreshel"/>
    <s v="Roque Bamba"/>
    <x v="8"/>
    <s v="% CWIP to Close: % CWIP to Close"/>
    <s v="Closing every December"/>
    <n v="3981363.5872141551"/>
    <n v="4671825.7711989125"/>
    <n v="5191943.9766990952"/>
    <n v="5142057.0105087487"/>
    <n v="4112241.5424044039"/>
    <n v="23099431.888025314"/>
  </r>
  <r>
    <s v="W_R.10006.01.01.07: E Electric System Modeling"/>
    <s v="CSA0055"/>
    <s v="Electric System Modeling"/>
    <x v="6"/>
    <s v="CC_4588"/>
    <s v="Stephanie Kreshel"/>
    <s v="Roque Bamba"/>
    <x v="8"/>
    <s v="% CWIP to Close: % CWIP to Close"/>
    <s v="Closing every December"/>
    <n v="558312.18553864572"/>
    <n v="618272.72037210944"/>
    <n v="732219.50193610194"/>
    <n v="743285.58258175198"/>
    <n v="0"/>
    <n v="2652089.9904286088"/>
  </r>
  <r>
    <s v="W_R.10006.01.01.08: E Substation SCADA (Non-CEIP)"/>
    <s v="CSA0094"/>
    <s v="Grid Modernization: Automation"/>
    <x v="4"/>
    <s v="CC_4588"/>
    <s v="Stephanie Kreshel"/>
    <s v="Roque Bamba"/>
    <x v="8"/>
    <s v="% CWIP to Close: % CWIP to Close"/>
    <s v="Closing Mar 2024, Jan 2025, and every December"/>
    <n v="19183387.805291761"/>
    <n v="22510238.907965403"/>
    <n v="25016322.319373637"/>
    <n v="24775952.15525892"/>
    <n v="19813996.518758882"/>
    <n v="111299897.7066486"/>
  </r>
  <r>
    <s v="W_R.10007.06.01.01: E 5 Yr Electric Refundable CIAC"/>
    <s v="CSA0181"/>
    <s v="Customer Construction CIAC - Electric/Gas"/>
    <x v="2"/>
    <s v="CC_9900"/>
    <s v="Tyler Pavel"/>
    <s v="Stacy Smith"/>
    <x v="2"/>
    <s v="% CWIP to Close: % CWIP to Close"/>
    <s v="Closing every Feb, May, Aug, and Nov"/>
    <n v="-9000000"/>
    <n v="-9000000"/>
    <n v="-9000000"/>
    <n v="-9000000"/>
    <n v="-9000000"/>
    <n v="-45000000"/>
  </r>
  <r>
    <s v="W_R.10007.07.01.01: E Customer Reimbursed"/>
    <s v="CSA0029"/>
    <s v="Customer Construction - Electric"/>
    <x v="6"/>
    <s v="CC_4207"/>
    <s v="Ryan Blood"/>
    <s v="Ryan Blood"/>
    <x v="8"/>
    <s v="Operational: Operational"/>
    <s v="Monthly: Monthly"/>
    <n v="19899.514378800362"/>
    <n v="20345.323028941086"/>
    <n v="20911.548963654117"/>
    <n v="21898.681170703076"/>
    <n v="22932.410841000845"/>
    <n v="105987.47838309949"/>
  </r>
  <r>
    <s v="W_R.10007.08.01.01: E OH UG Commercial Services"/>
    <s v="CSA0029"/>
    <s v="Customer Construction - Electric"/>
    <x v="6"/>
    <s v="CC_4207"/>
    <s v="Ryan Blood"/>
    <s v="Ryan Blood"/>
    <x v="8"/>
    <s v="Operational: Operational"/>
    <s v="Monthly: Monthly"/>
    <n v="3248177.9415518041"/>
    <n v="3320946.8441478722"/>
    <n v="3413371.34034708"/>
    <n v="3574499.9487792351"/>
    <n v="3743234.6147953072"/>
    <n v="17300230.6896213"/>
  </r>
  <r>
    <s v="W_R.10007.08.02.01: E OH UG Residential Services"/>
    <s v="CSA0029"/>
    <s v="Customer Construction - Electric"/>
    <x v="6"/>
    <s v="CC_4207"/>
    <s v="Ryan Blood"/>
    <s v="Ryan Blood"/>
    <x v="8"/>
    <s v="Operational: Operational"/>
    <s v="Monthly: Monthly"/>
    <n v="6772119.3642942226"/>
    <n v="6923835.0963929156"/>
    <n v="7116530.7342885258"/>
    <n v="7452467.4313968979"/>
    <n v="7804261.9819778278"/>
    <n v="36069214.608350389"/>
  </r>
  <r>
    <s v="W_R.10007.08.02.02: E UG Residential Services In Plats"/>
    <s v="CSA0029"/>
    <s v="Customer Construction - Electric"/>
    <x v="6"/>
    <s v="CC_4207"/>
    <s v="Ryan Blood"/>
    <s v="Ryan Blood"/>
    <x v="8"/>
    <s v="Operational: Operational"/>
    <s v="Monthly: Monthly"/>
    <n v="2411096.2172796363"/>
    <n v="2465111.9851784757"/>
    <n v="2533717.9412497799"/>
    <n v="2653322.4042062405"/>
    <n v="2778572.7821953557"/>
    <n v="12841821.330109488"/>
  </r>
  <r>
    <s v="W_R.10007.09.01.01: E Commercial Line Extension"/>
    <s v="CSA0029"/>
    <s v="Customer Construction - Electric"/>
    <x v="6"/>
    <s v="CC_4207"/>
    <s v="Ryan Blood"/>
    <s v="Ryan Blood"/>
    <x v="8"/>
    <s v="Operational: Operational"/>
    <s v="Monthly: Monthly"/>
    <n v="21756006.515859365"/>
    <n v="22243406.1434412"/>
    <n v="22862457.18612336"/>
    <n v="23941682.252613004"/>
    <n v="25071852.015277918"/>
    <n v="115875404.11331485"/>
  </r>
  <r>
    <s v="W_R.10007.09.02.01: E Multi Family Line Extension"/>
    <s v="CSA0029"/>
    <s v="Customer Construction - Electric"/>
    <x v="6"/>
    <s v="CC_4207"/>
    <s v="Ryan Blood"/>
    <s v="Ryan Blood"/>
    <x v="8"/>
    <s v="Operational: Operational"/>
    <s v="Monthly: Monthly"/>
    <n v="6182557.8713128911"/>
    <n v="6321065.6623353465"/>
    <n v="6496985.7648545774"/>
    <n v="6803676.7664811695"/>
    <n v="7124845.0818606475"/>
    <n v="32929131.146844629"/>
  </r>
  <r>
    <s v="W_R.10007.09.03.02: E Plats Line Extension"/>
    <s v="CSA0029"/>
    <s v="Customer Construction - Electric"/>
    <x v="6"/>
    <s v="CC_4207"/>
    <s v="Ryan Blood"/>
    <s v="Ryan Blood"/>
    <x v="8"/>
    <s v="Operational: Operational"/>
    <s v="Monthly: Monthly"/>
    <n v="20575846.398182634"/>
    <n v="21036806.908759203"/>
    <n v="21622277.369874239"/>
    <n v="22642959.597606238"/>
    <n v="23711823.013486918"/>
    <n v="109589713.28790924"/>
  </r>
  <r>
    <s v="W_R.10007.09.04.01: E Single Family Line Extension"/>
    <s v="CSA0029"/>
    <s v="Customer Construction - Electric"/>
    <x v="6"/>
    <s v="CC_4207"/>
    <s v="Ryan Blood"/>
    <s v="Ryan Blood"/>
    <x v="8"/>
    <s v="Operational: Operational"/>
    <s v="Monthly: Monthly"/>
    <n v="10844706.177140685"/>
    <n v="11087660.036716012"/>
    <n v="11396238.114298716"/>
    <n v="11934198.917746427"/>
    <n v="12497554.099565038"/>
    <n v="57760357.345466875"/>
  </r>
  <r>
    <s v="W_R.10008.01.01.01: E Conversions Sched 73 Cust Driven"/>
    <s v="CSA0133"/>
    <s v="Public Improvement - Gas &amp; Electric"/>
    <x v="6"/>
    <s v="CC_4207"/>
    <s v="Ryan Blood"/>
    <s v="Ryan Blood"/>
    <x v="8"/>
    <s v="Operational: Operational"/>
    <s v="Monthly: Monthly"/>
    <n v="6931592.1677969648"/>
    <n v="7393558.1652199216"/>
    <n v="7631569.5001233714"/>
    <n v="7711483.1233850522"/>
    <n v="7793314.5257845791"/>
    <n v="37461517.482309893"/>
  </r>
  <r>
    <s v="W_R.10008.01.01.02: E OH UG Reloc - Removal Cust Driven Dist"/>
    <s v="CSA0133"/>
    <s v="Public Improvement - Gas &amp; Electric"/>
    <x v="6"/>
    <s v="CC_4207"/>
    <s v="Ryan Blood"/>
    <s v="Ryan Blood"/>
    <x v="8"/>
    <s v="Operational: Operational"/>
    <s v="Monthly: Monthly"/>
    <n v="5364278.0062246677"/>
    <n v="5721788.0817759223"/>
    <n v="5905982.2666251594"/>
    <n v="5967826.483838628"/>
    <n v="6031154.8478687154"/>
    <n v="28991029.686333094"/>
  </r>
  <r>
    <s v="W_R.10008.02.01.01: E Franchises"/>
    <s v="CSA0135"/>
    <s v="Real Estate &amp; Land Planning"/>
    <x v="6"/>
    <s v="CC_4215"/>
    <s v="RaeLynn S Asah"/>
    <s v="Ryan Blood"/>
    <x v="8"/>
    <s v="% CWIP to Close: % CWIP to Close"/>
    <s v="Closing every December"/>
    <n v="426747.57137063873"/>
    <n v="456117.63173342514"/>
    <n v="375815.58485626202"/>
    <n v="390493.64571486833"/>
    <n v="418087.41880123789"/>
    <n v="2067261.852476432"/>
  </r>
  <r>
    <s v="W_R.10008.03.01.01: E Conversions Sched 74 PI Driven"/>
    <s v="CSA0133"/>
    <s v="Public Improvement - Gas &amp; Electric"/>
    <x v="6"/>
    <s v="CC_4207"/>
    <s v="Ryan Blood"/>
    <s v="Ryan Blood"/>
    <x v="8"/>
    <s v="Operational: Operational"/>
    <s v="Monthly: Monthly"/>
    <n v="2564089.2255919799"/>
    <n v="2734976.6650009449"/>
    <n v="2823020.2608474959"/>
    <n v="2852581.3855390679"/>
    <n v="2882851.9225424514"/>
    <n v="13857519.45952194"/>
  </r>
  <r>
    <s v="W_R.10008.03.01.03: E OH UG Rel PI Driven NonReimb Dist"/>
    <s v="CSA0133"/>
    <s v="Public Improvement - Gas &amp; Electric"/>
    <x v="6"/>
    <s v="CC_4207"/>
    <s v="Ryan Blood"/>
    <s v="Ryan Blood"/>
    <x v="8"/>
    <s v="Operational: Operational"/>
    <s v="Monthly: Monthly"/>
    <n v="19416551.396307357"/>
    <n v="20710595.58055428"/>
    <n v="21377305.220300045"/>
    <n v="21601156.672573075"/>
    <n v="21830380.145630881"/>
    <n v="104935989.01536565"/>
  </r>
  <r>
    <s v="W_R.10008.03.01.04: E OH UG Rel PI Driven Reimburse Dist"/>
    <s v="CSA0133"/>
    <s v="Public Improvement - Gas &amp; Electric"/>
    <x v="6"/>
    <s v="CC_4207"/>
    <s v="Ryan Blood"/>
    <s v="Ryan Blood"/>
    <x v="8"/>
    <s v="Operational: Operational"/>
    <s v="Monthly: Monthly"/>
    <n v="6787836.1719645234"/>
    <n v="7240221.3428771282"/>
    <n v="7473296.5021314239"/>
    <n v="7551552.7770935521"/>
    <n v="7631687.0579000143"/>
    <n v="36684593.851966642"/>
  </r>
  <r>
    <s v="W_R.10008.03.01.05: E PI Driven Relocations Trans"/>
    <s v="CSA0133"/>
    <s v="Public Improvement - Gas &amp; Electric"/>
    <x v="6"/>
    <s v="CC_4207"/>
    <s v="Ryan Blood"/>
    <s v="Ryan Blood"/>
    <x v="8"/>
    <s v="Operational: Operational"/>
    <s v="Monthly: Monthly"/>
    <n v="2306807.0629203967"/>
    <n v="2460547.5600366718"/>
    <n v="2539756.8116947804"/>
    <n v="2566351.7564204764"/>
    <n v="2593584.9306255113"/>
    <n v="12467048.121697837"/>
  </r>
  <r>
    <s v="W_R.10008.03.01.14: E Sound Transit Reimburse"/>
    <s v="CSA0133"/>
    <s v="Public Improvement - Gas &amp; Electric"/>
    <x v="6"/>
    <s v="CC_4207"/>
    <s v="Ryan Blood"/>
    <s v="Ryan Blood"/>
    <x v="8"/>
    <s v="% CWIP to Close: % CWIP to Close"/>
    <s v="Closing every month at 10.96%"/>
    <n v="4933316.1969676921"/>
    <n v="5262104.1986800553"/>
    <n v="5431500.3698795279"/>
    <n v="5488376.0720921997"/>
    <n v="5546616.6859519789"/>
    <n v="26661913.523571454"/>
  </r>
  <r>
    <s v="W_R.10008.03.01.18: E WSDOT Fish Passage Relocation"/>
    <s v="CSA0133"/>
    <s v="Public Improvement - Gas &amp; Electric"/>
    <x v="6"/>
    <s v="CC_4207"/>
    <s v="Ryan Blood"/>
    <s v="Ryan Blood"/>
    <x v="8"/>
    <s v="In-Service Date: In-Service Date"/>
    <d v="2025-12-01T00:00:00"/>
    <n v="3332765.783291616"/>
    <n v="3554882.7849825476"/>
    <n v="3669320.5669234688"/>
    <n v="3707743.6857074634"/>
    <n v="3747088.8882689881"/>
    <n v="18011801.709174082"/>
  </r>
  <r>
    <s v="W_R.10008.07.01.01: E WSDOT Clr Zone Pole Prog Dist"/>
    <s v="CSA0179"/>
    <s v="WSDOT Control Zone Mitigation"/>
    <x v="6"/>
    <s v="CC_4022"/>
    <s v="Anthony Pagano"/>
    <s v="Roque Bamba"/>
    <x v="8"/>
    <s v="Operational: Operational"/>
    <s v="Monthly: Monthly"/>
    <n v="3454338.2248183563"/>
    <n v="3557209.5129546351"/>
    <n v="3465131.0454042363"/>
    <n v="3636626.6053365357"/>
    <n v="3683685.0996275409"/>
    <n v="17796990.488141306"/>
  </r>
  <r>
    <s v="W_R.10008.07.02.01: E King County Clr Zone Pole Prog Dist"/>
    <s v="CSA0112"/>
    <s v="King County Clear Zone"/>
    <x v="6"/>
    <s v="CC_4022"/>
    <s v="Anthony Pagano"/>
    <s v="Roque Bamba"/>
    <x v="8"/>
    <s v="Operational: Operational"/>
    <s v="Monthly: Monthly"/>
    <n v="3413949.0394204804"/>
    <n v="3515617.5248031593"/>
    <n v="3561600.2937082914"/>
    <n v="3594106.048104912"/>
    <n v="3640614.3200011314"/>
    <n v="17725887.226037975"/>
  </r>
  <r>
    <s v="W_R.10009.01.01.01: E BPA 3rd AC Transmission Intertie Work"/>
    <s v="CSA0020"/>
    <s v="BPA 3rd AC Transmission Intertie Work"/>
    <x v="6"/>
    <s v="CC_4022"/>
    <s v="Anthony Pagano"/>
    <s v="Roque Bamba"/>
    <x v="8"/>
    <s v="% CWIP to Close: % CWIP to Close"/>
    <s v="Closing Mar 2024, Jan 2025, and every December"/>
    <n v="761469.23446874635"/>
    <n v="6193132.111111992"/>
    <n v="182312.45594900276"/>
    <n v="3655964.4374772008"/>
    <n v="14022690.67210344"/>
    <n v="24815568.911110383"/>
  </r>
  <r>
    <s v="W_R.10009.02.01.03: E Central Bellevue Dist Rel Feeder"/>
    <s v="CSA0083"/>
    <s v="Grid Modernization: Electric System Upgrades"/>
    <x v="4"/>
    <s v="CC_4208"/>
    <s v="John Phillips"/>
    <s v="Ryan Blood"/>
    <x v="8"/>
    <s v="Operational: Operational"/>
    <s v="Annually: Annually"/>
    <n v="3164960.365919305"/>
    <n v="3613688.7115115165"/>
    <n v="2786704.6987254843"/>
    <n v="2802052.4646977647"/>
    <n v="2756100.7719373913"/>
    <n v="15123507.012791462"/>
  </r>
  <r>
    <s v="W_R.10009.05.01.01: E Emergency NonOutage OH Repl Dist"/>
    <s v="CSA0048"/>
    <s v="Electric Emergent Operations"/>
    <x v="6"/>
    <s v="CC_3090"/>
    <s v="Patrick Murphy"/>
    <s v="Patrick Murphy"/>
    <x v="8"/>
    <s v="Operational: Operational"/>
    <s v="Monthly: Monthly"/>
    <n v="3960248.54144292"/>
    <n v="4122154.3063881001"/>
    <n v="4091229.5769337323"/>
    <n v="4274998.4386199275"/>
    <n v="4467843.1176714832"/>
    <n v="20916473.981056161"/>
  </r>
  <r>
    <s v="W_R.10009.05.01.02: E Emergency NonOutage OH Repl Trans"/>
    <s v="CSA0048"/>
    <s v="Electric Emergent Operations"/>
    <x v="6"/>
    <s v="CC_3090"/>
    <s v="Patrick Murphy"/>
    <s v="Patrick Murphy"/>
    <x v="8"/>
    <s v="Operational: Operational"/>
    <s v="Monthly: Monthly"/>
    <n v="1897174.1287189675"/>
    <n v="1974735.7830772921"/>
    <n v="1959921.1581757197"/>
    <n v="2047956.4232371796"/>
    <n v="2140339.4977157405"/>
    <n v="10020126.990924899"/>
  </r>
  <r>
    <s v="W_R.10009.05.01.03: E Emergency NonOutage UG Repl Dist"/>
    <s v="CSA0048"/>
    <s v="Electric Emergent Operations"/>
    <x v="6"/>
    <s v="CC_3090"/>
    <s v="Patrick Murphy"/>
    <s v="Patrick Murphy"/>
    <x v="8"/>
    <s v="Operational: Operational"/>
    <s v="Monthly: Monthly"/>
    <n v="1712338.8857967006"/>
    <n v="1782343.9711465435"/>
    <n v="1768972.684919592"/>
    <n v="1848430.9725929284"/>
    <n v="1931813.4773532597"/>
    <n v="9043899.9918090235"/>
  </r>
  <r>
    <s v="W_R.10009.05.02.01: E Emergency OH Replacement Trans"/>
    <s v="CSA0048"/>
    <s v="Electric Emergent Operations"/>
    <x v="6"/>
    <s v="CC_3090"/>
    <s v="Patrick Murphy"/>
    <s v="Patrick Murphy"/>
    <x v="8"/>
    <s v="Operational: Operational"/>
    <s v="Monthly: Monthly"/>
    <n v="2092405.6404942956"/>
    <n v="2177948.8916954878"/>
    <n v="2161609.7458908963"/>
    <n v="2258704.4102069153"/>
    <n v="2360594.3017034158"/>
    <n v="11051262.989991011"/>
  </r>
  <r>
    <s v="W_R.10009.05.02.02: E Emergency Outage OH Replacement Dist"/>
    <s v="CSA0048"/>
    <s v="Electric Emergent Operations"/>
    <x v="6"/>
    <s v="CC_3090"/>
    <s v="Patrick Murphy"/>
    <s v="Patrick Murphy"/>
    <x v="8"/>
    <s v="Operational: Operational"/>
    <s v="Monthly: Monthly"/>
    <n v="26155069.275492486"/>
    <n v="27224359.865193591"/>
    <n v="27020120.552246284"/>
    <n v="28233803.799088556"/>
    <n v="29507427.382866476"/>
    <n v="138140780.87488741"/>
  </r>
  <r>
    <s v="W_R.10009.05.02.03: E Emergency Outage UG Replacement Dist"/>
    <s v="CSA0048"/>
    <s v="Electric Emergent Operations"/>
    <x v="6"/>
    <s v="CC_3090"/>
    <s v="Patrick Murphy"/>
    <s v="Patrick Murphy"/>
    <x v="8"/>
    <s v="Operational: Operational"/>
    <s v="Monthly: Monthly"/>
    <n v="24062663.824334528"/>
    <n v="25046411.170575127"/>
    <n v="24858511.001953926"/>
    <n v="25975099.593265917"/>
    <n v="27146833.294767007"/>
    <n v="127089518.88489652"/>
  </r>
  <r>
    <s v="W_R.10009.05.02.04: E Unplanned OH Distribution Abnormals"/>
    <s v="CSA0048"/>
    <s v="Electric Emergent Operations"/>
    <x v="6"/>
    <s v="CC_4207"/>
    <s v="Ryan Blood"/>
    <s v="Ryan Blood"/>
    <x v="8"/>
    <s v="Operational: Operational"/>
    <s v="Monthly: Monthly"/>
    <n v="1692785.1757345919"/>
    <n v="1761990.8520695756"/>
    <n v="1748772.2565606961"/>
    <n v="1827323.1862734717"/>
    <n v="1909753.5212642283"/>
    <n v="8940624.9919025637"/>
  </r>
  <r>
    <s v="W_R.10009.05.02.05: E Unplanned UG Distribution Abnormals"/>
    <s v="CSA0048"/>
    <s v="Electric Emergent Operations"/>
    <x v="6"/>
    <s v="CC_4207"/>
    <s v="Ryan Blood"/>
    <s v="Ryan Blood"/>
    <x v="8"/>
    <s v="Operational: Operational"/>
    <s v="Monthly: Monthly"/>
    <n v="2260794.1826221203"/>
    <n v="2353221.6168325194"/>
    <n v="2335567.5611039642"/>
    <n v="2440476.0205351086"/>
    <n v="2550565.6080917879"/>
    <n v="11940624.989185501"/>
  </r>
  <r>
    <s v="W_R.10009.07.01.01: E OH System Capacity New Dist"/>
    <s v="CSA0056"/>
    <s v="Grid Modernization: Targeted Capacity Upgrades"/>
    <x v="4"/>
    <s v="CC_4210"/>
    <s v="Ryan M Lambert"/>
    <s v="David Landers"/>
    <x v="6"/>
    <s v="% CWIP to Close: % CWIP to Close"/>
    <s v="Closing every month at 0.2359%"/>
    <n v="24774513.748397287"/>
    <n v="25174098.091678929"/>
    <n v="20153202.160071"/>
    <n v="35247304.020954125"/>
    <n v="36440146.447084799"/>
    <n v="141789264.46818614"/>
  </r>
  <r>
    <s v="W_R.10009.07.03.01: E OH UG System Improv Opport New Dist"/>
    <s v="CSA0133"/>
    <s v="Public Improvement - Gas &amp; Electric"/>
    <x v="6"/>
    <s v="CC_4207"/>
    <s v="Ryan Blood"/>
    <s v="Ryan Blood"/>
    <x v="8"/>
    <s v="Operational: Operational"/>
    <s v="Monthly: Monthly"/>
    <n v="323836.06729898881"/>
    <n v="345418.59093999723"/>
    <n v="356538.20859808684"/>
    <n v="360271.6817820564"/>
    <n v="364094.75141643843"/>
    <n v="1750159.3000355677"/>
  </r>
  <r>
    <s v="W_R.10009.08.01.02: E UG Cable Remediation Dist"/>
    <s v="CSA0082"/>
    <s v="Grid Modernization: Cable Remediation"/>
    <x v="4"/>
    <s v="CC_4210"/>
    <s v="Ryan M Lambert"/>
    <s v="David Landers"/>
    <x v="6"/>
    <s v="Operational: Operational"/>
    <s v="Monthly: Monthly"/>
    <n v="38921745.319407724"/>
    <n v="21890520.079720799"/>
    <n v="55442096.726467691"/>
    <n v="67137721.944674507"/>
    <n v="63794353.250157706"/>
    <n v="247186437.32042843"/>
  </r>
  <r>
    <s v="W_R.10009.08.02.05: E OH Clearance Alley Syst Dist"/>
    <s v="CSA0091"/>
    <s v="Grid Modernization: Circuit Modernization"/>
    <x v="4"/>
    <s v="CC_4588"/>
    <s v="Stephanie Kreshel"/>
    <s v="Roque Bamba"/>
    <x v="8"/>
    <s v="% CWIP to Close: % CWIP to Close"/>
    <s v="Closing every month at 0.1594%"/>
    <n v="68472460.520899072"/>
    <n v="48141383.719101466"/>
    <n v="30257617.897822201"/>
    <n v="40457841.441392034"/>
    <n v="43888355.117972761"/>
    <n v="231217658.69718754"/>
  </r>
  <r>
    <s v="W_R.10009.08.02.07: E OH Sys Rel Upgrades Outage Dist"/>
    <s v="CSA0091"/>
    <s v="Grid Modernization: Circuit Modernization"/>
    <x v="4"/>
    <s v="CC_4588"/>
    <s v="Stephanie Kreshel"/>
    <s v="Roque Bamba"/>
    <x v="8"/>
    <s v="% CWIP to Close: % CWIP to Close"/>
    <s v="Closing every month at 5.96%"/>
    <n v="14573439.373218603"/>
    <n v="10246243.988253372"/>
    <n v="6439925.7257205946"/>
    <n v="8610905.6828395799"/>
    <n v="9341044.2334965486"/>
    <n v="49211559.003528699"/>
  </r>
  <r>
    <s v="W_R.10009.08.02.10: E OH Syst Rel Upgrades UG Convers Dist"/>
    <s v="CSA0091"/>
    <s v="Grid Modernization: Circuit Modernization"/>
    <x v="4"/>
    <s v="CC_4588"/>
    <s v="Stephanie Kreshel"/>
    <s v="Roque Bamba"/>
    <x v="8"/>
    <s v="% CWIP to Close: % CWIP to Close"/>
    <s v="Closing every month at 4.92%"/>
    <n v="26414344.984245479"/>
    <n v="18571307.470207799"/>
    <n v="11672359.244496746"/>
    <n v="15607258.349138163"/>
    <n v="16930633.776821401"/>
    <n v="89195903.824909598"/>
  </r>
  <r>
    <s v="W_R.10009.08.02.12: E OH Syst Rel Upgr Reclosers Dist"/>
    <s v="CSA0094"/>
    <s v="Grid Modernization: Automation"/>
    <x v="4"/>
    <s v="CC_4588"/>
    <s v="Stephanie Kreshel"/>
    <s v="Roque Bamba"/>
    <x v="8"/>
    <s v="Operational: Operational"/>
    <s v="Monthly: Monthly"/>
    <n v="3083082.7013799958"/>
    <n v="3617761.830469524"/>
    <n v="4020530.230522247"/>
    <n v="3981898.8322295281"/>
    <n v="3184431.7871391731"/>
    <n v="17887705.381740469"/>
  </r>
  <r>
    <s v="W_R.10009.08.02.15: E OH Syst Rel Upgr Fusesaver Dist"/>
    <s v="CSA0083"/>
    <s v="Grid Modernization: Electric System Upgrades"/>
    <x v="4"/>
    <s v="CC_4588"/>
    <s v="Stephanie Kreshel"/>
    <s v="Roque Bamba"/>
    <x v="8"/>
    <s v="Operational: Operational"/>
    <s v="Monthly: Monthly"/>
    <n v="3596471.7298107245"/>
    <n v="4106379.7926936368"/>
    <n v="3166644.6051642117"/>
    <n v="3184084.8887865371"/>
    <n v="3131868.1325423871"/>
    <n v="17185449.148997497"/>
  </r>
  <r>
    <s v="W_R.10009.08.02.23: E Project Initiation"/>
    <s v="CSA0054"/>
    <s v="Electric Initiation Major Projects"/>
    <x v="6"/>
    <s v="CC_4022"/>
    <s v="Anthony Pagano"/>
    <s v="Roque Bamba"/>
    <x v="8"/>
    <s v="Operational: Operational"/>
    <s v="Monthly: Monthly"/>
    <n v="4782929.8497484801"/>
    <n v="26815887.097658034"/>
    <n v="44908098.348438829"/>
    <n v="67697202.960880086"/>
    <n v="82174513.760922089"/>
    <n v="226378632.0176475"/>
  </r>
  <r>
    <s v="W_R.10009.08.03.01: E Fish And Wildlife Program Dist"/>
    <s v="CSA0069"/>
    <s v="Fish &amp; Wildlife"/>
    <x v="2"/>
    <s v="CC_4300"/>
    <s v="Mary Mitchener"/>
    <s v="Sara Leverette"/>
    <x v="3"/>
    <s v="Operational: Operational"/>
    <s v="Annually: Annually"/>
    <n v="520807.91697261226"/>
    <n v="541790.37197309046"/>
    <n v="554420.96726467682"/>
    <n v="559481.0162056213"/>
    <n v="578055.20024924504"/>
    <n v="2754555.4726652461"/>
  </r>
  <r>
    <s v="W_R.10009.08.05.02: E Emergent Pole Replacement Dist"/>
    <s v="CSA0048"/>
    <s v="Electric Emergent Operations"/>
    <x v="6"/>
    <s v="CC_3090"/>
    <s v="Patrick Murphy"/>
    <s v="Patrick Murphy"/>
    <x v="8"/>
    <s v="Operational: Operational"/>
    <s v="Monthly: Monthly"/>
    <n v="3138608.3660732643"/>
    <n v="3266923.2390047754"/>
    <n v="3242414.5210371246"/>
    <n v="3388056.5131182242"/>
    <n v="3540891.3457530965"/>
    <n v="16576893.984986484"/>
  </r>
  <r>
    <s v="W_R.10009.08.05.03: E Emergent Pole Replacement Trans"/>
    <s v="CSA0048"/>
    <s v="Electric Emergent Operations"/>
    <x v="6"/>
    <s v="CC_3090"/>
    <s v="Patrick Murphy"/>
    <s v="Patrick Murphy"/>
    <x v="8"/>
    <s v="Operational: Operational"/>
    <s v="Monthly: Monthly"/>
    <n v="241865.80858613396"/>
    <n v="251753.94271292645"/>
    <n v="249865.26461191438"/>
    <n v="261088.65219972722"/>
    <n v="272866.33073233318"/>
    <n v="1277439.9988430352"/>
  </r>
  <r>
    <s v="W_R.10009.08.05.04: E Pole Replacement Due To Joint Use"/>
    <s v="CSA0062"/>
    <s v="E-Pole Replacement Due to Joint Use"/>
    <x v="5"/>
    <s v="CC_3515"/>
    <s v="Lionel N Metchop"/>
    <s v="Aaron August"/>
    <x v="7"/>
    <s v="Operational: Operational"/>
    <s v="Monthly: Monthly"/>
    <n v="2019459.2698938006"/>
    <n v="2106962.5576731237"/>
    <n v="2189962.8206954761"/>
    <n v="2237924.0648224801"/>
    <n v="2380227.2951439484"/>
    <n v="10934536.008228829"/>
  </r>
  <r>
    <s v="W_R.10009.08.05.05: E Pole Replacement Plan Dist"/>
    <s v="CSA0097"/>
    <s v="Grid Modernization: Pole Inspection and Remediation"/>
    <x v="4"/>
    <s v="CC_4022"/>
    <s v="Anthony Pagano"/>
    <s v="Roque Bamba"/>
    <x v="8"/>
    <s v="Operational: Operational"/>
    <s v="Monthly: Monthly"/>
    <n v="17136812.502328794"/>
    <n v="13902122.039628716"/>
    <n v="9956731.1641977243"/>
    <n v="10047603.533673985"/>
    <n v="11901136.475719742"/>
    <n v="62944405.71554897"/>
  </r>
  <r>
    <s v="W_R.10009.08.05.07: E Pole Replacement Plan Trans"/>
    <s v="CSA0097"/>
    <s v="Grid Modernization: Pole Inspection and Remediation"/>
    <x v="4"/>
    <s v="CC_4022"/>
    <s v="Anthony Pagano"/>
    <s v="Roque Bamba"/>
    <x v="8"/>
    <s v="% CWIP to Close: % CWIP to Close"/>
    <s v="Closing every month at 3.90%"/>
    <n v="7344348.2152837934"/>
    <n v="5958052.3026980152"/>
    <n v="4267170.4989418788"/>
    <n v="4306115.8001459865"/>
    <n v="5100487.0610227445"/>
    <n v="26976173.878092419"/>
  </r>
  <r>
    <s v="W_R.10009.08.06.01: E Root Cause Analysis"/>
    <s v="CSA0083"/>
    <s v="Grid Modernization: Electric System Upgrades"/>
    <x v="4"/>
    <s v="CC_4588"/>
    <s v="Stephanie Kreshel"/>
    <s v="Roque Bamba"/>
    <x v="8"/>
    <s v="Operational: Operational"/>
    <s v="Annually: Annually"/>
    <n v="2766516.7152390243"/>
    <n v="3158753.6866874159"/>
    <n v="2435880.465510936"/>
    <n v="2449296.0682973401"/>
    <n v="2409129.3327249121"/>
    <n v="13219576.268459627"/>
  </r>
  <r>
    <s v="W_R.10009.12.01.09: G Opt Out AMI to NCM Capital Exch"/>
    <s v="CSA0076"/>
    <s v="Gas Operations"/>
    <x v="6"/>
    <s v="CC_3095"/>
    <s v="Marc J Raniero"/>
    <s v="Kaaren Daugherty"/>
    <x v="8"/>
    <s v="Operational: Operational"/>
    <s v="Monthly: Monthly"/>
    <n v="982.66797650935462"/>
    <n v="986.94523236594353"/>
    <n v="1007.7951963579086"/>
    <n v="1004.1113236507894"/>
    <n v="1023.4707081892776"/>
    <n v="5004.9904370732738"/>
  </r>
  <r>
    <s v="W_R.10009.12.01.12: C AMR Network Decommissioning"/>
    <s v="CSA0119"/>
    <s v="Meter Upgrade Project"/>
    <x v="6"/>
    <s v="CC_4585"/>
    <s v="Roque Bamba"/>
    <s v="Roque Bamba"/>
    <x v="8"/>
    <s v="In-Service Date: In-Service Date"/>
    <d v="2024-12-01T00:00:00"/>
    <n v="1555786.1071596837"/>
    <n v="0"/>
    <n v="0"/>
    <n v="0"/>
    <n v="0"/>
    <n v="1555786.1071596837"/>
  </r>
  <r>
    <s v="W_R.10009.12.03.01: E Distribution Automation Dist"/>
    <s v="CSA0094"/>
    <s v="Grid Modernization: Automation"/>
    <x v="4"/>
    <s v="CC_4588"/>
    <s v="Stephanie Kreshel"/>
    <s v="Roque Bamba"/>
    <x v="8"/>
    <s v="% CWIP to Close: % CWIP to Close"/>
    <s v="Closing every month at 9.52%"/>
    <n v="27852416.873269323"/>
    <n v="32682681.721556518"/>
    <n v="36321271.557835206"/>
    <n v="35972277.41338224"/>
    <n v="28767999.509124592"/>
    <n v="161596647.07516789"/>
  </r>
  <r>
    <s v="W_R.10009.12.03.04: E Network and Automate Grid"/>
    <s v="CSA0083"/>
    <s v="Grid Modernization: Electric System Upgrades"/>
    <x v="4"/>
    <s v="CC_4588"/>
    <s v="Stephanie Kreshel"/>
    <s v="Roque Bamba"/>
    <x v="8"/>
    <s v="Operational: Operational"/>
    <s v="Monthly: Monthly"/>
    <n v="370943.78290163149"/>
    <n v="423536.22349000443"/>
    <n v="326610.97241725813"/>
    <n v="328409.7811575348"/>
    <n v="323024.09136286558"/>
    <n v="1772524.8513292945"/>
  </r>
  <r>
    <s v="W_R.10009.14.05.02: E Emergent Substation Replacement Dist"/>
    <s v="CSA0048"/>
    <s v="Electric Emergent Operations"/>
    <x v="6"/>
    <s v="CC_4050"/>
    <s v="Kyle Roethle"/>
    <s v="Patrick Murphy"/>
    <x v="8"/>
    <s v="Operational: Operational"/>
    <s v="Monthly: Monthly"/>
    <n v="7641525.1392431036"/>
    <n v="7953931.5349705303"/>
    <n v="7894260.5079940921"/>
    <n v="8248852.9942206023"/>
    <n v="8620957.7870184835"/>
    <n v="40359527.963446811"/>
  </r>
  <r>
    <s v="W_R.10009.14.05.03: E Emergent Substation Replacement Trans"/>
    <s v="CSA0048"/>
    <s v="Electric Emergent Operations"/>
    <x v="6"/>
    <s v="CC_4050"/>
    <s v="Kyle Roethle"/>
    <s v="Patrick Murphy"/>
    <x v="8"/>
    <s v="% CWIP to Close: % CWIP to Close"/>
    <s v="Closing every month at 3.96%"/>
    <n v="3511281.3475282076"/>
    <n v="3654832.1086888071"/>
    <n v="3627413.2675291803"/>
    <n v="3790348.5402886327"/>
    <n v="3961330.7191690202"/>
    <n v="18545205.983203847"/>
  </r>
  <r>
    <s v="W_R.10009.14.05.06: E Substation Reliability Dist"/>
    <s v="CSA0098"/>
    <s v="Grid Modernization: Substation Reliability"/>
    <x v="4"/>
    <s v="CC_4588"/>
    <s v="Stephanie Kreshel"/>
    <s v="Roque Bamba"/>
    <x v="8"/>
    <s v="Operational: Operational"/>
    <s v="Monthly: Monthly"/>
    <n v="32523922.978289764"/>
    <n v="33554062.809697073"/>
    <n v="32745488.379069958"/>
    <n v="33950706.765897594"/>
    <n v="34680761.771424241"/>
    <n v="167454942.70437863"/>
  </r>
  <r>
    <s v="W_R.10009.14.05.09: E Substation Reliability Trans"/>
    <s v="CSA0098"/>
    <s v="Grid Modernization: Substation Reliability"/>
    <x v="4"/>
    <s v="CC_4588"/>
    <s v="Stephanie Kreshel"/>
    <s v="Roque Bamba"/>
    <x v="8"/>
    <s v="Operational: Operational"/>
    <s v="Monthly: Monthly"/>
    <n v="3613769.2198099676"/>
    <n v="3728229.2010774598"/>
    <n v="3638387.5976744387"/>
    <n v="3772300.7517663967"/>
    <n v="3853417.9746026876"/>
    <n v="18606104.744930949"/>
  </r>
  <r>
    <s v="W_R.10009.14.05.11: E Subs Replacement Vegetation Management"/>
    <s v="CSA0048"/>
    <s v="Electric Emergent Operations"/>
    <x v="6"/>
    <s v="CC_4250"/>
    <s v="Timothy Conrad"/>
    <s v="Roque Bamba"/>
    <x v="8"/>
    <s v="Operational: Operational"/>
    <s v="Annually: Annually"/>
    <n v="217528.51600435915"/>
    <n v="226421.67521205006"/>
    <n v="224723.04179658473"/>
    <n v="234817.09709439726"/>
    <n v="245409.66885206287"/>
    <n v="1148899.998959454"/>
  </r>
  <r>
    <s v="W_R.10009.14.06.01: E Subs Replacement Transformers Dist"/>
    <s v="CSA0288"/>
    <s v="Mobile Substations"/>
    <x v="4"/>
    <s v="CC_4210"/>
    <s v="Ryan M Lambert"/>
    <s v="David Landers"/>
    <x v="6"/>
    <s v="% CWIP to Close: % CWIP to Close"/>
    <s v="Closing every month at 29.3%"/>
    <n v="0"/>
    <n v="0"/>
    <n v="11088419.345293546"/>
    <n v="0"/>
    <n v="0"/>
    <n v="11088419.345293546"/>
  </r>
  <r>
    <s v="W_R.10009.17.01.01: E Mazama Pcket Gopher Habitat Mitigation"/>
    <s v="CSA0135"/>
    <s v="Real Estate &amp; Land Planning"/>
    <x v="6"/>
    <s v="CC_4215"/>
    <s v="RaeLynn S Asah"/>
    <s v="Ryan Blood"/>
    <x v="8"/>
    <s v="In-Service Date: In-Service Date"/>
    <d v="2024-12-01T00:00:00"/>
    <n v="45519.740946201608"/>
    <n v="48652.54738489884"/>
    <n v="40086.995718001424"/>
    <n v="41652.655542919441"/>
    <n v="44595.991338798951"/>
    <n v="220507.93093082026"/>
  </r>
  <r>
    <s v="W_R.10011.01.01.03: G Gas System Monitoring Equip Replc"/>
    <s v="CSA0124"/>
    <s v="Pipeline Mod: Digital Monitoring"/>
    <x v="4"/>
    <s v="CC_4588"/>
    <s v="Stephanie Kreshel"/>
    <s v="Roque Bamba"/>
    <x v="8"/>
    <s v="% CWIP to Close: % CWIP to Close"/>
    <s v="Closing every month at 6.03%"/>
    <n v="1182283.2943260095"/>
    <n v="1182389.4552609674"/>
    <n v="1186874.2045060957"/>
    <n v="1216125.7976395201"/>
    <n v="1238467.3889550241"/>
    <n v="6006140.1406876165"/>
  </r>
  <r>
    <s v="W_R.10011.01.01.04: G Gauges Sems Dist"/>
    <s v="CSA0124"/>
    <s v="Pipeline Mod: Digital Monitoring"/>
    <x v="4"/>
    <s v="CC_3037"/>
    <s v="Signe Lippert"/>
    <s v="Kaaren Daugherty"/>
    <x v="8"/>
    <s v="Operational: Operational"/>
    <s v="Monthly: Monthly"/>
    <n v="232438.27499500316"/>
    <n v="232459.14635867035"/>
    <n v="233340.85329246955"/>
    <n v="239091.75062935927"/>
    <n v="243484.13354717646"/>
    <n v="1180814.1588226787"/>
  </r>
  <r>
    <s v="W_R.10011.01.01.07: G Williams Pipeline Equipment Upgrades"/>
    <s v="CSA0127"/>
    <s v="Pipeline Mod: System Reliability"/>
    <x v="4"/>
    <s v="CC_4022"/>
    <s v="Anthony Pagano"/>
    <s v="Roque Bamba"/>
    <x v="8"/>
    <s v="Operational: Operational"/>
    <s v="Annually: Annually"/>
    <n v="534063.22724325128"/>
    <n v="573826.28249481716"/>
    <n v="779489.89579060313"/>
    <n v="622666.11018804123"/>
    <n v="491799.57718372549"/>
    <n v="3001845.0929004382"/>
  </r>
  <r>
    <s v="W_R.10012.01.01.01: G Altered Modified Comm Ind Mains"/>
    <s v="CSA0029"/>
    <s v="Customer Construction - Electric"/>
    <x v="6"/>
    <s v="CC_4207"/>
    <s v="Ryan Blood"/>
    <s v="Ryan Blood"/>
    <x v="8"/>
    <s v="% CWIP to Close: % CWIP to Close"/>
    <s v="Closing every month at 22.4%"/>
    <n v="978352.71093825984"/>
    <n v="469384.88905413123"/>
    <n v="258100.27775168882"/>
    <n v="166093.32656177276"/>
    <n v="9531.2161137374151"/>
    <n v="1881462.4204195901"/>
  </r>
  <r>
    <s v="W_R.10012.01.01.02: G Altered Modified Comm Ind Service"/>
    <s v="CSA0029"/>
    <s v="Customer Construction - Gas"/>
    <x v="6"/>
    <s v="CC_4207"/>
    <s v="Ryan Blood"/>
    <s v="Ryan Blood"/>
    <x v="8"/>
    <s v="Operational: Operational"/>
    <s v="Monthly: Monthly"/>
    <n v="959464.81894101005"/>
    <n v="460323.03335477511"/>
    <n v="253117.44271057323"/>
    <n v="162886.76028103556"/>
    <n v="9347.2082620229994"/>
    <n v="1845139.2635494173"/>
  </r>
  <r>
    <s v="W_R.10012.01.02.01: G Altered Modified Residential Mains"/>
    <s v="CSA0029"/>
    <s v="Customer Construction - Gas"/>
    <x v="6"/>
    <s v="CC_4207"/>
    <s v="Ryan Blood"/>
    <s v="Ryan Blood"/>
    <x v="8"/>
    <s v="Operational: Operational"/>
    <s v="Monthly: Monthly"/>
    <n v="198998.64539681035"/>
    <n v="95473.703958897691"/>
    <n v="52498.046026642092"/>
    <n v="33783.671906571479"/>
    <n v="1938.6659580051003"/>
    <n v="382692.73324692674"/>
  </r>
  <r>
    <s v="W_R.10012.01.02.02: G Altered Modified Residential Services"/>
    <s v="CSA0029"/>
    <s v="Customer Construction - Gas"/>
    <x v="6"/>
    <s v="CC_4207"/>
    <s v="Ryan Blood"/>
    <s v="Ryan Blood"/>
    <x v="8"/>
    <s v="Operational: Operational"/>
    <s v="Monthly: Monthly"/>
    <n v="5312105.2137769088"/>
    <n v="2548592.0246710442"/>
    <n v="1401392.172570504"/>
    <n v="901827.34318402922"/>
    <n v="51751.093695915617"/>
    <n v="10215667.847898403"/>
  </r>
  <r>
    <s v="W_R.10012.02.01.01: G 5 Yr Gas Refundable CIAC"/>
    <s v="CSA0181"/>
    <s v="Customer Construction CIAC - Electric/Gas"/>
    <x v="2"/>
    <s v="CC_9900"/>
    <s v="Tyler Pavel"/>
    <s v="Stacy Smith"/>
    <x v="2"/>
    <s v="% CWIP to Close: % CWIP to Close"/>
    <s v="Closing every Feb, May, Aug, and Nov"/>
    <n v="-1197580.9805616182"/>
    <n v="-1337013.4762214276"/>
    <n v="-633838.28153950907"/>
    <n v="-562262.14775860903"/>
    <n v="-584809.98716068675"/>
    <n v="-4315504.8732418511"/>
  </r>
  <r>
    <s v="W_R.10012.03.01.01: G Commercial Industrial Mains"/>
    <s v="CSA0029"/>
    <s v="Customer Construction - Electric"/>
    <x v="6"/>
    <s v="CC_4207"/>
    <s v="Ryan Blood"/>
    <s v="Ryan Blood"/>
    <x v="8"/>
    <s v="% CWIP to Close: % CWIP to Close"/>
    <s v="Closing every month at 20.6%"/>
    <n v="4286196.8772829091"/>
    <n v="2056391.3435453875"/>
    <n v="1130746.1942474798"/>
    <n v="727660.57648459554"/>
    <n v="41756.585622613929"/>
    <n v="8242751.5771829858"/>
  </r>
  <r>
    <s v="W_R.10012.03.02.01: G Multi Family Mains"/>
    <s v="CSA0029"/>
    <s v="Customer Construction - Gas"/>
    <x v="6"/>
    <s v="CC_4207"/>
    <s v="Ryan Blood"/>
    <s v="Ryan Blood"/>
    <x v="8"/>
    <s v="Operational: Operational"/>
    <s v="Monthly: Monthly"/>
    <n v="828805.27205893782"/>
    <n v="397636.4212245887"/>
    <n v="218648.00754252248"/>
    <n v="140704.90444717681"/>
    <n v="8074.3090665358068"/>
    <n v="1593868.9143397615"/>
  </r>
  <r>
    <s v="W_R.10012.03.03.01: G Plats Mains"/>
    <s v="CSA0029"/>
    <s v="Customer Construction - Gas"/>
    <x v="6"/>
    <s v="CC_4207"/>
    <s v="Ryan Blood"/>
    <s v="Ryan Blood"/>
    <x v="8"/>
    <s v="Operational: Operational"/>
    <s v="Monthly: Monthly"/>
    <n v="22284363.76725252"/>
    <n v="10691383.074415416"/>
    <n v="5878861.9007675275"/>
    <n v="3783179.6927981288"/>
    <n v="217096.64075968193"/>
    <n v="42854885.075993277"/>
  </r>
  <r>
    <s v="W_R.10012.03.03.02: G Residential Mains"/>
    <s v="CSA0029"/>
    <s v="Customer Construction - Gas"/>
    <x v="6"/>
    <s v="CC_4207"/>
    <s v="Ryan Blood"/>
    <s v="Ryan Blood"/>
    <x v="8"/>
    <s v="Operational: Operational"/>
    <s v="Monthly: Monthly"/>
    <n v="911896.14402460807"/>
    <n v="437500.98058336327"/>
    <n v="240568.29957340201"/>
    <n v="154811.10477493083"/>
    <n v="8883.7891741998246"/>
    <n v="1753660.3181305039"/>
  </r>
  <r>
    <s v="W_R.10012.04.01.01: G Commercial Industrial Service"/>
    <s v="CSA0029"/>
    <s v="Customer Construction - Gas"/>
    <x v="6"/>
    <s v="CC_4207"/>
    <s v="Ryan Blood"/>
    <s v="Ryan Blood"/>
    <x v="8"/>
    <s v="Operational: Operational"/>
    <s v="Monthly: Monthly"/>
    <n v="2647092.540325176"/>
    <n v="1269997.235623704"/>
    <n v="698332.3215173952"/>
    <n v="449392.53586553159"/>
    <n v="25788.256926998514"/>
    <n v="5090602.8902588049"/>
  </r>
  <r>
    <s v="W_R.10012.04.02.01: G Multi Family Service"/>
    <s v="CSA0029"/>
    <s v="Customer Construction - Gas"/>
    <x v="6"/>
    <s v="CC_4207"/>
    <s v="Ryan Blood"/>
    <s v="Ryan Blood"/>
    <x v="8"/>
    <s v="Operational: Operational"/>
    <s v="Monthly: Monthly"/>
    <n v="1073102.505514153"/>
    <n v="514843.05697013269"/>
    <n v="283096.32265813317"/>
    <n v="182178.84295704364"/>
    <n v="10454.278684871904"/>
    <n v="2063675.0067843345"/>
  </r>
  <r>
    <s v="W_R.10012.04.03.02: G Residential Services"/>
    <s v="CSA0029"/>
    <s v="Customer Construction - Gas"/>
    <x v="6"/>
    <s v="CC_4207"/>
    <s v="Ryan Blood"/>
    <s v="Ryan Blood"/>
    <x v="8"/>
    <s v="Operational: Operational"/>
    <s v="Monthly: Monthly"/>
    <n v="8021879.1122941701"/>
    <n v="3848661.9345274805"/>
    <n v="2116260.5304052322"/>
    <n v="1361861.1898765557"/>
    <n v="78149.999077762783"/>
    <n v="15426812.766181203"/>
  </r>
  <r>
    <s v="W_R.10012.04.03.03: G Residential Services In Plat Dev"/>
    <s v="CSA0029"/>
    <s v="Customer Construction - Gas"/>
    <x v="6"/>
    <s v="CC_4207"/>
    <s v="Ryan Blood"/>
    <s v="Ryan Blood"/>
    <x v="8"/>
    <s v="Operational: Operational"/>
    <s v="Monthly: Monthly"/>
    <n v="20595328.958528161"/>
    <n v="9881033.7929774988"/>
    <n v="5433275.8167406805"/>
    <n v="3496435.038315984"/>
    <n v="200641.88410025754"/>
    <n v="39606715.490662575"/>
  </r>
  <r>
    <s v="W_R.10012.06.01.01: G Gas Retire Only No Additions"/>
    <s v="CSA0029"/>
    <s v="Customer Construction - Gas"/>
    <x v="6"/>
    <s v="CC_4207"/>
    <s v="Ryan Blood"/>
    <s v="Ryan Blood"/>
    <x v="8"/>
    <s v="Operational: Operational"/>
    <s v="Monthly: Monthly"/>
    <n v="1987025.0198688125"/>
    <n v="953316.23050795903"/>
    <n v="524199.20116116473"/>
    <n v="337333.9612816908"/>
    <n v="19357.808974240321"/>
    <n v="3821232.2217938676"/>
  </r>
  <r>
    <s v="W_R.10013.01.01.01: G Cust Driven Relocate Reimburse Dist"/>
    <s v="CSA0133"/>
    <s v="Public Improvement - Gas &amp; Electric"/>
    <x v="6"/>
    <s v="CC_4207"/>
    <s v="Ryan Blood"/>
    <s v="Ryan Blood"/>
    <x v="8"/>
    <s v="Operational: Operational"/>
    <s v="Monthly: Monthly"/>
    <n v="111098.66926861262"/>
    <n v="118503.00096017978"/>
    <n v="122317.81607602921"/>
    <n v="123598.66136898483"/>
    <n v="124910.24457972359"/>
    <n v="600428.3922535301"/>
  </r>
  <r>
    <s v="W_R.10013.02.01.01: G Franchises"/>
    <s v="CSA0135"/>
    <s v="Real Estate &amp; Land Planning"/>
    <x v="6"/>
    <s v="CC_4215"/>
    <s v="RaeLynn S Asah"/>
    <s v="Ryan Blood"/>
    <x v="8"/>
    <s v="% CWIP to Close: % CWIP to Close"/>
    <s v="Closing every December"/>
    <n v="498800.76931438065"/>
    <n v="533129.74898898124"/>
    <n v="439269.29037828586"/>
    <n v="456425.6341737553"/>
    <n v="488678.41349142254"/>
    <n v="2416303.8563468256"/>
  </r>
  <r>
    <s v="W_R.10013.04.01.01: G PI Driven Relocate NonReimb Dist"/>
    <s v="CSA0133"/>
    <s v="Public Improvement - Gas &amp; Electric"/>
    <x v="6"/>
    <s v="CC_4207"/>
    <s v="Ryan Blood"/>
    <s v="Ryan Blood"/>
    <x v="8"/>
    <s v="Operational: Operational"/>
    <s v="Monthly: Monthly"/>
    <n v="21261140.96423544"/>
    <n v="22678120.491323516"/>
    <n v="23408168.136939242"/>
    <n v="23653285.675305475"/>
    <n v="23904285.581185792"/>
    <n v="114905000.84898946"/>
  </r>
  <r>
    <s v="W_R.10013.04.01.02: G PI Driven Relocate Reimb Dist"/>
    <s v="CSA0133"/>
    <s v="Public Improvement - Gas &amp; Electric"/>
    <x v="6"/>
    <s v="CC_4207"/>
    <s v="Ryan Blood"/>
    <s v="Ryan Blood"/>
    <x v="8"/>
    <s v="Operational: Operational"/>
    <s v="Monthly: Monthly"/>
    <n v="665386.83654223557"/>
    <n v="709732.5057873769"/>
    <n v="732580.01403062884"/>
    <n v="740251.19140106859"/>
    <n v="748106.46283861774"/>
    <n v="3596057.0105999275"/>
  </r>
  <r>
    <s v="W_R.10013.04.01.04: G Sound Transit Reimburse"/>
    <s v="CSA0133"/>
    <s v="Public Improvement - Gas &amp; Electric"/>
    <x v="6"/>
    <s v="CC_4207"/>
    <s v="Ryan Blood"/>
    <s v="Ryan Blood"/>
    <x v="8"/>
    <s v="In-Service Date: In-Service Date"/>
    <d v="2023-12-01T00:00:00"/>
    <n v="1848904.885159632"/>
    <n v="1972127.8285666441"/>
    <n v="2035614.0102653885"/>
    <n v="2056929.8472134639"/>
    <n v="2078757.2248192674"/>
    <n v="9992333.7960243952"/>
  </r>
  <r>
    <s v="W_R.10013.04.01.06: G WSDOT Fish Passage Relocation"/>
    <s v="CSA0133"/>
    <s v="Public Improvement - Gas &amp; Electric"/>
    <x v="6"/>
    <s v="CC_4207"/>
    <s v="Ryan Blood"/>
    <s v="Ryan Blood"/>
    <x v="8"/>
    <s v="In-Service Date: In-Service Date"/>
    <d v="2025-12-01T00:00:00"/>
    <n v="1535503.0055896558"/>
    <n v="1637838.8269062478"/>
    <n v="1690563.6715395721"/>
    <n v="1708266.3299960166"/>
    <n v="1726393.819509876"/>
    <n v="8298565.6535413684"/>
  </r>
  <r>
    <s v="W_R.10013.07.01.01: G Relocate Bulk Dist Like Kind Dist"/>
    <s v="CSA0133"/>
    <s v="Public Improvement - Gas &amp; Electric"/>
    <x v="6"/>
    <s v="CC_4207"/>
    <s v="Ryan Blood"/>
    <s v="Ryan Blood"/>
    <x v="8"/>
    <s v="Operational: Operational"/>
    <s v="Monthly: Monthly"/>
    <n v="293108.03146072564"/>
    <n v="312642.64065708121"/>
    <n v="322707.14418673195"/>
    <n v="326086.35696124443"/>
    <n v="329546.66459163598"/>
    <n v="1584090.8378574194"/>
  </r>
  <r>
    <s v="W_R.10013.07.01.02: G System Improv Opport Dist"/>
    <s v="CSA0133"/>
    <s v="Public Improvement - Gas &amp; Electric"/>
    <x v="6"/>
    <s v="CC_4207"/>
    <s v="Ryan Blood"/>
    <s v="Ryan Blood"/>
    <x v="8"/>
    <s v="Operational: Operational"/>
    <s v="Monthly: Monthly"/>
    <n v="70674.529379572064"/>
    <n v="75384.735731428082"/>
    <n v="77811.499839024225"/>
    <n v="78626.299322074556"/>
    <n v="79460.6524855405"/>
    <n v="381957.71675763943"/>
  </r>
  <r>
    <s v="W_R.10015.01.01.01: G CP System Improv Main With Serv Dist"/>
    <s v="CSA0076"/>
    <s v="Gas Operations"/>
    <x v="6"/>
    <s v="CC_4588"/>
    <s v="Stephanie Kreshel"/>
    <s v="Roque Bamba"/>
    <x v="8"/>
    <s v="Operational: Operational"/>
    <s v="Monthly: Monthly"/>
    <n v="464631.36172820412"/>
    <n v="466653.76121675287"/>
    <n v="476512.17463120312"/>
    <n v="474770.34236103838"/>
    <n v="483923.97045858717"/>
    <n v="2366491.6103957854"/>
  </r>
  <r>
    <s v="W_R.10015.01.01.02: G CP System Improv Service Dist"/>
    <s v="CSA0076"/>
    <s v="Gas Operations"/>
    <x v="6"/>
    <s v="CC_4588"/>
    <s v="Stephanie Kreshel"/>
    <s v="Roque Bamba"/>
    <x v="8"/>
    <s v="Operational: Operational"/>
    <s v="Monthly: Monthly"/>
    <n v="3965709.1292734561"/>
    <n v="3982970.659112832"/>
    <n v="4067113.9247168167"/>
    <n v="4052247.0846701991"/>
    <n v="4130374.8855517437"/>
    <n v="20198415.683325049"/>
  </r>
  <r>
    <s v="W_R.10015.01.01.03: G CP System Improv Dist"/>
    <s v="CSA0123"/>
    <s v="Pipeline Mod: Integrity Management &amp; Accelerated Actions"/>
    <x v="4"/>
    <s v="CC_4160"/>
    <s v="Kathleen Weatherby"/>
    <s v="David Landers"/>
    <x v="6"/>
    <s v="% CWIP to Close: % CWIP to Close"/>
    <s v="Closing every month at 15%"/>
    <n v="784270.47498680872"/>
    <n v="937203.36674279545"/>
    <n v="999533.73748325417"/>
    <n v="948505.20821928838"/>
    <n v="1008352.6625678531"/>
    <n v="4677865.45"/>
  </r>
  <r>
    <s v="W_R.10015.01.01.05: G Emergent CP System Improv Dist"/>
    <s v="CSA0076"/>
    <s v="Gas Operations"/>
    <x v="6"/>
    <s v="CC_4100"/>
    <s v="Philip Puzon"/>
    <s v="Kaaren Daugherty"/>
    <x v="8"/>
    <s v="Operational: Operational"/>
    <s v="Monthly: Monthly"/>
    <n v="1634904.805372068"/>
    <n v="1642021.0504527118"/>
    <n v="1676709.9862246681"/>
    <n v="1670580.9768998285"/>
    <n v="1702789.9748194085"/>
    <n v="8327006.7937686853"/>
  </r>
  <r>
    <s v="W_R.10015.03.01.01: G DIMP Brdg Sld Dist Unmaintain Facil"/>
    <s v="CSA0123"/>
    <s v="Pipeline Mod: Integrity Management &amp; Accelerated Actions"/>
    <x v="4"/>
    <s v="CC_4588"/>
    <s v="Stephanie Kreshel"/>
    <s v="Roque Bamba"/>
    <x v="8"/>
    <s v="Operational: Operational"/>
    <s v="Monthly: Monthly"/>
    <n v="587875.74543781439"/>
    <n v="702511.62758615508"/>
    <n v="749233.40831247729"/>
    <n v="710983.29481667886"/>
    <n v="755843.92384687427"/>
    <n v="3506448"/>
  </r>
  <r>
    <s v="W_R.10015.03.02.01: G DIMP Mobile Home Encroachment Program"/>
    <s v="CSA0123"/>
    <s v="Pipeline Mod: Integrity Management &amp; Accelerated Actions"/>
    <x v="4"/>
    <s v="CC_4588"/>
    <s v="Stephanie Kreshel"/>
    <s v="Roque Bamba"/>
    <x v="8"/>
    <s v="Operational: Operational"/>
    <s v="Monthly: Monthly"/>
    <n v="544880.79465969477"/>
    <n v="651132.65323056339"/>
    <n v="694437.38421774842"/>
    <n v="658984.73559402837"/>
    <n v="700564.43229796679"/>
    <n v="3250000.0000000019"/>
  </r>
  <r>
    <s v="W_R.10015.03.04.01: G DIMP Dupont Pipe Repl Main With Serv"/>
    <s v="CSA0130"/>
    <s v="Pipeline Replacement Plan - Dupont Pipe Replacement"/>
    <x v="4"/>
    <s v="CC_4160"/>
    <s v="Kathleen Weatherby"/>
    <s v="David Landers"/>
    <x v="6"/>
    <s v="% CWIP to Close: % CWIP to Close"/>
    <s v="Closing every month at 15.64%"/>
    <n v="56388496.903282665"/>
    <n v="57394874.485170968"/>
    <n v="58609584.924899049"/>
    <n v="60604965.814903557"/>
    <n v="62805476.983654082"/>
    <n v="295803399.11191034"/>
  </r>
  <r>
    <s v="W_R.10015.03.04.02: G DIMP Older Stw Repl Main With Service"/>
    <s v="CSA0123"/>
    <s v="Pipeline Mod: Integrity Management &amp; Accelerated Actions"/>
    <x v="4"/>
    <s v="CC_4588"/>
    <s v="Stephanie Kreshel"/>
    <s v="Roque Bamba"/>
    <x v="8"/>
    <s v="% CWIP to Close: % CWIP to Close"/>
    <s v="Closing every month at 18.20%"/>
    <n v="4694357.6155296722"/>
    <n v="5609758.2432171591"/>
    <n v="5982845.1563375173"/>
    <n v="5677406.9528100854"/>
    <n v="6035632.0321055539"/>
    <n v="27999999.999999989"/>
  </r>
  <r>
    <s v="W_R.10015.03.04.03: G DIMP Older Stw Repl Service Only"/>
    <s v="CSA0123"/>
    <s v="Pipeline Mod: Integrity Management &amp; Accelerated Actions"/>
    <x v="4"/>
    <s v="CC_4588"/>
    <s v="Stephanie Kreshel"/>
    <s v="Roque Bamba"/>
    <x v="8"/>
    <s v="Operational: Operational"/>
    <s v="Monthly: Monthly"/>
    <n v="1257417.2184454442"/>
    <n v="1502613.8151474597"/>
    <n v="1602547.8097332602"/>
    <n v="1520734.0052169841"/>
    <n v="1616687.1514568396"/>
    <n v="7499999.9999999879"/>
  </r>
  <r>
    <s v="W_R.10015.03.07.01: G DIMP Continuing Surveillance Other"/>
    <s v="CSA0123"/>
    <s v="Pipeline Mod: Integrity Management &amp; Accelerated Actions"/>
    <x v="4"/>
    <s v="CC_4588"/>
    <s v="Stephanie Kreshel"/>
    <s v="Roque Bamba"/>
    <x v="8"/>
    <s v="Operational: Operational"/>
    <s v="Monthly: Monthly"/>
    <n v="461052.98009666411"/>
    <n v="550958.39888739958"/>
    <n v="587600.86356886302"/>
    <n v="557602.46857956133"/>
    <n v="592785.28886751004"/>
    <n v="2749999.9999999981"/>
  </r>
  <r>
    <s v="W_R.10015.03.07.03: G DIMP Shallow Serv and Main Repl"/>
    <s v="CSA0123"/>
    <s v="Pipeline Mod: Integrity Management &amp; Accelerated Actions"/>
    <x v="4"/>
    <s v="CC_4588"/>
    <s v="Stephanie Kreshel"/>
    <s v="Roque Bamba"/>
    <x v="8"/>
    <s v="Operational: Operational"/>
    <s v="Monthly: Monthly"/>
    <n v="2347178.8077648361"/>
    <n v="2804879.1216085795"/>
    <n v="2991422.5781687531"/>
    <n v="2838703.4764050371"/>
    <n v="3017816.0160527769"/>
    <n v="13999999.999999983"/>
  </r>
  <r>
    <s v="W_R.10015.03.09.01: G DIMP Preventative Maint Facilities"/>
    <s v="CSA0123"/>
    <s v="Pipeline Mod: Integrity Management &amp; Accelerated Actions"/>
    <x v="4"/>
    <s v="CC_4588"/>
    <s v="Stephanie Kreshel"/>
    <s v="Roque Bamba"/>
    <x v="8"/>
    <s v="% CWIP to Close: % CWIP to Close"/>
    <s v="Closing every month at 5.28%"/>
    <n v="2933973.5097060469"/>
    <n v="3506098.9020107277"/>
    <n v="3739278.2227109508"/>
    <n v="3548379.3455063049"/>
    <n v="3772270.0200659763"/>
    <n v="17500000.000000007"/>
  </r>
  <r>
    <s v="W_R.10015.03.09.03: G DIMP Preventive Maint Dist Reg Dist"/>
    <s v="CSA0123"/>
    <s v="Pipeline Mod: Integrity Management &amp; Accelerated Actions"/>
    <x v="4"/>
    <s v="CC_4588"/>
    <s v="Stephanie Kreshel"/>
    <s v="Roque Bamba"/>
    <x v="8"/>
    <s v="Operational: Operational"/>
    <s v="Monthly: Monthly"/>
    <n v="5398511.2578591239"/>
    <n v="6451221.9796997411"/>
    <n v="6880271.9297881462"/>
    <n v="6529017.9957315959"/>
    <n v="6940976.8369213911"/>
    <n v="32199999.999999996"/>
  </r>
  <r>
    <s v="W_R.10015.03.09.05: G DIMP Preventive Maintenance MSA Dist"/>
    <s v="CSA0123"/>
    <s v="Pipeline Mod: Integrity Management &amp; Accelerated Actions"/>
    <x v="4"/>
    <s v="CC_3037"/>
    <s v="Signe Lippert"/>
    <s v="Kaaren Daugherty"/>
    <x v="8"/>
    <s v="Operational: Operational"/>
    <s v="Monthly: Monthly"/>
    <n v="216377.69619512637"/>
    <n v="258571.38809864401"/>
    <n v="275768.13648323045"/>
    <n v="261689.52973401124"/>
    <n v="278201.24948898959"/>
    <n v="1290608.0000000016"/>
  </r>
  <r>
    <s v="W_R.10015.03.09.07: G DIMP Preventive Maint Farm Taps Dist"/>
    <s v="CSA0123"/>
    <s v="Pipeline Mod: Integrity Management &amp; Accelerated Actions"/>
    <x v="4"/>
    <s v="CC_4588"/>
    <s v="Stephanie Kreshel"/>
    <s v="Roque Bamba"/>
    <x v="8"/>
    <s v="Operational: Operational"/>
    <s v="Monthly: Monthly"/>
    <n v="3353112.5825211969"/>
    <n v="4006970.173726548"/>
    <n v="4273460.8259553732"/>
    <n v="4055290.6805786272"/>
    <n v="4311165.7372182589"/>
    <n v="20000000.000000004"/>
  </r>
  <r>
    <s v="W_R.10015.03.09.14: G Idle Riser Remediation"/>
    <s v="CSA0123"/>
    <s v="Pipeline Mod: Integrity Management &amp; Accelerated Actions"/>
    <x v="4"/>
    <s v="CC_4588"/>
    <s v="Stephanie Kreshel"/>
    <s v="Roque Bamba"/>
    <x v="8"/>
    <s v="% CWIP to Close: % CWIP to Close"/>
    <s v="Closing every month at 26.16%"/>
    <n v="3688423.8407733249"/>
    <n v="4407667.1910992032"/>
    <n v="4700806.9085509079"/>
    <n v="4460819.7486365037"/>
    <n v="4742282.3109400803"/>
    <n v="22000000.000000019"/>
  </r>
  <r>
    <s v="W_R.10015.03.09.15: G Buried Meter Riser Replacement"/>
    <s v="CSA0128"/>
    <s v="Pipeline Replacement Plan - Buried Meters"/>
    <x v="4"/>
    <s v="CC_4160"/>
    <s v="Kathleen Weatherby"/>
    <s v="David Landers"/>
    <x v="6"/>
    <s v="Operational: Operational"/>
    <s v="Monthly: Monthly"/>
    <n v="6193425.1621695235"/>
    <n v="6479402.8578717588"/>
    <n v="6988444.1156310337"/>
    <n v="7517026.1345628696"/>
    <n v="7865811.1829239307"/>
    <n v="35044109.453159116"/>
  </r>
  <r>
    <s v="W_R.10015.03.11.01: G DIMP Guard Posts"/>
    <s v="CSA0123"/>
    <s v="Pipeline Mod: Integrity Management &amp; Accelerated Actions"/>
    <x v="4"/>
    <s v="CC_3083"/>
    <s v="John Klippert"/>
    <s v="Roque Bamba"/>
    <x v="8"/>
    <s v="Operational: Operational"/>
    <s v="Monthly: Monthly"/>
    <n v="170781.56833111565"/>
    <n v="204084.00663078358"/>
    <n v="217656.97515276598"/>
    <n v="206545.07876590083"/>
    <n v="219577.37111943486"/>
    <n v="1018645.0000000008"/>
  </r>
  <r>
    <s v="W_R.10015.04.01.02: G Leak Repair Main"/>
    <s v="CSA0076"/>
    <s v="Gas Operations"/>
    <x v="6"/>
    <s v="CC_3083"/>
    <s v="John Klippert"/>
    <s v="Roque Bamba"/>
    <x v="8"/>
    <s v="Operational: Operational"/>
    <s v="Monthly: Monthly"/>
    <n v="2705497.588680373"/>
    <n v="2717273.7996517322"/>
    <n v="2774678.2624538154"/>
    <n v="2764535.7637010631"/>
    <n v="2817836.3387063402"/>
    <n v="13779821.753193324"/>
  </r>
  <r>
    <s v="W_R.10015.04.01.03: G Leak Repair Service"/>
    <s v="CSA0076"/>
    <s v="Gas Operations"/>
    <x v="6"/>
    <s v="CC_3083"/>
    <s v="John Klippert"/>
    <s v="Roque Bamba"/>
    <x v="8"/>
    <s v="Operational: Operational"/>
    <s v="Monthly: Monthly"/>
    <n v="631906.60763029463"/>
    <n v="634657.10556338506"/>
    <n v="648064.71660834597"/>
    <n v="645695.79489628796"/>
    <n v="658144.88584253285"/>
    <n v="3218469.1105408464"/>
  </r>
  <r>
    <s v="W_R.10015.04.01.04: G Scattered Short Main Rehab"/>
    <s v="CSA0076"/>
    <s v="Gas Operations"/>
    <x v="6"/>
    <s v="CC_3083"/>
    <s v="John Klippert"/>
    <s v="Roque Bamba"/>
    <x v="8"/>
    <s v="Operational: Operational"/>
    <s v="Monthly: Monthly"/>
    <n v="2249344.0966527001"/>
    <n v="2259134.8097326919"/>
    <n v="2306860.7400996718"/>
    <n v="2298428.2913736836"/>
    <n v="2342742.2594355834"/>
    <n v="11456510.19729433"/>
  </r>
  <r>
    <s v="W_R.10015.04.01.05: G Service Replacement Misc"/>
    <s v="CSA0076"/>
    <s v="Gas Operations"/>
    <x v="6"/>
    <s v="CC_3083"/>
    <s v="John Klippert"/>
    <s v="Roque Bamba"/>
    <x v="8"/>
    <s v="Operational: Operational"/>
    <s v="Monthly: Monthly"/>
    <n v="9245682.8269230723"/>
    <n v="9285926.4819163773"/>
    <n v="9482098.6973855738"/>
    <n v="9447438.039422797"/>
    <n v="9629585.7571118493"/>
    <n v="47090731.802759662"/>
  </r>
  <r>
    <s v="W_R.10015.04.01.06: G Sewer Cross Bore Repair Main"/>
    <s v="CSA0123"/>
    <s v="Pipeline Mod: Integrity Management &amp; Accelerated Actions"/>
    <x v="4"/>
    <s v="CC_3083"/>
    <s v="John Klippert"/>
    <s v="Roque Bamba"/>
    <x v="8"/>
    <s v="Operational: Operational"/>
    <s v="Monthly: Monthly"/>
    <n v="281919.81425626314"/>
    <n v="336894.231644916"/>
    <n v="359299.97953689122"/>
    <n v="340956.87731554313"/>
    <n v="362470.09724638559"/>
    <n v="1681540.9999999991"/>
  </r>
  <r>
    <s v="W_R.10015.04.01.07: G Sewer Cross Bore Repair Service"/>
    <s v="CSA0123"/>
    <s v="Pipeline Mod: Integrity Management &amp; Accelerated Actions"/>
    <x v="4"/>
    <s v="CC_3083"/>
    <s v="John Klippert"/>
    <s v="Roque Bamba"/>
    <x v="8"/>
    <s v="Operational: Operational"/>
    <s v="Monthly: Monthly"/>
    <n v="137522.8829032332"/>
    <n v="164339.87122013405"/>
    <n v="175269.5855853204"/>
    <n v="166321.66432791119"/>
    <n v="176815.99596340078"/>
    <n v="820269.99999999965"/>
  </r>
  <r>
    <s v="W_R.10015.04.01.08: G Gas Work Release Main"/>
    <s v="CSA0076"/>
    <s v="Gas Operations"/>
    <x v="6"/>
    <s v="CC_3083"/>
    <s v="John Klippert"/>
    <s v="Roque Bamba"/>
    <x v="8"/>
    <s v="Operational: Operational"/>
    <s v="Monthly: Monthly"/>
    <n v="332051.56713991932"/>
    <n v="333496.8869673576"/>
    <n v="340542.26076994801"/>
    <n v="339297.4499744568"/>
    <n v="345839.14475696511"/>
    <n v="1691227.3096086469"/>
  </r>
  <r>
    <s v="W_R.10015.04.01.09: G Gas Work Release Service"/>
    <s v="CSA0076"/>
    <s v="Gas Operations"/>
    <x v="6"/>
    <s v="CC_3083"/>
    <s v="John Klippert"/>
    <s v="Roque Bamba"/>
    <x v="8"/>
    <s v="Operational: Operational"/>
    <s v="Monthly: Monthly"/>
    <n v="2643376.8568101721"/>
    <n v="2654882.675064384"/>
    <n v="2710969.0782027724"/>
    <n v="2701059.460620624"/>
    <n v="2753136.2050291561"/>
    <n v="13463424.275727108"/>
  </r>
  <r>
    <s v="W_R.10015.04.01.12: G Nonhaz Main Repair Methane PRP"/>
    <s v="CSA0131"/>
    <s v="Pipeline Replacement Plan - Methane Reduction Plan"/>
    <x v="4"/>
    <s v="CC_3083"/>
    <s v="John Klippert"/>
    <s v="Roque Bamba"/>
    <x v="8"/>
    <s v="Operational: Operational"/>
    <s v="Monthly: Monthly"/>
    <n v="1423995.5485840915"/>
    <n v="1466728.8939293881"/>
    <n v="1510749.8872137361"/>
    <n v="1554017.87000742"/>
    <n v="1995477.8002653716"/>
    <n v="7950970.0000000075"/>
  </r>
  <r>
    <s v="W_R.10015.04.01.13: G Nonhaz Service Repair Methane PRP"/>
    <s v="CSA0131"/>
    <s v="Pipeline Replacement Plan - Methane Reduction Plan"/>
    <x v="4"/>
    <s v="CC_3083"/>
    <s v="John Klippert"/>
    <s v="Roque Bamba"/>
    <x v="8"/>
    <s v="Operational: Operational"/>
    <s v="Monthly: Monthly"/>
    <n v="467074.45141591318"/>
    <n v="481091.10607060796"/>
    <n v="495530.11278626276"/>
    <n v="509722.12999258429"/>
    <n v="654522.19973463239"/>
    <n v="2607940.0000000005"/>
  </r>
  <r>
    <s v="W_R.10015.06.01.01: G Cold Weather Action Reinforcement"/>
    <s v="CSA0127"/>
    <s v="Pipeline Mod: System Reliability"/>
    <x v="4"/>
    <s v="CC_4588"/>
    <s v="Stephanie Kreshel"/>
    <s v="Roque Bamba"/>
    <x v="8"/>
    <s v="% CWIP to Close: % CWIP to Close"/>
    <s v="Closing every December"/>
    <n v="21576.154380627355"/>
    <n v="23182.581812790595"/>
    <n v="31491.391789940408"/>
    <n v="25155.710851596847"/>
    <n v="19868.70291822252"/>
    <n v="121274.54175317772"/>
  </r>
  <r>
    <s v="W_R.10015.06.01.02: G Odorizer Componant Repl Bulk Dist"/>
    <s v="CSA0123"/>
    <s v="Pipeline Mod: Integrity Management &amp; Accelerated Actions"/>
    <x v="4"/>
    <s v="CC_4588"/>
    <s v="Stephanie Kreshel"/>
    <s v="Roque Bamba"/>
    <x v="8"/>
    <s v="% CWIP to Close: % CWIP to Close"/>
    <s v="Closing every December"/>
    <n v="167655.6291260604"/>
    <n v="200348.50868632804"/>
    <n v="213673.04129776914"/>
    <n v="202764.53402893207"/>
    <n v="215558.28686091362"/>
    <n v="1000000.0000000034"/>
  </r>
  <r>
    <s v="W_R.10015.06.01.04: G System Capacity Upgrade Bulk Dist"/>
    <s v="CSA0127"/>
    <s v="Pipeline Mod: System Reliability"/>
    <x v="4"/>
    <s v="CC_4588"/>
    <s v="Stephanie Kreshel"/>
    <s v="Roque Bamba"/>
    <x v="8"/>
    <s v="% CWIP to Close: % CWIP to Close"/>
    <s v="Closing every month at 2.76%"/>
    <n v="2332076.0922955316"/>
    <n v="2505708.1002273723"/>
    <n v="3403772.5449522953"/>
    <n v="2718975.3478211151"/>
    <n v="2147524.8203689321"/>
    <n v="13108056.905665247"/>
  </r>
  <r>
    <s v="W_R.10015.06.01.05: G System Capacity Upgrade Dist"/>
    <s v="CSA0127"/>
    <s v="Pipeline Mod: System Reliability"/>
    <x v="4"/>
    <s v="CC_4588"/>
    <s v="Stephanie Kreshel"/>
    <s v="Roque Bamba"/>
    <x v="8"/>
    <s v="% CWIP to Close: % CWIP to Close"/>
    <s v="Closing every month at 8.37%"/>
    <n v="6070518.6829982745"/>
    <n v="6522492.0776910819"/>
    <n v="8860201.8154865187"/>
    <n v="7077638.1191373942"/>
    <n v="5590121.8606550051"/>
    <n v="34120972.555968277"/>
  </r>
  <r>
    <s v="W_R.10015.06.01.11: G Project Initiation"/>
    <s v="CSA0079"/>
    <s v="Gas Initiation Major Projects"/>
    <x v="6"/>
    <s v="CC_4022"/>
    <s v="Anthony Pagano"/>
    <s v="Roque Bamba"/>
    <x v="8"/>
    <s v="Operational: Operational"/>
    <s v="Monthly: Monthly"/>
    <n v="249734.88557135165"/>
    <n v="747623.40667751012"/>
    <n v="998349.15937586257"/>
    <n v="3507945.5294626676"/>
    <n v="10084373.311440935"/>
    <n v="15588026.292528328"/>
  </r>
  <r>
    <s v="W_R.10015.08.01.02: G Enhanced Methane Emissions Reduction"/>
    <s v="CSA0126"/>
    <s v="Pipeline Mod: Enhanced Methane Emissions Reduction"/>
    <x v="4"/>
    <s v="CC_4160"/>
    <s v="Kathleen Weatherby"/>
    <s v="David Landers"/>
    <x v="6"/>
    <s v="Operational: Operational"/>
    <s v="Annually: Annually"/>
    <n v="1997879.0845708081"/>
    <n v="2741285.8244842086"/>
    <n v="2695542.7303148271"/>
    <n v="2806356.4235701445"/>
    <n v="0"/>
    <n v="10241064.062939988"/>
  </r>
  <r>
    <s v="W_R.10015.08.02.01: G TSA RTU/ERX Replacemnt/Retiremnt Progr"/>
    <s v="CSA0124"/>
    <s v="Pipeline Mod: Digital Monitoring"/>
    <x v="4"/>
    <s v="CC_4588"/>
    <s v="Stephanie Kreshel"/>
    <s v="Roque Bamba"/>
    <x v="8"/>
    <s v="% CWIP to Close: % CWIP to Close"/>
    <s v="Closing every December"/>
    <n v="1280806.9021865043"/>
    <n v="1280921.9098660443"/>
    <n v="1285780.3882149358"/>
    <n v="1317469.6141094761"/>
    <n v="1341673.0047012602"/>
    <n v="6506651.819078221"/>
  </r>
  <r>
    <s v="W_R.10015.08.02.02: G Alternative Fuels"/>
    <s v="CSA0125"/>
    <s v="Pipeline Mod: Alternative Fuels Readiness"/>
    <x v="4"/>
    <s v="CC_4588"/>
    <s v="Stephanie Kreshel"/>
    <s v="Roque Bamba"/>
    <x v="8"/>
    <s v="Operational: Operational"/>
    <s v="Annually: Annually"/>
    <n v="1498409.3134281123"/>
    <n v="1495246.8133550163"/>
    <n v="1497523.7390637957"/>
    <n v="2004540.3025500954"/>
    <n v="151265.59967161439"/>
    <n v="6646985.768068634"/>
  </r>
  <r>
    <s v="W_R.10015.09.01.01: G Gas Mega Rule Compliance"/>
    <s v="CSA0123"/>
    <s v="Pipeline Mod: Integrity Management &amp; Accelerated Actions"/>
    <x v="4"/>
    <s v="CC_4588"/>
    <s v="Stephanie Kreshel"/>
    <s v="Roque Bamba"/>
    <x v="8"/>
    <s v="Operational: Operational"/>
    <s v="Monthly: Monthly"/>
    <n v="636219.58140757179"/>
    <n v="760282.52076287393"/>
    <n v="810846.45711677184"/>
    <n v="769450.85373298929"/>
    <n v="818000.58697979187"/>
    <n v="3794799.9999999986"/>
  </r>
  <r>
    <s v="W_R.10018.01.01.01: E Covington Area Capacity Project"/>
    <s v="CSA0187"/>
    <s v="Electric Initiation - Covington Area Capacity"/>
    <x v="6"/>
    <s v="CC_4022"/>
    <s v="Anthony Pagano"/>
    <s v="Roque Bamba"/>
    <x v="8"/>
    <s v="In-Service Date: In-Service Date"/>
    <d v="2028-12-01T00:00:00"/>
    <n v="265718.32498602715"/>
    <n v="547263.00199302018"/>
    <n v="1108841.934529355"/>
    <n v="1118962.0324112412"/>
    <n v="11334415.691161664"/>
    <n v="14375200.985081308"/>
  </r>
  <r>
    <s v="W_R.10019.01.01.02: Bainbridge Trans WIN-MUR Loop"/>
    <s v="CSA0001"/>
    <s v="Bainbridge Tlines Trans"/>
    <x v="6"/>
    <s v="CC_4022"/>
    <s v="Anthony Pagano"/>
    <s v="Roque Bamba"/>
    <x v="8"/>
    <s v="In-Service Date: In-Service Date"/>
    <d v="2027-10-01T00:00:00"/>
    <n v="1065111.0521792711"/>
    <n v="7668410.3868830986"/>
    <n v="8892714.2841476258"/>
    <n v="1740836.3199148204"/>
    <n v="101955.65090993194"/>
    <n v="19469027.694034748"/>
  </r>
  <r>
    <s v="W_R.10019.01.01.03: E Rebuild Winslow Tap"/>
    <s v="CSA0177"/>
    <s v="Winslow Tap 115kV Transmission Line Rebuild"/>
    <x v="6"/>
    <s v="CC_4022"/>
    <s v="Anthony Pagano"/>
    <s v="Roque Bamba"/>
    <x v="8"/>
    <s v="In-Service Date: In-Service Date"/>
    <d v="2025-10-01T00:00:00"/>
    <n v="2052237.0947577478"/>
    <n v="4144819.180054273"/>
    <n v="0"/>
    <n v="0"/>
    <n v="0"/>
    <n v="6197056.2748120204"/>
  </r>
  <r>
    <s v="W_R.10019.01.01.04: E Bainbridge Energy Storage Battery"/>
    <s v="CSA0015"/>
    <s v="Bainbridge Island Energy Storage Battery"/>
    <x v="6"/>
    <s v="CC_4022"/>
    <s v="Anthony Pagano"/>
    <s v="Roque Bamba"/>
    <x v="8"/>
    <s v="In-Service Date: In-Service Date"/>
    <d v="2026-12-01T00:00:00"/>
    <n v="963284.84434817138"/>
    <n v="7150553.4447979443"/>
    <n v="41218.181358140653"/>
    <n v="104081.07741923881"/>
    <n v="0"/>
    <n v="8259137.547923496"/>
  </r>
  <r>
    <s v="W_R.10019.03.01.03: E West Kitsap Reliability Project"/>
    <s v="CSA0191"/>
    <s v="Electric Initiation - E Kitsap Area Capacity and Reliability"/>
    <x v="6"/>
    <s v="CC_4022"/>
    <s v="Anthony Pagano"/>
    <s v="Roque Bamba"/>
    <x v="8"/>
    <s v="In-Service Date: In-Service Date"/>
    <d v="2028-12-01T00:00:00"/>
    <n v="8362866.1611378109"/>
    <n v="15465743.209157759"/>
    <n v="15408422.5785162"/>
    <n v="30612596.481503289"/>
    <n v="76466738.182448998"/>
    <n v="146316366.61276406"/>
  </r>
  <r>
    <s v="W_R.10019.03.01.04: E Keyport Switch Station Transm"/>
    <s v="CSA0004"/>
    <s v="Keyport Switching Station"/>
    <x v="6"/>
    <s v="CC_4022"/>
    <s v="Anthony Pagano"/>
    <s v="Roque Bamba"/>
    <x v="8"/>
    <s v="In-Service Date: In-Service Date"/>
    <d v="2025-12-01T00:00:00"/>
    <n v="2924437.860029785"/>
    <n v="2804454.7685939395"/>
    <n v="-3514047.9349409039"/>
    <n v="0"/>
    <n v="0"/>
    <n v="2214844.6936828201"/>
  </r>
  <r>
    <s v="W_R.10022.01.01.01: E Sumner Valley Area Capacity"/>
    <s v="CSA0192"/>
    <s v="Electric Initiation - Sumner Valley Area Capacity"/>
    <x v="6"/>
    <s v="CC_4022"/>
    <s v="Anthony Pagano"/>
    <s v="Roque Bamba"/>
    <x v="8"/>
    <s v="In-Service Date: In-Service Date"/>
    <d v="2027-10-01T00:00:00"/>
    <n v="1594309.9499161562"/>
    <n v="2189052.0079720807"/>
    <n v="8870735.4762348346"/>
    <n v="5594810.1620562123"/>
    <n v="0"/>
    <n v="18248907.596179284"/>
  </r>
  <r>
    <s v="W_R.10024.01.01.04: G AMR Operations"/>
    <s v="CSA0076"/>
    <s v="Gas Operations"/>
    <x v="6"/>
    <s v="CC_3037"/>
    <s v="Signe Lippert"/>
    <s v="Kaaren Daugherty"/>
    <x v="8"/>
    <s v="Operational: Operational"/>
    <s v="Monthly: Monthly"/>
    <n v="196533.59530187157"/>
    <n v="197389.04647318917"/>
    <n v="201559.03927158235"/>
    <n v="200822.26473015835"/>
    <n v="204694.141637856"/>
    <n v="1000998.0874146575"/>
  </r>
  <r>
    <s v="W_R.10024.01.01.09: G AMI Operations"/>
    <s v="CSA0076"/>
    <s v="Gas Operations"/>
    <x v="6"/>
    <s v="CC_3037"/>
    <s v="Signe Lippert"/>
    <s v="Kaaren Daugherty"/>
    <x v="8"/>
    <s v="Operational: Operational"/>
    <s v="Monthly: Monthly"/>
    <n v="2017072.4393139482"/>
    <n v="2025852.14427072"/>
    <n v="2068649.8020088684"/>
    <n v="2061088.1043804726"/>
    <n v="2100826.1256940193"/>
    <n v="10273488.615668029"/>
  </r>
  <r>
    <s v="W_R.10024.02.01.01: G NonRegistering Meters Dist"/>
    <s v="CSA0076"/>
    <s v="Gas Operations"/>
    <x v="6"/>
    <s v="CC_3037"/>
    <s v="Signe Lippert"/>
    <s v="Kaaren Daugherty"/>
    <x v="8"/>
    <s v="Operational: Operational"/>
    <s v="Monthly: Monthly"/>
    <n v="212079.40269024961"/>
    <n v="213002.52004921806"/>
    <n v="217502.35927796396"/>
    <n v="216707.30587031392"/>
    <n v="220885.44824141046"/>
    <n v="1080177.0361291561"/>
  </r>
  <r>
    <s v="W_R.10024.02.01.03: G Periodic Meter Changeout IMO Dist"/>
    <s v="CSA0076"/>
    <s v="Gas Operations"/>
    <x v="6"/>
    <s v="CC_3037"/>
    <s v="Signe Lippert"/>
    <s v="Kaaren Daugherty"/>
    <x v="8"/>
    <s v="Operational: Operational"/>
    <s v="Monthly: Monthly"/>
    <n v="1483765.7537786281"/>
    <n v="1490224.1363777041"/>
    <n v="1521706.2476078758"/>
    <n v="1516143.8355879842"/>
    <n v="1545375.2672404924"/>
    <n v="7557215.2405926846"/>
  </r>
  <r>
    <s v="W_R.10027.02.01.02: E BelRed Area Capacity Project"/>
    <s v="CSA0193"/>
    <s v="Electric Initiation - Bellevue - Redmond Gateway"/>
    <x v="6"/>
    <s v="CC_4022"/>
    <s v="Anthony Pagano"/>
    <s v="Roque Bamba"/>
    <x v="8"/>
    <s v="In-Service Date: In-Service Date"/>
    <d v="2027-10-01T00:00:00"/>
    <n v="1539177.8210683076"/>
    <n v="2577623.8681929596"/>
    <n v="5136140.8595053786"/>
    <n v="10204198.827167762"/>
    <n v="2548891.2727482961"/>
    <n v="22006032.648682702"/>
  </r>
  <r>
    <s v="W_R.10027.03.01.01: E Redmond Inititation"/>
    <s v="CSA0190"/>
    <s v="Electric Initiation - Redmond Ridge Area Capacity"/>
    <x v="6"/>
    <s v="CC_4022"/>
    <s v="Anthony Pagano"/>
    <s v="Roque Bamba"/>
    <x v="8"/>
    <s v="In-Service Date: In-Service Date"/>
    <d v="2028-10-01T00:00:00"/>
    <n v="531436.64997205429"/>
    <n v="3283578.0119581199"/>
    <n v="1108841.934529355"/>
    <n v="559481.0162056213"/>
    <n v="11334415.691161664"/>
    <n v="16817753.303826816"/>
  </r>
  <r>
    <s v="W_R.10031.03.01.01: E Sammamish Juanita 115Kv Tline"/>
    <s v="CSA0138"/>
    <s v="Sammamish-Juanita 115kV Project"/>
    <x v="6"/>
    <s v="CC_4022"/>
    <s v="Anthony Pagano"/>
    <s v="Roque Bamba"/>
    <x v="8"/>
    <s v="In-Service Date: In-Service Date"/>
    <d v="2023-12-01T00:00:00"/>
    <n v="307835.56421366154"/>
    <n v="0"/>
    <n v="0"/>
    <n v="0"/>
    <n v="0"/>
    <n v="307835.56421366154"/>
  </r>
  <r>
    <s v="W_R.10033.01.01.03: E Small Tool Electric Operations Tool"/>
    <s v="CSA0047"/>
    <s v="Electric Capital Tools"/>
    <x v="6"/>
    <s v="CC_4503"/>
    <s v="Joshua Peavler"/>
    <s v="Jennifer Boyer"/>
    <x v="8"/>
    <s v="% CWIP to Close: % CWIP to Close"/>
    <d v="1899-12-30T00:00:00"/>
    <n v="2205533.0000000042"/>
    <n v="2271699"/>
    <n v="2339850"/>
    <n v="2410046.0000000042"/>
    <n v="2482347"/>
    <n v="11709475.000000007"/>
  </r>
  <r>
    <s v="W_R.10033.01.01.09: G Small Tool Gas Operations Tool"/>
    <s v="CSA0074"/>
    <s v="Gas Capital Tools"/>
    <x v="6"/>
    <s v="CC_4503"/>
    <s v="Joshua Peavler"/>
    <s v="Jennifer Boyer"/>
    <x v="8"/>
    <s v="% CWIP to Close: % CWIP to Close"/>
    <d v="1899-12-30T00:00:00"/>
    <n v="1411868.3799999959"/>
    <n v="1454224.4300000044"/>
    <n v="1497851.1599999995"/>
    <n v="1542786.6900000004"/>
    <n v="1589070.2900000035"/>
    <n v="7495800.9500000039"/>
  </r>
  <r>
    <s v="W_R.10033.02.01.01: C Operational Training ISR Program"/>
    <s v="CSA0122"/>
    <s v="OT ISR Program"/>
    <x v="0"/>
    <s v="CC_4501"/>
    <s v="Troy W Nutter"/>
    <s v="Harry Shapiro"/>
    <x v="0"/>
    <s v="In-Service Date: In-Service Date"/>
    <d v="2024-12-01T00:00:00"/>
    <n v="505025.08354208403"/>
    <n v="510100.67001337808"/>
    <n v="515227.26697675796"/>
    <n v="520405.38709619391"/>
    <n v="525635.54818801186"/>
    <n v="2576393.9558164258"/>
  </r>
  <r>
    <s v="W_R.10035.02.01.01: E Greenwater Tap 55 155Kv Conversion"/>
    <s v="CSA0081"/>
    <s v="Greenwater Tap Reliability"/>
    <x v="6"/>
    <s v="CC_4022"/>
    <s v="Anthony Pagano"/>
    <s v="Roque Bamba"/>
    <x v="8"/>
    <s v="% CWIP to Close: % CWIP to Close"/>
    <s v="Closing Oct 2026 and Oct 2028"/>
    <n v="1026118.5473788726"/>
    <n v="3794262.3339800281"/>
    <n v="3780199.6725959643"/>
    <n v="510209.94135838799"/>
    <n v="4078226.0363972769"/>
    <n v="13189016.53171053"/>
  </r>
  <r>
    <s v="W_R.10036.01.01.04: C Transmission Land"/>
    <s v="CSA0135"/>
    <s v="Real Estate &amp; Land Planning"/>
    <x v="6"/>
    <s v="CC_1255"/>
    <s v="Gary Bolton"/>
    <s v="Ryan Blood"/>
    <x v="8"/>
    <s v="Operational: Operational"/>
    <s v="Monthly: Monthly"/>
    <n v="2275.98704731008"/>
    <n v="2432.6273692449358"/>
    <n v="2004.3497859000715"/>
    <n v="2082.6327771459723"/>
    <n v="2229.7995669399484"/>
    <n v="11025.396546541007"/>
  </r>
  <r>
    <s v="W_R.10036.02.01.01: C Capitalization of Real Estate Permits"/>
    <s v="CSA0135"/>
    <s v="Real Estate &amp; Land Planning"/>
    <x v="6"/>
    <s v="CC_1255"/>
    <s v="Gary Bolton"/>
    <s v="Ryan Blood"/>
    <x v="8"/>
    <s v="% CWIP to Close: % CWIP to Close"/>
    <s v="Closing every December"/>
    <n v="944534.62463367975"/>
    <n v="1009540.3582366486"/>
    <n v="831805.16114852636"/>
    <n v="864292.60251557513"/>
    <n v="925366.82028007461"/>
    <n v="4575539.5668145046"/>
  </r>
  <r>
    <s v="W_R.10036.03.01.01: C Transient Deterrent"/>
    <s v="CSA0135"/>
    <s v="Real Estate &amp; Land Planning"/>
    <x v="6"/>
    <s v="CC_1255"/>
    <s v="Gary Bolton"/>
    <s v="Ryan Blood"/>
    <x v="8"/>
    <s v="% CWIP to Close: % CWIP to Close"/>
    <s v="Closing every December"/>
    <n v="716104.7294329945"/>
    <n v="765389.22579690581"/>
    <n v="630638.19401670841"/>
    <n v="655268.74731076439"/>
    <n v="701572.54078423313"/>
    <n v="3468973.4373416062"/>
  </r>
  <r>
    <s v="W_R.10037.01.01.01: E Removal Cost Meters"/>
    <s v="CSA0048"/>
    <s v="Electric Emergent Operations"/>
    <x v="6"/>
    <s v="CC_4059"/>
    <s v="Bruce Jones"/>
    <s v="Patrick Murphy"/>
    <x v="8"/>
    <s v="% CWIP to Close: % CWIP to Close"/>
    <s v="Closing Mar 2024, Jan 2025, and every December"/>
    <n v="491587.9390828656"/>
    <n v="511685.39521021192"/>
    <n v="507846.69067940145"/>
    <n v="530658.02563440602"/>
    <n v="554595.94704160921"/>
    <n v="2596373.9976484943"/>
  </r>
  <r>
    <s v="W_R.10037.01.01.06: G Removal Cost Meters"/>
    <s v="CSA0076"/>
    <s v="Gas Operations"/>
    <x v="6"/>
    <s v="CC_3037"/>
    <s v="Signe Lippert"/>
    <s v="Kaaren Daugherty"/>
    <x v="8"/>
    <s v="Operational: Operational"/>
    <s v="Monthly: Monthly"/>
    <n v="143232.70158802802"/>
    <n v="143856.15012442804"/>
    <n v="146895.22002593279"/>
    <n v="146358.26242401599"/>
    <n v="149180.0669549616"/>
    <n v="729522.40111736651"/>
  </r>
  <r>
    <s v="W_R.10038.01.01.01: E Issaquah Area Capacity Project"/>
    <s v="CSA0194"/>
    <s v="Electric Initiation - Issaquah Area Capacity and Reliability"/>
    <x v="6"/>
    <s v="CC_4022"/>
    <s v="Anthony Pagano"/>
    <s v="Roque Bamba"/>
    <x v="8"/>
    <s v="In-Service Date: In-Service Date"/>
    <d v="2027-12-01T00:00:00"/>
    <n v="797154.97495808022"/>
    <n v="1094526.0039860408"/>
    <n v="2772104.8363233842"/>
    <n v="11189620.324112408"/>
    <n v="11334415.691161664"/>
    <n v="27187821.830541577"/>
  </r>
  <r>
    <s v="W_R.10039.02.01.02: E Buckley Substation Sub"/>
    <s v="CSA0057"/>
    <s v="Electron Heights - Enumclaw 55/115kV Conversion Project"/>
    <x v="6"/>
    <s v="CC_4022"/>
    <s v="Anthony Pagano"/>
    <s v="Roque Bamba"/>
    <x v="8"/>
    <s v="In-Service Date: In-Service Date"/>
    <d v="2024-08-01T00:00:00"/>
    <n v="473125.43364970671"/>
    <n v="14349.50292870384"/>
    <n v="0"/>
    <n v="0"/>
    <n v="0"/>
    <n v="487474.93657841056"/>
  </r>
  <r>
    <s v="W_R.10039.02.01.03: E Electr Enum 55Kv 115Kv Sub Electr Hght"/>
    <s v="CSA0057"/>
    <s v="Electron Heights - Enumclaw 55/115kV Conversion Project"/>
    <x v="6"/>
    <s v="CC_4022"/>
    <s v="Anthony Pagano"/>
    <s v="Roque Bamba"/>
    <x v="8"/>
    <s v="In-Service Date: In-Service Date"/>
    <d v="2024-06-01T00:00:00"/>
    <n v="119526.42534308338"/>
    <n v="3625.1375819883247"/>
    <n v="0"/>
    <n v="0"/>
    <n v="0"/>
    <n v="123151.5629250717"/>
  </r>
  <r>
    <s v="W_R.10039.02.01.05: E Electr Enum 55Kv To 115Kv Sub Enum"/>
    <s v="CSA0057"/>
    <s v="Electron Heights - Enumclaw 55/115kV Conversion Project"/>
    <x v="6"/>
    <s v="CC_4022"/>
    <s v="Anthony Pagano"/>
    <s v="Roque Bamba"/>
    <x v="8"/>
    <s v="In-Service Date: In-Service Date"/>
    <d v="2024-08-01T00:00:00"/>
    <n v="816763.90651107102"/>
    <n v="24771.773476920232"/>
    <n v="0"/>
    <n v="0"/>
    <n v="0"/>
    <n v="841535.67998799123"/>
  </r>
  <r>
    <s v="W_R.10039.02.01.06: E Electr Enum 55Kv To 115Kv Fiber"/>
    <s v="CSA0057"/>
    <s v="Electron Heights - Enumclaw 55/115kV Conversion Project"/>
    <x v="6"/>
    <s v="CC_4022"/>
    <s v="Anthony Pagano"/>
    <s v="Roque Bamba"/>
    <x v="8"/>
    <s v="In-Service Date: In-Service Date"/>
    <d v="2024-10-01T00:00:00"/>
    <n v="348618.74058399483"/>
    <n v="10573.317947465999"/>
    <n v="0"/>
    <n v="0"/>
    <n v="0"/>
    <n v="359192.05853146082"/>
  </r>
  <r>
    <s v="W_R.10040.01.01.01: E Seabeck Area Reliability Improvement"/>
    <s v="CSA0006"/>
    <s v="Seabeck Area Reliability"/>
    <x v="6"/>
    <s v="CC_4022"/>
    <s v="Anthony Pagano"/>
    <s v="Roque Bamba"/>
    <x v="8"/>
    <s v="In-Service Date: In-Service Date"/>
    <d v="2026-12-01T00:00:00"/>
    <n v="0"/>
    <n v="2189052.0079720807"/>
    <n v="9813251.1205847878"/>
    <n v="0"/>
    <n v="0"/>
    <n v="12002303.128556868"/>
  </r>
  <r>
    <s v="W_R.10044.01.01.03: E Covington-Black Diamond Area Capacity"/>
    <s v="CSA0195"/>
    <s v="Electric Initiation - Covington / Black Diamond Capacity"/>
    <x v="6"/>
    <s v="CC_4022"/>
    <s v="Anthony Pagano"/>
    <s v="Roque Bamba"/>
    <x v="8"/>
    <s v="In-Service Date: In-Service Date"/>
    <d v="2029-10-01T00:00:00"/>
    <n v="769588.91053415521"/>
    <n v="773287.16045788687"/>
    <n v="2568070.4297526949"/>
    <n v="10204198.827167762"/>
    <n v="1019556.5090993196"/>
    <n v="15334701.837011818"/>
  </r>
  <r>
    <s v="W_R.10044.02.01.01: E Federal Way Area Capacity"/>
    <s v="CSA0188"/>
    <s v="Electric Initiation - Federal Way Area Capacity"/>
    <x v="6"/>
    <s v="CC_4022"/>
    <s v="Anthony Pagano"/>
    <s v="Roque Bamba"/>
    <x v="8"/>
    <s v="In-Service Date: In-Service Date"/>
    <d v="2029-10-01T00:00:00"/>
    <n v="51305.92736894363"/>
    <n v="257762.38681929602"/>
    <n v="513614.08595053799"/>
    <n v="765314.91203758214"/>
    <n v="1019556.5090993196"/>
    <n v="2607553.8212756794"/>
  </r>
  <r>
    <s v="W_R.10045.01.01.01: E Talbot Asbury Ug 115Kv Repl Tline"/>
    <s v="CSA0231"/>
    <s v="Electric Initiation - Replacement of Talbot-Asbury UG 115 kV"/>
    <x v="6"/>
    <s v="CC_4022"/>
    <s v="Anthony Pagano"/>
    <s v="Roque Bamba"/>
    <x v="8"/>
    <s v="In-Service Date: In-Service Date"/>
    <d v="2027-12-01T00:00:00"/>
    <n v="2565296.3684471878"/>
    <n v="2474518.9134652442"/>
    <n v="10272281.719010776"/>
    <n v="5102099.4135838812"/>
    <n v="1019556.5090993196"/>
    <n v="21433752.923606411"/>
  </r>
  <r>
    <s v="W_R.10050.02.01.02: E Carpenter Substation Sub"/>
    <s v="CSA0186"/>
    <s v="Electric Initiation - North Lacey Capacity"/>
    <x v="6"/>
    <s v="CC_4022"/>
    <s v="Anthony Pagano"/>
    <s v="Roque Bamba"/>
    <x v="8"/>
    <s v="In-Service Date: In-Service Date"/>
    <d v="2028-12-01T00:00:00"/>
    <n v="531436.64997205429"/>
    <n v="547263.00199302018"/>
    <n v="1108841.934529355"/>
    <n v="2237924.0648224801"/>
    <n v="11334415.691161664"/>
    <n v="15759881.342478573"/>
  </r>
  <r>
    <s v="W_R.10050.06.01.01: E Thurston County Trans Improvemnt"/>
    <s v="CSA0229"/>
    <s v="Electric Initiation - Thurston County Transmission Improvement"/>
    <x v="6"/>
    <s v="CC_4022"/>
    <s v="Anthony Pagano"/>
    <s v="Roque Bamba"/>
    <x v="8"/>
    <s v="In-Service Date: In-Service Date"/>
    <d v="2029-12-01T00:00:00"/>
    <n v="0"/>
    <n v="154657.43209157759"/>
    <n v="256807.04297526964"/>
    <n v="1020419.882716776"/>
    <n v="5097782.5454966053"/>
    <n v="6529666.9032802284"/>
  </r>
  <r>
    <s v="W_R.10052.01.01.01: E Kent-Tukwila Area Capacity Project"/>
    <s v="CSA0232"/>
    <s v="Electric Initiation - E Kent / Tukwila Reliability"/>
    <x v="6"/>
    <s v="CC_4022"/>
    <s v="Anthony Pagano"/>
    <s v="Roque Bamba"/>
    <x v="8"/>
    <s v="In-Service Date: In-Service Date"/>
    <d v="2028-12-01T00:00:00"/>
    <n v="531436.64997205429"/>
    <n v="547263.00199302018"/>
    <n v="1108841.934529355"/>
    <n v="1118962.0324112412"/>
    <n v="17001623.53674252"/>
    <n v="20308127.155648191"/>
  </r>
  <r>
    <s v="W_R.10054.01.01.01: E Bellingham Sedro 4 115Kv Recond Tline"/>
    <s v="CSA0018"/>
    <s v="BHM-SED #4 115 kV Line"/>
    <x v="6"/>
    <s v="CC_4022"/>
    <s v="Anthony Pagano"/>
    <s v="Roque Bamba"/>
    <x v="8"/>
    <s v="In-Service Date: In-Service Date"/>
    <d v="2026-12-01T00:00:00"/>
    <n v="0"/>
    <n v="1497424.1889970682"/>
    <n v="6898852.075749577"/>
    <n v="153062.98240751642"/>
    <n v="0"/>
    <n v="8549339.2471541613"/>
  </r>
  <r>
    <s v="W_R.10054.03.01.01: E Lynden Substation Expansion"/>
    <s v="CSA0117"/>
    <s v="Lynden Substation"/>
    <x v="6"/>
    <s v="CC_4022"/>
    <s v="Anthony Pagano"/>
    <s v="Roque Bamba"/>
    <x v="8"/>
    <s v="In-Service Date: In-Service Date"/>
    <d v="2024-12-01T00:00:00"/>
    <n v="7814918.8568375064"/>
    <n v="412419.81891087373"/>
    <n v="0"/>
    <n v="0"/>
    <n v="0"/>
    <n v="8227338.6757483799"/>
  </r>
  <r>
    <s v="W_R.10054.04.01.01: E Whatcom Transmission Improvement"/>
    <s v="CSA0189"/>
    <s v="Electric Initiation - East Whatcom Reliability"/>
    <x v="6"/>
    <s v="CC_4022"/>
    <s v="Anthony Pagano"/>
    <s v="Roque Bamba"/>
    <x v="8"/>
    <s v="In-Service Date: In-Service Date"/>
    <d v="2030-12-01T00:00:00"/>
    <n v="265718.32498602715"/>
    <n v="547263.00199302018"/>
    <n v="831631.45089701505"/>
    <n v="839221.52430843131"/>
    <n v="7934090.983813162"/>
    <n v="10417925.285997655"/>
  </r>
  <r>
    <s v="W_R.10055.03.01.01: E Whidbey Transmission Improvement"/>
    <s v="CSA0230"/>
    <s v="Electric Initiation - Whidbey Island Reliability"/>
    <x v="6"/>
    <s v="CC_4022"/>
    <s v="Anthony Pagano"/>
    <s v="Roque Bamba"/>
    <x v="8"/>
    <s v="In-Service Date: In-Service Date"/>
    <d v="2028-12-01T00:00:00"/>
    <n v="513059.27368943632"/>
    <n v="515524.77363859204"/>
    <n v="1027228.1719010774"/>
    <n v="2551049.7067919406"/>
    <n v="5097782.5454966053"/>
    <n v="9704644.4715176523"/>
  </r>
  <r>
    <s v="W_R.10056.01.01.01: E Wilkeson Substation Sub"/>
    <s v="CSA0057"/>
    <s v="Electron Heights - Enumclaw 55/115kV Conversion Project"/>
    <x v="6"/>
    <s v="CC_4022"/>
    <s v="Anthony Pagano"/>
    <s v="Roque Bamba"/>
    <x v="8"/>
    <s v="In-Service Date: In-Service Date"/>
    <d v="2024-08-01T00:00:00"/>
    <n v="1641496.2413783523"/>
    <n v="49785.222792639826"/>
    <n v="0"/>
    <n v="0"/>
    <n v="0"/>
    <n v="1691281.4641709921"/>
  </r>
  <r>
    <s v="W_R.10059.01.01.01: E Smart Grid Living Lab"/>
    <s v="CSA0024"/>
    <s v="CEF3 Living Lab"/>
    <x v="6"/>
    <s v="CC_4022"/>
    <s v="Anthony Pagano"/>
    <s v="Roque Bamba"/>
    <x v="8"/>
    <s v="In-Service Date: In-Service Date"/>
    <d v="2024-12-01T00:00:00"/>
    <n v="5703410.8865176579"/>
    <n v="306060.40200802672"/>
    <n v="0"/>
    <n v="0"/>
    <n v="0"/>
    <n v="6009471.2885256847"/>
  </r>
  <r>
    <s v="W_R.10059.02.01.03: E Volt Var Optimization"/>
    <s v="CSA0099"/>
    <s v="Grid Modernization: Voltage Reduction"/>
    <x v="4"/>
    <s v="CC_4210"/>
    <s v="Ryan M Lambert"/>
    <s v="David Landers"/>
    <x v="6"/>
    <s v="% CWIP to Close: % CWIP to Close"/>
    <s v="Closing Dec 2024 and then monthly"/>
    <n v="5526941.1597093605"/>
    <n v="6238798.2227204284"/>
    <n v="6320399.0268173181"/>
    <n v="6378083.5847440781"/>
    <n v="6460616.9439621484"/>
    <n v="30924838.937953334"/>
  </r>
  <r>
    <s v="W_R.10059.02.01.04: E Circuit Enablement DER and Microgrid"/>
    <s v="CSA0092"/>
    <s v="Grid Modernization: DER Circuit Enablement"/>
    <x v="4"/>
    <s v="CC_4588"/>
    <s v="Stephanie Kreshel"/>
    <s v="Roque Bamba"/>
    <x v="8"/>
    <s v="% CWIP to Close: % CWIP to Close"/>
    <s v="Closing Nov 2023, Sept 2024, and then monthly"/>
    <n v="13328431.181299077"/>
    <n v="5472630.0199301168"/>
    <n v="24948943.526910473"/>
    <n v="31694599.568048403"/>
    <n v="24028961.265262678"/>
    <n v="99473565.56145075"/>
  </r>
  <r>
    <s v="W_R.10059.03.01.03: E Resilience Enhancement (Non-CEIP)"/>
    <s v="CSA0083"/>
    <s v="Grid Modernization: Electric System Upgrades"/>
    <x v="4"/>
    <s v="CC_4588"/>
    <s v="Stephanie Kreshel"/>
    <s v="Roque Bamba"/>
    <x v="8"/>
    <s v="% CWIP to Close: % CWIP to Close"/>
    <s v="Closing every December"/>
    <n v="10766360.883471839"/>
    <n v="12292816.430691838"/>
    <n v="9479634.8116133884"/>
    <n v="9531843.8657904845"/>
    <n v="9375528.3198544551"/>
    <n v="51446184.311422005"/>
  </r>
  <r>
    <s v="W_R.10059.04.01.01: E Wildfire Resilience"/>
    <s v="CSA0090"/>
    <s v="Grid Modernization: Wildfire Mitigation and Response"/>
    <x v="4"/>
    <s v="CC_4210"/>
    <s v="Ryan M Lambert"/>
    <s v="David Landers"/>
    <x v="6"/>
    <s v="% CWIP to Close: % CWIP to Close"/>
    <s v="Closing every December"/>
    <n v="2657183.2498602718"/>
    <n v="3283578.0119581199"/>
    <n v="31601995.13408665"/>
    <n v="61263171.274515487"/>
    <n v="85234805.997535676"/>
    <n v="184040733.6679562"/>
  </r>
  <r>
    <s v="W_R.10059.05.01.01: E Submarine Cable - Mercer Island"/>
    <s v="CSA0089"/>
    <s v="Grid Modernization: Submarine Cable"/>
    <x v="4"/>
    <s v="CC_4210"/>
    <s v="Ryan M Lambert"/>
    <s v="David Landers"/>
    <x v="6"/>
    <s v="In-Service Date: In-Service Date"/>
    <d v="2027-12-01T00:00:00"/>
    <n v="513059.27368943632"/>
    <n v="8763921.1518560536"/>
    <n v="6163369.0314064659"/>
    <n v="13137905.989978557"/>
    <n v="5811472.1018661251"/>
    <n v="34389727.548796639"/>
  </r>
  <r>
    <s v="W_R.10060.01.01.01: G Marine Crossing Gas"/>
    <s v="CSA0174"/>
    <s v="Vashon/Gig Harbor Long Term Solution"/>
    <x v="6"/>
    <s v="CC_4022"/>
    <s v="Anthony Pagano"/>
    <s v="Roque Bamba"/>
    <x v="8"/>
    <s v="In-Service Date: In-Service Date"/>
    <d v="2026-12-01T00:00:00"/>
    <n v="1497879.084570816"/>
    <n v="3987324.835613389"/>
    <n v="2995047.4781275913"/>
    <n v="15034052.269125717"/>
    <n v="10084373.311440935"/>
    <n v="33598676.978878453"/>
  </r>
  <r>
    <s v="W_R.10060.01.01.02: G Vashon Interim Supply at Gig Harbor"/>
    <s v="CSA0174"/>
    <s v="Vashon/Gig Harbor Long Term Solution"/>
    <x v="6"/>
    <s v="CC_4022"/>
    <s v="Anthony Pagano"/>
    <s v="Roque Bamba"/>
    <x v="8"/>
    <s v="In-Service Date: In-Service Date"/>
    <d v="2024-12-01T00:00:00"/>
    <n v="500000.00000000029"/>
    <n v="0"/>
    <n v="0"/>
    <n v="0"/>
    <n v="0"/>
    <n v="500000.00000000029"/>
  </r>
  <r>
    <s v="W_X.10003.01.01.01: Street and Area Lighting Services"/>
    <s v="CSA0140"/>
    <s v="Street &amp; Area Lighting Services"/>
    <x v="5"/>
    <s v="CC_3515"/>
    <s v="Lionel N Metchop"/>
    <s v="Aaron August"/>
    <x v="7"/>
    <s v="Operational: Operational"/>
    <s v="Monthly: Monthly"/>
    <n v="3720056.549804376"/>
    <n v="4378104.0159441615"/>
    <n v="3880946.770852739"/>
    <n v="4475848.1296449602"/>
    <n v="3967045.4919065889"/>
    <n v="20422000.958152823"/>
  </r>
  <r>
    <s v="W_X.10003.01.03.01: Street Light Replacement"/>
    <s v="CSA0141"/>
    <s v="Street Light Replacement"/>
    <x v="5"/>
    <s v="CC_3515"/>
    <s v="Lionel N Metchop"/>
    <s v="Aaron August"/>
    <x v="7"/>
    <s v="% CWIP to Close: % CWIP to Close"/>
    <s v="Closing Mar 2024, Jan 2025, and every December"/>
    <n v="2473247.0000000042"/>
    <n v="2839845"/>
    <n v="3217440"/>
    <n v="3606363"/>
    <n v="4006455"/>
    <n v="16143350.000000004"/>
  </r>
  <r>
    <s v="W_X.10003.01.03.02: Smart Street Lighting"/>
    <s v="CSA0139"/>
    <s v="Smart Street Lighting"/>
    <x v="5"/>
    <s v="CC_3515"/>
    <s v="Lionel N Metchop"/>
    <s v="Aaron August"/>
    <x v="7"/>
    <s v="% CWIP to Close: % CWIP to Close"/>
    <s v="Closing every month at 8.6%"/>
    <n v="2429241.3553491244"/>
    <n v="3030666.2117571835"/>
    <n v="6467261.4619090194"/>
    <n v="6532258.5201782035"/>
    <n v="6597908.8097429657"/>
    <n v="25057336.358936496"/>
  </r>
  <r>
    <s v="W_X.10005.01.01.01: Wireless and Wireline Construction"/>
    <s v="CSA0178"/>
    <s v="Wireless &amp; Wireline Construction"/>
    <x v="5"/>
    <s v="CC_3515"/>
    <s v="Lionel N Metchop"/>
    <s v="Aaron August"/>
    <x v="7"/>
    <s v="% CWIP to Close: % CWIP to Close"/>
    <s v="Closing every month at 0.344%"/>
    <n v="4782929.8497484801"/>
    <n v="5472630.0199301997"/>
    <n v="6098630.6399114514"/>
    <n v="6713772.1944674514"/>
    <n v="7367370.1992550818"/>
    <n v="30435332.903312664"/>
  </r>
  <r>
    <s v="W_X.10006.02.02.02: EV Charging Program Infrastructure"/>
    <s v="CSA0172"/>
    <s v="Up &amp; Go Electric"/>
    <x v="5"/>
    <s v="CC_1437"/>
    <s v="Heather M Mulligan"/>
    <s v="Aaron August"/>
    <x v="7"/>
    <s v="In-Service Date: In-Service Date"/>
    <d v="2024-06-01T00:00:00"/>
    <n v="829223.98816399428"/>
    <n v="0"/>
    <n v="0"/>
    <n v="0"/>
    <n v="0"/>
    <n v="829223.98816399428"/>
  </r>
  <r>
    <s v="W_X.10006.02.03.01: Transprtatn Electrificatn Plan Community"/>
    <s v="CSA0169"/>
    <s v="Transportation Electrification Plan"/>
    <x v="5"/>
    <s v="CC_9853"/>
    <s v="Heather M Mulligan"/>
    <s v="Aaron August"/>
    <x v="7"/>
    <s v="Operational: Operational"/>
    <s v="Monthly: Monthly"/>
    <n v="3560262.8221355411"/>
    <n v="4019684.77458402"/>
    <n v="4172061.0900997203"/>
    <n v="4183103.3696551085"/>
    <n v="4894279.1116504436"/>
    <n v="20829391.168124832"/>
  </r>
  <r>
    <s v="W_X.10006.02.03.02: Transprtatn Electrificatn Plan General"/>
    <s v="CSA0169"/>
    <s v="Transportation Electrification Plan"/>
    <x v="5"/>
    <s v="CC_9853"/>
    <s v="Heather M Mulligan"/>
    <s v="Aaron August"/>
    <x v="7"/>
    <s v="Operational: Operational"/>
    <s v="Monthly: Monthly"/>
    <n v="8307280.0442907624"/>
    <n v="9379264.6162598282"/>
    <n v="9734809.3578547332"/>
    <n v="9760574.677208038"/>
    <n v="11419984.767027684"/>
    <n v="48601913.462641045"/>
  </r>
  <r>
    <s v="W_X.10006.03.01.05: Community Solar Program 2022-25"/>
    <s v="CSA0027"/>
    <s v="Community Solar"/>
    <x v="5"/>
    <s v="CC_1437"/>
    <s v="Heather M Mulligan"/>
    <s v="Aaron August"/>
    <x v="7"/>
    <s v="% CWIP to Close: % CWIP to Close"/>
    <s v="Closing every December and monthly after Dec 2025"/>
    <n v="5330493.3974332213"/>
    <n v="8580319.854321925"/>
    <n v="0"/>
    <n v="0"/>
    <n v="0"/>
    <n v="13910813.251755146"/>
  </r>
  <r>
    <s v="W_X.10006.05.01.01: DER Solar Projects and Programs CEIP"/>
    <s v="CSA0199"/>
    <s v="DER Resource Acquisition - Solar"/>
    <x v="5"/>
    <s v="CC_4411"/>
    <s v="Nicholas Coulson"/>
    <s v="Aaron August"/>
    <x v="7"/>
    <s v="In-Service Date: In-Service Date"/>
    <d v="2026-12-01T00:00:00"/>
    <n v="3030150.5012525041"/>
    <n v="4080805.3601070247"/>
    <n v="10613681.699721217"/>
    <n v="11041961.503407046"/>
    <n v="11563982.06013626"/>
    <n v="40330581.124624051"/>
  </r>
  <r>
    <s v="W_X.10006.05.01.02: DER Storage Projects and Programs CEIP"/>
    <s v="CSA0040"/>
    <s v="DER Resource Acquisition - Energy Storage"/>
    <x v="5"/>
    <s v="CC_4411"/>
    <s v="Nicholas Coulson"/>
    <s v="Aaron August"/>
    <x v="7"/>
    <s v="In-Service Date: In-Service Date"/>
    <d v="2026-12-01T00:00:00"/>
    <n v="7614990.5677617462"/>
    <n v="10087512.96842826"/>
    <n v="12763682.717060162"/>
    <n v="13238874.310928641"/>
    <n v="13573217.479642684"/>
    <n v="57278278.0438214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:G25" firstHeaderRow="0" firstDataRow="1" firstDataCol="1"/>
  <pivotFields count="16">
    <pivotField showAll="0"/>
    <pivotField showAll="0"/>
    <pivotField showAll="0"/>
    <pivotField axis="axisRow" showAll="0">
      <items count="9">
        <item sd="0" x="4"/>
        <item x="0"/>
        <item x="5"/>
        <item x="3"/>
        <item x="1"/>
        <item x="6"/>
        <item x="2"/>
        <item x="7"/>
        <item t="default"/>
      </items>
    </pivotField>
    <pivotField showAll="0"/>
    <pivotField showAll="0"/>
    <pivotField showAll="0" defaultSubtotal="0"/>
    <pivotField axis="axisRow" showAll="0">
      <items count="30">
        <item x="7"/>
        <item m="1" x="12"/>
        <item m="1" x="20"/>
        <item m="1" x="24"/>
        <item m="1" x="28"/>
        <item m="1" x="13"/>
        <item m="1" x="15"/>
        <item m="1" x="25"/>
        <item m="1" x="23"/>
        <item m="1" x="22"/>
        <item m="1" x="16"/>
        <item x="4"/>
        <item m="1" x="21"/>
        <item m="1" x="17"/>
        <item m="1" x="10"/>
        <item m="1" x="26"/>
        <item x="5"/>
        <item m="1" x="18"/>
        <item m="1" x="14"/>
        <item m="1" x="11"/>
        <item m="1" x="27"/>
        <item x="1"/>
        <item m="1" x="9"/>
        <item m="1" x="19"/>
        <item x="0"/>
        <item x="2"/>
        <item x="3"/>
        <item x="6"/>
        <item x="8"/>
        <item t="default"/>
      </items>
    </pivotField>
    <pivotField showAll="0"/>
    <pivotField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2">
    <field x="3"/>
    <field x="7"/>
  </rowFields>
  <rowItems count="19">
    <i>
      <x/>
    </i>
    <i>
      <x v="1"/>
    </i>
    <i r="1">
      <x v="24"/>
    </i>
    <i>
      <x v="2"/>
    </i>
    <i r="1">
      <x/>
    </i>
    <i>
      <x v="3"/>
    </i>
    <i r="1">
      <x v="16"/>
    </i>
    <i>
      <x v="4"/>
    </i>
    <i r="1">
      <x v="21"/>
    </i>
    <i>
      <x v="5"/>
    </i>
    <i r="1">
      <x v="28"/>
    </i>
    <i>
      <x v="6"/>
    </i>
    <i r="1">
      <x v="11"/>
    </i>
    <i r="1">
      <x v="21"/>
    </i>
    <i r="1">
      <x v="25"/>
    </i>
    <i r="1">
      <x v="26"/>
    </i>
    <i>
      <x v="7"/>
    </i>
    <i r="1">
      <x v="1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2024" fld="10" baseField="0" baseItem="0"/>
    <dataField name="Sum of 2025" fld="11" baseField="0" baseItem="0"/>
    <dataField name="Sum of 2026" fld="12" baseField="0" baseItem="0"/>
    <dataField name="Sum of 2027" fld="13" baseField="0" baseItem="0"/>
    <dataField name="Sum of 2028" fld="14" baseField="0" baseItem="0"/>
    <dataField name="Sum of Total" fld="15" baseField="0" baseItem="0"/>
  </dataFields>
  <formats count="22">
    <format dxfId="21">
      <pivotArea outline="0" collapsedLevelsAreSubtotals="1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3" type="button" dataOnly="0" labelOnly="1" outline="0" axis="axisRow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3" count="1" selected="0">
            <x v="0"/>
          </reference>
          <reference field="7" count="2">
            <x v="27"/>
            <x v="28"/>
          </reference>
        </references>
      </pivotArea>
    </format>
    <format dxfId="11">
      <pivotArea dataOnly="0" labelOnly="1" fieldPosition="0">
        <references count="2">
          <reference field="3" count="1" selected="0">
            <x v="1"/>
          </reference>
          <reference field="7" count="1">
            <x v="24"/>
          </reference>
        </references>
      </pivotArea>
    </format>
    <format dxfId="10">
      <pivotArea dataOnly="0" labelOnly="1" fieldPosition="0">
        <references count="2">
          <reference field="3" count="1" selected="0">
            <x v="2"/>
          </reference>
          <reference field="7" count="1">
            <x v="0"/>
          </reference>
        </references>
      </pivotArea>
    </format>
    <format dxfId="9">
      <pivotArea dataOnly="0" labelOnly="1" fieldPosition="0">
        <references count="2">
          <reference field="3" count="1" selected="0">
            <x v="3"/>
          </reference>
          <reference field="7" count="1">
            <x v="16"/>
          </reference>
        </references>
      </pivotArea>
    </format>
    <format dxfId="8">
      <pivotArea dataOnly="0" labelOnly="1" fieldPosition="0">
        <references count="2">
          <reference field="3" count="1" selected="0">
            <x v="4"/>
          </reference>
          <reference field="7" count="1">
            <x v="21"/>
          </reference>
        </references>
      </pivotArea>
    </format>
    <format dxfId="7">
      <pivotArea dataOnly="0" labelOnly="1" fieldPosition="0">
        <references count="2">
          <reference field="3" count="1" selected="0">
            <x v="5"/>
          </reference>
          <reference field="7" count="2">
            <x v="24"/>
            <x v="28"/>
          </reference>
        </references>
      </pivotArea>
    </format>
    <format dxfId="6">
      <pivotArea dataOnly="0" labelOnly="1" fieldPosition="0">
        <references count="2">
          <reference field="3" count="1" selected="0">
            <x v="6"/>
          </reference>
          <reference field="7" count="4">
            <x v="11"/>
            <x v="21"/>
            <x v="25"/>
            <x v="26"/>
          </reference>
        </references>
      </pivotArea>
    </format>
    <format dxfId="5">
      <pivotArea dataOnly="0" labelOnly="1" fieldPosition="0">
        <references count="2">
          <reference field="3" count="1" selected="0">
            <x v="7"/>
          </reference>
          <reference field="7" count="1">
            <x v="16"/>
          </reference>
        </references>
      </pivotArea>
    </format>
    <format dxfId="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">
      <pivotArea field="3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5" x14ac:dyDescent="0.25"/>
  <cols>
    <col min="1" max="1" width="5.85546875" customWidth="1"/>
    <col min="2" max="2" width="78.140625" customWidth="1"/>
  </cols>
  <sheetData>
    <row r="1" spans="1:2" ht="21" x14ac:dyDescent="0.35">
      <c r="A1" s="75" t="s">
        <v>0</v>
      </c>
      <c r="B1" s="76"/>
    </row>
    <row r="2" spans="1:2" x14ac:dyDescent="0.25">
      <c r="A2" s="8"/>
      <c r="B2" s="8"/>
    </row>
    <row r="3" spans="1:2" x14ac:dyDescent="0.25">
      <c r="A3" s="9">
        <v>1</v>
      </c>
      <c r="B3" s="10" t="s">
        <v>1</v>
      </c>
    </row>
  </sheetData>
  <mergeCells count="1">
    <mergeCell ref="A1:B1"/>
  </mergeCells>
  <hyperlinks>
    <hyperlink ref="B3" location="'CapEx Manual Inputs'!A1" display="CapEx Manual Input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6"/>
  <sheetViews>
    <sheetView tabSelected="1" workbookViewId="0"/>
  </sheetViews>
  <sheetFormatPr defaultRowHeight="15" x14ac:dyDescent="0.25"/>
  <cols>
    <col min="1" max="1" width="36.7109375" style="41" bestFit="1" customWidth="1"/>
    <col min="2" max="7" width="14.28515625" style="34" customWidth="1"/>
    <col min="8" max="16384" width="9.140625" style="41"/>
  </cols>
  <sheetData>
    <row r="1" spans="1:7" ht="26.25" x14ac:dyDescent="0.4">
      <c r="A1" s="68" t="s">
        <v>3320</v>
      </c>
    </row>
    <row r="2" spans="1:7" x14ac:dyDescent="0.25">
      <c r="A2" s="69" t="s">
        <v>3321</v>
      </c>
    </row>
    <row r="6" spans="1:7" x14ac:dyDescent="0.25">
      <c r="A6" s="67" t="s">
        <v>3312</v>
      </c>
      <c r="B6" s="66" t="s">
        <v>3314</v>
      </c>
      <c r="C6" s="66" t="s">
        <v>3315</v>
      </c>
      <c r="D6" s="66" t="s">
        <v>3316</v>
      </c>
      <c r="E6" s="66" t="s">
        <v>3317</v>
      </c>
      <c r="F6" s="66" t="s">
        <v>3318</v>
      </c>
      <c r="G6" s="66" t="s">
        <v>3319</v>
      </c>
    </row>
    <row r="7" spans="1:7" x14ac:dyDescent="0.25">
      <c r="A7" s="43" t="s">
        <v>1763</v>
      </c>
      <c r="B7" s="35">
        <v>458537328.30240709</v>
      </c>
      <c r="C7" s="35">
        <v>472516565.33017945</v>
      </c>
      <c r="D7" s="35">
        <v>538682305.60722673</v>
      </c>
      <c r="E7" s="35">
        <v>595214263.63514566</v>
      </c>
      <c r="F7" s="35">
        <v>630106600.31490314</v>
      </c>
      <c r="G7" s="35">
        <v>2695057063.1898642</v>
      </c>
    </row>
    <row r="8" spans="1:7" x14ac:dyDescent="0.25">
      <c r="A8" s="43" t="s">
        <v>1012</v>
      </c>
      <c r="B8" s="35">
        <v>24685475.849109229</v>
      </c>
      <c r="C8" s="35">
        <v>40887376.812149726</v>
      </c>
      <c r="D8" s="35">
        <v>36353092.213466696</v>
      </c>
      <c r="E8" s="35">
        <v>39256888.640821666</v>
      </c>
      <c r="F8" s="35">
        <v>30628558.003148969</v>
      </c>
      <c r="G8" s="35">
        <v>171811391.51869634</v>
      </c>
    </row>
    <row r="9" spans="1:7" x14ac:dyDescent="0.25">
      <c r="A9" s="36" t="s">
        <v>536</v>
      </c>
      <c r="B9" s="35">
        <v>24685475.849109229</v>
      </c>
      <c r="C9" s="35">
        <v>40887376.812149726</v>
      </c>
      <c r="D9" s="35">
        <v>36353092.213466696</v>
      </c>
      <c r="E9" s="35">
        <v>39256888.640821666</v>
      </c>
      <c r="F9" s="35">
        <v>30628558.003148969</v>
      </c>
      <c r="G9" s="35">
        <v>171811391.51869634</v>
      </c>
    </row>
    <row r="10" spans="1:7" x14ac:dyDescent="0.25">
      <c r="A10" s="43" t="s">
        <v>1798</v>
      </c>
      <c r="B10" s="35">
        <v>48156448.478320107</v>
      </c>
      <c r="C10" s="35">
        <v>63885633.819095358</v>
      </c>
      <c r="D10" s="35">
        <v>62940695.551605672</v>
      </c>
      <c r="E10" s="35">
        <v>62925307.271176934</v>
      </c>
      <c r="F10" s="35">
        <v>65883814.371417269</v>
      </c>
      <c r="G10" s="35">
        <v>303791899.49161536</v>
      </c>
    </row>
    <row r="11" spans="1:7" x14ac:dyDescent="0.25">
      <c r="A11" s="36" t="s">
        <v>868</v>
      </c>
      <c r="B11" s="35">
        <v>48156448.478320107</v>
      </c>
      <c r="C11" s="35">
        <v>63885633.819095358</v>
      </c>
      <c r="D11" s="35">
        <v>62940695.551605672</v>
      </c>
      <c r="E11" s="35">
        <v>62925307.271176934</v>
      </c>
      <c r="F11" s="35">
        <v>65883814.371417269</v>
      </c>
      <c r="G11" s="35">
        <v>303791899.49161536</v>
      </c>
    </row>
    <row r="12" spans="1:7" x14ac:dyDescent="0.25">
      <c r="A12" s="43" t="s">
        <v>1037</v>
      </c>
      <c r="B12" s="35">
        <v>193013965.44498879</v>
      </c>
      <c r="C12" s="35">
        <v>205839070.01656428</v>
      </c>
      <c r="D12" s="35">
        <v>237590786.85405898</v>
      </c>
      <c r="E12" s="35">
        <v>245771608.80504853</v>
      </c>
      <c r="F12" s="35">
        <v>278260951.61258966</v>
      </c>
      <c r="G12" s="35">
        <v>1160476382.7332501</v>
      </c>
    </row>
    <row r="13" spans="1:7" x14ac:dyDescent="0.25">
      <c r="A13" s="36" t="s">
        <v>1035</v>
      </c>
      <c r="B13" s="35">
        <v>193013965.44498879</v>
      </c>
      <c r="C13" s="35">
        <v>205839070.01656428</v>
      </c>
      <c r="D13" s="35">
        <v>237590786.85405898</v>
      </c>
      <c r="E13" s="35">
        <v>245771608.80504853</v>
      </c>
      <c r="F13" s="35">
        <v>278260951.61258966</v>
      </c>
      <c r="G13" s="35">
        <v>1160476382.7332501</v>
      </c>
    </row>
    <row r="14" spans="1:7" x14ac:dyDescent="0.25">
      <c r="A14" s="43" t="s">
        <v>539</v>
      </c>
      <c r="B14" s="35">
        <v>170108947.51547745</v>
      </c>
      <c r="C14" s="35">
        <v>185342701.27425614</v>
      </c>
      <c r="D14" s="35">
        <v>152305384.48695713</v>
      </c>
      <c r="E14" s="35">
        <v>163971237.80613276</v>
      </c>
      <c r="F14" s="35">
        <v>171732931.77436778</v>
      </c>
      <c r="G14" s="35">
        <v>843461202.85719156</v>
      </c>
    </row>
    <row r="15" spans="1:7" x14ac:dyDescent="0.25">
      <c r="A15" s="36" t="s">
        <v>534</v>
      </c>
      <c r="B15" s="35">
        <v>170108947.51547745</v>
      </c>
      <c r="C15" s="35">
        <v>185342701.27425614</v>
      </c>
      <c r="D15" s="35">
        <v>152305384.48695713</v>
      </c>
      <c r="E15" s="35">
        <v>163971237.80613276</v>
      </c>
      <c r="F15" s="35">
        <v>171732931.77436778</v>
      </c>
      <c r="G15" s="35">
        <v>843461202.85719156</v>
      </c>
    </row>
    <row r="16" spans="1:7" x14ac:dyDescent="0.25">
      <c r="A16" s="43" t="s">
        <v>517</v>
      </c>
      <c r="B16" s="35">
        <v>465986724.04303944</v>
      </c>
      <c r="C16" s="35">
        <v>430645862.96242565</v>
      </c>
      <c r="D16" s="35">
        <v>440789974.17541128</v>
      </c>
      <c r="E16" s="35">
        <v>491860223.6400879</v>
      </c>
      <c r="F16" s="35">
        <v>593995621.01126873</v>
      </c>
      <c r="G16" s="35">
        <v>2423278405.832233</v>
      </c>
    </row>
    <row r="17" spans="1:7" x14ac:dyDescent="0.25">
      <c r="A17" s="36" t="s">
        <v>779</v>
      </c>
      <c r="B17" s="35">
        <v>465986724.04303944</v>
      </c>
      <c r="C17" s="35">
        <v>430645862.96242565</v>
      </c>
      <c r="D17" s="35">
        <v>440789974.17541128</v>
      </c>
      <c r="E17" s="35">
        <v>491860223.6400879</v>
      </c>
      <c r="F17" s="35">
        <v>593995621.01126873</v>
      </c>
      <c r="G17" s="35">
        <v>2423278405.832233</v>
      </c>
    </row>
    <row r="18" spans="1:7" x14ac:dyDescent="0.25">
      <c r="A18" s="43" t="s">
        <v>1649</v>
      </c>
      <c r="B18" s="35">
        <v>-30618041.468098193</v>
      </c>
      <c r="C18" s="35">
        <v>-26804933.346304335</v>
      </c>
      <c r="D18" s="35">
        <v>-30913599.508093871</v>
      </c>
      <c r="E18" s="35">
        <v>-53526043.949388415</v>
      </c>
      <c r="F18" s="35">
        <v>11033103.989034845</v>
      </c>
      <c r="G18" s="35">
        <v>-130829514.28285001</v>
      </c>
    </row>
    <row r="19" spans="1:7" x14ac:dyDescent="0.25">
      <c r="A19" s="36" t="s">
        <v>570</v>
      </c>
      <c r="B19" s="35">
        <v>-36796497.55405657</v>
      </c>
      <c r="C19" s="35">
        <v>-40637464.345432222</v>
      </c>
      <c r="D19" s="35">
        <v>-41143629.786591254</v>
      </c>
      <c r="E19" s="35">
        <v>-67140111.610889927</v>
      </c>
      <c r="F19" s="35">
        <v>0</v>
      </c>
      <c r="G19" s="35">
        <v>-185717703.29696998</v>
      </c>
    </row>
    <row r="20" spans="1:7" x14ac:dyDescent="0.25">
      <c r="A20" s="36" t="s">
        <v>534</v>
      </c>
      <c r="B20" s="35">
        <v>195916.82147083327</v>
      </c>
      <c r="C20" s="35">
        <v>198877.72505302925</v>
      </c>
      <c r="D20" s="35">
        <v>201883.37696238243</v>
      </c>
      <c r="E20" s="35">
        <v>204934.45348325404</v>
      </c>
      <c r="F20" s="35">
        <v>208031.64112073404</v>
      </c>
      <c r="G20" s="35">
        <v>1009644.0180902331</v>
      </c>
    </row>
    <row r="21" spans="1:7" x14ac:dyDescent="0.25">
      <c r="A21" s="36" t="s">
        <v>520</v>
      </c>
      <c r="B21" s="35">
        <v>-5839800.4507907722</v>
      </c>
      <c r="C21" s="35">
        <v>-5740004.2594800591</v>
      </c>
      <c r="D21" s="35">
        <v>-4976702.1565162223</v>
      </c>
      <c r="E21" s="35">
        <v>-9562262.1477586087</v>
      </c>
      <c r="F21" s="35">
        <v>-9584809.9871606864</v>
      </c>
      <c r="G21" s="35">
        <v>-35703579.001706347</v>
      </c>
    </row>
    <row r="22" spans="1:7" x14ac:dyDescent="0.25">
      <c r="A22" s="36" t="s">
        <v>561</v>
      </c>
      <c r="B22" s="35">
        <v>11822339.715278311</v>
      </c>
      <c r="C22" s="35">
        <v>19373657.533554919</v>
      </c>
      <c r="D22" s="35">
        <v>15004849.058051223</v>
      </c>
      <c r="E22" s="35">
        <v>22971395.355776858</v>
      </c>
      <c r="F22" s="35">
        <v>20409882.335074797</v>
      </c>
      <c r="G22" s="35">
        <v>89582123.997736111</v>
      </c>
    </row>
    <row r="23" spans="1:7" x14ac:dyDescent="0.25">
      <c r="A23" s="43" t="s">
        <v>1845</v>
      </c>
      <c r="B23" s="35">
        <v>390273815.75020272</v>
      </c>
      <c r="C23" s="35">
        <v>573753462.34093249</v>
      </c>
      <c r="D23" s="35">
        <v>819851883.5776937</v>
      </c>
      <c r="E23" s="35">
        <v>297650675.5835256</v>
      </c>
      <c r="F23" s="35">
        <v>0</v>
      </c>
      <c r="G23" s="35">
        <v>2081529837.2523546</v>
      </c>
    </row>
    <row r="24" spans="1:7" x14ac:dyDescent="0.25">
      <c r="A24" s="36" t="s">
        <v>1035</v>
      </c>
      <c r="B24" s="35">
        <v>390273815.75020272</v>
      </c>
      <c r="C24" s="35">
        <v>573753462.34093249</v>
      </c>
      <c r="D24" s="35">
        <v>819851883.5776937</v>
      </c>
      <c r="E24" s="35">
        <v>297650675.5835256</v>
      </c>
      <c r="F24" s="35">
        <v>0</v>
      </c>
      <c r="G24" s="35">
        <v>2081529837.2523546</v>
      </c>
    </row>
    <row r="25" spans="1:7" x14ac:dyDescent="0.25">
      <c r="A25" s="65" t="s">
        <v>3313</v>
      </c>
      <c r="B25" s="64">
        <v>1720144663.9154465</v>
      </c>
      <c r="C25" s="64">
        <v>1946065739.2092986</v>
      </c>
      <c r="D25" s="64">
        <v>2257600522.9583263</v>
      </c>
      <c r="E25" s="64">
        <v>1843124161.4325507</v>
      </c>
      <c r="F25" s="64">
        <v>1781641581.0767305</v>
      </c>
      <c r="G25" s="64">
        <v>9548576668.5923538</v>
      </c>
    </row>
    <row r="26" spans="1:7" x14ac:dyDescent="0.25">
      <c r="B26" s="41"/>
      <c r="C26" s="41"/>
      <c r="D26" s="41"/>
      <c r="E26" s="41"/>
      <c r="F26" s="41"/>
      <c r="G26" s="41"/>
    </row>
    <row r="27" spans="1:7" x14ac:dyDescent="0.25">
      <c r="B27" s="41"/>
      <c r="C27" s="41"/>
      <c r="D27" s="41"/>
      <c r="E27" s="41"/>
      <c r="F27" s="41"/>
      <c r="G27" s="41"/>
    </row>
    <row r="28" spans="1:7" x14ac:dyDescent="0.25">
      <c r="B28" s="41"/>
      <c r="C28" s="41"/>
      <c r="D28" s="41"/>
      <c r="E28" s="41"/>
      <c r="F28" s="41"/>
      <c r="G28" s="41"/>
    </row>
    <row r="29" spans="1:7" x14ac:dyDescent="0.25">
      <c r="B29" s="41"/>
      <c r="C29" s="41"/>
      <c r="D29" s="41"/>
      <c r="E29" s="41"/>
      <c r="F29" s="41"/>
      <c r="G29" s="41"/>
    </row>
    <row r="30" spans="1:7" x14ac:dyDescent="0.25">
      <c r="B30" s="41"/>
      <c r="C30" s="41"/>
      <c r="D30" s="41"/>
      <c r="E30" s="41"/>
      <c r="F30" s="41"/>
      <c r="G30" s="41"/>
    </row>
    <row r="31" spans="1:7" x14ac:dyDescent="0.25">
      <c r="B31" s="41"/>
      <c r="C31" s="41"/>
      <c r="D31" s="41"/>
      <c r="E31" s="41"/>
      <c r="F31" s="41"/>
      <c r="G31" s="41"/>
    </row>
    <row r="32" spans="1:7" x14ac:dyDescent="0.25">
      <c r="B32" s="41"/>
      <c r="C32" s="41"/>
      <c r="D32" s="41"/>
      <c r="E32" s="41"/>
      <c r="F32" s="41"/>
      <c r="G32" s="41"/>
    </row>
    <row r="33" spans="2:7" x14ac:dyDescent="0.25">
      <c r="B33" s="41"/>
      <c r="C33" s="41"/>
      <c r="D33" s="41"/>
      <c r="E33" s="41"/>
      <c r="F33" s="41"/>
      <c r="G33" s="41"/>
    </row>
    <row r="34" spans="2:7" x14ac:dyDescent="0.25">
      <c r="B34" s="41"/>
      <c r="C34" s="41"/>
      <c r="D34" s="41"/>
      <c r="E34" s="41"/>
      <c r="F34" s="41"/>
      <c r="G34" s="41"/>
    </row>
    <row r="35" spans="2:7" x14ac:dyDescent="0.25">
      <c r="B35" s="41"/>
      <c r="C35" s="41"/>
      <c r="D35" s="41"/>
      <c r="E35" s="41"/>
      <c r="F35" s="41"/>
      <c r="G35" s="41"/>
    </row>
    <row r="36" spans="2:7" x14ac:dyDescent="0.25">
      <c r="B36" s="41"/>
      <c r="C36" s="41"/>
      <c r="D36" s="41"/>
      <c r="E36" s="41"/>
      <c r="F36" s="41"/>
      <c r="G36" s="41"/>
    </row>
    <row r="37" spans="2:7" x14ac:dyDescent="0.25">
      <c r="B37" s="41"/>
      <c r="C37" s="41"/>
      <c r="D37" s="41"/>
      <c r="E37" s="41"/>
      <c r="F37" s="41"/>
      <c r="G37" s="41"/>
    </row>
    <row r="38" spans="2:7" x14ac:dyDescent="0.25">
      <c r="B38" s="41"/>
      <c r="C38" s="41"/>
      <c r="D38" s="41"/>
      <c r="E38" s="41"/>
      <c r="F38" s="41"/>
      <c r="G38" s="41"/>
    </row>
    <row r="39" spans="2:7" x14ac:dyDescent="0.25">
      <c r="B39" s="41"/>
      <c r="C39" s="41"/>
      <c r="D39" s="41"/>
      <c r="E39" s="41"/>
      <c r="F39" s="41"/>
      <c r="G39" s="41"/>
    </row>
    <row r="40" spans="2:7" x14ac:dyDescent="0.25">
      <c r="B40" s="41"/>
      <c r="C40" s="41"/>
      <c r="D40" s="41"/>
      <c r="E40" s="41"/>
      <c r="F40" s="41"/>
      <c r="G40" s="41"/>
    </row>
    <row r="41" spans="2:7" x14ac:dyDescent="0.25">
      <c r="B41" s="41"/>
      <c r="C41" s="41"/>
      <c r="D41" s="41"/>
      <c r="E41" s="41"/>
      <c r="F41" s="41"/>
      <c r="G41" s="41"/>
    </row>
    <row r="42" spans="2:7" x14ac:dyDescent="0.25">
      <c r="B42" s="41"/>
      <c r="C42" s="41"/>
      <c r="D42" s="41"/>
      <c r="E42" s="41"/>
      <c r="F42" s="41"/>
      <c r="G42" s="41"/>
    </row>
    <row r="43" spans="2:7" x14ac:dyDescent="0.25">
      <c r="B43" s="41"/>
      <c r="C43" s="41"/>
      <c r="D43" s="41"/>
      <c r="E43" s="41"/>
      <c r="F43" s="41"/>
      <c r="G43" s="41"/>
    </row>
    <row r="44" spans="2:7" x14ac:dyDescent="0.25">
      <c r="B44" s="41"/>
      <c r="C44" s="41"/>
      <c r="D44" s="41"/>
      <c r="E44" s="41"/>
      <c r="F44" s="41"/>
      <c r="G44" s="41"/>
    </row>
    <row r="45" spans="2:7" x14ac:dyDescent="0.25">
      <c r="B45" s="41"/>
      <c r="C45" s="41"/>
      <c r="D45" s="41"/>
      <c r="E45" s="41"/>
      <c r="F45" s="41"/>
      <c r="G45" s="41"/>
    </row>
    <row r="46" spans="2:7" x14ac:dyDescent="0.25">
      <c r="B46" s="41"/>
      <c r="C46" s="41"/>
      <c r="D46" s="41"/>
      <c r="E46" s="41"/>
      <c r="F46" s="41"/>
      <c r="G46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3"/>
  <sheetViews>
    <sheetView showZeros="0" workbookViewId="0"/>
  </sheetViews>
  <sheetFormatPr defaultRowHeight="15" x14ac:dyDescent="0.25"/>
  <cols>
    <col min="1" max="1" width="56.7109375" customWidth="1"/>
    <col min="2" max="2" width="7.140625" bestFit="1" customWidth="1"/>
    <col min="3" max="3" width="46.5703125" bestFit="1" customWidth="1"/>
    <col min="4" max="4" width="13.7109375" customWidth="1"/>
    <col min="5" max="5" width="13.140625" customWidth="1"/>
    <col min="6" max="8" width="21.28515625" customWidth="1"/>
    <col min="9" max="9" width="27" bestFit="1" customWidth="1"/>
    <col min="10" max="10" width="73" style="37" customWidth="1"/>
    <col min="11" max="16" width="17.5703125" customWidth="1"/>
  </cols>
  <sheetData>
    <row r="1" spans="1:16" s="70" customFormat="1" ht="15.75" thickBot="1" x14ac:dyDescent="0.3">
      <c r="A1" s="70">
        <v>1</v>
      </c>
      <c r="B1" s="70">
        <v>2</v>
      </c>
      <c r="C1" s="70">
        <v>3</v>
      </c>
      <c r="D1" s="70">
        <v>4</v>
      </c>
      <c r="E1" s="70">
        <v>5</v>
      </c>
      <c r="F1" s="70">
        <v>6</v>
      </c>
      <c r="G1" s="70">
        <v>7</v>
      </c>
      <c r="H1" s="70">
        <v>8</v>
      </c>
      <c r="I1" s="70">
        <v>9</v>
      </c>
      <c r="J1" s="70">
        <v>10</v>
      </c>
      <c r="K1" s="70">
        <v>11</v>
      </c>
      <c r="L1" s="70">
        <v>12</v>
      </c>
      <c r="M1" s="70">
        <v>13</v>
      </c>
      <c r="N1" s="70">
        <v>14</v>
      </c>
      <c r="O1" s="70">
        <v>15</v>
      </c>
      <c r="P1" s="70">
        <v>16</v>
      </c>
    </row>
    <row r="2" spans="1:16" ht="30" customHeight="1" thickBot="1" x14ac:dyDescent="0.3">
      <c r="A2" s="30" t="s">
        <v>2</v>
      </c>
      <c r="B2" s="20" t="s">
        <v>493</v>
      </c>
      <c r="C2" s="20" t="s">
        <v>494</v>
      </c>
      <c r="D2" s="20" t="s">
        <v>495</v>
      </c>
      <c r="E2" s="30" t="s">
        <v>3</v>
      </c>
      <c r="F2" s="21" t="s">
        <v>496</v>
      </c>
      <c r="G2" s="21" t="s">
        <v>504</v>
      </c>
      <c r="H2" s="21" t="s">
        <v>497</v>
      </c>
      <c r="I2" s="21" t="s">
        <v>498</v>
      </c>
      <c r="J2" s="27" t="s">
        <v>499</v>
      </c>
      <c r="K2" s="30" t="s">
        <v>5</v>
      </c>
      <c r="L2" s="30" t="s">
        <v>6</v>
      </c>
      <c r="M2" s="30" t="s">
        <v>7</v>
      </c>
      <c r="N2" s="30" t="s">
        <v>8</v>
      </c>
      <c r="O2" s="30" t="s">
        <v>9</v>
      </c>
      <c r="P2" s="30" t="s">
        <v>4</v>
      </c>
    </row>
    <row r="3" spans="1:16" x14ac:dyDescent="0.25">
      <c r="A3" s="5" t="s">
        <v>10</v>
      </c>
      <c r="B3" s="5" t="s">
        <v>1631</v>
      </c>
      <c r="C3" s="5" t="s">
        <v>1632</v>
      </c>
      <c r="D3" s="5" t="s">
        <v>1012</v>
      </c>
      <c r="E3" s="6" t="s">
        <v>11</v>
      </c>
      <c r="F3" s="6" t="str">
        <f>VLOOKUP($E3,'CC master listing'!$C$2:$H$297,2,FALSE)</f>
        <v>Daniel Fitting</v>
      </c>
      <c r="G3" s="6" t="str">
        <f>VLOOKUP($E3,'CC master listing'!$C$2:$H$297,4,FALSE)</f>
        <v>Dawn Reyes</v>
      </c>
      <c r="H3" s="6" t="str">
        <f>VLOOKUP($E3,'CC master listing'!$C$2:$H$297,6,FALSE)</f>
        <v>Michelle Vargo</v>
      </c>
      <c r="I3" s="6" t="str">
        <f>VLOOKUP($A3,'Plant in-Service Timing'!$C$4:$J$1354,7,FALSE)</f>
        <v>In-Service Date: In-Service Date</v>
      </c>
      <c r="J3" s="28">
        <f>VLOOKUP($A3,'Plant in-Service Timing'!$C$4:$J$1354,8,FALSE)</f>
        <v>45627</v>
      </c>
      <c r="K3" s="7">
        <v>4698091.7944161128</v>
      </c>
      <c r="L3" s="7">
        <v>0</v>
      </c>
      <c r="M3" s="7">
        <v>0</v>
      </c>
      <c r="N3" s="7">
        <v>0</v>
      </c>
      <c r="O3" s="7">
        <v>0</v>
      </c>
      <c r="P3" s="7">
        <v>4698091.7944161128</v>
      </c>
    </row>
    <row r="4" spans="1:16" x14ac:dyDescent="0.25">
      <c r="A4" s="5" t="s">
        <v>12</v>
      </c>
      <c r="B4" s="5" t="s">
        <v>1634</v>
      </c>
      <c r="C4" s="5" t="s">
        <v>1635</v>
      </c>
      <c r="D4" s="5" t="s">
        <v>1012</v>
      </c>
      <c r="E4" s="6" t="s">
        <v>11</v>
      </c>
      <c r="F4" s="6" t="str">
        <f>VLOOKUP($E4,'CC master listing'!$C$2:$H$297,2,FALSE)</f>
        <v>Daniel Fitting</v>
      </c>
      <c r="G4" s="6" t="str">
        <f>VLOOKUP($E4,'CC master listing'!$C$2:$H$297,4,FALSE)</f>
        <v>Dawn Reyes</v>
      </c>
      <c r="H4" s="6" t="str">
        <f>VLOOKUP($E4,'CC master listing'!$C$2:$H$297,6,FALSE)</f>
        <v>Michelle Vargo</v>
      </c>
      <c r="I4" s="6" t="str">
        <f>VLOOKUP($A4,'Plant in-Service Timing'!$C$4:$J$1354,7,FALSE)</f>
        <v>In-Service Date: In-Service Date</v>
      </c>
      <c r="J4" s="28">
        <f>VLOOKUP($A4,'Plant in-Service Timing'!$C$4:$J$1354,8,FALSE)</f>
        <v>45992</v>
      </c>
      <c r="K4" s="7">
        <v>3535175.584794587</v>
      </c>
      <c r="L4" s="7">
        <v>3264644.2880856129</v>
      </c>
      <c r="M4" s="7">
        <v>0</v>
      </c>
      <c r="N4" s="7">
        <v>0</v>
      </c>
      <c r="O4" s="7">
        <v>0</v>
      </c>
      <c r="P4" s="7">
        <v>6799819.8728801999</v>
      </c>
    </row>
    <row r="5" spans="1:16" x14ac:dyDescent="0.25">
      <c r="A5" s="5" t="s">
        <v>13</v>
      </c>
      <c r="B5" s="5" t="s">
        <v>1636</v>
      </c>
      <c r="C5" s="5" t="s">
        <v>1637</v>
      </c>
      <c r="D5" s="5" t="s">
        <v>1012</v>
      </c>
      <c r="E5" s="6" t="s">
        <v>11</v>
      </c>
      <c r="F5" s="6" t="str">
        <f>VLOOKUP($E5,'CC master listing'!$C$2:$H$297,2,FALSE)</f>
        <v>Daniel Fitting</v>
      </c>
      <c r="G5" s="6" t="str">
        <f>VLOOKUP($E5,'CC master listing'!$C$2:$H$297,4,FALSE)</f>
        <v>Dawn Reyes</v>
      </c>
      <c r="H5" s="6" t="str">
        <f>VLOOKUP($E5,'CC master listing'!$C$2:$H$297,6,FALSE)</f>
        <v>Michelle Vargo</v>
      </c>
      <c r="I5" s="6" t="str">
        <f>VLOOKUP($A5,'Plant in-Service Timing'!$C$4:$J$1354,7,FALSE)</f>
        <v>% CWIP to Close: % CWIP to Close</v>
      </c>
      <c r="J5" s="28" t="str">
        <f>VLOOKUP($A5,'Plant in-Service Timing'!$C$4:$J$1354,8,FALSE)</f>
        <v>Closing every December</v>
      </c>
      <c r="K5" s="7">
        <v>7575376.2531312602</v>
      </c>
      <c r="L5" s="7">
        <v>7651510.0502006663</v>
      </c>
      <c r="M5" s="7">
        <v>7728409.0046513742</v>
      </c>
      <c r="N5" s="7">
        <v>5204053.8709619399</v>
      </c>
      <c r="O5" s="7">
        <v>7358897.6746321665</v>
      </c>
      <c r="P5" s="7">
        <v>35518246.853577413</v>
      </c>
    </row>
    <row r="6" spans="1:16" x14ac:dyDescent="0.25">
      <c r="A6" s="5" t="s">
        <v>14</v>
      </c>
      <c r="B6" s="5" t="s">
        <v>1639</v>
      </c>
      <c r="C6" s="5" t="s">
        <v>1640</v>
      </c>
      <c r="D6" s="5" t="s">
        <v>539</v>
      </c>
      <c r="E6" s="6" t="s">
        <v>15</v>
      </c>
      <c r="F6" s="6" t="str">
        <f>VLOOKUP($E6,'CC master listing'!$C$2:$H$297,2,FALSE)</f>
        <v>Lindsay Yonce</v>
      </c>
      <c r="G6" s="6" t="str">
        <f>VLOOKUP($E6,'CC master listing'!$C$2:$H$297,4,FALSE)</f>
        <v>Eileen Figone</v>
      </c>
      <c r="H6" s="6" t="str">
        <f>VLOOKUP($E6,'CC master listing'!$C$2:$H$297,6,FALSE)</f>
        <v>Simon Upton</v>
      </c>
      <c r="I6" s="6" t="str">
        <f>VLOOKUP($A6,'Plant in-Service Timing'!$C$4:$J$1354,7,FALSE)</f>
        <v>% CWIP to Close: % CWIP to Close</v>
      </c>
      <c r="J6" s="28" t="str">
        <f>VLOOKUP($A6,'Plant in-Service Timing'!$C$4:$J$1354,8,FALSE)</f>
        <v>Closing Dec 2023, Feb 2024, Dec 2025, and then monthly</v>
      </c>
      <c r="K6" s="7">
        <v>8936005.7427588366</v>
      </c>
      <c r="L6" s="7">
        <v>4829823.9213372478</v>
      </c>
      <c r="M6" s="7">
        <v>0</v>
      </c>
      <c r="N6" s="7">
        <v>0</v>
      </c>
      <c r="O6" s="7">
        <v>0</v>
      </c>
      <c r="P6" s="7">
        <v>13765829.664096083</v>
      </c>
    </row>
    <row r="7" spans="1:16" x14ac:dyDescent="0.25">
      <c r="A7" s="5" t="s">
        <v>16</v>
      </c>
      <c r="B7" s="5" t="s">
        <v>1641</v>
      </c>
      <c r="C7" s="5" t="s">
        <v>1642</v>
      </c>
      <c r="D7" s="31" t="s">
        <v>1012</v>
      </c>
      <c r="E7" s="6" t="s">
        <v>17</v>
      </c>
      <c r="F7" s="6" t="str">
        <f>VLOOKUP($E7,'CC master listing'!$C$2:$H$297,2,FALSE)</f>
        <v>Adam Hopp</v>
      </c>
      <c r="G7" s="6" t="str">
        <f>VLOOKUP($E7,'CC master listing'!$C$2:$H$297,4,FALSE)</f>
        <v>Shauna Tran</v>
      </c>
      <c r="H7" s="6" t="str">
        <f>VLOOKUP($E7,'CC master listing'!$C$2:$H$297,6,FALSE)</f>
        <v>Michelle Vargo</v>
      </c>
      <c r="I7" s="6" t="str">
        <f>VLOOKUP($A7,'Plant in-Service Timing'!$C$4:$J$1354,7,FALSE)</f>
        <v>% CWIP to Close: % CWIP to Close</v>
      </c>
      <c r="J7" s="28" t="str">
        <f>VLOOKUP($A7,'Plant in-Service Timing'!$C$4:$J$1354,8,FALSE)</f>
        <v>Closing every December</v>
      </c>
      <c r="K7" s="7">
        <v>1399929.5315786516</v>
      </c>
      <c r="L7" s="7">
        <v>1251787.0442128321</v>
      </c>
      <c r="M7" s="7">
        <v>1346804.0758772399</v>
      </c>
      <c r="N7" s="7">
        <v>1464420.7592886845</v>
      </c>
      <c r="O7" s="7">
        <v>1523512.5855790919</v>
      </c>
      <c r="P7" s="7">
        <v>6986453.9965364998</v>
      </c>
    </row>
    <row r="8" spans="1:16" x14ac:dyDescent="0.25">
      <c r="A8" s="5" t="s">
        <v>18</v>
      </c>
      <c r="B8" s="5" t="s">
        <v>1643</v>
      </c>
      <c r="C8" s="5" t="s">
        <v>1644</v>
      </c>
      <c r="D8" s="31" t="s">
        <v>1012</v>
      </c>
      <c r="E8" s="6" t="s">
        <v>17</v>
      </c>
      <c r="F8" s="6" t="str">
        <f>VLOOKUP($E8,'CC master listing'!$C$2:$H$297,2,FALSE)</f>
        <v>Adam Hopp</v>
      </c>
      <c r="G8" s="6" t="str">
        <f>VLOOKUP($E8,'CC master listing'!$C$2:$H$297,4,FALSE)</f>
        <v>Shauna Tran</v>
      </c>
      <c r="H8" s="6" t="str">
        <f>VLOOKUP($E8,'CC master listing'!$C$2:$H$297,6,FALSE)</f>
        <v>Michelle Vargo</v>
      </c>
      <c r="I8" s="6" t="str">
        <f>VLOOKUP($A8,'Plant in-Service Timing'!$C$4:$J$1354,7,FALSE)</f>
        <v>% CWIP to Close: % CWIP to Close</v>
      </c>
      <c r="J8" s="28" t="str">
        <f>VLOOKUP($A8,'Plant in-Service Timing'!$C$4:$J$1354,8,FALSE)</f>
        <v>Closing every December</v>
      </c>
      <c r="K8" s="7">
        <v>303015.05012525048</v>
      </c>
      <c r="L8" s="7">
        <v>306060.40200802672</v>
      </c>
      <c r="M8" s="7">
        <v>309136.36018605472</v>
      </c>
      <c r="N8" s="7">
        <v>312243.23225771647</v>
      </c>
      <c r="O8" s="7">
        <v>324842.7687801912</v>
      </c>
      <c r="P8" s="7">
        <v>1555297.8133572396</v>
      </c>
    </row>
    <row r="9" spans="1:16" x14ac:dyDescent="0.25">
      <c r="A9" s="5" t="s">
        <v>19</v>
      </c>
      <c r="B9" s="5" t="s">
        <v>1645</v>
      </c>
      <c r="C9" s="5" t="s">
        <v>1646</v>
      </c>
      <c r="D9" s="5" t="s">
        <v>1012</v>
      </c>
      <c r="E9" s="6" t="s">
        <v>11</v>
      </c>
      <c r="F9" s="6" t="str">
        <f>VLOOKUP($E9,'CC master listing'!$C$2:$H$297,2,FALSE)</f>
        <v>Daniel Fitting</v>
      </c>
      <c r="G9" s="6" t="str">
        <f>VLOOKUP($E9,'CC master listing'!$C$2:$H$297,4,FALSE)</f>
        <v>Dawn Reyes</v>
      </c>
      <c r="H9" s="6" t="str">
        <f>VLOOKUP($E9,'CC master listing'!$C$2:$H$297,6,FALSE)</f>
        <v>Michelle Vargo</v>
      </c>
      <c r="I9" s="6" t="str">
        <f>VLOOKUP($A9,'Plant in-Service Timing'!$C$4:$J$1354,7,FALSE)</f>
        <v>% CWIP to Close: % CWIP to Close</v>
      </c>
      <c r="J9" s="28" t="str">
        <f>VLOOKUP($A9,'Plant in-Service Timing'!$C$4:$J$1354,8,FALSE)</f>
        <v>Closing every December</v>
      </c>
      <c r="K9" s="7">
        <v>2020100.3341683361</v>
      </c>
      <c r="L9" s="7">
        <v>7345449.6481926339</v>
      </c>
      <c r="M9" s="7">
        <v>7671734.0052839257</v>
      </c>
      <c r="N9" s="7">
        <v>0</v>
      </c>
      <c r="O9" s="7">
        <v>0</v>
      </c>
      <c r="P9" s="7">
        <v>17037283.987644896</v>
      </c>
    </row>
    <row r="10" spans="1:16" x14ac:dyDescent="0.25">
      <c r="A10" s="5" t="s">
        <v>20</v>
      </c>
      <c r="B10" s="5" t="s">
        <v>1647</v>
      </c>
      <c r="C10" s="5" t="s">
        <v>1648</v>
      </c>
      <c r="D10" s="5" t="s">
        <v>1649</v>
      </c>
      <c r="E10" s="6" t="s">
        <v>21</v>
      </c>
      <c r="F10" s="6" t="str">
        <f>VLOOKUP($E10,'CC master listing'!$C$2:$H$297,2,FALSE)</f>
        <v>David L Stickley</v>
      </c>
      <c r="G10" s="6" t="str">
        <f>VLOOKUP($E10,'CC master listing'!$C$2:$H$297,4,FALSE)</f>
        <v>Joshua Kensok</v>
      </c>
      <c r="H10" s="6" t="str">
        <f>VLOOKUP($E10,'CC master listing'!$C$2:$H$297,6,FALSE)</f>
        <v>Dan Doyle</v>
      </c>
      <c r="I10" s="6" t="str">
        <f>VLOOKUP($A10,'Plant in-Service Timing'!$C$4:$J$1354,7,FALSE)</f>
        <v>Operational: Operational</v>
      </c>
      <c r="J10" s="28" t="str">
        <f>VLOOKUP($A10,'Plant in-Service Timing'!$C$4:$J$1354,8,FALSE)</f>
        <v>Monthly: Monthly</v>
      </c>
      <c r="K10" s="7">
        <v>3181179.7867327188</v>
      </c>
      <c r="L10" s="7">
        <v>3355816.7282211962</v>
      </c>
      <c r="M10" s="7">
        <v>3399709.3712669988</v>
      </c>
      <c r="N10" s="7">
        <v>0</v>
      </c>
      <c r="O10" s="7">
        <v>0</v>
      </c>
      <c r="P10" s="7">
        <v>9936705.8862209134</v>
      </c>
    </row>
    <row r="11" spans="1:16" x14ac:dyDescent="0.25">
      <c r="A11" s="5" t="s">
        <v>22</v>
      </c>
      <c r="B11" s="5" t="s">
        <v>1647</v>
      </c>
      <c r="C11" s="5" t="s">
        <v>1648</v>
      </c>
      <c r="D11" s="5" t="s">
        <v>1649</v>
      </c>
      <c r="E11" s="6" t="s">
        <v>21</v>
      </c>
      <c r="F11" s="6" t="str">
        <f>VLOOKUP($E11,'CC master listing'!$C$2:$H$297,2,FALSE)</f>
        <v>David L Stickley</v>
      </c>
      <c r="G11" s="6" t="str">
        <f>VLOOKUP($E11,'CC master listing'!$C$2:$H$297,4,FALSE)</f>
        <v>Joshua Kensok</v>
      </c>
      <c r="H11" s="6" t="str">
        <f>VLOOKUP($E11,'CC master listing'!$C$2:$H$297,6,FALSE)</f>
        <v>Dan Doyle</v>
      </c>
      <c r="I11" s="6" t="str">
        <f>VLOOKUP($A11,'Plant in-Service Timing'!$C$4:$J$1354,7,FALSE)</f>
        <v>Operational: Operational</v>
      </c>
      <c r="J11" s="28" t="str">
        <f>VLOOKUP($A11,'Plant in-Service Timing'!$C$4:$J$1354,8,FALSE)</f>
        <v>Monthly: Monthly</v>
      </c>
      <c r="K11" s="7">
        <v>1176600.7430381267</v>
      </c>
      <c r="L11" s="7">
        <v>1241192.4885201722</v>
      </c>
      <c r="M11" s="7">
        <v>1257426.7537562882</v>
      </c>
      <c r="N11" s="7">
        <v>0</v>
      </c>
      <c r="O11" s="7">
        <v>0</v>
      </c>
      <c r="P11" s="7">
        <v>3675219.9853145871</v>
      </c>
    </row>
    <row r="12" spans="1:16" x14ac:dyDescent="0.25">
      <c r="A12" s="5" t="s">
        <v>23</v>
      </c>
      <c r="B12" s="5" t="s">
        <v>1652</v>
      </c>
      <c r="C12" s="5" t="s">
        <v>1653</v>
      </c>
      <c r="D12" s="5" t="s">
        <v>1649</v>
      </c>
      <c r="E12" s="6" t="s">
        <v>24</v>
      </c>
      <c r="F12" s="6" t="str">
        <f>VLOOKUP($E12,'CC master listing'!$C$2:$H$297,2,FALSE)</f>
        <v>Mary Mitchener</v>
      </c>
      <c r="G12" s="6" t="str">
        <f>VLOOKUP($E12,'CC master listing'!$C$2:$H$297,4,FALSE)</f>
        <v>Sara Leverette</v>
      </c>
      <c r="H12" s="6" t="str">
        <f>VLOOKUP($E12,'CC master listing'!$C$2:$H$297,6,FALSE)</f>
        <v>Lorna Luebbe</v>
      </c>
      <c r="I12" s="6" t="str">
        <f>VLOOKUP($A12,'Plant in-Service Timing'!$C$4:$J$1354,7,FALSE)</f>
        <v>% CWIP to Close: % CWIP to Close</v>
      </c>
      <c r="J12" s="28" t="str">
        <f>VLOOKUP($A12,'Plant in-Service Timing'!$C$4:$J$1354,8,FALSE)</f>
        <v>Closing every Dec 2023, Jan 2025, Dec 2025, Dec 2026, Dec 2027, and Dec 2028</v>
      </c>
      <c r="K12" s="7">
        <v>1593893.8710235925</v>
      </c>
      <c r="L12" s="7">
        <v>1701991.2683302315</v>
      </c>
      <c r="M12" s="7">
        <v>1825163.0404725235</v>
      </c>
      <c r="N12" s="7">
        <v>1903805.1597381842</v>
      </c>
      <c r="O12" s="7">
        <v>2024414.2439900162</v>
      </c>
      <c r="P12" s="7">
        <v>9049267.5835545473</v>
      </c>
    </row>
    <row r="13" spans="1:16" x14ac:dyDescent="0.25">
      <c r="A13" s="5" t="s">
        <v>25</v>
      </c>
      <c r="B13" s="5" t="s">
        <v>1652</v>
      </c>
      <c r="C13" s="5" t="s">
        <v>1653</v>
      </c>
      <c r="D13" s="5" t="s">
        <v>1649</v>
      </c>
      <c r="E13" s="6" t="s">
        <v>24</v>
      </c>
      <c r="F13" s="6" t="str">
        <f>VLOOKUP($E13,'CC master listing'!$C$2:$H$297,2,FALSE)</f>
        <v>Mary Mitchener</v>
      </c>
      <c r="G13" s="6" t="str">
        <f>VLOOKUP($E13,'CC master listing'!$C$2:$H$297,4,FALSE)</f>
        <v>Sara Leverette</v>
      </c>
      <c r="H13" s="6" t="str">
        <f>VLOOKUP($E13,'CC master listing'!$C$2:$H$297,6,FALSE)</f>
        <v>Lorna Luebbe</v>
      </c>
      <c r="I13" s="6" t="str">
        <f>VLOOKUP($A13,'Plant in-Service Timing'!$C$4:$J$1354,7,FALSE)</f>
        <v>Operational: Operational</v>
      </c>
      <c r="J13" s="28" t="str">
        <f>VLOOKUP($A13,'Plant in-Service Timing'!$C$4:$J$1354,8,FALSE)</f>
        <v>Monthly: Monthly</v>
      </c>
      <c r="K13" s="7">
        <v>420251.03237049351</v>
      </c>
      <c r="L13" s="7">
        <v>448752.32950234314</v>
      </c>
      <c r="M13" s="7">
        <v>481228.18334853469</v>
      </c>
      <c r="N13" s="7">
        <v>501963.20994599053</v>
      </c>
      <c r="O13" s="7">
        <v>533763.37750516669</v>
      </c>
      <c r="P13" s="7">
        <v>2385958.1326725287</v>
      </c>
    </row>
    <row r="14" spans="1:16" x14ac:dyDescent="0.25">
      <c r="A14" s="5" t="s">
        <v>26</v>
      </c>
      <c r="B14" s="5" t="s">
        <v>1654</v>
      </c>
      <c r="C14" s="5" t="s">
        <v>1655</v>
      </c>
      <c r="D14" s="5" t="s">
        <v>1649</v>
      </c>
      <c r="E14" s="6" t="s">
        <v>27</v>
      </c>
      <c r="F14" s="6" t="str">
        <f>VLOOKUP($E14,'CC master listing'!$C$2:$H$297,2,FALSE)</f>
        <v>David L Stickley</v>
      </c>
      <c r="G14" s="6" t="str">
        <f>VLOOKUP($E14,'CC master listing'!$C$2:$H$297,4,FALSE)</f>
        <v>Joshua Kensok</v>
      </c>
      <c r="H14" s="6" t="str">
        <f>VLOOKUP($E14,'CC master listing'!$C$2:$H$297,6,FALSE)</f>
        <v>Joshua Kensok</v>
      </c>
      <c r="I14" s="6" t="str">
        <f>VLOOKUP($A14,'Plant in-Service Timing'!$C$4:$J$1354,7,FALSE)</f>
        <v>In-Service Date: In-Service Date</v>
      </c>
      <c r="J14" s="28">
        <f>VLOOKUP($A14,'Plant in-Service Timing'!$C$4:$J$1354,8,FALSE)</f>
        <v>54027</v>
      </c>
      <c r="K14" s="7">
        <v>29310538.095943447</v>
      </c>
      <c r="L14" s="7">
        <v>25542958.854567837</v>
      </c>
      <c r="M14" s="7">
        <v>25097350.863408715</v>
      </c>
      <c r="N14" s="7">
        <v>-3846695.7325182483</v>
      </c>
      <c r="O14" s="7">
        <v>0</v>
      </c>
      <c r="P14" s="7">
        <v>76104152.081401736</v>
      </c>
    </row>
    <row r="15" spans="1:16" x14ac:dyDescent="0.25">
      <c r="A15" s="5" t="s">
        <v>28</v>
      </c>
      <c r="B15" s="5" t="s">
        <v>1656</v>
      </c>
      <c r="C15" s="5" t="s">
        <v>1657</v>
      </c>
      <c r="D15" s="5" t="s">
        <v>1649</v>
      </c>
      <c r="E15" s="6" t="s">
        <v>29</v>
      </c>
      <c r="F15" s="6" t="str">
        <f>VLOOKUP($E15,'CC master listing'!$C$2:$H$297,2,FALSE)</f>
        <v>Chakradhari Damidi</v>
      </c>
      <c r="G15" s="6" t="str">
        <f>VLOOKUP($E15,'CC master listing'!$C$2:$H$297,4,FALSE)</f>
        <v>Brian Fellon</v>
      </c>
      <c r="H15" s="6" t="str">
        <f>VLOOKUP($E15,'CC master listing'!$C$2:$H$297,6,FALSE)</f>
        <v>Simon Upton</v>
      </c>
      <c r="I15" s="6" t="str">
        <f>VLOOKUP($A15,'Plant in-Service Timing'!$C$4:$J$1354,7,FALSE)</f>
        <v>% CWIP to Close: % CWIP to Close</v>
      </c>
      <c r="J15" s="28" t="str">
        <f>VLOOKUP($A15,'Plant in-Service Timing'!$C$4:$J$1354,8,FALSE)</f>
        <v>Closing every June and December</v>
      </c>
      <c r="K15" s="7">
        <v>195916.82147083327</v>
      </c>
      <c r="L15" s="7">
        <v>198877.72505302925</v>
      </c>
      <c r="M15" s="7">
        <v>201883.37696238243</v>
      </c>
      <c r="N15" s="7">
        <v>204934.45348325404</v>
      </c>
      <c r="O15" s="7">
        <v>208031.64112073404</v>
      </c>
      <c r="P15" s="7">
        <v>1009644.0180902331</v>
      </c>
    </row>
    <row r="16" spans="1:16" x14ac:dyDescent="0.25">
      <c r="A16" s="5" t="s">
        <v>30</v>
      </c>
      <c r="B16" s="5" t="s">
        <v>1658</v>
      </c>
      <c r="C16" s="5" t="s">
        <v>1659</v>
      </c>
      <c r="D16" s="5" t="s">
        <v>1649</v>
      </c>
      <c r="E16" s="6" t="s">
        <v>24</v>
      </c>
      <c r="F16" s="6" t="str">
        <f>VLOOKUP($E16,'CC master listing'!$C$2:$H$297,2,FALSE)</f>
        <v>Mary Mitchener</v>
      </c>
      <c r="G16" s="6" t="str">
        <f>VLOOKUP($E16,'CC master listing'!$C$2:$H$297,4,FALSE)</f>
        <v>Sara Leverette</v>
      </c>
      <c r="H16" s="6" t="str">
        <f>VLOOKUP($E16,'CC master listing'!$C$2:$H$297,6,FALSE)</f>
        <v>Lorna Luebbe</v>
      </c>
      <c r="I16" s="6" t="str">
        <f>VLOOKUP($A16,'Plant in-Service Timing'!$C$4:$J$1354,7,FALSE)</f>
        <v>In-Service Date: In-Service Date</v>
      </c>
      <c r="J16" s="28">
        <f>VLOOKUP($A16,'Plant in-Service Timing'!$C$4:$J$1354,8,FALSE)</f>
        <v>54027</v>
      </c>
      <c r="K16" s="7">
        <v>5015142.7931918753</v>
      </c>
      <c r="L16" s="7">
        <v>9007723.8699848987</v>
      </c>
      <c r="M16" s="7">
        <v>6557719.5892406153</v>
      </c>
      <c r="N16" s="7">
        <v>10803219.454052761</v>
      </c>
      <c r="O16" s="7">
        <v>9327684.9397072103</v>
      </c>
      <c r="P16" s="7">
        <v>40711490.646177359</v>
      </c>
    </row>
    <row r="17" spans="1:16" x14ac:dyDescent="0.25">
      <c r="A17" s="5" t="s">
        <v>31</v>
      </c>
      <c r="B17" s="5" t="s">
        <v>1658</v>
      </c>
      <c r="C17" s="5" t="s">
        <v>1659</v>
      </c>
      <c r="D17" s="5" t="s">
        <v>1649</v>
      </c>
      <c r="E17" s="6" t="s">
        <v>24</v>
      </c>
      <c r="F17" s="6" t="str">
        <f>VLOOKUP($E17,'CC master listing'!$C$2:$H$297,2,FALSE)</f>
        <v>Mary Mitchener</v>
      </c>
      <c r="G17" s="6" t="str">
        <f>VLOOKUP($E17,'CC master listing'!$C$2:$H$297,4,FALSE)</f>
        <v>Sara Leverette</v>
      </c>
      <c r="H17" s="6" t="str">
        <f>VLOOKUP($E17,'CC master listing'!$C$2:$H$297,6,FALSE)</f>
        <v>Lorna Luebbe</v>
      </c>
      <c r="I17" s="6" t="str">
        <f>VLOOKUP($A17,'Plant in-Service Timing'!$C$4:$J$1354,7,FALSE)</f>
        <v>In-Service Date: In-Service Date</v>
      </c>
      <c r="J17" s="28">
        <f>VLOOKUP($A17,'Plant in-Service Timing'!$C$4:$J$1354,8,FALSE)</f>
        <v>54027</v>
      </c>
      <c r="K17" s="7">
        <v>4272244.1017197352</v>
      </c>
      <c r="L17" s="7">
        <v>7673399.6937643541</v>
      </c>
      <c r="M17" s="7">
        <v>5586317.2777248733</v>
      </c>
      <c r="N17" s="7">
        <v>9202926.5158343036</v>
      </c>
      <c r="O17" s="7">
        <v>7945964.5736231618</v>
      </c>
      <c r="P17" s="7">
        <v>34680852.162666425</v>
      </c>
    </row>
    <row r="18" spans="1:16" x14ac:dyDescent="0.25">
      <c r="A18" s="5" t="s">
        <v>32</v>
      </c>
      <c r="B18" s="5" t="s">
        <v>1660</v>
      </c>
      <c r="C18" s="5" t="s">
        <v>1661</v>
      </c>
      <c r="D18" s="5" t="s">
        <v>539</v>
      </c>
      <c r="E18" s="6" t="s">
        <v>33</v>
      </c>
      <c r="F18" s="6" t="str">
        <f>VLOOKUP($E18,'CC master listing'!$C$2:$H$297,2,FALSE)</f>
        <v>David Trimble</v>
      </c>
      <c r="G18" s="6" t="str">
        <f>VLOOKUP($E18,'CC master listing'!$C$2:$H$297,4,FALSE)</f>
        <v>Brian Fellon</v>
      </c>
      <c r="H18" s="6" t="str">
        <f>VLOOKUP($E18,'CC master listing'!$C$2:$H$297,6,FALSE)</f>
        <v>Simon Upton</v>
      </c>
      <c r="I18" s="6" t="str">
        <f>VLOOKUP($A18,'Plant in-Service Timing'!$C$4:$J$1354,7,FALSE)</f>
        <v>In-Service Date: In-Service Date</v>
      </c>
      <c r="J18" s="28">
        <f>VLOOKUP($A18,'Plant in-Service Timing'!$C$4:$J$1354,8,FALSE)</f>
        <v>45992</v>
      </c>
      <c r="K18" s="7">
        <v>5177076.6295401724</v>
      </c>
      <c r="L18" s="7">
        <v>4121818.1358140637</v>
      </c>
      <c r="M18" s="7">
        <v>0</v>
      </c>
      <c r="N18" s="7">
        <v>0</v>
      </c>
      <c r="O18" s="7">
        <v>0</v>
      </c>
      <c r="P18" s="7">
        <v>9298894.7653542366</v>
      </c>
    </row>
    <row r="19" spans="1:16" x14ac:dyDescent="0.25">
      <c r="A19" s="5" t="s">
        <v>34</v>
      </c>
      <c r="B19" s="5" t="s">
        <v>1662</v>
      </c>
      <c r="C19" s="5" t="s">
        <v>1663</v>
      </c>
      <c r="D19" s="5" t="s">
        <v>539</v>
      </c>
      <c r="E19" s="6" t="s">
        <v>35</v>
      </c>
      <c r="F19" s="6" t="str">
        <f>VLOOKUP($E19,'CC master listing'!$C$2:$H$297,2,FALSE)</f>
        <v>Timothy M Foley</v>
      </c>
      <c r="G19" s="6" t="str">
        <f>VLOOKUP($E19,'CC master listing'!$C$2:$H$297,4,FALSE)</f>
        <v>Timothy Foley</v>
      </c>
      <c r="H19" s="6" t="str">
        <f>VLOOKUP($E19,'CC master listing'!$C$2:$H$297,6,FALSE)</f>
        <v>Simon Upton</v>
      </c>
      <c r="I19" s="6" t="str">
        <f>VLOOKUP($A19,'Plant in-Service Timing'!$C$4:$J$1354,7,FALSE)</f>
        <v>% CWIP to Close: % CWIP to Close</v>
      </c>
      <c r="J19" s="28" t="str">
        <f>VLOOKUP($A19,'Plant in-Service Timing'!$C$4:$J$1354,8,FALSE)</f>
        <v>Closing every December</v>
      </c>
      <c r="K19" s="7">
        <v>3030150.5012525041</v>
      </c>
      <c r="L19" s="7">
        <v>3570704.6900936407</v>
      </c>
      <c r="M19" s="7">
        <v>3606590.8688373133</v>
      </c>
      <c r="N19" s="7">
        <v>0</v>
      </c>
      <c r="O19" s="7">
        <v>0</v>
      </c>
      <c r="P19" s="7">
        <v>10207446.060183458</v>
      </c>
    </row>
    <row r="20" spans="1:16" x14ac:dyDescent="0.25">
      <c r="A20" s="5" t="s">
        <v>36</v>
      </c>
      <c r="B20" s="5" t="s">
        <v>1664</v>
      </c>
      <c r="C20" s="5" t="s">
        <v>1665</v>
      </c>
      <c r="D20" s="5" t="s">
        <v>539</v>
      </c>
      <c r="E20" s="6" t="s">
        <v>35</v>
      </c>
      <c r="F20" s="6" t="str">
        <f>VLOOKUP($E20,'CC master listing'!$C$2:$H$297,2,FALSE)</f>
        <v>Timothy M Foley</v>
      </c>
      <c r="G20" s="6" t="str">
        <f>VLOOKUP($E20,'CC master listing'!$C$2:$H$297,4,FALSE)</f>
        <v>Timothy Foley</v>
      </c>
      <c r="H20" s="6" t="str">
        <f>VLOOKUP($E20,'CC master listing'!$C$2:$H$297,6,FALSE)</f>
        <v>Simon Upton</v>
      </c>
      <c r="I20" s="6" t="str">
        <f>VLOOKUP($A20,'Plant in-Service Timing'!$C$4:$J$1354,7,FALSE)</f>
        <v>% CWIP to Close: % CWIP to Close</v>
      </c>
      <c r="J20" s="28" t="str">
        <f>VLOOKUP($A20,'Plant in-Service Timing'!$C$4:$J$1354,8,FALSE)</f>
        <v>Closing every December</v>
      </c>
      <c r="K20" s="7">
        <v>2064739.9734283679</v>
      </c>
      <c r="L20" s="7">
        <v>3041901.7842307803</v>
      </c>
      <c r="M20" s="7">
        <v>941425.07391784585</v>
      </c>
      <c r="N20" s="7">
        <v>0</v>
      </c>
      <c r="O20" s="7">
        <v>0</v>
      </c>
      <c r="P20" s="7">
        <v>6048066.8315769946</v>
      </c>
    </row>
    <row r="21" spans="1:16" x14ac:dyDescent="0.25">
      <c r="A21" s="5" t="s">
        <v>37</v>
      </c>
      <c r="B21" s="5" t="s">
        <v>1664</v>
      </c>
      <c r="C21" s="5" t="s">
        <v>1665</v>
      </c>
      <c r="D21" s="5" t="s">
        <v>539</v>
      </c>
      <c r="E21" s="6" t="s">
        <v>35</v>
      </c>
      <c r="F21" s="6" t="str">
        <f>VLOOKUP($E21,'CC master listing'!$C$2:$H$297,2,FALSE)</f>
        <v>Timothy M Foley</v>
      </c>
      <c r="G21" s="6" t="str">
        <f>VLOOKUP($E21,'CC master listing'!$C$2:$H$297,4,FALSE)</f>
        <v>Timothy Foley</v>
      </c>
      <c r="H21" s="6" t="str">
        <f>VLOOKUP($E21,'CC master listing'!$C$2:$H$297,6,FALSE)</f>
        <v>Simon Upton</v>
      </c>
      <c r="I21" s="6" t="str">
        <f>VLOOKUP($A21,'Plant in-Service Timing'!$C$4:$J$1354,7,FALSE)</f>
        <v>% CWIP to Close: % CWIP to Close</v>
      </c>
      <c r="J21" s="28" t="str">
        <f>VLOOKUP($A21,'Plant in-Service Timing'!$C$4:$J$1354,8,FALSE)</f>
        <v>Closing every December</v>
      </c>
      <c r="K21" s="7">
        <v>229415.55260315284</v>
      </c>
      <c r="L21" s="7">
        <v>337989.08713675319</v>
      </c>
      <c r="M21" s="7">
        <v>104602.78599087168</v>
      </c>
      <c r="N21" s="7">
        <v>0</v>
      </c>
      <c r="O21" s="7">
        <v>0</v>
      </c>
      <c r="P21" s="7">
        <v>672007.42573077779</v>
      </c>
    </row>
    <row r="22" spans="1:16" x14ac:dyDescent="0.25">
      <c r="A22" s="5" t="s">
        <v>38</v>
      </c>
      <c r="B22" s="5" t="s">
        <v>1666</v>
      </c>
      <c r="C22" s="5" t="s">
        <v>1667</v>
      </c>
      <c r="D22" s="5" t="s">
        <v>539</v>
      </c>
      <c r="E22" s="6" t="s">
        <v>39</v>
      </c>
      <c r="F22" s="6" t="str">
        <f>VLOOKUP($E22,'CC master listing'!$C$2:$H$297,2,FALSE)</f>
        <v>Roland J LaMothe</v>
      </c>
      <c r="G22" s="6" t="str">
        <f>VLOOKUP($E22,'CC master listing'!$C$2:$H$297,4,FALSE)</f>
        <v>Brian Fellon</v>
      </c>
      <c r="H22" s="6" t="str">
        <f>VLOOKUP($E22,'CC master listing'!$C$2:$H$297,6,FALSE)</f>
        <v>Simon Upton</v>
      </c>
      <c r="I22" s="6" t="str">
        <f>VLOOKUP($A22,'Plant in-Service Timing'!$C$4:$J$1354,7,FALSE)</f>
        <v>% CWIP to Close: % CWIP to Close</v>
      </c>
      <c r="J22" s="28" t="str">
        <f>VLOOKUP($A22,'Plant in-Service Timing'!$C$4:$J$1354,8,FALSE)</f>
        <v>Closing Dec 2023 and Jan 2025</v>
      </c>
      <c r="K22" s="7">
        <v>629505.11009933986</v>
      </c>
      <c r="L22" s="7">
        <v>0</v>
      </c>
      <c r="M22" s="7">
        <v>0</v>
      </c>
      <c r="N22" s="7">
        <v>0</v>
      </c>
      <c r="O22" s="7">
        <v>0</v>
      </c>
      <c r="P22" s="7">
        <v>629505.11009933986</v>
      </c>
    </row>
    <row r="23" spans="1:16" x14ac:dyDescent="0.25">
      <c r="A23" s="5" t="s">
        <v>40</v>
      </c>
      <c r="B23" s="5" t="s">
        <v>1668</v>
      </c>
      <c r="C23" s="5" t="s">
        <v>1669</v>
      </c>
      <c r="D23" s="5" t="s">
        <v>539</v>
      </c>
      <c r="E23" s="31" t="s">
        <v>89</v>
      </c>
      <c r="F23" s="6" t="str">
        <f>VLOOKUP($E23,'CC master listing'!$C$2:$H$297,2,FALSE)</f>
        <v>Dhanalakshmi Panchapakesan</v>
      </c>
      <c r="G23" s="6" t="str">
        <f>VLOOKUP($E23,'CC master listing'!$C$2:$H$297,4,FALSE)</f>
        <v>Brian Fellon</v>
      </c>
      <c r="H23" s="6" t="str">
        <f>VLOOKUP($E23,'CC master listing'!$C$2:$H$297,6,FALSE)</f>
        <v>Simon Upton</v>
      </c>
      <c r="I23" s="6" t="str">
        <f>VLOOKUP($A23,'Plant in-Service Timing'!$C$4:$J$1354,7,FALSE)</f>
        <v>In-Service Date: In-Service Date</v>
      </c>
      <c r="J23" s="28">
        <f>VLOOKUP($A23,'Plant in-Service Timing'!$C$4:$J$1354,8,FALSE)</f>
        <v>46296</v>
      </c>
      <c r="K23" s="7">
        <v>13602515.06585064</v>
      </c>
      <c r="L23" s="7">
        <v>10304545.339535171</v>
      </c>
      <c r="M23" s="7">
        <v>4184111.4396348712</v>
      </c>
      <c r="N23" s="7">
        <v>0</v>
      </c>
      <c r="O23" s="7">
        <v>0</v>
      </c>
      <c r="P23" s="7">
        <v>28091171.845020682</v>
      </c>
    </row>
    <row r="24" spans="1:16" x14ac:dyDescent="0.25">
      <c r="A24" s="5" t="s">
        <v>42</v>
      </c>
      <c r="B24" s="5" t="s">
        <v>1670</v>
      </c>
      <c r="C24" s="5" t="s">
        <v>1671</v>
      </c>
      <c r="D24" s="5" t="s">
        <v>539</v>
      </c>
      <c r="E24" s="6" t="s">
        <v>33</v>
      </c>
      <c r="F24" s="6" t="str">
        <f>VLOOKUP($E24,'CC master listing'!$C$2:$H$297,2,FALSE)</f>
        <v>David Trimble</v>
      </c>
      <c r="G24" s="6" t="str">
        <f>VLOOKUP($E24,'CC master listing'!$C$2:$H$297,4,FALSE)</f>
        <v>Brian Fellon</v>
      </c>
      <c r="H24" s="6" t="str">
        <f>VLOOKUP($E24,'CC master listing'!$C$2:$H$297,6,FALSE)</f>
        <v>Simon Upton</v>
      </c>
      <c r="I24" s="6" t="str">
        <f>VLOOKUP($A24,'Plant in-Service Timing'!$C$4:$J$1354,7,FALSE)</f>
        <v>In-Service Date: In-Service Date</v>
      </c>
      <c r="J24" s="28">
        <f>VLOOKUP($A24,'Plant in-Service Timing'!$C$4:$J$1354,8,FALSE)</f>
        <v>45627</v>
      </c>
      <c r="K24" s="7">
        <v>5823065.1455827318</v>
      </c>
      <c r="L24" s="7">
        <v>0</v>
      </c>
      <c r="M24" s="7">
        <v>0</v>
      </c>
      <c r="N24" s="7">
        <v>0</v>
      </c>
      <c r="O24" s="7">
        <v>0</v>
      </c>
      <c r="P24" s="7">
        <v>5823065.1455827318</v>
      </c>
    </row>
    <row r="25" spans="1:16" x14ac:dyDescent="0.25">
      <c r="A25" s="5" t="s">
        <v>43</v>
      </c>
      <c r="B25" s="5" t="s">
        <v>1672</v>
      </c>
      <c r="C25" s="5" t="s">
        <v>1673</v>
      </c>
      <c r="D25" s="5" t="s">
        <v>539</v>
      </c>
      <c r="E25" s="6" t="s">
        <v>44</v>
      </c>
      <c r="F25" s="6" t="str">
        <f>VLOOKUP($E25,'CC master listing'!$C$2:$H$297,2,FALSE)</f>
        <v>Calvin Hill</v>
      </c>
      <c r="G25" s="6" t="str">
        <f>VLOOKUP($E25,'CC master listing'!$C$2:$H$297,4,FALSE)</f>
        <v>Brian Fellon</v>
      </c>
      <c r="H25" s="6" t="str">
        <f>VLOOKUP($E25,'CC master listing'!$C$2:$H$297,6,FALSE)</f>
        <v>Simon Upton</v>
      </c>
      <c r="I25" s="6" t="str">
        <f>VLOOKUP($A25,'Plant in-Service Timing'!$C$4:$J$1354,7,FALSE)</f>
        <v>In-Service Date: In-Service Date</v>
      </c>
      <c r="J25" s="28">
        <f>VLOOKUP($A25,'Plant in-Service Timing'!$C$4:$J$1354,8,FALSE)</f>
        <v>45536</v>
      </c>
      <c r="K25" s="7">
        <v>5276557.7098725121</v>
      </c>
      <c r="L25" s="7">
        <v>0</v>
      </c>
      <c r="M25" s="7">
        <v>0</v>
      </c>
      <c r="N25" s="7">
        <v>0</v>
      </c>
      <c r="O25" s="7">
        <v>0</v>
      </c>
      <c r="P25" s="7">
        <v>5276557.7098725121</v>
      </c>
    </row>
    <row r="26" spans="1:16" x14ac:dyDescent="0.25">
      <c r="A26" s="5" t="s">
        <v>45</v>
      </c>
      <c r="B26" s="5" t="s">
        <v>1674</v>
      </c>
      <c r="C26" s="5" t="s">
        <v>1675</v>
      </c>
      <c r="D26" s="5" t="s">
        <v>539</v>
      </c>
      <c r="E26" s="6" t="s">
        <v>44</v>
      </c>
      <c r="F26" s="6" t="str">
        <f>VLOOKUP($E26,'CC master listing'!$C$2:$H$297,2,FALSE)</f>
        <v>Calvin Hill</v>
      </c>
      <c r="G26" s="6" t="str">
        <f>VLOOKUP($E26,'CC master listing'!$C$2:$H$297,4,FALSE)</f>
        <v>Brian Fellon</v>
      </c>
      <c r="H26" s="6" t="str">
        <f>VLOOKUP($E26,'CC master listing'!$C$2:$H$297,6,FALSE)</f>
        <v>Simon Upton</v>
      </c>
      <c r="I26" s="6" t="str">
        <f>VLOOKUP($A26,'Plant in-Service Timing'!$C$4:$J$1354,7,FALSE)</f>
        <v>% CWIP to Close: % CWIP to Close</v>
      </c>
      <c r="J26" s="28" t="str">
        <f>VLOOKUP($A26,'Plant in-Service Timing'!$C$4:$J$1354,8,FALSE)</f>
        <v>Closing June 2024, Dec 2024, and then monthly</v>
      </c>
      <c r="K26" s="7">
        <v>2893376.768074187</v>
      </c>
      <c r="L26" s="7">
        <v>0</v>
      </c>
      <c r="M26" s="7">
        <v>0</v>
      </c>
      <c r="N26" s="7">
        <v>0</v>
      </c>
      <c r="O26" s="7">
        <v>0</v>
      </c>
      <c r="P26" s="7">
        <v>2893376.768074187</v>
      </c>
    </row>
    <row r="27" spans="1:16" x14ac:dyDescent="0.25">
      <c r="A27" s="5" t="s">
        <v>46</v>
      </c>
      <c r="B27" s="5" t="s">
        <v>1674</v>
      </c>
      <c r="C27" s="5" t="s">
        <v>1675</v>
      </c>
      <c r="D27" s="5" t="s">
        <v>539</v>
      </c>
      <c r="E27" s="6" t="s">
        <v>44</v>
      </c>
      <c r="F27" s="6" t="str">
        <f>VLOOKUP($E27,'CC master listing'!$C$2:$H$297,2,FALSE)</f>
        <v>Calvin Hill</v>
      </c>
      <c r="G27" s="6" t="str">
        <f>VLOOKUP($E27,'CC master listing'!$C$2:$H$297,4,FALSE)</f>
        <v>Brian Fellon</v>
      </c>
      <c r="H27" s="6" t="str">
        <f>VLOOKUP($E27,'CC master listing'!$C$2:$H$297,6,FALSE)</f>
        <v>Simon Upton</v>
      </c>
      <c r="I27" s="6" t="str">
        <f>VLOOKUP($A27,'Plant in-Service Timing'!$C$4:$J$1354,7,FALSE)</f>
        <v>% CWIP to Close: % CWIP to Close</v>
      </c>
      <c r="J27" s="28" t="str">
        <f>VLOOKUP($A27,'Plant in-Service Timing'!$C$4:$J$1354,8,FALSE)</f>
        <v>Closing June 2024, Dec 2024, and then monthly</v>
      </c>
      <c r="K27" s="7">
        <v>321486.30756379804</v>
      </c>
      <c r="L27" s="7">
        <v>0</v>
      </c>
      <c r="M27" s="7">
        <v>0</v>
      </c>
      <c r="N27" s="7">
        <v>0</v>
      </c>
      <c r="O27" s="7">
        <v>0</v>
      </c>
      <c r="P27" s="7">
        <v>321486.30756379804</v>
      </c>
    </row>
    <row r="28" spans="1:16" x14ac:dyDescent="0.25">
      <c r="A28" s="5" t="s">
        <v>47</v>
      </c>
      <c r="B28" s="5" t="s">
        <v>1676</v>
      </c>
      <c r="C28" s="5" t="s">
        <v>1677</v>
      </c>
      <c r="D28" s="5" t="s">
        <v>539</v>
      </c>
      <c r="E28" s="6" t="s">
        <v>48</v>
      </c>
      <c r="F28" s="6" t="str">
        <f>VLOOKUP($E28,'CC master listing'!$C$2:$H$297,2,FALSE)</f>
        <v>Diane Perry</v>
      </c>
      <c r="G28" s="6" t="str">
        <f>VLOOKUP($E28,'CC master listing'!$C$2:$H$297,4,FALSE)</f>
        <v>Brian Fellon</v>
      </c>
      <c r="H28" s="6" t="str">
        <f>VLOOKUP($E28,'CC master listing'!$C$2:$H$297,6,FALSE)</f>
        <v>Simon Upton</v>
      </c>
      <c r="I28" s="6" t="str">
        <f>VLOOKUP($A28,'Plant in-Service Timing'!$C$4:$J$1354,7,FALSE)</f>
        <v>In-Service Date: In-Service Date</v>
      </c>
      <c r="J28" s="28">
        <f>VLOOKUP($A28,'Plant in-Service Timing'!$C$4:$J$1354,8,FALSE)</f>
        <v>45261</v>
      </c>
      <c r="K28" s="7">
        <v>380548.63100233435</v>
      </c>
      <c r="L28" s="7">
        <v>0</v>
      </c>
      <c r="M28" s="7">
        <v>0</v>
      </c>
      <c r="N28" s="7">
        <v>0</v>
      </c>
      <c r="O28" s="7">
        <v>0</v>
      </c>
      <c r="P28" s="7">
        <v>380548.63100233435</v>
      </c>
    </row>
    <row r="29" spans="1:16" x14ac:dyDescent="0.25">
      <c r="A29" s="5" t="s">
        <v>49</v>
      </c>
      <c r="B29" s="5" t="s">
        <v>1678</v>
      </c>
      <c r="C29" s="5" t="s">
        <v>1679</v>
      </c>
      <c r="D29" s="5" t="s">
        <v>539</v>
      </c>
      <c r="E29" s="6" t="s">
        <v>29</v>
      </c>
      <c r="F29" s="6" t="str">
        <f>VLOOKUP($E29,'CC master listing'!$C$2:$H$297,2,FALSE)</f>
        <v>Chakradhari Damidi</v>
      </c>
      <c r="G29" s="6" t="str">
        <f>VLOOKUP($E29,'CC master listing'!$C$2:$H$297,4,FALSE)</f>
        <v>Brian Fellon</v>
      </c>
      <c r="H29" s="6" t="str">
        <f>VLOOKUP($E29,'CC master listing'!$C$2:$H$297,6,FALSE)</f>
        <v>Simon Upton</v>
      </c>
      <c r="I29" s="6" t="str">
        <f>VLOOKUP($A29,'Plant in-Service Timing'!$C$4:$J$1354,7,FALSE)</f>
        <v>In-Service Date: In-Service Date</v>
      </c>
      <c r="J29" s="28">
        <f>VLOOKUP($A29,'Plant in-Service Timing'!$C$4:$J$1354,8,FALSE)</f>
        <v>45992</v>
      </c>
      <c r="K29" s="7">
        <v>253778.26615392961</v>
      </c>
      <c r="L29" s="7">
        <v>2060909.0679070319</v>
      </c>
      <c r="M29" s="7">
        <v>1569041.7898630805</v>
      </c>
      <c r="N29" s="7">
        <v>0</v>
      </c>
      <c r="O29" s="7">
        <v>0</v>
      </c>
      <c r="P29" s="7">
        <v>3883729.1239240421</v>
      </c>
    </row>
    <row r="30" spans="1:16" x14ac:dyDescent="0.25">
      <c r="A30" s="5" t="s">
        <v>50</v>
      </c>
      <c r="B30" s="5" t="s">
        <v>1680</v>
      </c>
      <c r="C30" s="5" t="s">
        <v>1681</v>
      </c>
      <c r="D30" s="5" t="s">
        <v>539</v>
      </c>
      <c r="E30" s="6" t="s">
        <v>51</v>
      </c>
      <c r="F30" s="6" t="str">
        <f>VLOOKUP($E30,'CC master listing'!$C$2:$H$297,2,FALSE)</f>
        <v>Adam Harrison</v>
      </c>
      <c r="G30" s="6" t="str">
        <f>VLOOKUP($E30,'CC master listing'!$C$2:$H$297,4,FALSE)</f>
        <v>Brian Fellon</v>
      </c>
      <c r="H30" s="6" t="str">
        <f>VLOOKUP($E30,'CC master listing'!$C$2:$H$297,6,FALSE)</f>
        <v>Simon Upton</v>
      </c>
      <c r="I30" s="6" t="str">
        <f>VLOOKUP($A30,'Plant in-Service Timing'!$C$4:$J$1354,7,FALSE)</f>
        <v>In-Service Date: In-Service Date</v>
      </c>
      <c r="J30" s="28">
        <f>VLOOKUP($A30,'Plant in-Service Timing'!$C$4:$J$1354,8,FALSE)</f>
        <v>46357</v>
      </c>
      <c r="K30" s="7">
        <v>0</v>
      </c>
      <c r="L30" s="7">
        <v>489465.90362792043</v>
      </c>
      <c r="M30" s="7">
        <v>3661097.5096805035</v>
      </c>
      <c r="N30" s="7">
        <v>0</v>
      </c>
      <c r="O30" s="7">
        <v>0</v>
      </c>
      <c r="P30" s="7">
        <v>4150563.4133084239</v>
      </c>
    </row>
    <row r="31" spans="1:16" x14ac:dyDescent="0.25">
      <c r="A31" s="5" t="s">
        <v>52</v>
      </c>
      <c r="B31" s="5" t="s">
        <v>1682</v>
      </c>
      <c r="C31" s="5" t="s">
        <v>1683</v>
      </c>
      <c r="D31" s="5" t="s">
        <v>539</v>
      </c>
      <c r="E31" s="6" t="s">
        <v>39</v>
      </c>
      <c r="F31" s="6" t="str">
        <f>VLOOKUP($E31,'CC master listing'!$C$2:$H$297,2,FALSE)</f>
        <v>Roland J LaMothe</v>
      </c>
      <c r="G31" s="6" t="str">
        <f>VLOOKUP($E31,'CC master listing'!$C$2:$H$297,4,FALSE)</f>
        <v>Brian Fellon</v>
      </c>
      <c r="H31" s="6" t="str">
        <f>VLOOKUP($E31,'CC master listing'!$C$2:$H$297,6,FALSE)</f>
        <v>Simon Upton</v>
      </c>
      <c r="I31" s="6" t="str">
        <f>VLOOKUP($A31,'Plant in-Service Timing'!$C$4:$J$1354,7,FALSE)</f>
        <v>In-Service Date: In-Service Date</v>
      </c>
      <c r="J31" s="28">
        <f>VLOOKUP($A31,'Plant in-Service Timing'!$C$4:$J$1354,8,FALSE)</f>
        <v>45901</v>
      </c>
      <c r="K31" s="7">
        <v>3045339.1938471589</v>
      </c>
      <c r="L31" s="7">
        <v>1294824.8578210319</v>
      </c>
      <c r="M31" s="7">
        <v>0</v>
      </c>
      <c r="N31" s="7">
        <v>0</v>
      </c>
      <c r="O31" s="7">
        <v>0</v>
      </c>
      <c r="P31" s="7">
        <v>4340164.0516681913</v>
      </c>
    </row>
    <row r="32" spans="1:16" x14ac:dyDescent="0.25">
      <c r="A32" s="5" t="s">
        <v>53</v>
      </c>
      <c r="B32" s="5" t="s">
        <v>1684</v>
      </c>
      <c r="C32" s="5" t="s">
        <v>1685</v>
      </c>
      <c r="D32" s="5" t="s">
        <v>539</v>
      </c>
      <c r="E32" s="6" t="s">
        <v>51</v>
      </c>
      <c r="F32" s="6" t="str">
        <f>VLOOKUP($E32,'CC master listing'!$C$2:$H$297,2,FALSE)</f>
        <v>Adam Harrison</v>
      </c>
      <c r="G32" s="6" t="str">
        <f>VLOOKUP($E32,'CC master listing'!$C$2:$H$297,4,FALSE)</f>
        <v>Brian Fellon</v>
      </c>
      <c r="H32" s="6" t="str">
        <f>VLOOKUP($E32,'CC master listing'!$C$2:$H$297,6,FALSE)</f>
        <v>Simon Upton</v>
      </c>
      <c r="I32" s="6" t="str">
        <f>VLOOKUP($A32,'Plant in-Service Timing'!$C$4:$J$1354,7,FALSE)</f>
        <v>In-Service Date: In-Service Date</v>
      </c>
      <c r="J32" s="28">
        <f>VLOOKUP($A32,'Plant in-Service Timing'!$C$4:$J$1354,8,FALSE)</f>
        <v>45627</v>
      </c>
      <c r="K32" s="7">
        <v>3704147.5727827554</v>
      </c>
      <c r="L32" s="7">
        <v>0</v>
      </c>
      <c r="M32" s="7">
        <v>0</v>
      </c>
      <c r="N32" s="7">
        <v>0</v>
      </c>
      <c r="O32" s="7">
        <v>0</v>
      </c>
      <c r="P32" s="7">
        <v>3704147.5727827554</v>
      </c>
    </row>
    <row r="33" spans="1:16" x14ac:dyDescent="0.25">
      <c r="A33" s="5" t="s">
        <v>54</v>
      </c>
      <c r="B33" s="5" t="s">
        <v>1686</v>
      </c>
      <c r="C33" s="5" t="s">
        <v>1687</v>
      </c>
      <c r="D33" s="5" t="s">
        <v>539</v>
      </c>
      <c r="E33" s="6" t="s">
        <v>29</v>
      </c>
      <c r="F33" s="6" t="str">
        <f>VLOOKUP($E33,'CC master listing'!$C$2:$H$297,2,FALSE)</f>
        <v>Chakradhari Damidi</v>
      </c>
      <c r="G33" s="6" t="str">
        <f>VLOOKUP($E33,'CC master listing'!$C$2:$H$297,4,FALSE)</f>
        <v>Brian Fellon</v>
      </c>
      <c r="H33" s="6" t="str">
        <f>VLOOKUP($E33,'CC master listing'!$C$2:$H$297,6,FALSE)</f>
        <v>Simon Upton</v>
      </c>
      <c r="I33" s="6" t="str">
        <f>VLOOKUP($A33,'Plant in-Service Timing'!$C$4:$J$1354,7,FALSE)</f>
        <v>In-Service Date: In-Service Date</v>
      </c>
      <c r="J33" s="28">
        <f>VLOOKUP($A33,'Plant in-Service Timing'!$C$4:$J$1354,8,FALSE)</f>
        <v>45627</v>
      </c>
      <c r="K33" s="7">
        <v>965975.50160993065</v>
      </c>
      <c r="L33" s="7">
        <v>927409.08055816579</v>
      </c>
      <c r="M33" s="7">
        <v>0</v>
      </c>
      <c r="N33" s="7">
        <v>0</v>
      </c>
      <c r="O33" s="7">
        <v>0</v>
      </c>
      <c r="P33" s="7">
        <v>1893384.5821680964</v>
      </c>
    </row>
    <row r="34" spans="1:16" x14ac:dyDescent="0.25">
      <c r="A34" s="5" t="s">
        <v>55</v>
      </c>
      <c r="B34" s="5" t="s">
        <v>1688</v>
      </c>
      <c r="C34" s="5" t="s">
        <v>1689</v>
      </c>
      <c r="D34" s="5" t="s">
        <v>539</v>
      </c>
      <c r="E34" s="6" t="s">
        <v>29</v>
      </c>
      <c r="F34" s="6" t="str">
        <f>VLOOKUP($E34,'CC master listing'!$C$2:$H$297,2,FALSE)</f>
        <v>Chakradhari Damidi</v>
      </c>
      <c r="G34" s="6" t="str">
        <f>VLOOKUP($E34,'CC master listing'!$C$2:$H$297,4,FALSE)</f>
        <v>Brian Fellon</v>
      </c>
      <c r="H34" s="6" t="str">
        <f>VLOOKUP($E34,'CC master listing'!$C$2:$H$297,6,FALSE)</f>
        <v>Simon Upton</v>
      </c>
      <c r="I34" s="6" t="str">
        <f>VLOOKUP($A34,'Plant in-Service Timing'!$C$4:$J$1354,7,FALSE)</f>
        <v>In-Service Date: In-Service Date</v>
      </c>
      <c r="J34" s="28">
        <f>VLOOKUP($A34,'Plant in-Service Timing'!$C$4:$J$1354,8,FALSE)</f>
        <v>45992</v>
      </c>
      <c r="K34" s="7">
        <v>0</v>
      </c>
      <c r="L34" s="7">
        <v>1030454.5339535172</v>
      </c>
      <c r="M34" s="7">
        <v>0</v>
      </c>
      <c r="N34" s="7">
        <v>0</v>
      </c>
      <c r="O34" s="7">
        <v>0</v>
      </c>
      <c r="P34" s="7">
        <v>1030454.5339535172</v>
      </c>
    </row>
    <row r="35" spans="1:16" x14ac:dyDescent="0.25">
      <c r="A35" s="5" t="s">
        <v>56</v>
      </c>
      <c r="B35" s="5" t="s">
        <v>1690</v>
      </c>
      <c r="C35" s="5" t="s">
        <v>1691</v>
      </c>
      <c r="D35" s="5" t="s">
        <v>539</v>
      </c>
      <c r="E35" s="31" t="s">
        <v>39</v>
      </c>
      <c r="F35" s="6" t="str">
        <f>VLOOKUP($E35,'CC master listing'!$C$2:$H$297,2,FALSE)</f>
        <v>Roland J LaMothe</v>
      </c>
      <c r="G35" s="6" t="str">
        <f>VLOOKUP($E35,'CC master listing'!$C$2:$H$297,4,FALSE)</f>
        <v>Brian Fellon</v>
      </c>
      <c r="H35" s="6" t="str">
        <f>VLOOKUP($E35,'CC master listing'!$C$2:$H$297,6,FALSE)</f>
        <v>Simon Upton</v>
      </c>
      <c r="I35" s="6" t="str">
        <f>VLOOKUP($A35,'Plant in-Service Timing'!$C$4:$J$1354,7,FALSE)</f>
        <v>In-Service Date: In-Service Date</v>
      </c>
      <c r="J35" s="28">
        <f>VLOOKUP($A35,'Plant in-Service Timing'!$C$4:$J$1354,8,FALSE)</f>
        <v>45261</v>
      </c>
      <c r="K35" s="7">
        <v>0</v>
      </c>
      <c r="L35" s="7">
        <v>2746259.2261668481</v>
      </c>
      <c r="M35" s="7">
        <v>0</v>
      </c>
      <c r="N35" s="7">
        <v>0</v>
      </c>
      <c r="O35" s="7">
        <v>0</v>
      </c>
      <c r="P35" s="7">
        <v>2746259.2261668481</v>
      </c>
    </row>
    <row r="36" spans="1:16" x14ac:dyDescent="0.25">
      <c r="A36" s="5" t="s">
        <v>58</v>
      </c>
      <c r="B36" s="5" t="s">
        <v>1692</v>
      </c>
      <c r="C36" s="5" t="s">
        <v>1693</v>
      </c>
      <c r="D36" s="5" t="s">
        <v>539</v>
      </c>
      <c r="E36" s="6" t="s">
        <v>29</v>
      </c>
      <c r="F36" s="6" t="str">
        <f>VLOOKUP($E36,'CC master listing'!$C$2:$H$297,2,FALSE)</f>
        <v>Chakradhari Damidi</v>
      </c>
      <c r="G36" s="6" t="str">
        <f>VLOOKUP($E36,'CC master listing'!$C$2:$H$297,4,FALSE)</f>
        <v>Brian Fellon</v>
      </c>
      <c r="H36" s="6" t="str">
        <f>VLOOKUP($E36,'CC master listing'!$C$2:$H$297,6,FALSE)</f>
        <v>Simon Upton</v>
      </c>
      <c r="I36" s="6" t="str">
        <f>VLOOKUP($A36,'Plant in-Service Timing'!$C$4:$J$1354,7,FALSE)</f>
        <v>% CWIP to Close: % CWIP to Close</v>
      </c>
      <c r="J36" s="28" t="str">
        <f>VLOOKUP($A36,'Plant in-Service Timing'!$C$4:$J$1354,8,FALSE)</f>
        <v>Closing Dec 2023 and Dec 2024</v>
      </c>
      <c r="K36" s="7">
        <v>389856.20269179594</v>
      </c>
      <c r="L36" s="7">
        <v>0</v>
      </c>
      <c r="M36" s="7">
        <v>0</v>
      </c>
      <c r="N36" s="7">
        <v>0</v>
      </c>
      <c r="O36" s="7">
        <v>0</v>
      </c>
      <c r="P36" s="7">
        <v>389856.20269179594</v>
      </c>
    </row>
    <row r="37" spans="1:16" x14ac:dyDescent="0.25">
      <c r="A37" s="5" t="s">
        <v>59</v>
      </c>
      <c r="B37" s="5" t="s">
        <v>1694</v>
      </c>
      <c r="C37" s="5" t="s">
        <v>1695</v>
      </c>
      <c r="D37" s="5" t="s">
        <v>539</v>
      </c>
      <c r="E37" s="6" t="s">
        <v>60</v>
      </c>
      <c r="F37" s="6" t="str">
        <f>VLOOKUP($E37,'CC master listing'!$C$2:$H$297,2,FALSE)</f>
        <v>Gerritt Rosa</v>
      </c>
      <c r="G37" s="6" t="str">
        <f>VLOOKUP($E37,'CC master listing'!$C$2:$H$297,4,FALSE)</f>
        <v>Brian Fellon</v>
      </c>
      <c r="H37" s="6" t="str">
        <f>VLOOKUP($E37,'CC master listing'!$C$2:$H$297,6,FALSE)</f>
        <v>Simon Upton</v>
      </c>
      <c r="I37" s="6" t="str">
        <f>VLOOKUP($A37,'Plant in-Service Timing'!$C$4:$J$1354,7,FALSE)</f>
        <v>Operational: Operational</v>
      </c>
      <c r="J37" s="28" t="str">
        <f>VLOOKUP($A37,'Plant in-Service Timing'!$C$4:$J$1354,8,FALSE)</f>
        <v>Annually: Annually</v>
      </c>
      <c r="K37" s="7">
        <v>0</v>
      </c>
      <c r="L37" s="7">
        <v>1030454.5339535172</v>
      </c>
      <c r="M37" s="7">
        <v>1046027.8599087166</v>
      </c>
      <c r="N37" s="7">
        <v>1061836.5465453591</v>
      </c>
      <c r="O37" s="7">
        <v>1077884.1508846309</v>
      </c>
      <c r="P37" s="7">
        <v>4216203.0912922239</v>
      </c>
    </row>
    <row r="38" spans="1:16" x14ac:dyDescent="0.25">
      <c r="A38" s="5" t="s">
        <v>61</v>
      </c>
      <c r="B38" s="5" t="s">
        <v>1697</v>
      </c>
      <c r="C38" s="5" t="s">
        <v>1698</v>
      </c>
      <c r="D38" s="5" t="s">
        <v>539</v>
      </c>
      <c r="E38" s="6" t="s">
        <v>44</v>
      </c>
      <c r="F38" s="6" t="str">
        <f>VLOOKUP($E38,'CC master listing'!$C$2:$H$297,2,FALSE)</f>
        <v>Calvin Hill</v>
      </c>
      <c r="G38" s="6" t="str">
        <f>VLOOKUP($E38,'CC master listing'!$C$2:$H$297,4,FALSE)</f>
        <v>Brian Fellon</v>
      </c>
      <c r="H38" s="6" t="str">
        <f>VLOOKUP($E38,'CC master listing'!$C$2:$H$297,6,FALSE)</f>
        <v>Simon Upton</v>
      </c>
      <c r="I38" s="6" t="str">
        <f>VLOOKUP($A38,'Plant in-Service Timing'!$C$4:$J$1354,7,FALSE)</f>
        <v>In-Service Date: In-Service Date</v>
      </c>
      <c r="J38" s="28">
        <f>VLOOKUP($A38,'Plant in-Service Timing'!$C$4:$J$1354,8,FALSE)</f>
        <v>45566</v>
      </c>
      <c r="K38" s="7">
        <v>3045339.1938471589</v>
      </c>
      <c r="L38" s="7">
        <v>0</v>
      </c>
      <c r="M38" s="7">
        <v>0</v>
      </c>
      <c r="N38" s="7">
        <v>0</v>
      </c>
      <c r="O38" s="7">
        <v>0</v>
      </c>
      <c r="P38" s="7">
        <v>3045339.1938471589</v>
      </c>
    </row>
    <row r="39" spans="1:16" x14ac:dyDescent="0.25">
      <c r="A39" s="5" t="s">
        <v>62</v>
      </c>
      <c r="B39" s="5" t="s">
        <v>1699</v>
      </c>
      <c r="C39" s="5" t="s">
        <v>1700</v>
      </c>
      <c r="D39" s="5" t="s">
        <v>539</v>
      </c>
      <c r="E39" s="6" t="s">
        <v>60</v>
      </c>
      <c r="F39" s="6" t="str">
        <f>VLOOKUP($E39,'CC master listing'!$C$2:$H$297,2,FALSE)</f>
        <v>Gerritt Rosa</v>
      </c>
      <c r="G39" s="6" t="str">
        <f>VLOOKUP($E39,'CC master listing'!$C$2:$H$297,4,FALSE)</f>
        <v>Brian Fellon</v>
      </c>
      <c r="H39" s="6" t="str">
        <f>VLOOKUP($E39,'CC master listing'!$C$2:$H$297,6,FALSE)</f>
        <v>Simon Upton</v>
      </c>
      <c r="I39" s="6" t="str">
        <f>VLOOKUP($A39,'Plant in-Service Timing'!$C$4:$J$1354,7,FALSE)</f>
        <v>% CWIP to Close: % CWIP to Close</v>
      </c>
      <c r="J39" s="28" t="str">
        <f>VLOOKUP($A39,'Plant in-Service Timing'!$C$4:$J$1354,8,FALSE)</f>
        <v>Closing Oct 2023 (51%), Dec 2023 (94%), then every Apr (70%), Aug (56%), and Dec (94%)</v>
      </c>
      <c r="K39" s="7">
        <v>5017957.6566616558</v>
      </c>
      <c r="L39" s="7">
        <v>5100749.9430699116</v>
      </c>
      <c r="M39" s="7">
        <v>5177837.9065481508</v>
      </c>
      <c r="N39" s="7">
        <v>4112347.3669796395</v>
      </c>
      <c r="O39" s="7">
        <v>0</v>
      </c>
      <c r="P39" s="7">
        <v>19408892.873259358</v>
      </c>
    </row>
    <row r="40" spans="1:16" x14ac:dyDescent="0.25">
      <c r="A40" s="5" t="s">
        <v>63</v>
      </c>
      <c r="B40" s="5" t="s">
        <v>1699</v>
      </c>
      <c r="C40" s="5" t="s">
        <v>1700</v>
      </c>
      <c r="D40" s="5" t="s">
        <v>539</v>
      </c>
      <c r="E40" s="6" t="s">
        <v>60</v>
      </c>
      <c r="F40" s="6" t="str">
        <f>VLOOKUP($E40,'CC master listing'!$C$2:$H$297,2,FALSE)</f>
        <v>Gerritt Rosa</v>
      </c>
      <c r="G40" s="6" t="str">
        <f>VLOOKUP($E40,'CC master listing'!$C$2:$H$297,4,FALSE)</f>
        <v>Brian Fellon</v>
      </c>
      <c r="H40" s="6" t="str">
        <f>VLOOKUP($E40,'CC master listing'!$C$2:$H$297,6,FALSE)</f>
        <v>Simon Upton</v>
      </c>
      <c r="I40" s="6" t="str">
        <f>VLOOKUP($A40,'Plant in-Service Timing'!$C$4:$J$1354,7,FALSE)</f>
        <v>% CWIP to Close: % CWIP to Close</v>
      </c>
      <c r="J40" s="28" t="str">
        <f>VLOOKUP($A40,'Plant in-Service Timing'!$C$4:$J$1354,8,FALSE)</f>
        <v>Closing Oct 2023 (58%), Dec 2023 (100%), then every Apr (75%), Aug (59%), and Dec (98%)</v>
      </c>
      <c r="K40" s="7">
        <v>557550.85074018373</v>
      </c>
      <c r="L40" s="7">
        <v>566749.99367443437</v>
      </c>
      <c r="M40" s="7">
        <v>575315.322949794</v>
      </c>
      <c r="N40" s="7">
        <v>456927.48521996051</v>
      </c>
      <c r="O40" s="7">
        <v>0</v>
      </c>
      <c r="P40" s="7">
        <v>2156543.6525843726</v>
      </c>
    </row>
    <row r="41" spans="1:16" x14ac:dyDescent="0.25">
      <c r="A41" s="5" t="s">
        <v>64</v>
      </c>
      <c r="B41" s="5" t="s">
        <v>1701</v>
      </c>
      <c r="C41" s="5" t="s">
        <v>1702</v>
      </c>
      <c r="D41" s="5" t="s">
        <v>539</v>
      </c>
      <c r="E41" s="6" t="s">
        <v>65</v>
      </c>
      <c r="F41" s="6" t="str">
        <f>VLOOKUP($E41,'CC master listing'!$C$2:$H$297,2,FALSE)</f>
        <v>Laurent P Sayer</v>
      </c>
      <c r="G41" s="6" t="str">
        <f>VLOOKUP($E41,'CC master listing'!$C$2:$H$297,4,FALSE)</f>
        <v>Brian Fellon</v>
      </c>
      <c r="H41" s="6" t="str">
        <f>VLOOKUP($E41,'CC master listing'!$C$2:$H$297,6,FALSE)</f>
        <v>Simon Upton</v>
      </c>
      <c r="I41" s="6" t="str">
        <f>VLOOKUP($A41,'Plant in-Service Timing'!$C$4:$J$1354,7,FALSE)</f>
        <v>In-Service Date: In-Service Date</v>
      </c>
      <c r="J41" s="28">
        <f>VLOOKUP($A41,'Plant in-Service Timing'!$C$4:$J$1354,8,FALSE)</f>
        <v>45992</v>
      </c>
      <c r="K41" s="7">
        <v>4314230.5246168077</v>
      </c>
      <c r="L41" s="7">
        <v>4121818.1358140637</v>
      </c>
      <c r="M41" s="7">
        <v>0</v>
      </c>
      <c r="N41" s="7">
        <v>0</v>
      </c>
      <c r="O41" s="7">
        <v>0</v>
      </c>
      <c r="P41" s="7">
        <v>8436048.660430871</v>
      </c>
    </row>
    <row r="42" spans="1:16" x14ac:dyDescent="0.25">
      <c r="A42" s="5" t="s">
        <v>66</v>
      </c>
      <c r="B42" s="5" t="s">
        <v>1703</v>
      </c>
      <c r="C42" s="5" t="s">
        <v>1704</v>
      </c>
      <c r="D42" s="5" t="s">
        <v>539</v>
      </c>
      <c r="E42" s="6" t="s">
        <v>44</v>
      </c>
      <c r="F42" s="6" t="str">
        <f>VLOOKUP($E42,'CC master listing'!$C$2:$H$297,2,FALSE)</f>
        <v>Calvin Hill</v>
      </c>
      <c r="G42" s="6" t="str">
        <f>VLOOKUP($E42,'CC master listing'!$C$2:$H$297,4,FALSE)</f>
        <v>Brian Fellon</v>
      </c>
      <c r="H42" s="6" t="str">
        <f>VLOOKUP($E42,'CC master listing'!$C$2:$H$297,6,FALSE)</f>
        <v>Simon Upton</v>
      </c>
      <c r="I42" s="6" t="str">
        <f>VLOOKUP($A42,'Plant in-Service Timing'!$C$4:$J$1354,7,FALSE)</f>
        <v>In-Service Date: In-Service Date</v>
      </c>
      <c r="J42" s="28">
        <f>VLOOKUP($A42,'Plant in-Service Timing'!$C$4:$J$1354,8,FALSE)</f>
        <v>45992</v>
      </c>
      <c r="K42" s="7">
        <v>0</v>
      </c>
      <c r="L42" s="7">
        <v>2782337.5003096322</v>
      </c>
      <c r="M42" s="7">
        <v>2824387.1467345436</v>
      </c>
      <c r="N42" s="7">
        <v>0</v>
      </c>
      <c r="O42" s="7">
        <v>0</v>
      </c>
      <c r="P42" s="7">
        <v>5606724.6470441762</v>
      </c>
    </row>
    <row r="43" spans="1:16" x14ac:dyDescent="0.25">
      <c r="A43" s="5" t="s">
        <v>67</v>
      </c>
      <c r="B43" s="5" t="s">
        <v>1705</v>
      </c>
      <c r="C43" s="5" t="s">
        <v>1706</v>
      </c>
      <c r="D43" s="5" t="s">
        <v>539</v>
      </c>
      <c r="E43" s="6" t="s">
        <v>44</v>
      </c>
      <c r="F43" s="6" t="str">
        <f>VLOOKUP($E43,'CC master listing'!$C$2:$H$297,2,FALSE)</f>
        <v>Calvin Hill</v>
      </c>
      <c r="G43" s="6" t="str">
        <f>VLOOKUP($E43,'CC master listing'!$C$2:$H$297,4,FALSE)</f>
        <v>Brian Fellon</v>
      </c>
      <c r="H43" s="6" t="str">
        <f>VLOOKUP($E43,'CC master listing'!$C$2:$H$297,6,FALSE)</f>
        <v>Simon Upton</v>
      </c>
      <c r="I43" s="6" t="str">
        <f>VLOOKUP($A43,'Plant in-Service Timing'!$C$4:$J$1354,7,FALSE)</f>
        <v>In-Service Date: In-Service Date</v>
      </c>
      <c r="J43" s="28">
        <f>VLOOKUP($A43,'Plant in-Service Timing'!$C$4:$J$1354,8,FALSE)</f>
        <v>45627</v>
      </c>
      <c r="K43" s="7">
        <v>1827203.5163082962</v>
      </c>
      <c r="L43" s="7">
        <v>4121818.1358140637</v>
      </c>
      <c r="M43" s="7">
        <v>0</v>
      </c>
      <c r="N43" s="7">
        <v>0</v>
      </c>
      <c r="O43" s="7">
        <v>0</v>
      </c>
      <c r="P43" s="7">
        <v>5949021.6521223597</v>
      </c>
    </row>
    <row r="44" spans="1:16" x14ac:dyDescent="0.25">
      <c r="A44" s="5" t="s">
        <v>68</v>
      </c>
      <c r="B44" s="5" t="s">
        <v>1707</v>
      </c>
      <c r="C44" s="5" t="s">
        <v>1708</v>
      </c>
      <c r="D44" s="5" t="s">
        <v>539</v>
      </c>
      <c r="E44" s="6" t="s">
        <v>44</v>
      </c>
      <c r="F44" s="6" t="str">
        <f>VLOOKUP($E44,'CC master listing'!$C$2:$H$297,2,FALSE)</f>
        <v>Calvin Hill</v>
      </c>
      <c r="G44" s="6" t="str">
        <f>VLOOKUP($E44,'CC master listing'!$C$2:$H$297,4,FALSE)</f>
        <v>Brian Fellon</v>
      </c>
      <c r="H44" s="6" t="str">
        <f>VLOOKUP($E44,'CC master listing'!$C$2:$H$297,6,FALSE)</f>
        <v>Simon Upton</v>
      </c>
      <c r="I44" s="6" t="str">
        <f>VLOOKUP($A44,'Plant in-Service Timing'!$C$4:$J$1354,7,FALSE)</f>
        <v>% CWIP to Close: % CWIP to Close</v>
      </c>
      <c r="J44" s="28" t="str">
        <f>VLOOKUP($A44,'Plant in-Service Timing'!$C$4:$J$1354,8,FALSE)</f>
        <v>Closing every December</v>
      </c>
      <c r="K44" s="7">
        <v>0</v>
      </c>
      <c r="L44" s="7">
        <v>1030454.5339535172</v>
      </c>
      <c r="M44" s="7">
        <v>1046027.8599087166</v>
      </c>
      <c r="N44" s="7">
        <v>3185509.6396360802</v>
      </c>
      <c r="O44" s="7">
        <v>1616826.226326948</v>
      </c>
      <c r="P44" s="7">
        <v>6878818.2598252622</v>
      </c>
    </row>
    <row r="45" spans="1:16" x14ac:dyDescent="0.25">
      <c r="A45" s="5" t="s">
        <v>69</v>
      </c>
      <c r="B45" s="5" t="s">
        <v>1709</v>
      </c>
      <c r="C45" s="5" t="s">
        <v>1710</v>
      </c>
      <c r="D45" s="5" t="s">
        <v>539</v>
      </c>
      <c r="E45" s="6" t="s">
        <v>29</v>
      </c>
      <c r="F45" s="6" t="str">
        <f>VLOOKUP($E45,'CC master listing'!$C$2:$H$297,2,FALSE)</f>
        <v>Chakradhari Damidi</v>
      </c>
      <c r="G45" s="6" t="str">
        <f>VLOOKUP($E45,'CC master listing'!$C$2:$H$297,4,FALSE)</f>
        <v>Brian Fellon</v>
      </c>
      <c r="H45" s="6" t="str">
        <f>VLOOKUP($E45,'CC master listing'!$C$2:$H$297,6,FALSE)</f>
        <v>Simon Upton</v>
      </c>
      <c r="I45" s="6" t="str">
        <f>VLOOKUP($A45,'Plant in-Service Timing'!$C$4:$J$1354,7,FALSE)</f>
        <v>In-Service Date: In-Service Date</v>
      </c>
      <c r="J45" s="28">
        <f>VLOOKUP($A45,'Plant in-Service Timing'!$C$4:$J$1354,8,FALSE)</f>
        <v>45931</v>
      </c>
      <c r="K45" s="7">
        <v>2131737.4356930121</v>
      </c>
      <c r="L45" s="7">
        <v>2576136.3348837961</v>
      </c>
      <c r="M45" s="7">
        <v>2196658.5058083003</v>
      </c>
      <c r="N45" s="7">
        <v>1592754.8198180401</v>
      </c>
      <c r="O45" s="7">
        <v>0</v>
      </c>
      <c r="P45" s="7">
        <v>8497287.0962031484</v>
      </c>
    </row>
    <row r="46" spans="1:16" x14ac:dyDescent="0.25">
      <c r="A46" s="5" t="s">
        <v>70</v>
      </c>
      <c r="B46" s="5" t="s">
        <v>1711</v>
      </c>
      <c r="C46" s="5" t="s">
        <v>1712</v>
      </c>
      <c r="D46" s="5" t="s">
        <v>539</v>
      </c>
      <c r="E46" s="6" t="s">
        <v>44</v>
      </c>
      <c r="F46" s="6" t="str">
        <f>VLOOKUP($E46,'CC master listing'!$C$2:$H$297,2,FALSE)</f>
        <v>Calvin Hill</v>
      </c>
      <c r="G46" s="6" t="str">
        <f>VLOOKUP($E46,'CC master listing'!$C$2:$H$297,4,FALSE)</f>
        <v>Brian Fellon</v>
      </c>
      <c r="H46" s="6" t="str">
        <f>VLOOKUP($E46,'CC master listing'!$C$2:$H$297,6,FALSE)</f>
        <v>Simon Upton</v>
      </c>
      <c r="I46" s="6" t="str">
        <f>VLOOKUP($A46,'Plant in-Service Timing'!$C$4:$J$1354,7,FALSE)</f>
        <v>% CWIP to Close: % CWIP to Close</v>
      </c>
      <c r="J46" s="28" t="str">
        <f>VLOOKUP($A46,'Plant in-Service Timing'!$C$4:$J$1354,8,FALSE)</f>
        <v>Closing Nov 2023 and Nov 2024</v>
      </c>
      <c r="K46" s="7">
        <v>1116624.3710772914</v>
      </c>
      <c r="L46" s="7">
        <v>0</v>
      </c>
      <c r="M46" s="7">
        <v>0</v>
      </c>
      <c r="N46" s="7">
        <v>0</v>
      </c>
      <c r="O46" s="7">
        <v>0</v>
      </c>
      <c r="P46" s="7">
        <v>1116624.3710772914</v>
      </c>
    </row>
    <row r="47" spans="1:16" x14ac:dyDescent="0.25">
      <c r="A47" s="5" t="s">
        <v>71</v>
      </c>
      <c r="B47" s="5" t="s">
        <v>1713</v>
      </c>
      <c r="C47" s="5" t="s">
        <v>1714</v>
      </c>
      <c r="D47" s="5" t="s">
        <v>539</v>
      </c>
      <c r="E47" s="6" t="s">
        <v>72</v>
      </c>
      <c r="F47" s="6" t="str">
        <f>VLOOKUP($E47,'CC master listing'!$C$2:$H$297,2,FALSE)</f>
        <v>Gerritt Rosa</v>
      </c>
      <c r="G47" s="6" t="str">
        <f>VLOOKUP($E47,'CC master listing'!$C$2:$H$297,4,FALSE)</f>
        <v>Brian Fellon</v>
      </c>
      <c r="H47" s="6" t="str">
        <f>VLOOKUP($E47,'CC master listing'!$C$2:$H$297,6,FALSE)</f>
        <v>Simon Upton</v>
      </c>
      <c r="I47" s="6" t="str">
        <f>VLOOKUP($A47,'Plant in-Service Timing'!$C$4:$J$1354,7,FALSE)</f>
        <v>% CWIP to Close: % CWIP to Close</v>
      </c>
      <c r="J47" s="28" t="str">
        <f>VLOOKUP($A47,'Plant in-Service Timing'!$C$4:$J$1354,8,FALSE)</f>
        <v>Closing every December</v>
      </c>
      <c r="K47" s="7">
        <v>0</v>
      </c>
      <c r="L47" s="7">
        <v>1030454.5339535172</v>
      </c>
      <c r="M47" s="7">
        <v>1046027.8599087166</v>
      </c>
      <c r="N47" s="7">
        <v>1061836.5465453591</v>
      </c>
      <c r="O47" s="7">
        <v>1077884.1508846309</v>
      </c>
      <c r="P47" s="7">
        <v>4216203.0912922239</v>
      </c>
    </row>
    <row r="48" spans="1:16" x14ac:dyDescent="0.25">
      <c r="A48" s="5" t="s">
        <v>73</v>
      </c>
      <c r="B48" s="5" t="s">
        <v>1715</v>
      </c>
      <c r="C48" s="5" t="s">
        <v>1716</v>
      </c>
      <c r="D48" s="5" t="s">
        <v>539</v>
      </c>
      <c r="E48" s="6" t="s">
        <v>29</v>
      </c>
      <c r="F48" s="6" t="str">
        <f>VLOOKUP($E48,'CC master listing'!$C$2:$H$297,2,FALSE)</f>
        <v>Chakradhari Damidi</v>
      </c>
      <c r="G48" s="6" t="str">
        <f>VLOOKUP($E48,'CC master listing'!$C$2:$H$297,4,FALSE)</f>
        <v>Brian Fellon</v>
      </c>
      <c r="H48" s="6" t="str">
        <f>VLOOKUP($E48,'CC master listing'!$C$2:$H$297,6,FALSE)</f>
        <v>Simon Upton</v>
      </c>
      <c r="I48" s="6" t="str">
        <f>VLOOKUP($A48,'Plant in-Service Timing'!$C$4:$J$1354,7,FALSE)</f>
        <v>% CWIP to Close: % CWIP to Close</v>
      </c>
      <c r="J48" s="28" t="str">
        <f>VLOOKUP($A48,'Plant in-Service Timing'!$C$4:$J$1354,8,FALSE)</f>
        <v>Closing Dec 2023 and Dec 2024</v>
      </c>
      <c r="K48" s="7">
        <v>528288.18642650649</v>
      </c>
      <c r="L48" s="7">
        <v>0</v>
      </c>
      <c r="M48" s="7">
        <v>0</v>
      </c>
      <c r="N48" s="7">
        <v>0</v>
      </c>
      <c r="O48" s="7">
        <v>0</v>
      </c>
      <c r="P48" s="7">
        <v>528288.18642650649</v>
      </c>
    </row>
    <row r="49" spans="1:16" x14ac:dyDescent="0.25">
      <c r="A49" s="5" t="s">
        <v>74</v>
      </c>
      <c r="B49" s="5" t="s">
        <v>1717</v>
      </c>
      <c r="C49" s="5" t="s">
        <v>1718</v>
      </c>
      <c r="D49" s="5" t="s">
        <v>539</v>
      </c>
      <c r="E49" s="6" t="s">
        <v>29</v>
      </c>
      <c r="F49" s="6" t="str">
        <f>VLOOKUP($E49,'CC master listing'!$C$2:$H$297,2,FALSE)</f>
        <v>Chakradhari Damidi</v>
      </c>
      <c r="G49" s="6" t="str">
        <f>VLOOKUP($E49,'CC master listing'!$C$2:$H$297,4,FALSE)</f>
        <v>Brian Fellon</v>
      </c>
      <c r="H49" s="6" t="str">
        <f>VLOOKUP($E49,'CC master listing'!$C$2:$H$297,6,FALSE)</f>
        <v>Simon Upton</v>
      </c>
      <c r="I49" s="6" t="str">
        <f>VLOOKUP($A49,'Plant in-Service Timing'!$C$4:$J$1354,7,FALSE)</f>
        <v>% CWIP to Close: % CWIP to Close</v>
      </c>
      <c r="J49" s="28" t="str">
        <f>VLOOKUP($A49,'Plant in-Service Timing'!$C$4:$J$1354,8,FALSE)</f>
        <v>Closing Dec 2025, Dec 2026, Dec 2027, and Dec 2028</v>
      </c>
      <c r="K49" s="7">
        <v>2030226.1292314318</v>
      </c>
      <c r="L49" s="7">
        <v>10304545.339535171</v>
      </c>
      <c r="M49" s="7">
        <v>10460278.599087169</v>
      </c>
      <c r="N49" s="7">
        <v>8494692.3723628782</v>
      </c>
      <c r="O49" s="7">
        <v>0</v>
      </c>
      <c r="P49" s="7">
        <v>31289742.440216649</v>
      </c>
    </row>
    <row r="50" spans="1:16" x14ac:dyDescent="0.25">
      <c r="A50" s="5" t="s">
        <v>75</v>
      </c>
      <c r="B50" s="5" t="s">
        <v>1719</v>
      </c>
      <c r="C50" s="5" t="s">
        <v>1720</v>
      </c>
      <c r="D50" s="5" t="s">
        <v>539</v>
      </c>
      <c r="E50" s="6" t="s">
        <v>72</v>
      </c>
      <c r="F50" s="6" t="str">
        <f>VLOOKUP($E50,'CC master listing'!$C$2:$H$297,2,FALSE)</f>
        <v>Gerritt Rosa</v>
      </c>
      <c r="G50" s="6" t="str">
        <f>VLOOKUP($E50,'CC master listing'!$C$2:$H$297,4,FALSE)</f>
        <v>Brian Fellon</v>
      </c>
      <c r="H50" s="6" t="str">
        <f>VLOOKUP($E50,'CC master listing'!$C$2:$H$297,6,FALSE)</f>
        <v>Simon Upton</v>
      </c>
      <c r="I50" s="6" t="str">
        <f>VLOOKUP($A50,'Plant in-Service Timing'!$C$4:$J$1354,7,FALSE)</f>
        <v>In-Service Date: In-Service Date</v>
      </c>
      <c r="J50" s="28">
        <f>VLOOKUP($A50,'Plant in-Service Timing'!$C$4:$J$1354,8,FALSE)</f>
        <v>45931</v>
      </c>
      <c r="K50" s="7">
        <v>0</v>
      </c>
      <c r="L50" s="7">
        <v>0</v>
      </c>
      <c r="M50" s="7">
        <v>523013.92995435832</v>
      </c>
      <c r="N50" s="7">
        <v>4778264.4594541201</v>
      </c>
      <c r="O50" s="7">
        <v>0</v>
      </c>
      <c r="P50" s="7">
        <v>5301278.3894084785</v>
      </c>
    </row>
    <row r="51" spans="1:16" x14ac:dyDescent="0.25">
      <c r="A51" s="5" t="s">
        <v>76</v>
      </c>
      <c r="B51" s="5" t="s">
        <v>1721</v>
      </c>
      <c r="C51" s="5" t="s">
        <v>1722</v>
      </c>
      <c r="D51" s="5" t="s">
        <v>539</v>
      </c>
      <c r="E51" s="6" t="s">
        <v>29</v>
      </c>
      <c r="F51" s="6" t="str">
        <f>VLOOKUP($E51,'CC master listing'!$C$2:$H$297,2,FALSE)</f>
        <v>Chakradhari Damidi</v>
      </c>
      <c r="G51" s="6" t="str">
        <f>VLOOKUP($E51,'CC master listing'!$C$2:$H$297,4,FALSE)</f>
        <v>Brian Fellon</v>
      </c>
      <c r="H51" s="6" t="str">
        <f>VLOOKUP($E51,'CC master listing'!$C$2:$H$297,6,FALSE)</f>
        <v>Simon Upton</v>
      </c>
      <c r="I51" s="6" t="str">
        <f>VLOOKUP($A51,'Plant in-Service Timing'!$C$4:$J$1354,7,FALSE)</f>
        <v>In-Service Date: In-Service Date</v>
      </c>
      <c r="J51" s="28">
        <f>VLOOKUP($A51,'Plant in-Service Timing'!$C$4:$J$1354,8,FALSE)</f>
        <v>45992</v>
      </c>
      <c r="K51" s="7">
        <v>1015113.0646157184</v>
      </c>
      <c r="L51" s="7">
        <v>1339590.894139572</v>
      </c>
      <c r="M51" s="7">
        <v>523013.92995435832</v>
      </c>
      <c r="N51" s="7">
        <v>530918.27327267989</v>
      </c>
      <c r="O51" s="7">
        <v>0</v>
      </c>
      <c r="P51" s="7">
        <v>3408636.1619823286</v>
      </c>
    </row>
    <row r="52" spans="1:16" x14ac:dyDescent="0.25">
      <c r="A52" s="5" t="s">
        <v>77</v>
      </c>
      <c r="B52" s="5" t="s">
        <v>1723</v>
      </c>
      <c r="C52" s="5" t="s">
        <v>1724</v>
      </c>
      <c r="D52" s="5" t="s">
        <v>539</v>
      </c>
      <c r="E52" s="6" t="s">
        <v>78</v>
      </c>
      <c r="F52" s="6" t="str">
        <f>VLOOKUP($E52,'CC master listing'!$C$2:$H$297,2,FALSE)</f>
        <v>Pavan K Eluri</v>
      </c>
      <c r="G52" s="6" t="str">
        <f>VLOOKUP($E52,'CC master listing'!$C$2:$H$297,4,FALSE)</f>
        <v>Brian Fellon</v>
      </c>
      <c r="H52" s="6" t="str">
        <f>VLOOKUP($E52,'CC master listing'!$C$2:$H$297,6,FALSE)</f>
        <v>Simon Upton</v>
      </c>
      <c r="I52" s="6" t="str">
        <f>VLOOKUP($A52,'Plant in-Service Timing'!$C$4:$J$1354,7,FALSE)</f>
        <v>Operational: Operational</v>
      </c>
      <c r="J52" s="28" t="str">
        <f>VLOOKUP($A52,'Plant in-Service Timing'!$C$4:$J$1354,8,FALSE)</f>
        <v>Annually: Annually</v>
      </c>
      <c r="K52" s="7">
        <v>1015113.0646157184</v>
      </c>
      <c r="L52" s="7">
        <v>2060909.0679070319</v>
      </c>
      <c r="M52" s="7">
        <v>2092055.7198174356</v>
      </c>
      <c r="N52" s="7">
        <v>2123673.0930907195</v>
      </c>
      <c r="O52" s="7">
        <v>0</v>
      </c>
      <c r="P52" s="7">
        <v>7291750.9454309056</v>
      </c>
    </row>
    <row r="53" spans="1:16" x14ac:dyDescent="0.25">
      <c r="A53" s="5" t="s">
        <v>79</v>
      </c>
      <c r="B53" s="5" t="s">
        <v>1725</v>
      </c>
      <c r="C53" s="5" t="s">
        <v>1726</v>
      </c>
      <c r="D53" s="5" t="s">
        <v>539</v>
      </c>
      <c r="E53" s="6" t="s">
        <v>29</v>
      </c>
      <c r="F53" s="6" t="str">
        <f>VLOOKUP($E53,'CC master listing'!$C$2:$H$297,2,FALSE)</f>
        <v>Chakradhari Damidi</v>
      </c>
      <c r="G53" s="6" t="str">
        <f>VLOOKUP($E53,'CC master listing'!$C$2:$H$297,4,FALSE)</f>
        <v>Brian Fellon</v>
      </c>
      <c r="H53" s="6" t="str">
        <f>VLOOKUP($E53,'CC master listing'!$C$2:$H$297,6,FALSE)</f>
        <v>Simon Upton</v>
      </c>
      <c r="I53" s="6" t="str">
        <f>VLOOKUP($A53,'Plant in-Service Timing'!$C$4:$J$1354,7,FALSE)</f>
        <v>In-Service Date: In-Service Date</v>
      </c>
      <c r="J53" s="28">
        <f>VLOOKUP($A53,'Plant in-Service Timing'!$C$4:$J$1354,8,FALSE)</f>
        <v>45383</v>
      </c>
      <c r="K53" s="7">
        <v>495052.36957792327</v>
      </c>
      <c r="L53" s="7">
        <v>225051.27021544799</v>
      </c>
      <c r="M53" s="7">
        <v>0</v>
      </c>
      <c r="N53" s="7">
        <v>0</v>
      </c>
      <c r="O53" s="7">
        <v>0</v>
      </c>
      <c r="P53" s="7">
        <v>720103.63979337132</v>
      </c>
    </row>
    <row r="54" spans="1:16" x14ac:dyDescent="0.25">
      <c r="A54" s="5" t="s">
        <v>80</v>
      </c>
      <c r="B54" s="5" t="s">
        <v>1727</v>
      </c>
      <c r="C54" s="5" t="s">
        <v>1728</v>
      </c>
      <c r="D54" s="5" t="s">
        <v>539</v>
      </c>
      <c r="E54" s="6" t="s">
        <v>72</v>
      </c>
      <c r="F54" s="6" t="str">
        <f>VLOOKUP($E54,'CC master listing'!$C$2:$H$297,2,FALSE)</f>
        <v>Gerritt Rosa</v>
      </c>
      <c r="G54" s="6" t="str">
        <f>VLOOKUP($E54,'CC master listing'!$C$2:$H$297,4,FALSE)</f>
        <v>Brian Fellon</v>
      </c>
      <c r="H54" s="6" t="str">
        <f>VLOOKUP($E54,'CC master listing'!$C$2:$H$297,6,FALSE)</f>
        <v>Simon Upton</v>
      </c>
      <c r="I54" s="6" t="str">
        <f>VLOOKUP($A54,'Plant in-Service Timing'!$C$4:$J$1354,7,FALSE)</f>
        <v>In-Service Date: In-Service Date</v>
      </c>
      <c r="J54" s="28">
        <f>VLOOKUP($A54,'Plant in-Service Timing'!$C$4:$J$1354,8,FALSE)</f>
        <v>45627</v>
      </c>
      <c r="K54" s="7">
        <v>1138124.5282704406</v>
      </c>
      <c r="L54" s="7">
        <v>0</v>
      </c>
      <c r="M54" s="7">
        <v>0</v>
      </c>
      <c r="N54" s="7">
        <v>0</v>
      </c>
      <c r="O54" s="7">
        <v>0</v>
      </c>
      <c r="P54" s="7">
        <v>1138124.5282704406</v>
      </c>
    </row>
    <row r="55" spans="1:16" x14ac:dyDescent="0.25">
      <c r="A55" s="5" t="s">
        <v>81</v>
      </c>
      <c r="B55" s="5" t="s">
        <v>1729</v>
      </c>
      <c r="C55" s="5" t="s">
        <v>1730</v>
      </c>
      <c r="D55" s="5" t="s">
        <v>539</v>
      </c>
      <c r="E55" s="6" t="s">
        <v>82</v>
      </c>
      <c r="F55" s="6" t="str">
        <f>VLOOKUP($E55,'CC master listing'!$C$2:$H$297,2,FALSE)</f>
        <v>Jason R Weber</v>
      </c>
      <c r="G55" s="6" t="str">
        <f>VLOOKUP($E55,'CC master listing'!$C$2:$H$297,4,FALSE)</f>
        <v>William Neumann</v>
      </c>
      <c r="H55" s="6" t="str">
        <f>VLOOKUP($E55,'CC master listing'!$C$2:$H$297,6,FALSE)</f>
        <v>Simon Upton</v>
      </c>
      <c r="I55" s="6" t="str">
        <f>VLOOKUP($A55,'Plant in-Service Timing'!$C$4:$J$1354,7,FALSE)</f>
        <v>% CWIP to Close: % CWIP to Close</v>
      </c>
      <c r="J55" s="28" t="str">
        <f>VLOOKUP($A55,'Plant in-Service Timing'!$C$4:$J$1354,8,FALSE)</f>
        <v>Closing every December</v>
      </c>
      <c r="K55" s="7">
        <v>2525125.4177104202</v>
      </c>
      <c r="L55" s="7">
        <v>2276069.1895996924</v>
      </c>
      <c r="M55" s="7">
        <v>0</v>
      </c>
      <c r="N55" s="7">
        <v>0</v>
      </c>
      <c r="O55" s="7">
        <v>0</v>
      </c>
      <c r="P55" s="7">
        <v>4801194.6073101126</v>
      </c>
    </row>
    <row r="56" spans="1:16" x14ac:dyDescent="0.25">
      <c r="A56" s="5" t="s">
        <v>83</v>
      </c>
      <c r="B56" s="5" t="s">
        <v>1731</v>
      </c>
      <c r="C56" s="5" t="s">
        <v>1732</v>
      </c>
      <c r="D56" s="5" t="s">
        <v>539</v>
      </c>
      <c r="E56" s="6" t="s">
        <v>84</v>
      </c>
      <c r="F56" s="6" t="str">
        <f>VLOOKUP($E56,'CC master listing'!$C$2:$H$297,2,FALSE)</f>
        <v>Kevin Rodwell,</v>
      </c>
      <c r="G56" s="6" t="str">
        <f>VLOOKUP($E56,'CC master listing'!$C$2:$H$297,4,FALSE)</f>
        <v>William Neumann</v>
      </c>
      <c r="H56" s="6" t="str">
        <f>VLOOKUP($E56,'CC master listing'!$C$2:$H$297,6,FALSE)</f>
        <v>Simon Upton</v>
      </c>
      <c r="I56" s="6" t="str">
        <f>VLOOKUP($A56,'Plant in-Service Timing'!$C$4:$J$1354,7,FALSE)</f>
        <v>% CWIP to Close: % CWIP to Close</v>
      </c>
      <c r="J56" s="28" t="str">
        <f>VLOOKUP($A56,'Plant in-Service Timing'!$C$4:$J$1354,8,FALSE)</f>
        <v>Closing every December</v>
      </c>
      <c r="K56" s="7">
        <v>1015113.0646157184</v>
      </c>
      <c r="L56" s="7">
        <v>1030454.5339535172</v>
      </c>
      <c r="M56" s="7">
        <v>1046027.8599087166</v>
      </c>
      <c r="N56" s="7">
        <v>1061836.5465453591</v>
      </c>
      <c r="O56" s="7">
        <v>1077884.1508846309</v>
      </c>
      <c r="P56" s="7">
        <v>5231316.1559079429</v>
      </c>
    </row>
    <row r="57" spans="1:16" x14ac:dyDescent="0.25">
      <c r="A57" s="5" t="s">
        <v>85</v>
      </c>
      <c r="B57" s="5" t="s">
        <v>1733</v>
      </c>
      <c r="C57" s="5" t="s">
        <v>1734</v>
      </c>
      <c r="D57" s="5" t="s">
        <v>539</v>
      </c>
      <c r="E57" s="6" t="s">
        <v>84</v>
      </c>
      <c r="F57" s="6" t="str">
        <f>VLOOKUP($E57,'CC master listing'!$C$2:$H$297,2,FALSE)</f>
        <v>Kevin Rodwell,</v>
      </c>
      <c r="G57" s="6" t="str">
        <f>VLOOKUP($E57,'CC master listing'!$C$2:$H$297,4,FALSE)</f>
        <v>William Neumann</v>
      </c>
      <c r="H57" s="6" t="str">
        <f>VLOOKUP($E57,'CC master listing'!$C$2:$H$297,6,FALSE)</f>
        <v>Simon Upton</v>
      </c>
      <c r="I57" s="6" t="str">
        <f>VLOOKUP($A57,'Plant in-Service Timing'!$C$4:$J$1354,7,FALSE)</f>
        <v>% CWIP to Close: % CWIP to Close</v>
      </c>
      <c r="J57" s="28" t="str">
        <f>VLOOKUP($A57,'Plant in-Service Timing'!$C$4:$J$1354,8,FALSE)</f>
        <v>Closing every December</v>
      </c>
      <c r="K57" s="7">
        <v>0</v>
      </c>
      <c r="L57" s="7">
        <v>2889555.0230087037</v>
      </c>
      <c r="M57" s="7">
        <v>1752466.2036223325</v>
      </c>
      <c r="N57" s="7">
        <v>1561216.1612885755</v>
      </c>
      <c r="O57" s="7">
        <v>1261525.315651224</v>
      </c>
      <c r="P57" s="7">
        <v>7464762.7035708353</v>
      </c>
    </row>
    <row r="58" spans="1:16" x14ac:dyDescent="0.25">
      <c r="A58" s="5" t="s">
        <v>86</v>
      </c>
      <c r="B58" s="5" t="s">
        <v>1735</v>
      </c>
      <c r="C58" s="5" t="s">
        <v>1736</v>
      </c>
      <c r="D58" s="5" t="s">
        <v>539</v>
      </c>
      <c r="E58" s="6" t="s">
        <v>87</v>
      </c>
      <c r="F58" s="6" t="str">
        <f>VLOOKUP($E58,'CC master listing'!$C$2:$H$297,2,FALSE)</f>
        <v>Bryan Amstrup</v>
      </c>
      <c r="G58" s="6" t="str">
        <f>VLOOKUP($E58,'CC master listing'!$C$2:$H$297,4,FALSE)</f>
        <v>Brian Fellon</v>
      </c>
      <c r="H58" s="6" t="str">
        <f>VLOOKUP($E58,'CC master listing'!$C$2:$H$297,6,FALSE)</f>
        <v>Simon Upton</v>
      </c>
      <c r="I58" s="6" t="str">
        <f>VLOOKUP($A58,'Plant in-Service Timing'!$C$4:$J$1354,7,FALSE)</f>
        <v>% CWIP to Close: % CWIP to Close</v>
      </c>
      <c r="J58" s="28" t="str">
        <f>VLOOKUP($A58,'Plant in-Service Timing'!$C$4:$J$1354,8,FALSE)</f>
        <v>Closing every Mar, June, Sept, and Dec</v>
      </c>
      <c r="K58" s="7">
        <v>1015113.0646157184</v>
      </c>
      <c r="L58" s="7">
        <v>1030454.5339535172</v>
      </c>
      <c r="M58" s="7">
        <v>1046027.8599087166</v>
      </c>
      <c r="N58" s="7">
        <v>1061836.5465453591</v>
      </c>
      <c r="O58" s="7">
        <v>1077884.1508846309</v>
      </c>
      <c r="P58" s="7">
        <v>5231316.1559079429</v>
      </c>
    </row>
    <row r="59" spans="1:16" x14ac:dyDescent="0.25">
      <c r="A59" s="5" t="s">
        <v>88</v>
      </c>
      <c r="B59" s="5" t="s">
        <v>1737</v>
      </c>
      <c r="C59" s="5" t="s">
        <v>1738</v>
      </c>
      <c r="D59" s="5" t="s">
        <v>539</v>
      </c>
      <c r="E59" s="6" t="s">
        <v>89</v>
      </c>
      <c r="F59" s="6" t="str">
        <f>VLOOKUP($E59,'CC master listing'!$C$2:$H$297,2,FALSE)</f>
        <v>Dhanalakshmi Panchapakesan</v>
      </c>
      <c r="G59" s="6" t="str">
        <f>VLOOKUP($E59,'CC master listing'!$C$2:$H$297,4,FALSE)</f>
        <v>Brian Fellon</v>
      </c>
      <c r="H59" s="6" t="str">
        <f>VLOOKUP($E59,'CC master listing'!$C$2:$H$297,6,FALSE)</f>
        <v>Simon Upton</v>
      </c>
      <c r="I59" s="6" t="str">
        <f>VLOOKUP($A59,'Plant in-Service Timing'!$C$4:$J$1354,7,FALSE)</f>
        <v>In-Service Date: In-Service Date</v>
      </c>
      <c r="J59" s="28">
        <f>VLOOKUP($A59,'Plant in-Service Timing'!$C$4:$J$1354,8,FALSE)</f>
        <v>45627</v>
      </c>
      <c r="K59" s="7">
        <v>456800.87907707406</v>
      </c>
      <c r="L59" s="7">
        <v>0</v>
      </c>
      <c r="M59" s="7">
        <v>0</v>
      </c>
      <c r="N59" s="7">
        <v>0</v>
      </c>
      <c r="O59" s="7">
        <v>0</v>
      </c>
      <c r="P59" s="7">
        <v>456800.87907707406</v>
      </c>
    </row>
    <row r="60" spans="1:16" x14ac:dyDescent="0.25">
      <c r="A60" s="5" t="s">
        <v>90</v>
      </c>
      <c r="B60" s="5" t="s">
        <v>1739</v>
      </c>
      <c r="C60" s="5" t="s">
        <v>1740</v>
      </c>
      <c r="D60" s="5" t="s">
        <v>539</v>
      </c>
      <c r="E60" s="6" t="s">
        <v>51</v>
      </c>
      <c r="F60" s="6" t="str">
        <f>VLOOKUP($E60,'CC master listing'!$C$2:$H$297,2,FALSE)</f>
        <v>Adam Harrison</v>
      </c>
      <c r="G60" s="6" t="str">
        <f>VLOOKUP($E60,'CC master listing'!$C$2:$H$297,4,FALSE)</f>
        <v>Brian Fellon</v>
      </c>
      <c r="H60" s="6" t="str">
        <f>VLOOKUP($E60,'CC master listing'!$C$2:$H$297,6,FALSE)</f>
        <v>Simon Upton</v>
      </c>
      <c r="I60" s="6" t="str">
        <f>VLOOKUP($A60,'Plant in-Service Timing'!$C$4:$J$1354,7,FALSE)</f>
        <v>In-Service Date: In-Service Date</v>
      </c>
      <c r="J60" s="28">
        <f>VLOOKUP($A60,'Plant in-Service Timing'!$C$4:$J$1354,8,FALSE)</f>
        <v>45505</v>
      </c>
      <c r="K60" s="7">
        <v>3179089.4761278597</v>
      </c>
      <c r="L60" s="7">
        <v>0</v>
      </c>
      <c r="M60" s="7">
        <v>0</v>
      </c>
      <c r="N60" s="7">
        <v>0</v>
      </c>
      <c r="O60" s="7">
        <v>0</v>
      </c>
      <c r="P60" s="7">
        <v>3179089.4761278597</v>
      </c>
    </row>
    <row r="61" spans="1:16" x14ac:dyDescent="0.25">
      <c r="A61" s="5" t="s">
        <v>91</v>
      </c>
      <c r="B61" s="5" t="s">
        <v>1741</v>
      </c>
      <c r="C61" s="5" t="s">
        <v>1742</v>
      </c>
      <c r="D61" s="5" t="s">
        <v>539</v>
      </c>
      <c r="E61" s="6" t="s">
        <v>72</v>
      </c>
      <c r="F61" s="6" t="str">
        <f>VLOOKUP($E61,'CC master listing'!$C$2:$H$297,2,FALSE)</f>
        <v>Gerritt Rosa</v>
      </c>
      <c r="G61" s="6" t="str">
        <f>VLOOKUP($E61,'CC master listing'!$C$2:$H$297,4,FALSE)</f>
        <v>Brian Fellon</v>
      </c>
      <c r="H61" s="6" t="str">
        <f>VLOOKUP($E61,'CC master listing'!$C$2:$H$297,6,FALSE)</f>
        <v>Simon Upton</v>
      </c>
      <c r="I61" s="6" t="str">
        <f>VLOOKUP($A61,'Plant in-Service Timing'!$C$4:$J$1354,7,FALSE)</f>
        <v>In-Service Date: In-Service Date</v>
      </c>
      <c r="J61" s="28">
        <f>VLOOKUP($A61,'Plant in-Service Timing'!$C$4:$J$1354,8,FALSE)</f>
        <v>45627</v>
      </c>
      <c r="K61" s="7">
        <v>0</v>
      </c>
      <c r="L61" s="7">
        <v>0</v>
      </c>
      <c r="M61" s="7">
        <v>0</v>
      </c>
      <c r="N61" s="7">
        <v>1958252.7630140514</v>
      </c>
      <c r="O61" s="7">
        <v>0</v>
      </c>
      <c r="P61" s="7">
        <v>1958252.7630140514</v>
      </c>
    </row>
    <row r="62" spans="1:16" x14ac:dyDescent="0.25">
      <c r="A62" s="5" t="s">
        <v>92</v>
      </c>
      <c r="B62" s="5" t="s">
        <v>1743</v>
      </c>
      <c r="C62" s="5" t="s">
        <v>1744</v>
      </c>
      <c r="D62" s="5" t="s">
        <v>539</v>
      </c>
      <c r="E62" s="6" t="s">
        <v>93</v>
      </c>
      <c r="F62" s="6" t="str">
        <f>VLOOKUP($E62,'CC master listing'!$C$2:$H$297,2,FALSE)</f>
        <v>Lindsay Yonce</v>
      </c>
      <c r="G62" s="6" t="str">
        <f>VLOOKUP($E62,'CC master listing'!$C$2:$H$297,4,FALSE)</f>
        <v>Eileen Figone</v>
      </c>
      <c r="H62" s="6" t="str">
        <f>VLOOKUP($E62,'CC master listing'!$C$2:$H$297,6,FALSE)</f>
        <v>Simon Upton</v>
      </c>
      <c r="I62" s="6" t="str">
        <f>VLOOKUP($A62,'Plant in-Service Timing'!$C$4:$J$1354,7,FALSE)</f>
        <v>% CWIP to Close: % CWIP to Close</v>
      </c>
      <c r="J62" s="28" t="str">
        <f>VLOOKUP($A62,'Plant in-Service Timing'!$C$4:$J$1354,8,FALSE)</f>
        <v>Closing every December</v>
      </c>
      <c r="K62" s="7">
        <v>4321903.6599364448</v>
      </c>
      <c r="L62" s="7">
        <v>5407952.6369049475</v>
      </c>
      <c r="M62" s="7">
        <v>5152272.6697675809</v>
      </c>
      <c r="N62" s="7">
        <v>5204053.8709619399</v>
      </c>
      <c r="O62" s="7">
        <v>5256355.4818801209</v>
      </c>
      <c r="P62" s="7">
        <v>25342538.319451034</v>
      </c>
    </row>
    <row r="63" spans="1:16" x14ac:dyDescent="0.25">
      <c r="A63" s="5" t="s">
        <v>94</v>
      </c>
      <c r="B63" s="5" t="s">
        <v>1745</v>
      </c>
      <c r="C63" s="5" t="s">
        <v>1746</v>
      </c>
      <c r="D63" s="5" t="s">
        <v>539</v>
      </c>
      <c r="E63" s="6" t="s">
        <v>93</v>
      </c>
      <c r="F63" s="6" t="str">
        <f>VLOOKUP($E63,'CC master listing'!$C$2:$H$297,2,FALSE)</f>
        <v>Lindsay Yonce</v>
      </c>
      <c r="G63" s="6" t="str">
        <f>VLOOKUP($E63,'CC master listing'!$C$2:$H$297,4,FALSE)</f>
        <v>Eileen Figone</v>
      </c>
      <c r="H63" s="6" t="str">
        <f>VLOOKUP($E63,'CC master listing'!$C$2:$H$297,6,FALSE)</f>
        <v>Simon Upton</v>
      </c>
      <c r="I63" s="6" t="str">
        <f>VLOOKUP($A63,'Plant in-Service Timing'!$C$4:$J$1354,7,FALSE)</f>
        <v>% CWIP to Close: % CWIP to Close</v>
      </c>
      <c r="J63" s="28" t="str">
        <f>VLOOKUP($A63,'Plant in-Service Timing'!$C$4:$J$1354,8,FALSE)</f>
        <v>Closing every December</v>
      </c>
      <c r="K63" s="7">
        <v>4040200.6683366722</v>
      </c>
      <c r="L63" s="7">
        <v>4080805.3601070247</v>
      </c>
      <c r="M63" s="7">
        <v>4121818.1358140637</v>
      </c>
      <c r="N63" s="7">
        <v>4163243.0967695513</v>
      </c>
      <c r="O63" s="7">
        <v>4205084.3855040949</v>
      </c>
      <c r="P63" s="7">
        <v>20611151.646531407</v>
      </c>
    </row>
    <row r="64" spans="1:16" x14ac:dyDescent="0.25">
      <c r="A64" s="5" t="s">
        <v>95</v>
      </c>
      <c r="B64" s="5" t="s">
        <v>1747</v>
      </c>
      <c r="C64" s="5" t="s">
        <v>1748</v>
      </c>
      <c r="D64" s="5" t="s">
        <v>539</v>
      </c>
      <c r="E64" s="6" t="s">
        <v>35</v>
      </c>
      <c r="F64" s="6" t="str">
        <f>VLOOKUP($E64,'CC master listing'!$C$2:$H$297,2,FALSE)</f>
        <v>Timothy M Foley</v>
      </c>
      <c r="G64" s="6" t="str">
        <f>VLOOKUP($E64,'CC master listing'!$C$2:$H$297,4,FALSE)</f>
        <v>Timothy Foley</v>
      </c>
      <c r="H64" s="6" t="str">
        <f>VLOOKUP($E64,'CC master listing'!$C$2:$H$297,6,FALSE)</f>
        <v>Simon Upton</v>
      </c>
      <c r="I64" s="6" t="str">
        <f>VLOOKUP($A64,'Plant in-Service Timing'!$C$4:$J$1354,7,FALSE)</f>
        <v>% CWIP to Close: % CWIP to Close</v>
      </c>
      <c r="J64" s="28" t="str">
        <f>VLOOKUP($A64,'Plant in-Service Timing'!$C$4:$J$1354,8,FALSE)</f>
        <v>Closing every December</v>
      </c>
      <c r="K64" s="7">
        <v>1015113.0646157184</v>
      </c>
      <c r="L64" s="7">
        <v>1030454.5339535172</v>
      </c>
      <c r="M64" s="7">
        <v>1046027.8599087166</v>
      </c>
      <c r="N64" s="7">
        <v>1061836.5465453591</v>
      </c>
      <c r="O64" s="7">
        <v>0</v>
      </c>
      <c r="P64" s="7">
        <v>4153432.0050233118</v>
      </c>
    </row>
    <row r="65" spans="1:16" x14ac:dyDescent="0.25">
      <c r="A65" s="5" t="s">
        <v>96</v>
      </c>
      <c r="B65" s="5" t="s">
        <v>1749</v>
      </c>
      <c r="C65" s="5" t="s">
        <v>1750</v>
      </c>
      <c r="D65" s="5" t="s">
        <v>539</v>
      </c>
      <c r="E65" s="6" t="s">
        <v>97</v>
      </c>
      <c r="F65" s="6" t="str">
        <f>VLOOKUP($E65,'CC master listing'!$C$2:$H$297,2,FALSE)</f>
        <v>Darcy Rowe</v>
      </c>
      <c r="G65" s="6" t="str">
        <f>VLOOKUP($E65,'CC master listing'!$C$2:$H$297,4,FALSE)</f>
        <v>Timothy Foley</v>
      </c>
      <c r="H65" s="6" t="str">
        <f>VLOOKUP($E65,'CC master listing'!$C$2:$H$297,6,FALSE)</f>
        <v>Simon Upton</v>
      </c>
      <c r="I65" s="6" t="str">
        <f>VLOOKUP($A65,'Plant in-Service Timing'!$C$4:$J$1354,7,FALSE)</f>
        <v>% CWIP to Close: % CWIP to Close</v>
      </c>
      <c r="J65" s="28" t="str">
        <f>VLOOKUP($A65,'Plant in-Service Timing'!$C$4:$J$1354,8,FALSE)</f>
        <v>Closing every December</v>
      </c>
      <c r="K65" s="7">
        <v>2436190.146032556</v>
      </c>
      <c r="L65" s="7">
        <v>1030454.5339535172</v>
      </c>
      <c r="M65" s="7">
        <v>0</v>
      </c>
      <c r="N65" s="7">
        <v>0</v>
      </c>
      <c r="O65" s="7">
        <v>0</v>
      </c>
      <c r="P65" s="7">
        <v>3466644.6799860732</v>
      </c>
    </row>
    <row r="66" spans="1:16" x14ac:dyDescent="0.25">
      <c r="A66" s="5" t="s">
        <v>98</v>
      </c>
      <c r="B66" s="5" t="s">
        <v>1751</v>
      </c>
      <c r="C66" s="5" t="s">
        <v>1752</v>
      </c>
      <c r="D66" s="5" t="s">
        <v>539</v>
      </c>
      <c r="E66" s="6" t="s">
        <v>97</v>
      </c>
      <c r="F66" s="6" t="str">
        <f>VLOOKUP($E66,'CC master listing'!$C$2:$H$297,2,FALSE)</f>
        <v>Darcy Rowe</v>
      </c>
      <c r="G66" s="6" t="str">
        <f>VLOOKUP($E66,'CC master listing'!$C$2:$H$297,4,FALSE)</f>
        <v>Timothy Foley</v>
      </c>
      <c r="H66" s="6" t="str">
        <f>VLOOKUP($E66,'CC master listing'!$C$2:$H$297,6,FALSE)</f>
        <v>Simon Upton</v>
      </c>
      <c r="I66" s="6" t="str">
        <f>VLOOKUP($A66,'Plant in-Service Timing'!$C$4:$J$1354,7,FALSE)</f>
        <v>% CWIP to Close: % CWIP to Close</v>
      </c>
      <c r="J66" s="28" t="str">
        <f>VLOOKUP($A66,'Plant in-Service Timing'!$C$4:$J$1354,8,FALSE)</f>
        <v>Closing every December</v>
      </c>
      <c r="K66" s="7">
        <v>3496049.394536532</v>
      </c>
      <c r="L66" s="7">
        <v>1707463.1627609765</v>
      </c>
      <c r="M66" s="7">
        <v>0</v>
      </c>
      <c r="N66" s="7">
        <v>0</v>
      </c>
      <c r="O66" s="7">
        <v>0</v>
      </c>
      <c r="P66" s="7">
        <v>5203512.5572975082</v>
      </c>
    </row>
    <row r="67" spans="1:16" x14ac:dyDescent="0.25">
      <c r="A67" s="5" t="s">
        <v>99</v>
      </c>
      <c r="B67" s="5" t="s">
        <v>1753</v>
      </c>
      <c r="C67" s="5" t="s">
        <v>1754</v>
      </c>
      <c r="D67" s="5" t="s">
        <v>1037</v>
      </c>
      <c r="E67" s="6" t="s">
        <v>100</v>
      </c>
      <c r="F67" s="6" t="str">
        <f>VLOOKUP($E67,'CC master listing'!$C$2:$H$297,2,FALSE)</f>
        <v>Pamela Snavely</v>
      </c>
      <c r="G67" s="6" t="str">
        <f>VLOOKUP($E67,'CC master listing'!$C$2:$H$297,4,FALSE)</f>
        <v>Mark Carlson</v>
      </c>
      <c r="H67" s="6" t="str">
        <f>VLOOKUP($E67,'CC master listing'!$C$2:$H$297,6,FALSE)</f>
        <v>Ronald Roberts</v>
      </c>
      <c r="I67" s="6" t="str">
        <f>VLOOKUP($A67,'Plant in-Service Timing'!$C$4:$J$1354,7,FALSE)</f>
        <v>% CWIP to Close: % CWIP to Close</v>
      </c>
      <c r="J67" s="28" t="str">
        <f>VLOOKUP($A67,'Plant in-Service Timing'!$C$4:$J$1354,8,FALSE)</f>
        <v>Closing every December</v>
      </c>
      <c r="K67" s="7">
        <v>548445.54410827917</v>
      </c>
      <c r="L67" s="7">
        <v>116149.58200664246</v>
      </c>
      <c r="M67" s="7">
        <v>743930.06459943356</v>
      </c>
      <c r="N67" s="7">
        <v>909295.46865908185</v>
      </c>
      <c r="O67" s="7">
        <v>167719.3700912988</v>
      </c>
      <c r="P67" s="7">
        <v>2485540.0294647356</v>
      </c>
    </row>
    <row r="68" spans="1:16" x14ac:dyDescent="0.25">
      <c r="A68" s="5" t="s">
        <v>101</v>
      </c>
      <c r="B68" s="5" t="s">
        <v>1753</v>
      </c>
      <c r="C68" s="5" t="s">
        <v>1754</v>
      </c>
      <c r="D68" s="5" t="s">
        <v>1037</v>
      </c>
      <c r="E68" s="6" t="s">
        <v>100</v>
      </c>
      <c r="F68" s="6" t="str">
        <f>VLOOKUP($E68,'CC master listing'!$C$2:$H$297,2,FALSE)</f>
        <v>Pamela Snavely</v>
      </c>
      <c r="G68" s="6" t="str">
        <f>VLOOKUP($E68,'CC master listing'!$C$2:$H$297,4,FALSE)</f>
        <v>Mark Carlson</v>
      </c>
      <c r="H68" s="6" t="str">
        <f>VLOOKUP($E68,'CC master listing'!$C$2:$H$297,6,FALSE)</f>
        <v>Ronald Roberts</v>
      </c>
      <c r="I68" s="6" t="str">
        <f>VLOOKUP($A68,'Plant in-Service Timing'!$C$4:$J$1354,7,FALSE)</f>
        <v>Operational: Operational</v>
      </c>
      <c r="J68" s="28" t="str">
        <f>VLOOKUP($A68,'Plant in-Service Timing'!$C$4:$J$1354,8,FALSE)</f>
        <v>Annually: Annually</v>
      </c>
      <c r="K68" s="7">
        <v>12535.893188752445</v>
      </c>
      <c r="L68" s="7">
        <v>2654.8465378105807</v>
      </c>
      <c r="M68" s="7">
        <v>17004.109031249642</v>
      </c>
      <c r="N68" s="7">
        <v>20783.888199256322</v>
      </c>
      <c r="O68" s="7">
        <v>3833.5840845746047</v>
      </c>
      <c r="P68" s="7">
        <v>56812.321041643598</v>
      </c>
    </row>
    <row r="69" spans="1:16" x14ac:dyDescent="0.25">
      <c r="A69" s="5" t="s">
        <v>102</v>
      </c>
      <c r="B69" s="5" t="s">
        <v>1753</v>
      </c>
      <c r="C69" s="5" t="s">
        <v>1754</v>
      </c>
      <c r="D69" s="5" t="s">
        <v>1037</v>
      </c>
      <c r="E69" s="6" t="s">
        <v>100</v>
      </c>
      <c r="F69" s="6" t="str">
        <f>VLOOKUP($E69,'CC master listing'!$C$2:$H$297,2,FALSE)</f>
        <v>Pamela Snavely</v>
      </c>
      <c r="G69" s="6" t="str">
        <f>VLOOKUP($E69,'CC master listing'!$C$2:$H$297,4,FALSE)</f>
        <v>Mark Carlson</v>
      </c>
      <c r="H69" s="6" t="str">
        <f>VLOOKUP($E69,'CC master listing'!$C$2:$H$297,6,FALSE)</f>
        <v>Ronald Roberts</v>
      </c>
      <c r="I69" s="6" t="str">
        <f>VLOOKUP($A69,'Plant in-Service Timing'!$C$4:$J$1354,7,FALSE)</f>
        <v>% CWIP to Close: % CWIP to Close</v>
      </c>
      <c r="J69" s="28" t="str">
        <f>VLOOKUP($A69,'Plant in-Service Timing'!$C$4:$J$1354,8,FALSE)</f>
        <v>Closing Sept 2023 and every December</v>
      </c>
      <c r="K69" s="7">
        <v>1766210.6448334686</v>
      </c>
      <c r="L69" s="7">
        <v>374047.39693279192</v>
      </c>
      <c r="M69" s="7">
        <v>2395747.7879476799</v>
      </c>
      <c r="N69" s="7">
        <v>2928289.5144234002</v>
      </c>
      <c r="O69" s="7">
        <v>540122.42415362399</v>
      </c>
      <c r="P69" s="7">
        <v>8004417.7682909649</v>
      </c>
    </row>
    <row r="70" spans="1:16" x14ac:dyDescent="0.25">
      <c r="A70" s="5" t="s">
        <v>103</v>
      </c>
      <c r="B70" s="5" t="s">
        <v>1753</v>
      </c>
      <c r="C70" s="5" t="s">
        <v>1754</v>
      </c>
      <c r="D70" s="5" t="s">
        <v>1037</v>
      </c>
      <c r="E70" s="6" t="s">
        <v>100</v>
      </c>
      <c r="F70" s="6" t="str">
        <f>VLOOKUP($E70,'CC master listing'!$C$2:$H$297,2,FALSE)</f>
        <v>Pamela Snavely</v>
      </c>
      <c r="G70" s="6" t="str">
        <f>VLOOKUP($E70,'CC master listing'!$C$2:$H$297,4,FALSE)</f>
        <v>Mark Carlson</v>
      </c>
      <c r="H70" s="6" t="str">
        <f>VLOOKUP($E70,'CC master listing'!$C$2:$H$297,6,FALSE)</f>
        <v>Ronald Roberts</v>
      </c>
      <c r="I70" s="6" t="str">
        <f>VLOOKUP($A70,'Plant in-Service Timing'!$C$4:$J$1354,7,FALSE)</f>
        <v>Operational: Operational</v>
      </c>
      <c r="J70" s="28" t="str">
        <f>VLOOKUP($A70,'Plant in-Service Timing'!$C$4:$J$1354,8,FALSE)</f>
        <v>Annually: Annually</v>
      </c>
      <c r="K70" s="7">
        <v>12535.893188752445</v>
      </c>
      <c r="L70" s="7">
        <v>2654.8465378105921</v>
      </c>
      <c r="M70" s="7">
        <v>17004.109031249642</v>
      </c>
      <c r="N70" s="7">
        <v>20783.888199256322</v>
      </c>
      <c r="O70" s="7">
        <v>3833.5840845746047</v>
      </c>
      <c r="P70" s="7">
        <v>56812.321041643612</v>
      </c>
    </row>
    <row r="71" spans="1:16" x14ac:dyDescent="0.25">
      <c r="A71" s="5" t="s">
        <v>104</v>
      </c>
      <c r="B71" s="5" t="s">
        <v>1753</v>
      </c>
      <c r="C71" s="5" t="s">
        <v>1754</v>
      </c>
      <c r="D71" s="5" t="s">
        <v>1037</v>
      </c>
      <c r="E71" s="6" t="s">
        <v>100</v>
      </c>
      <c r="F71" s="6" t="str">
        <f>VLOOKUP($E71,'CC master listing'!$C$2:$H$297,2,FALSE)</f>
        <v>Pamela Snavely</v>
      </c>
      <c r="G71" s="6" t="str">
        <f>VLOOKUP($E71,'CC master listing'!$C$2:$H$297,4,FALSE)</f>
        <v>Mark Carlson</v>
      </c>
      <c r="H71" s="6" t="str">
        <f>VLOOKUP($E71,'CC master listing'!$C$2:$H$297,6,FALSE)</f>
        <v>Ronald Roberts</v>
      </c>
      <c r="I71" s="6" t="str">
        <f>VLOOKUP($A71,'Plant in-Service Timing'!$C$4:$J$1354,7,FALSE)</f>
        <v>In-Service Date: In-Service Date</v>
      </c>
      <c r="J71" s="28">
        <f>VLOOKUP($A71,'Plant in-Service Timing'!$C$4:$J$1354,8,FALSE)</f>
        <v>46722</v>
      </c>
      <c r="K71" s="7">
        <v>66496.645419737164</v>
      </c>
      <c r="L71" s="7">
        <v>14082.633459816241</v>
      </c>
      <c r="M71" s="7">
        <v>90198.296356263498</v>
      </c>
      <c r="N71" s="7">
        <v>110248.13495295554</v>
      </c>
      <c r="O71" s="7">
        <v>20335.246776626042</v>
      </c>
      <c r="P71" s="7">
        <v>301360.95696539845</v>
      </c>
    </row>
    <row r="72" spans="1:16" x14ac:dyDescent="0.25">
      <c r="A72" s="5" t="s">
        <v>105</v>
      </c>
      <c r="B72" s="5" t="s">
        <v>1755</v>
      </c>
      <c r="C72" s="5" t="s">
        <v>1756</v>
      </c>
      <c r="D72" s="5" t="s">
        <v>1037</v>
      </c>
      <c r="E72" s="6" t="s">
        <v>106</v>
      </c>
      <c r="F72" s="6" t="str">
        <f>VLOOKUP($E72,'CC master listing'!$C$2:$H$297,2,FALSE)</f>
        <v>Michael Likavec</v>
      </c>
      <c r="G72" s="6" t="str">
        <f>VLOOKUP($E72,'CC master listing'!$C$2:$H$297,4,FALSE)</f>
        <v>Ronald Roberts</v>
      </c>
      <c r="H72" s="6" t="str">
        <f>VLOOKUP($E72,'CC master listing'!$C$2:$H$297,6,FALSE)</f>
        <v>Ronald Roberts</v>
      </c>
      <c r="I72" s="6" t="str">
        <f>VLOOKUP($A72,'Plant in-Service Timing'!$C$4:$J$1354,7,FALSE)</f>
        <v>In-Service Date: In-Service Date</v>
      </c>
      <c r="J72" s="28">
        <f>VLOOKUP($A72,'Plant in-Service Timing'!$C$4:$J$1354,8,FALSE)</f>
        <v>47088</v>
      </c>
      <c r="K72" s="7">
        <v>394752.95767072443</v>
      </c>
      <c r="L72" s="7">
        <v>4248608.0278309193</v>
      </c>
      <c r="M72" s="7">
        <v>46426416.448431723</v>
      </c>
      <c r="N72" s="7">
        <v>46790919.677178375</v>
      </c>
      <c r="O72" s="7">
        <v>47249571.311730616</v>
      </c>
      <c r="P72" s="7">
        <v>145110268.42284235</v>
      </c>
    </row>
    <row r="73" spans="1:16" x14ac:dyDescent="0.25">
      <c r="A73" s="5" t="s">
        <v>107</v>
      </c>
      <c r="B73" s="5" t="s">
        <v>1757</v>
      </c>
      <c r="C73" s="5" t="s">
        <v>1758</v>
      </c>
      <c r="D73" s="5" t="s">
        <v>1037</v>
      </c>
      <c r="E73" s="6" t="s">
        <v>106</v>
      </c>
      <c r="F73" s="6" t="str">
        <f>VLOOKUP($E73,'CC master listing'!$C$2:$H$297,2,FALSE)</f>
        <v>Michael Likavec</v>
      </c>
      <c r="G73" s="6" t="str">
        <f>VLOOKUP($E73,'CC master listing'!$C$2:$H$297,4,FALSE)</f>
        <v>Ronald Roberts</v>
      </c>
      <c r="H73" s="6" t="str">
        <f>VLOOKUP($E73,'CC master listing'!$C$2:$H$297,6,FALSE)</f>
        <v>Ronald Roberts</v>
      </c>
      <c r="I73" s="6" t="str">
        <f>VLOOKUP($A73,'Plant in-Service Timing'!$C$4:$J$1354,7,FALSE)</f>
        <v>In-Service Date: In-Service Date</v>
      </c>
      <c r="J73" s="28">
        <f>VLOOKUP($A73,'Plant in-Service Timing'!$C$4:$J$1354,8,FALSE)</f>
        <v>45992</v>
      </c>
      <c r="K73" s="7">
        <v>102852863.04722174</v>
      </c>
      <c r="L73" s="7">
        <v>36880138.41397956</v>
      </c>
      <c r="M73" s="7">
        <v>0</v>
      </c>
      <c r="N73" s="7">
        <v>0</v>
      </c>
      <c r="O73" s="7">
        <v>0</v>
      </c>
      <c r="P73" s="7">
        <v>139733001.46120131</v>
      </c>
    </row>
    <row r="74" spans="1:16" x14ac:dyDescent="0.25">
      <c r="A74" s="5" t="s">
        <v>108</v>
      </c>
      <c r="B74" s="5" t="s">
        <v>1759</v>
      </c>
      <c r="C74" s="5" t="s">
        <v>1760</v>
      </c>
      <c r="D74" s="5" t="s">
        <v>1037</v>
      </c>
      <c r="E74" s="6" t="s">
        <v>106</v>
      </c>
      <c r="F74" s="6" t="str">
        <f>VLOOKUP($E74,'CC master listing'!$C$2:$H$297,2,FALSE)</f>
        <v>Michael Likavec</v>
      </c>
      <c r="G74" s="6" t="str">
        <f>VLOOKUP($E74,'CC master listing'!$C$2:$H$297,4,FALSE)</f>
        <v>Ronald Roberts</v>
      </c>
      <c r="H74" s="6" t="str">
        <f>VLOOKUP($E74,'CC master listing'!$C$2:$H$297,6,FALSE)</f>
        <v>Ronald Roberts</v>
      </c>
      <c r="I74" s="6" t="str">
        <f>VLOOKUP($A74,'Plant in-Service Timing'!$C$4:$J$1354,7,FALSE)</f>
        <v>In-Service Date: In-Service Date</v>
      </c>
      <c r="J74" s="28">
        <f>VLOOKUP($A74,'Plant in-Service Timing'!$C$4:$J$1354,8,FALSE)</f>
        <v>45870</v>
      </c>
      <c r="K74" s="7">
        <v>18783324</v>
      </c>
      <c r="L74" s="7">
        <v>4159008</v>
      </c>
      <c r="M74" s="7">
        <v>0</v>
      </c>
      <c r="N74" s="7">
        <v>0</v>
      </c>
      <c r="O74" s="7">
        <v>0</v>
      </c>
      <c r="P74" s="7">
        <v>22942332</v>
      </c>
    </row>
    <row r="75" spans="1:16" x14ac:dyDescent="0.25">
      <c r="A75" s="5" t="s">
        <v>109</v>
      </c>
      <c r="B75" s="5" t="s">
        <v>1761</v>
      </c>
      <c r="C75" s="5" t="s">
        <v>1762</v>
      </c>
      <c r="D75" s="5" t="s">
        <v>1763</v>
      </c>
      <c r="E75" s="6" t="s">
        <v>110</v>
      </c>
      <c r="F75" s="6" t="str">
        <f>VLOOKUP($E75,'CC master listing'!$C$2:$H$297,2,FALSE)</f>
        <v>Stephanie G Imamovic</v>
      </c>
      <c r="G75" s="6" t="str">
        <f>VLOOKUP($E75,'CC master listing'!$C$2:$H$297,4,FALSE)</f>
        <v>Jens Nedrud</v>
      </c>
      <c r="H75" s="6" t="str">
        <f>VLOOKUP($E75,'CC master listing'!$C$2:$H$297,6,FALSE)</f>
        <v>Joshua Jacobs</v>
      </c>
      <c r="I75" s="6" t="str">
        <f>VLOOKUP($A75,'Plant in-Service Timing'!$C$4:$J$1354,7,FALSE)</f>
        <v>Operational: Operational</v>
      </c>
      <c r="J75" s="28" t="str">
        <f>VLOOKUP($A75,'Plant in-Service Timing'!$C$4:$J$1354,8,FALSE)</f>
        <v>Annually: Annually</v>
      </c>
      <c r="K75" s="7">
        <v>1914383.000000004</v>
      </c>
      <c r="L75" s="7">
        <v>1873572.999999996</v>
      </c>
      <c r="M75" s="7">
        <v>135726</v>
      </c>
      <c r="N75" s="7">
        <v>1604460</v>
      </c>
      <c r="O75" s="7">
        <v>1652594.000000004</v>
      </c>
      <c r="P75" s="7">
        <v>7180736.0000000037</v>
      </c>
    </row>
    <row r="76" spans="1:16" x14ac:dyDescent="0.25">
      <c r="A76" s="5" t="s">
        <v>111</v>
      </c>
      <c r="B76" s="5" t="s">
        <v>1764</v>
      </c>
      <c r="C76" s="5" t="s">
        <v>1765</v>
      </c>
      <c r="D76" s="5" t="s">
        <v>1037</v>
      </c>
      <c r="E76" s="6" t="s">
        <v>112</v>
      </c>
      <c r="F76" s="6" t="str">
        <f>VLOOKUP($E76,'CC master listing'!$C$2:$H$297,2,FALSE)</f>
        <v>Nancy Atwood</v>
      </c>
      <c r="G76" s="6" t="str">
        <f>VLOOKUP($E76,'CC master listing'!$C$2:$H$297,4,FALSE)</f>
        <v>Mark Carlson</v>
      </c>
      <c r="H76" s="6" t="str">
        <f>VLOOKUP($E76,'CC master listing'!$C$2:$H$297,6,FALSE)</f>
        <v>Ronald Roberts</v>
      </c>
      <c r="I76" s="6" t="str">
        <f>VLOOKUP($A76,'Plant in-Service Timing'!$C$4:$J$1354,7,FALSE)</f>
        <v>Operational: Operational</v>
      </c>
      <c r="J76" s="28" t="str">
        <f>VLOOKUP($A76,'Plant in-Service Timing'!$C$4:$J$1354,8,FALSE)</f>
        <v>Annually: Annually</v>
      </c>
      <c r="K76" s="7">
        <v>14517379.412002318</v>
      </c>
      <c r="L76" s="7">
        <v>15339983.605488116</v>
      </c>
      <c r="M76" s="7">
        <v>0</v>
      </c>
      <c r="N76" s="7">
        <v>0</v>
      </c>
      <c r="O76" s="7">
        <v>0</v>
      </c>
      <c r="P76" s="7">
        <v>29857363.017490432</v>
      </c>
    </row>
    <row r="77" spans="1:16" x14ac:dyDescent="0.25">
      <c r="A77" s="5" t="s">
        <v>113</v>
      </c>
      <c r="B77" s="5" t="s">
        <v>1766</v>
      </c>
      <c r="C77" s="5" t="s">
        <v>1767</v>
      </c>
      <c r="D77" s="5" t="s">
        <v>1037</v>
      </c>
      <c r="E77" s="6" t="s">
        <v>114</v>
      </c>
      <c r="F77" s="6" t="str">
        <f>VLOOKUP($E77,'CC master listing'!$C$2:$H$297,2,FALSE)</f>
        <v>Steven Nims</v>
      </c>
      <c r="G77" s="6" t="str">
        <f>VLOOKUP($E77,'CC master listing'!$C$2:$H$297,4,FALSE)</f>
        <v>Mark Carlson</v>
      </c>
      <c r="H77" s="6" t="str">
        <f>VLOOKUP($E77,'CC master listing'!$C$2:$H$297,6,FALSE)</f>
        <v>Ronald Roberts</v>
      </c>
      <c r="I77" s="6" t="str">
        <f>VLOOKUP($A77,'Plant in-Service Timing'!$C$4:$J$1354,7,FALSE)</f>
        <v>Operational: Operational</v>
      </c>
      <c r="J77" s="28" t="str">
        <f>VLOOKUP($A77,'Plant in-Service Timing'!$C$4:$J$1354,8,FALSE)</f>
        <v>Annually: Annually</v>
      </c>
      <c r="K77" s="7">
        <v>8149.9448566876536</v>
      </c>
      <c r="L77" s="7">
        <v>13558.382737375317</v>
      </c>
      <c r="M77" s="7">
        <v>27541.634117740436</v>
      </c>
      <c r="N77" s="7">
        <v>7443.7507084044601</v>
      </c>
      <c r="O77" s="7">
        <v>800.75799885530023</v>
      </c>
      <c r="P77" s="7">
        <v>57494.470419063167</v>
      </c>
    </row>
    <row r="78" spans="1:16" x14ac:dyDescent="0.25">
      <c r="A78" s="5" t="s">
        <v>115</v>
      </c>
      <c r="B78" s="5" t="s">
        <v>1766</v>
      </c>
      <c r="C78" s="5" t="s">
        <v>1767</v>
      </c>
      <c r="D78" s="5" t="s">
        <v>1037</v>
      </c>
      <c r="E78" s="6" t="s">
        <v>114</v>
      </c>
      <c r="F78" s="6" t="str">
        <f>VLOOKUP($E78,'CC master listing'!$C$2:$H$297,2,FALSE)</f>
        <v>Steven Nims</v>
      </c>
      <c r="G78" s="6" t="str">
        <f>VLOOKUP($E78,'CC master listing'!$C$2:$H$297,4,FALSE)</f>
        <v>Mark Carlson</v>
      </c>
      <c r="H78" s="6" t="str">
        <f>VLOOKUP($E78,'CC master listing'!$C$2:$H$297,6,FALSE)</f>
        <v>Ronald Roberts</v>
      </c>
      <c r="I78" s="6" t="str">
        <f>VLOOKUP($A78,'Plant in-Service Timing'!$C$4:$J$1354,7,FALSE)</f>
        <v>% CWIP to Close: % CWIP to Close</v>
      </c>
      <c r="J78" s="28" t="str">
        <f>VLOOKUP($A78,'Plant in-Service Timing'!$C$4:$J$1354,8,FALSE)</f>
        <v>Closing Oct 2023, Oct 2024, and every November</v>
      </c>
      <c r="K78" s="7">
        <v>1111192.6166618678</v>
      </c>
      <c r="L78" s="7">
        <v>1848598.3717159079</v>
      </c>
      <c r="M78" s="7">
        <v>3755124.8530623838</v>
      </c>
      <c r="N78" s="7">
        <v>1014907.5819406597</v>
      </c>
      <c r="O78" s="7">
        <v>109178.20816061051</v>
      </c>
      <c r="P78" s="7">
        <v>7839001.63154143</v>
      </c>
    </row>
    <row r="79" spans="1:16" x14ac:dyDescent="0.25">
      <c r="A79" s="5" t="s">
        <v>116</v>
      </c>
      <c r="B79" s="5" t="s">
        <v>1768</v>
      </c>
      <c r="C79" s="5" t="s">
        <v>1769</v>
      </c>
      <c r="D79" s="5" t="s">
        <v>1037</v>
      </c>
      <c r="E79" s="6" t="s">
        <v>114</v>
      </c>
      <c r="F79" s="6" t="str">
        <f>VLOOKUP($E79,'CC master listing'!$C$2:$H$297,2,FALSE)</f>
        <v>Steven Nims</v>
      </c>
      <c r="G79" s="6" t="str">
        <f>VLOOKUP($E79,'CC master listing'!$C$2:$H$297,4,FALSE)</f>
        <v>Mark Carlson</v>
      </c>
      <c r="H79" s="6" t="str">
        <f>VLOOKUP($E79,'CC master listing'!$C$2:$H$297,6,FALSE)</f>
        <v>Ronald Roberts</v>
      </c>
      <c r="I79" s="6" t="str">
        <f>VLOOKUP($A79,'Plant in-Service Timing'!$C$4:$J$1354,7,FALSE)</f>
        <v>% CWIP to Close: % CWIP to Close</v>
      </c>
      <c r="J79" s="28" t="str">
        <f>VLOOKUP($A79,'Plant in-Service Timing'!$C$4:$J$1354,8,FALSE)</f>
        <v>Closing May 2024 then every Jul and Oct 2025</v>
      </c>
      <c r="K79" s="7">
        <v>5374997.5780228078</v>
      </c>
      <c r="L79" s="7">
        <v>3914783.394579805</v>
      </c>
      <c r="M79" s="7">
        <v>1139757.2124735783</v>
      </c>
      <c r="N79" s="7">
        <v>512135.66368926479</v>
      </c>
      <c r="O79" s="7">
        <v>25705539.209512208</v>
      </c>
      <c r="P79" s="7">
        <v>36647213.058277667</v>
      </c>
    </row>
    <row r="80" spans="1:16" x14ac:dyDescent="0.25">
      <c r="A80" s="5" t="s">
        <v>117</v>
      </c>
      <c r="B80" s="5" t="s">
        <v>1766</v>
      </c>
      <c r="C80" s="5" t="s">
        <v>1767</v>
      </c>
      <c r="D80" s="5" t="s">
        <v>1037</v>
      </c>
      <c r="E80" s="6" t="s">
        <v>112</v>
      </c>
      <c r="F80" s="6" t="str">
        <f>VLOOKUP($E80,'CC master listing'!$C$2:$H$297,2,FALSE)</f>
        <v>Nancy Atwood</v>
      </c>
      <c r="G80" s="6" t="str">
        <f>VLOOKUP($E80,'CC master listing'!$C$2:$H$297,4,FALSE)</f>
        <v>Mark Carlson</v>
      </c>
      <c r="H80" s="6" t="str">
        <f>VLOOKUP($E80,'CC master listing'!$C$2:$H$297,6,FALSE)</f>
        <v>Ronald Roberts</v>
      </c>
      <c r="I80" s="6" t="str">
        <f>VLOOKUP($A80,'Plant in-Service Timing'!$C$4:$J$1354,7,FALSE)</f>
        <v>Operational: Operational</v>
      </c>
      <c r="J80" s="28" t="str">
        <f>VLOOKUP($A80,'Plant in-Service Timing'!$C$4:$J$1354,8,FALSE)</f>
        <v>Annually: Annually</v>
      </c>
      <c r="K80" s="7">
        <v>8149.9448566876536</v>
      </c>
      <c r="L80" s="7">
        <v>13558.382737375317</v>
      </c>
      <c r="M80" s="7">
        <v>27541.634117740436</v>
      </c>
      <c r="N80" s="7">
        <v>7443.7507084044601</v>
      </c>
      <c r="O80" s="7">
        <v>800.75799885530023</v>
      </c>
      <c r="P80" s="7">
        <v>57494.470419063167</v>
      </c>
    </row>
    <row r="81" spans="1:16" x14ac:dyDescent="0.25">
      <c r="A81" s="5" t="s">
        <v>118</v>
      </c>
      <c r="B81" s="5" t="s">
        <v>1766</v>
      </c>
      <c r="C81" s="5" t="s">
        <v>1767</v>
      </c>
      <c r="D81" s="5" t="s">
        <v>1037</v>
      </c>
      <c r="E81" s="6" t="s">
        <v>112</v>
      </c>
      <c r="F81" s="6" t="str">
        <f>VLOOKUP($E81,'CC master listing'!$C$2:$H$297,2,FALSE)</f>
        <v>Nancy Atwood</v>
      </c>
      <c r="G81" s="6" t="str">
        <f>VLOOKUP($E81,'CC master listing'!$C$2:$H$297,4,FALSE)</f>
        <v>Mark Carlson</v>
      </c>
      <c r="H81" s="6" t="str">
        <f>VLOOKUP($E81,'CC master listing'!$C$2:$H$297,6,FALSE)</f>
        <v>Ronald Roberts</v>
      </c>
      <c r="I81" s="6" t="str">
        <f>VLOOKUP($A81,'Plant in-Service Timing'!$C$4:$J$1354,7,FALSE)</f>
        <v>% CWIP to Close: % CWIP to Close</v>
      </c>
      <c r="J81" s="28" t="str">
        <f>VLOOKUP($A81,'Plant in-Service Timing'!$C$4:$J$1354,8,FALSE)</f>
        <v>Closing Oct 2023 (51%), and every June</v>
      </c>
      <c r="K81" s="7">
        <v>178127.23227397914</v>
      </c>
      <c r="L81" s="7">
        <v>296335.40270376002</v>
      </c>
      <c r="M81" s="7">
        <v>601956.84068586479</v>
      </c>
      <c r="N81" s="7">
        <v>162692.47642056481</v>
      </c>
      <c r="O81" s="7">
        <v>17501.567012481235</v>
      </c>
      <c r="P81" s="7">
        <v>1256613.51909665</v>
      </c>
    </row>
    <row r="82" spans="1:16" x14ac:dyDescent="0.25">
      <c r="A82" s="5" t="s">
        <v>119</v>
      </c>
      <c r="B82" s="5" t="s">
        <v>1770</v>
      </c>
      <c r="C82" s="5" t="s">
        <v>1771</v>
      </c>
      <c r="D82" s="5" t="s">
        <v>1037</v>
      </c>
      <c r="E82" s="6" t="s">
        <v>112</v>
      </c>
      <c r="F82" s="6" t="str">
        <f>VLOOKUP($E82,'CC master listing'!$C$2:$H$297,2,FALSE)</f>
        <v>Nancy Atwood</v>
      </c>
      <c r="G82" s="6" t="str">
        <f>VLOOKUP($E82,'CC master listing'!$C$2:$H$297,4,FALSE)</f>
        <v>Mark Carlson</v>
      </c>
      <c r="H82" s="6" t="str">
        <f>VLOOKUP($E82,'CC master listing'!$C$2:$H$297,6,FALSE)</f>
        <v>Ronald Roberts</v>
      </c>
      <c r="I82" s="6" t="str">
        <f>VLOOKUP($A82,'Plant in-Service Timing'!$C$4:$J$1354,7,FALSE)</f>
        <v>% CWIP to Close: % CWIP to Close</v>
      </c>
      <c r="J82" s="28" t="str">
        <f>VLOOKUP($A82,'Plant in-Service Timing'!$C$4:$J$1354,8,FALSE)</f>
        <v>Closing Oct 2023 (14%), Jul 2024, Jul 2027, Jul 2028, and Oct 2028</v>
      </c>
      <c r="K82" s="7">
        <v>4845120</v>
      </c>
      <c r="L82" s="7">
        <v>0</v>
      </c>
      <c r="M82" s="7">
        <v>0</v>
      </c>
      <c r="N82" s="7">
        <v>7790322</v>
      </c>
      <c r="O82" s="7">
        <v>0</v>
      </c>
      <c r="P82" s="7">
        <v>12635442</v>
      </c>
    </row>
    <row r="83" spans="1:16" x14ac:dyDescent="0.25">
      <c r="A83" s="5" t="s">
        <v>120</v>
      </c>
      <c r="B83" s="5" t="s">
        <v>1772</v>
      </c>
      <c r="C83" s="5" t="s">
        <v>1773</v>
      </c>
      <c r="D83" s="5" t="s">
        <v>1037</v>
      </c>
      <c r="E83" s="6" t="s">
        <v>112</v>
      </c>
      <c r="F83" s="6" t="str">
        <f>VLOOKUP($E83,'CC master listing'!$C$2:$H$297,2,FALSE)</f>
        <v>Nancy Atwood</v>
      </c>
      <c r="G83" s="6" t="str">
        <f>VLOOKUP($E83,'CC master listing'!$C$2:$H$297,4,FALSE)</f>
        <v>Mark Carlson</v>
      </c>
      <c r="H83" s="6" t="str">
        <f>VLOOKUP($E83,'CC master listing'!$C$2:$H$297,6,FALSE)</f>
        <v>Ronald Roberts</v>
      </c>
      <c r="I83" s="6" t="str">
        <f>VLOOKUP($A83,'Plant in-Service Timing'!$C$4:$J$1354,7,FALSE)</f>
        <v>% CWIP to Close: % CWIP to Close</v>
      </c>
      <c r="J83" s="28" t="str">
        <f>VLOOKUP($A83,'Plant in-Service Timing'!$C$4:$J$1354,8,FALSE)</f>
        <v>Closing Jun 2027</v>
      </c>
      <c r="K83" s="7">
        <v>444747.8015513593</v>
      </c>
      <c r="L83" s="7">
        <v>874702.28219688265</v>
      </c>
      <c r="M83" s="7">
        <v>1048235.2293743113</v>
      </c>
      <c r="N83" s="7">
        <v>379057.27795224119</v>
      </c>
      <c r="O83" s="7">
        <v>259270.30253205114</v>
      </c>
      <c r="P83" s="7">
        <v>3006012.8936068458</v>
      </c>
    </row>
    <row r="84" spans="1:16" x14ac:dyDescent="0.25">
      <c r="A84" s="5" t="s">
        <v>121</v>
      </c>
      <c r="B84" s="5" t="s">
        <v>1774</v>
      </c>
      <c r="C84" s="5" t="s">
        <v>1775</v>
      </c>
      <c r="D84" s="5" t="s">
        <v>1037</v>
      </c>
      <c r="E84" s="6" t="s">
        <v>112</v>
      </c>
      <c r="F84" s="6" t="str">
        <f>VLOOKUP($E84,'CC master listing'!$C$2:$H$297,2,FALSE)</f>
        <v>Nancy Atwood</v>
      </c>
      <c r="G84" s="6" t="str">
        <f>VLOOKUP($E84,'CC master listing'!$C$2:$H$297,4,FALSE)</f>
        <v>Mark Carlson</v>
      </c>
      <c r="H84" s="6" t="str">
        <f>VLOOKUP($E84,'CC master listing'!$C$2:$H$297,6,FALSE)</f>
        <v>Ronald Roberts</v>
      </c>
      <c r="I84" s="6" t="str">
        <f>VLOOKUP($A84,'Plant in-Service Timing'!$C$4:$J$1354,7,FALSE)</f>
        <v>% CWIP to Close: % CWIP to Close</v>
      </c>
      <c r="J84" s="28" t="str">
        <f>VLOOKUP($A84,'Plant in-Service Timing'!$C$4:$J$1354,8,FALSE)</f>
        <v>Closing June 2027, Oct 2027, and Oct 2028</v>
      </c>
      <c r="K84" s="7">
        <v>0</v>
      </c>
      <c r="L84" s="7">
        <v>0</v>
      </c>
      <c r="M84" s="7">
        <v>0</v>
      </c>
      <c r="N84" s="7">
        <v>10250251.782571437</v>
      </c>
      <c r="O84" s="7">
        <v>0</v>
      </c>
      <c r="P84" s="7">
        <v>10250251.782571437</v>
      </c>
    </row>
    <row r="85" spans="1:16" x14ac:dyDescent="0.25">
      <c r="A85" s="5" t="s">
        <v>122</v>
      </c>
      <c r="B85" s="5" t="s">
        <v>1766</v>
      </c>
      <c r="C85" s="5" t="s">
        <v>1767</v>
      </c>
      <c r="D85" s="5" t="s">
        <v>1037</v>
      </c>
      <c r="E85" s="6" t="s">
        <v>123</v>
      </c>
      <c r="F85" s="6" t="str">
        <f>VLOOKUP($E85,'CC master listing'!$C$2:$H$297,2,FALSE)</f>
        <v>Stephen Sziebert</v>
      </c>
      <c r="G85" s="6" t="str">
        <f>VLOOKUP($E85,'CC master listing'!$C$2:$H$297,4,FALSE)</f>
        <v>Mark Carlson</v>
      </c>
      <c r="H85" s="6" t="str">
        <f>VLOOKUP($E85,'CC master listing'!$C$2:$H$297,6,FALSE)</f>
        <v>Ronald Roberts</v>
      </c>
      <c r="I85" s="6" t="str">
        <f>VLOOKUP($A85,'Plant in-Service Timing'!$C$4:$J$1354,7,FALSE)</f>
        <v>Operational: Operational</v>
      </c>
      <c r="J85" s="28" t="str">
        <f>VLOOKUP($A85,'Plant in-Service Timing'!$C$4:$J$1354,8,FALSE)</f>
        <v>Annually: Annually</v>
      </c>
      <c r="K85" s="7">
        <v>8149.9448566876536</v>
      </c>
      <c r="L85" s="7">
        <v>13558.382737375317</v>
      </c>
      <c r="M85" s="7">
        <v>27541.634117740436</v>
      </c>
      <c r="N85" s="7">
        <v>7443.7507084044601</v>
      </c>
      <c r="O85" s="7">
        <v>800.75799885530023</v>
      </c>
      <c r="P85" s="7">
        <v>57494.470419063167</v>
      </c>
    </row>
    <row r="86" spans="1:16" x14ac:dyDescent="0.25">
      <c r="A86" s="5" t="s">
        <v>124</v>
      </c>
      <c r="B86" s="5" t="s">
        <v>1766</v>
      </c>
      <c r="C86" s="5" t="s">
        <v>1767</v>
      </c>
      <c r="D86" s="5" t="s">
        <v>1037</v>
      </c>
      <c r="E86" s="6" t="s">
        <v>123</v>
      </c>
      <c r="F86" s="6" t="str">
        <f>VLOOKUP($E86,'CC master listing'!$C$2:$H$297,2,FALSE)</f>
        <v>Stephen Sziebert</v>
      </c>
      <c r="G86" s="6" t="str">
        <f>VLOOKUP($E86,'CC master listing'!$C$2:$H$297,4,FALSE)</f>
        <v>Mark Carlson</v>
      </c>
      <c r="H86" s="6" t="str">
        <f>VLOOKUP($E86,'CC master listing'!$C$2:$H$297,6,FALSE)</f>
        <v>Ronald Roberts</v>
      </c>
      <c r="I86" s="6" t="str">
        <f>VLOOKUP($A86,'Plant in-Service Timing'!$C$4:$J$1354,7,FALSE)</f>
        <v>% CWIP to Close: % CWIP to Close</v>
      </c>
      <c r="J86" s="28" t="str">
        <f>VLOOKUP($A86,'Plant in-Service Timing'!$C$4:$J$1354,8,FALSE)</f>
        <v>Closing Oct 2023 (27%), Aug 2024 (100%), June 2025 (40%), Jul 2025 (100%), June 2026 (33%), Aug 2026 (100%), Jun 2027 (63%), Aug 2027 (100%), and then every November</v>
      </c>
      <c r="K86" s="7">
        <v>1052396.1213507045</v>
      </c>
      <c r="L86" s="7">
        <v>1750783.5519762484</v>
      </c>
      <c r="M86" s="7">
        <v>3556430.0655833394</v>
      </c>
      <c r="N86" s="7">
        <v>961205.8132391175</v>
      </c>
      <c r="O86" s="7">
        <v>103401.26552443586</v>
      </c>
      <c r="P86" s="7">
        <v>7424216.8176738452</v>
      </c>
    </row>
    <row r="87" spans="1:16" x14ac:dyDescent="0.25">
      <c r="A87" s="5" t="s">
        <v>125</v>
      </c>
      <c r="B87" s="5" t="s">
        <v>1776</v>
      </c>
      <c r="C87" s="5" t="s">
        <v>1777</v>
      </c>
      <c r="D87" s="5" t="s">
        <v>1037</v>
      </c>
      <c r="E87" s="6" t="s">
        <v>123</v>
      </c>
      <c r="F87" s="6" t="str">
        <f>VLOOKUP($E87,'CC master listing'!$C$2:$H$297,2,FALSE)</f>
        <v>Stephen Sziebert</v>
      </c>
      <c r="G87" s="6" t="str">
        <f>VLOOKUP($E87,'CC master listing'!$C$2:$H$297,4,FALSE)</f>
        <v>Mark Carlson</v>
      </c>
      <c r="H87" s="6" t="str">
        <f>VLOOKUP($E87,'CC master listing'!$C$2:$H$297,6,FALSE)</f>
        <v>Ronald Roberts</v>
      </c>
      <c r="I87" s="6" t="str">
        <f>VLOOKUP($A87,'Plant in-Service Timing'!$C$4:$J$1354,7,FALSE)</f>
        <v>% CWIP to Close: % CWIP to Close</v>
      </c>
      <c r="J87" s="28" t="str">
        <f>VLOOKUP($A87,'Plant in-Service Timing'!$C$4:$J$1354,8,FALSE)</f>
        <v>Closing every August</v>
      </c>
      <c r="K87" s="7">
        <v>13139049.999999961</v>
      </c>
      <c r="L87" s="7">
        <v>12397200</v>
      </c>
      <c r="M87" s="7">
        <v>966420</v>
      </c>
      <c r="N87" s="7">
        <v>495495</v>
      </c>
      <c r="O87" s="7">
        <v>71240276.652109444</v>
      </c>
      <c r="P87" s="7">
        <v>98238441.652109414</v>
      </c>
    </row>
    <row r="88" spans="1:16" x14ac:dyDescent="0.25">
      <c r="A88" s="5" t="s">
        <v>126</v>
      </c>
      <c r="B88" s="5" t="s">
        <v>1766</v>
      </c>
      <c r="C88" s="5" t="s">
        <v>1767</v>
      </c>
      <c r="D88" s="5" t="s">
        <v>1037</v>
      </c>
      <c r="E88" s="6" t="s">
        <v>123</v>
      </c>
      <c r="F88" s="6" t="str">
        <f>VLOOKUP($E88,'CC master listing'!$C$2:$H$297,2,FALSE)</f>
        <v>Stephen Sziebert</v>
      </c>
      <c r="G88" s="6" t="str">
        <f>VLOOKUP($E88,'CC master listing'!$C$2:$H$297,4,FALSE)</f>
        <v>Mark Carlson</v>
      </c>
      <c r="H88" s="6" t="str">
        <f>VLOOKUP($E88,'CC master listing'!$C$2:$H$297,6,FALSE)</f>
        <v>Ronald Roberts</v>
      </c>
      <c r="I88" s="6" t="str">
        <f>VLOOKUP($A88,'Plant in-Service Timing'!$C$4:$J$1354,7,FALSE)</f>
        <v>Operational: Operational</v>
      </c>
      <c r="J88" s="28" t="str">
        <f>VLOOKUP($A88,'Plant in-Service Timing'!$C$4:$J$1354,8,FALSE)</f>
        <v>Annually: Annually</v>
      </c>
      <c r="K88" s="7">
        <v>8149.9448566876536</v>
      </c>
      <c r="L88" s="7">
        <v>13558.382737375317</v>
      </c>
      <c r="M88" s="7">
        <v>27541.634117740436</v>
      </c>
      <c r="N88" s="7">
        <v>7443.7507084044601</v>
      </c>
      <c r="O88" s="7">
        <v>800.75799885530023</v>
      </c>
      <c r="P88" s="7">
        <v>57494.470419063167</v>
      </c>
    </row>
    <row r="89" spans="1:16" x14ac:dyDescent="0.25">
      <c r="A89" s="5" t="s">
        <v>127</v>
      </c>
      <c r="B89" s="5" t="s">
        <v>1766</v>
      </c>
      <c r="C89" s="5" t="s">
        <v>1767</v>
      </c>
      <c r="D89" s="5" t="s">
        <v>1037</v>
      </c>
      <c r="E89" s="6" t="s">
        <v>123</v>
      </c>
      <c r="F89" s="6" t="str">
        <f>VLOOKUP($E89,'CC master listing'!$C$2:$H$297,2,FALSE)</f>
        <v>Stephen Sziebert</v>
      </c>
      <c r="G89" s="6" t="str">
        <f>VLOOKUP($E89,'CC master listing'!$C$2:$H$297,4,FALSE)</f>
        <v>Mark Carlson</v>
      </c>
      <c r="H89" s="6" t="str">
        <f>VLOOKUP($E89,'CC master listing'!$C$2:$H$297,6,FALSE)</f>
        <v>Ronald Roberts</v>
      </c>
      <c r="I89" s="6" t="str">
        <f>VLOOKUP($A89,'Plant in-Service Timing'!$C$4:$J$1354,7,FALSE)</f>
        <v>% CWIP to Close: % CWIP to Close</v>
      </c>
      <c r="J89" s="28" t="str">
        <f>VLOOKUP($A89,'Plant in-Service Timing'!$C$4:$J$1354,8,FALSE)</f>
        <v>Closing June 2024 (25%), Aug 2024 (100%), Aug 2025 (100%), Jun 2026 (75%), Aug 2026 (100%), Jun 2027 (60%), Aug 2027 (100%), and every November</v>
      </c>
      <c r="K89" s="7">
        <v>446835.76845588611</v>
      </c>
      <c r="L89" s="7">
        <v>743363.35717692354</v>
      </c>
      <c r="M89" s="7">
        <v>1510020.9218511358</v>
      </c>
      <c r="N89" s="7">
        <v>408117.37091136357</v>
      </c>
      <c r="O89" s="7">
        <v>43903.035180918727</v>
      </c>
      <c r="P89" s="7">
        <v>3152240.4535762277</v>
      </c>
    </row>
    <row r="90" spans="1:16" x14ac:dyDescent="0.25">
      <c r="A90" s="5" t="s">
        <v>128</v>
      </c>
      <c r="B90" s="5" t="s">
        <v>1778</v>
      </c>
      <c r="C90" s="5" t="s">
        <v>1779</v>
      </c>
      <c r="D90" s="5" t="s">
        <v>1037</v>
      </c>
      <c r="E90" s="6" t="s">
        <v>123</v>
      </c>
      <c r="F90" s="6" t="str">
        <f>VLOOKUP($E90,'CC master listing'!$C$2:$H$297,2,FALSE)</f>
        <v>Stephen Sziebert</v>
      </c>
      <c r="G90" s="6" t="str">
        <f>VLOOKUP($E90,'CC master listing'!$C$2:$H$297,4,FALSE)</f>
        <v>Mark Carlson</v>
      </c>
      <c r="H90" s="6" t="str">
        <f>VLOOKUP($E90,'CC master listing'!$C$2:$H$297,6,FALSE)</f>
        <v>Ronald Roberts</v>
      </c>
      <c r="I90" s="6" t="str">
        <f>VLOOKUP($A90,'Plant in-Service Timing'!$C$4:$J$1354,7,FALSE)</f>
        <v>% CWIP to Close: % CWIP to Close</v>
      </c>
      <c r="J90" s="28" t="str">
        <f>VLOOKUP($A90,'Plant in-Service Timing'!$C$4:$J$1354,8,FALSE)</f>
        <v>Closing Jun 2026 and every Sept 2026</v>
      </c>
      <c r="K90" s="7">
        <v>0</v>
      </c>
      <c r="L90" s="7">
        <v>0</v>
      </c>
      <c r="M90" s="7">
        <v>13196814</v>
      </c>
      <c r="N90" s="7">
        <v>11415039.999999993</v>
      </c>
      <c r="O90" s="7">
        <v>0</v>
      </c>
      <c r="P90" s="7">
        <v>24611853.999999993</v>
      </c>
    </row>
    <row r="91" spans="1:16" x14ac:dyDescent="0.25">
      <c r="A91" s="5" t="s">
        <v>129</v>
      </c>
      <c r="B91" s="5" t="s">
        <v>1772</v>
      </c>
      <c r="C91" s="5" t="s">
        <v>1773</v>
      </c>
      <c r="D91" s="5" t="s">
        <v>1037</v>
      </c>
      <c r="E91" s="6" t="s">
        <v>130</v>
      </c>
      <c r="F91" s="6" t="str">
        <f>VLOOKUP($E91,'CC master listing'!$C$2:$H$297,2,FALSE)</f>
        <v>Gerald L Klug</v>
      </c>
      <c r="G91" s="6" t="str">
        <f>VLOOKUP($E91,'CC master listing'!$C$2:$H$297,4,FALSE)</f>
        <v>Mark Carlson</v>
      </c>
      <c r="H91" s="6" t="str">
        <f>VLOOKUP($E91,'CC master listing'!$C$2:$H$297,6,FALSE)</f>
        <v>Ronald Roberts</v>
      </c>
      <c r="I91" s="6" t="str">
        <f>VLOOKUP($A91,'Plant in-Service Timing'!$C$4:$J$1354,7,FALSE)</f>
        <v>Operational: Operational</v>
      </c>
      <c r="J91" s="28" t="str">
        <f>VLOOKUP($A91,'Plant in-Service Timing'!$C$4:$J$1354,8,FALSE)</f>
        <v>Annually: Annually</v>
      </c>
      <c r="K91" s="7">
        <v>12335.486691483837</v>
      </c>
      <c r="L91" s="7">
        <v>24260.667109344125</v>
      </c>
      <c r="M91" s="7">
        <v>29073.761975635327</v>
      </c>
      <c r="N91" s="7">
        <v>10513.499990735747</v>
      </c>
      <c r="O91" s="7">
        <v>7191.0987647946249</v>
      </c>
      <c r="P91" s="7">
        <v>83374.514531993656</v>
      </c>
    </row>
    <row r="92" spans="1:16" x14ac:dyDescent="0.25">
      <c r="A92" s="5" t="s">
        <v>131</v>
      </c>
      <c r="B92" s="5" t="s">
        <v>1772</v>
      </c>
      <c r="C92" s="5" t="s">
        <v>1773</v>
      </c>
      <c r="D92" s="5" t="s">
        <v>1037</v>
      </c>
      <c r="E92" s="6" t="s">
        <v>130</v>
      </c>
      <c r="F92" s="6" t="str">
        <f>VLOOKUP($E92,'CC master listing'!$C$2:$H$297,2,FALSE)</f>
        <v>Gerald L Klug</v>
      </c>
      <c r="G92" s="6" t="str">
        <f>VLOOKUP($E92,'CC master listing'!$C$2:$H$297,4,FALSE)</f>
        <v>Mark Carlson</v>
      </c>
      <c r="H92" s="6" t="str">
        <f>VLOOKUP($E92,'CC master listing'!$C$2:$H$297,6,FALSE)</f>
        <v>Ronald Roberts</v>
      </c>
      <c r="I92" s="6" t="str">
        <f>VLOOKUP($A92,'Plant in-Service Timing'!$C$4:$J$1354,7,FALSE)</f>
        <v>% CWIP to Close: % CWIP to Close</v>
      </c>
      <c r="J92" s="28" t="str">
        <f>VLOOKUP($A92,'Plant in-Service Timing'!$C$4:$J$1354,8,FALSE)</f>
        <v>Closing Jun 2024, Jun 2025, Jun 2026 (86%), Sept 2026 (100%), Jun 2027, and Jun 2028</v>
      </c>
      <c r="K92" s="7">
        <v>1580144.7106057564</v>
      </c>
      <c r="L92" s="7">
        <v>3107730.2231668918</v>
      </c>
      <c r="M92" s="7">
        <v>3724275.5273634712</v>
      </c>
      <c r="N92" s="7">
        <v>1346752.8129055439</v>
      </c>
      <c r="O92" s="7">
        <v>921161.60155063949</v>
      </c>
      <c r="P92" s="7">
        <v>10680064.875592303</v>
      </c>
    </row>
    <row r="93" spans="1:16" x14ac:dyDescent="0.25">
      <c r="A93" s="5" t="s">
        <v>132</v>
      </c>
      <c r="B93" s="5" t="s">
        <v>1780</v>
      </c>
      <c r="C93" s="5" t="s">
        <v>1781</v>
      </c>
      <c r="D93" s="5" t="s">
        <v>1037</v>
      </c>
      <c r="E93" s="6" t="s">
        <v>130</v>
      </c>
      <c r="F93" s="6" t="str">
        <f>VLOOKUP($E93,'CC master listing'!$C$2:$H$297,2,FALSE)</f>
        <v>Gerald L Klug</v>
      </c>
      <c r="G93" s="6" t="str">
        <f>VLOOKUP($E93,'CC master listing'!$C$2:$H$297,4,FALSE)</f>
        <v>Mark Carlson</v>
      </c>
      <c r="H93" s="6" t="str">
        <f>VLOOKUP($E93,'CC master listing'!$C$2:$H$297,6,FALSE)</f>
        <v>Ronald Roberts</v>
      </c>
      <c r="I93" s="6" t="str">
        <f>VLOOKUP($A93,'Plant in-Service Timing'!$C$4:$J$1354,7,FALSE)</f>
        <v>In-Service Date: In-Service Date</v>
      </c>
      <c r="J93" s="28">
        <f>VLOOKUP($A93,'Plant in-Service Timing'!$C$4:$J$1354,8,FALSE)</f>
        <v>45962</v>
      </c>
      <c r="K93" s="7">
        <v>0</v>
      </c>
      <c r="L93" s="7">
        <v>9905144.1856070254</v>
      </c>
      <c r="M93" s="7">
        <v>6005636.7026570039</v>
      </c>
      <c r="N93" s="7">
        <v>-3194096.0223020748</v>
      </c>
      <c r="O93" s="7">
        <v>0</v>
      </c>
      <c r="P93" s="7">
        <v>12716684.865961956</v>
      </c>
    </row>
    <row r="94" spans="1:16" x14ac:dyDescent="0.25">
      <c r="A94" s="5" t="s">
        <v>133</v>
      </c>
      <c r="B94" s="5" t="s">
        <v>1782</v>
      </c>
      <c r="C94" s="5" t="s">
        <v>1783</v>
      </c>
      <c r="D94" s="5" t="s">
        <v>1037</v>
      </c>
      <c r="E94" s="6" t="s">
        <v>134</v>
      </c>
      <c r="F94" s="6" t="str">
        <f>VLOOKUP($E94,'CC master listing'!$C$2:$H$297,2,FALSE)</f>
        <v>Paul A Smith</v>
      </c>
      <c r="G94" s="6" t="str">
        <f>VLOOKUP($E94,'CC master listing'!$C$2:$H$297,4,FALSE)</f>
        <v>Mark Carlson</v>
      </c>
      <c r="H94" s="6" t="str">
        <f>VLOOKUP($E94,'CC master listing'!$C$2:$H$297,6,FALSE)</f>
        <v>Ronald Roberts</v>
      </c>
      <c r="I94" s="6" t="str">
        <f>VLOOKUP($A94,'Plant in-Service Timing'!$C$4:$J$1354,7,FALSE)</f>
        <v>% CWIP to Close: % CWIP to Close</v>
      </c>
      <c r="J94" s="28" t="str">
        <f>VLOOKUP($A94,'Plant in-Service Timing'!$C$4:$J$1354,8,FALSE)</f>
        <v>Closing every December</v>
      </c>
      <c r="K94" s="7">
        <v>2375779.5056593916</v>
      </c>
      <c r="L94" s="7">
        <v>2640273.3980931118</v>
      </c>
      <c r="M94" s="7">
        <v>3062563.1002605236</v>
      </c>
      <c r="N94" s="7">
        <v>3087989.2554880795</v>
      </c>
      <c r="O94" s="7">
        <v>3053439.3177887048</v>
      </c>
      <c r="P94" s="7">
        <v>14220044.577289812</v>
      </c>
    </row>
    <row r="95" spans="1:16" x14ac:dyDescent="0.25">
      <c r="A95" s="5" t="s">
        <v>135</v>
      </c>
      <c r="B95" s="5" t="s">
        <v>1784</v>
      </c>
      <c r="C95" s="5" t="s">
        <v>1785</v>
      </c>
      <c r="D95" s="5" t="s">
        <v>1037</v>
      </c>
      <c r="E95" s="6" t="s">
        <v>134</v>
      </c>
      <c r="F95" s="6" t="str">
        <f>VLOOKUP($E95,'CC master listing'!$C$2:$H$297,2,FALSE)</f>
        <v>Paul A Smith</v>
      </c>
      <c r="G95" s="6" t="str">
        <f>VLOOKUP($E95,'CC master listing'!$C$2:$H$297,4,FALSE)</f>
        <v>Mark Carlson</v>
      </c>
      <c r="H95" s="6" t="str">
        <f>VLOOKUP($E95,'CC master listing'!$C$2:$H$297,6,FALSE)</f>
        <v>Ronald Roberts</v>
      </c>
      <c r="I95" s="6" t="str">
        <f>VLOOKUP($A95,'Plant in-Service Timing'!$C$4:$J$1354,7,FALSE)</f>
        <v>Operational: Operational</v>
      </c>
      <c r="J95" s="28" t="str">
        <f>VLOOKUP($A95,'Plant in-Service Timing'!$C$4:$J$1354,8,FALSE)</f>
        <v>Annually: Annually</v>
      </c>
      <c r="K95" s="7">
        <v>1201.5053485274041</v>
      </c>
      <c r="L95" s="7">
        <v>16733.233314083282</v>
      </c>
      <c r="M95" s="7">
        <v>24293.498102994959</v>
      </c>
      <c r="N95" s="7">
        <v>25066.273897615323</v>
      </c>
      <c r="O95" s="7">
        <v>1362.8388371090523</v>
      </c>
      <c r="P95" s="7">
        <v>68657.34950033002</v>
      </c>
    </row>
    <row r="96" spans="1:16" x14ac:dyDescent="0.25">
      <c r="A96" s="5" t="s">
        <v>136</v>
      </c>
      <c r="B96" s="5" t="s">
        <v>1784</v>
      </c>
      <c r="C96" s="5" t="s">
        <v>1785</v>
      </c>
      <c r="D96" s="5" t="s">
        <v>1037</v>
      </c>
      <c r="E96" s="6" t="s">
        <v>134</v>
      </c>
      <c r="F96" s="6" t="str">
        <f>VLOOKUP($E96,'CC master listing'!$C$2:$H$297,2,FALSE)</f>
        <v>Paul A Smith</v>
      </c>
      <c r="G96" s="6" t="str">
        <f>VLOOKUP($E96,'CC master listing'!$C$2:$H$297,4,FALSE)</f>
        <v>Mark Carlson</v>
      </c>
      <c r="H96" s="6" t="str">
        <f>VLOOKUP($E96,'CC master listing'!$C$2:$H$297,6,FALSE)</f>
        <v>Ronald Roberts</v>
      </c>
      <c r="I96" s="6" t="str">
        <f>VLOOKUP($A96,'Plant in-Service Timing'!$C$4:$J$1354,7,FALSE)</f>
        <v>% CWIP to Close: % CWIP to Close</v>
      </c>
      <c r="J96" s="28" t="str">
        <f>VLOOKUP($A96,'Plant in-Service Timing'!$C$4:$J$1354,8,FALSE)</f>
        <v>Closing Jul 2025 (75%), Sept 2025 (95%), and then every December</v>
      </c>
      <c r="K96" s="7">
        <v>4298.4497507147271</v>
      </c>
      <c r="L96" s="7">
        <v>59864.038604346228</v>
      </c>
      <c r="M96" s="7">
        <v>86911.290900863023</v>
      </c>
      <c r="N96" s="7">
        <v>89675.937704820477</v>
      </c>
      <c r="O96" s="7">
        <v>4875.628948981067</v>
      </c>
      <c r="P96" s="7">
        <v>245625.34590972553</v>
      </c>
    </row>
    <row r="97" spans="1:16" x14ac:dyDescent="0.25">
      <c r="A97" s="5" t="s">
        <v>137</v>
      </c>
      <c r="B97" s="5" t="s">
        <v>1786</v>
      </c>
      <c r="C97" s="5" t="s">
        <v>1787</v>
      </c>
      <c r="D97" s="5" t="s">
        <v>1037</v>
      </c>
      <c r="E97" s="6" t="s">
        <v>138</v>
      </c>
      <c r="F97" s="6" t="str">
        <f>VLOOKUP($E97,'CC master listing'!$C$2:$H$297,2,FALSE)</f>
        <v>Patrick Haworth</v>
      </c>
      <c r="G97" s="6" t="str">
        <f>VLOOKUP($E97,'CC master listing'!$C$2:$H$297,4,FALSE)</f>
        <v>Mark Carlson</v>
      </c>
      <c r="H97" s="6" t="str">
        <f>VLOOKUP($E97,'CC master listing'!$C$2:$H$297,6,FALSE)</f>
        <v>Ronald Roberts</v>
      </c>
      <c r="I97" s="6" t="str">
        <f>VLOOKUP($A97,'Plant in-Service Timing'!$C$4:$J$1354,7,FALSE)</f>
        <v>% CWIP to Close: % CWIP to Close</v>
      </c>
      <c r="J97" s="28" t="str">
        <f>VLOOKUP($A97,'Plant in-Service Timing'!$C$4:$J$1354,8,FALSE)</f>
        <v>Closing every December</v>
      </c>
      <c r="K97" s="7">
        <v>2696915.905654416</v>
      </c>
      <c r="L97" s="7">
        <v>2770066.9945252915</v>
      </c>
      <c r="M97" s="7">
        <v>2625939.5679935515</v>
      </c>
      <c r="N97" s="7">
        <v>2716566.6820160523</v>
      </c>
      <c r="O97" s="7">
        <v>2674766.199377568</v>
      </c>
      <c r="P97" s="7">
        <v>13484255.349566879</v>
      </c>
    </row>
    <row r="98" spans="1:16" x14ac:dyDescent="0.25">
      <c r="A98" s="5" t="s">
        <v>139</v>
      </c>
      <c r="B98" s="5" t="s">
        <v>1788</v>
      </c>
      <c r="C98" s="5" t="s">
        <v>1789</v>
      </c>
      <c r="D98" s="5" t="s">
        <v>1037</v>
      </c>
      <c r="E98" s="6" t="s">
        <v>140</v>
      </c>
      <c r="F98" s="6" t="str">
        <f>VLOOKUP($E98,'CC master listing'!$C$2:$H$297,2,FALSE)</f>
        <v>Nancy Atwood</v>
      </c>
      <c r="G98" s="6" t="str">
        <f>VLOOKUP($E98,'CC master listing'!$C$2:$H$297,4,FALSE)</f>
        <v>Mark Carlson</v>
      </c>
      <c r="H98" s="6" t="str">
        <f>VLOOKUP($E98,'CC master listing'!$C$2:$H$297,6,FALSE)</f>
        <v>Ronald Roberts</v>
      </c>
      <c r="I98" s="6" t="str">
        <f>VLOOKUP($A98,'Plant in-Service Timing'!$C$4:$J$1354,7,FALSE)</f>
        <v>In-Service Date: In-Service Date</v>
      </c>
      <c r="J98" s="28">
        <f>VLOOKUP($A98,'Plant in-Service Timing'!$C$4:$J$1354,8,FALSE)</f>
        <v>45748</v>
      </c>
      <c r="K98" s="7">
        <v>293780.64285459364</v>
      </c>
      <c r="L98" s="7">
        <v>342595.37115028669</v>
      </c>
      <c r="M98" s="7">
        <v>935670.34460776672</v>
      </c>
      <c r="N98" s="7">
        <v>932466.67620838305</v>
      </c>
      <c r="O98" s="7">
        <v>1021018.5082260793</v>
      </c>
      <c r="P98" s="7">
        <v>3525531.5430471096</v>
      </c>
    </row>
    <row r="99" spans="1:16" x14ac:dyDescent="0.25">
      <c r="A99" s="5" t="s">
        <v>141</v>
      </c>
      <c r="B99" s="5" t="s">
        <v>1788</v>
      </c>
      <c r="C99" s="5" t="s">
        <v>1789</v>
      </c>
      <c r="D99" s="5" t="s">
        <v>1037</v>
      </c>
      <c r="E99" s="6" t="s">
        <v>100</v>
      </c>
      <c r="F99" s="6" t="str">
        <f>VLOOKUP($E99,'CC master listing'!$C$2:$H$297,2,FALSE)</f>
        <v>Pamela Snavely</v>
      </c>
      <c r="G99" s="6" t="str">
        <f>VLOOKUP($E99,'CC master listing'!$C$2:$H$297,4,FALSE)</f>
        <v>Mark Carlson</v>
      </c>
      <c r="H99" s="6" t="str">
        <f>VLOOKUP($E99,'CC master listing'!$C$2:$H$297,6,FALSE)</f>
        <v>Ronald Roberts</v>
      </c>
      <c r="I99" s="6" t="str">
        <f>VLOOKUP($A99,'Plant in-Service Timing'!$C$4:$J$1354,7,FALSE)</f>
        <v>In-Service Date: In-Service Date</v>
      </c>
      <c r="J99" s="28">
        <f>VLOOKUP($A99,'Plant in-Service Timing'!$C$4:$J$1354,8,FALSE)</f>
        <v>45809</v>
      </c>
      <c r="K99" s="7">
        <v>136242.72554949598</v>
      </c>
      <c r="L99" s="7">
        <v>158880.88021258201</v>
      </c>
      <c r="M99" s="7">
        <v>433923.34064805234</v>
      </c>
      <c r="N99" s="7">
        <v>432437.61813670077</v>
      </c>
      <c r="O99" s="7">
        <v>473504.11873818241</v>
      </c>
      <c r="P99" s="7">
        <v>1634988.6832850133</v>
      </c>
    </row>
    <row r="100" spans="1:16" x14ac:dyDescent="0.25">
      <c r="A100" s="5" t="s">
        <v>142</v>
      </c>
      <c r="B100" s="5" t="s">
        <v>1782</v>
      </c>
      <c r="C100" s="5" t="s">
        <v>1783</v>
      </c>
      <c r="D100" s="5" t="s">
        <v>1037</v>
      </c>
      <c r="E100" s="6" t="s">
        <v>134</v>
      </c>
      <c r="F100" s="6" t="str">
        <f>VLOOKUP($E100,'CC master listing'!$C$2:$H$297,2,FALSE)</f>
        <v>Paul A Smith</v>
      </c>
      <c r="G100" s="6" t="str">
        <f>VLOOKUP($E100,'CC master listing'!$C$2:$H$297,4,FALSE)</f>
        <v>Mark Carlson</v>
      </c>
      <c r="H100" s="6" t="str">
        <f>VLOOKUP($E100,'CC master listing'!$C$2:$H$297,6,FALSE)</f>
        <v>Ronald Roberts</v>
      </c>
      <c r="I100" s="6" t="str">
        <f>VLOOKUP($A100,'Plant in-Service Timing'!$C$4:$J$1354,7,FALSE)</f>
        <v>% CWIP to Close: % CWIP to Close</v>
      </c>
      <c r="J100" s="28" t="str">
        <f>VLOOKUP($A100,'Plant in-Service Timing'!$C$4:$J$1354,8,FALSE)</f>
        <v>Closing every December</v>
      </c>
      <c r="K100" s="7">
        <v>5928585.639151522</v>
      </c>
      <c r="L100" s="7">
        <v>6588610.9860284412</v>
      </c>
      <c r="M100" s="7">
        <v>7642404.3443209184</v>
      </c>
      <c r="N100" s="7">
        <v>7705853.4726519948</v>
      </c>
      <c r="O100" s="7">
        <v>7619636.6061497899</v>
      </c>
      <c r="P100" s="7">
        <v>35485091.048302665</v>
      </c>
    </row>
    <row r="101" spans="1:16" x14ac:dyDescent="0.25">
      <c r="A101" s="5" t="s">
        <v>143</v>
      </c>
      <c r="B101" s="5" t="s">
        <v>1784</v>
      </c>
      <c r="C101" s="5" t="s">
        <v>1785</v>
      </c>
      <c r="D101" s="5" t="s">
        <v>1037</v>
      </c>
      <c r="E101" s="6" t="s">
        <v>134</v>
      </c>
      <c r="F101" s="6" t="str">
        <f>VLOOKUP($E101,'CC master listing'!$C$2:$H$297,2,FALSE)</f>
        <v>Paul A Smith</v>
      </c>
      <c r="G101" s="6" t="str">
        <f>VLOOKUP($E101,'CC master listing'!$C$2:$H$297,4,FALSE)</f>
        <v>Mark Carlson</v>
      </c>
      <c r="H101" s="6" t="str">
        <f>VLOOKUP($E101,'CC master listing'!$C$2:$H$297,6,FALSE)</f>
        <v>Ronald Roberts</v>
      </c>
      <c r="I101" s="6" t="str">
        <f>VLOOKUP($A101,'Plant in-Service Timing'!$C$4:$J$1354,7,FALSE)</f>
        <v>Operational: Operational</v>
      </c>
      <c r="J101" s="28" t="str">
        <f>VLOOKUP($A101,'Plant in-Service Timing'!$C$4:$J$1354,8,FALSE)</f>
        <v>Annually: Annually</v>
      </c>
      <c r="K101" s="7">
        <v>1201.5053485274041</v>
      </c>
      <c r="L101" s="7">
        <v>16733.233314083282</v>
      </c>
      <c r="M101" s="7">
        <v>24293.498102994959</v>
      </c>
      <c r="N101" s="7">
        <v>25066.273897615323</v>
      </c>
      <c r="O101" s="7">
        <v>1362.8388371090523</v>
      </c>
      <c r="P101" s="7">
        <v>68657.34950033002</v>
      </c>
    </row>
    <row r="102" spans="1:16" x14ac:dyDescent="0.25">
      <c r="A102" s="5" t="s">
        <v>144</v>
      </c>
      <c r="B102" s="5" t="s">
        <v>1772</v>
      </c>
      <c r="C102" s="5" t="s">
        <v>1773</v>
      </c>
      <c r="D102" s="5" t="s">
        <v>1037</v>
      </c>
      <c r="E102" s="6" t="s">
        <v>145</v>
      </c>
      <c r="F102" s="6" t="str">
        <f>VLOOKUP($E102,'CC master listing'!$C$2:$H$297,2,FALSE)</f>
        <v>Sara Kiyohara</v>
      </c>
      <c r="G102" s="6" t="str">
        <f>VLOOKUP($E102,'CC master listing'!$C$2:$H$297,4,FALSE)</f>
        <v>Mark Carlson</v>
      </c>
      <c r="H102" s="6" t="str">
        <f>VLOOKUP($E102,'CC master listing'!$C$2:$H$297,6,FALSE)</f>
        <v>Ronald Roberts</v>
      </c>
      <c r="I102" s="6" t="str">
        <f>VLOOKUP($A102,'Plant in-Service Timing'!$C$4:$J$1354,7,FALSE)</f>
        <v>Operational: Operational</v>
      </c>
      <c r="J102" s="28" t="str">
        <f>VLOOKUP($A102,'Plant in-Service Timing'!$C$4:$J$1354,8,FALSE)</f>
        <v>Annually: Annually</v>
      </c>
      <c r="K102" s="7">
        <v>12335.486691483837</v>
      </c>
      <c r="L102" s="7">
        <v>24260.667109344125</v>
      </c>
      <c r="M102" s="7">
        <v>29073.761975635327</v>
      </c>
      <c r="N102" s="7">
        <v>10513.499990735747</v>
      </c>
      <c r="O102" s="7">
        <v>7191.0987647946249</v>
      </c>
      <c r="P102" s="7">
        <v>83374.514531993656</v>
      </c>
    </row>
    <row r="103" spans="1:16" x14ac:dyDescent="0.25">
      <c r="A103" s="5" t="s">
        <v>146</v>
      </c>
      <c r="B103" s="5" t="s">
        <v>1772</v>
      </c>
      <c r="C103" s="5" t="s">
        <v>1773</v>
      </c>
      <c r="D103" s="5" t="s">
        <v>1037</v>
      </c>
      <c r="E103" s="6" t="s">
        <v>145</v>
      </c>
      <c r="F103" s="6" t="str">
        <f>VLOOKUP($E103,'CC master listing'!$C$2:$H$297,2,FALSE)</f>
        <v>Sara Kiyohara</v>
      </c>
      <c r="G103" s="6" t="str">
        <f>VLOOKUP($E103,'CC master listing'!$C$2:$H$297,4,FALSE)</f>
        <v>Mark Carlson</v>
      </c>
      <c r="H103" s="6" t="str">
        <f>VLOOKUP($E103,'CC master listing'!$C$2:$H$297,6,FALSE)</f>
        <v>Ronald Roberts</v>
      </c>
      <c r="I103" s="6" t="str">
        <f>VLOOKUP($A103,'Plant in-Service Timing'!$C$4:$J$1354,7,FALSE)</f>
        <v>% CWIP to Close: % CWIP to Close</v>
      </c>
      <c r="J103" s="28" t="str">
        <f>VLOOKUP($A103,'Plant in-Service Timing'!$C$4:$J$1354,8,FALSE)</f>
        <v>Closing every May</v>
      </c>
      <c r="K103" s="7">
        <v>2834359.1548767723</v>
      </c>
      <c r="L103" s="7">
        <v>5574441.0937802987</v>
      </c>
      <c r="M103" s="7">
        <v>6680359.3148247013</v>
      </c>
      <c r="N103" s="7">
        <v>2415716.1929501635</v>
      </c>
      <c r="O103" s="7">
        <v>1652318.8040639043</v>
      </c>
      <c r="P103" s="7">
        <v>19157194.560495839</v>
      </c>
    </row>
    <row r="104" spans="1:16" x14ac:dyDescent="0.25">
      <c r="A104" s="5" t="s">
        <v>147</v>
      </c>
      <c r="B104" s="5" t="s">
        <v>1780</v>
      </c>
      <c r="C104" s="5" t="s">
        <v>1781</v>
      </c>
      <c r="D104" s="5" t="s">
        <v>1037</v>
      </c>
      <c r="E104" s="6" t="s">
        <v>145</v>
      </c>
      <c r="F104" s="6" t="str">
        <f>VLOOKUP($E104,'CC master listing'!$C$2:$H$297,2,FALSE)</f>
        <v>Sara Kiyohara</v>
      </c>
      <c r="G104" s="6" t="str">
        <f>VLOOKUP($E104,'CC master listing'!$C$2:$H$297,4,FALSE)</f>
        <v>Mark Carlson</v>
      </c>
      <c r="H104" s="6" t="str">
        <f>VLOOKUP($E104,'CC master listing'!$C$2:$H$297,6,FALSE)</f>
        <v>Ronald Roberts</v>
      </c>
      <c r="I104" s="6" t="str">
        <f>VLOOKUP($A104,'Plant in-Service Timing'!$C$4:$J$1354,7,FALSE)</f>
        <v>% CWIP to Close: % CWIP to Close</v>
      </c>
      <c r="J104" s="28" t="str">
        <f>VLOOKUP($A104,'Plant in-Service Timing'!$C$4:$J$1354,8,FALSE)</f>
        <v>Closing every May</v>
      </c>
      <c r="K104" s="7">
        <v>0</v>
      </c>
      <c r="L104" s="7">
        <v>13463904.036871435</v>
      </c>
      <c r="M104" s="7">
        <v>8163365.8965189233</v>
      </c>
      <c r="N104" s="7">
        <v>-4341683.6265056869</v>
      </c>
      <c r="O104" s="7">
        <v>0</v>
      </c>
      <c r="P104" s="7">
        <v>17285586.306884669</v>
      </c>
    </row>
    <row r="105" spans="1:16" x14ac:dyDescent="0.25">
      <c r="A105" s="5" t="s">
        <v>148</v>
      </c>
      <c r="B105" s="5" t="s">
        <v>1753</v>
      </c>
      <c r="C105" s="5" t="s">
        <v>1754</v>
      </c>
      <c r="D105" s="5" t="s">
        <v>1037</v>
      </c>
      <c r="E105" s="6" t="s">
        <v>149</v>
      </c>
      <c r="F105" s="6" t="str">
        <f>VLOOKUP($E105,'CC master listing'!$C$2:$H$297,2,FALSE)</f>
        <v>David J Bruce</v>
      </c>
      <c r="G105" s="6" t="str">
        <f>VLOOKUP($E105,'CC master listing'!$C$2:$H$297,4,FALSE)</f>
        <v>Mark Carlson</v>
      </c>
      <c r="H105" s="6" t="str">
        <f>VLOOKUP($E105,'CC master listing'!$C$2:$H$297,6,FALSE)</f>
        <v>Ronald Roberts</v>
      </c>
      <c r="I105" s="6" t="str">
        <f>VLOOKUP($A105,'Plant in-Service Timing'!$C$4:$J$1354,7,FALSE)</f>
        <v>% CWIP to Close: % CWIP to Close</v>
      </c>
      <c r="J105" s="28" t="str">
        <f>VLOOKUP($A105,'Plant in-Service Timing'!$C$4:$J$1354,8,FALSE)</f>
        <v>Closing every October</v>
      </c>
      <c r="K105" s="7">
        <v>757104.81683940708</v>
      </c>
      <c r="L105" s="7">
        <v>160339.3608641508</v>
      </c>
      <c r="M105" s="7">
        <v>1026962.5514337025</v>
      </c>
      <c r="N105" s="7">
        <v>1255242.1779109559</v>
      </c>
      <c r="O105" s="7">
        <v>231529.17247208764</v>
      </c>
      <c r="P105" s="7">
        <v>3431178.0795203038</v>
      </c>
    </row>
    <row r="106" spans="1:16" x14ac:dyDescent="0.25">
      <c r="A106" s="5" t="s">
        <v>150</v>
      </c>
      <c r="B106" s="5" t="s">
        <v>1753</v>
      </c>
      <c r="C106" s="5" t="s">
        <v>1754</v>
      </c>
      <c r="D106" s="5" t="s">
        <v>1037</v>
      </c>
      <c r="E106" s="6" t="s">
        <v>149</v>
      </c>
      <c r="F106" s="6" t="str">
        <f>VLOOKUP($E106,'CC master listing'!$C$2:$H$297,2,FALSE)</f>
        <v>David J Bruce</v>
      </c>
      <c r="G106" s="6" t="str">
        <f>VLOOKUP($E106,'CC master listing'!$C$2:$H$297,4,FALSE)</f>
        <v>Mark Carlson</v>
      </c>
      <c r="H106" s="6" t="str">
        <f>VLOOKUP($E106,'CC master listing'!$C$2:$H$297,6,FALSE)</f>
        <v>Ronald Roberts</v>
      </c>
      <c r="I106" s="6" t="str">
        <f>VLOOKUP($A106,'Plant in-Service Timing'!$C$4:$J$1354,7,FALSE)</f>
        <v>Operational: Operational</v>
      </c>
      <c r="J106" s="28" t="str">
        <f>VLOOKUP($A106,'Plant in-Service Timing'!$C$4:$J$1354,8,FALSE)</f>
        <v>Annually: Annually</v>
      </c>
      <c r="K106" s="7">
        <v>12535.893188752445</v>
      </c>
      <c r="L106" s="7">
        <v>2654.8465378105921</v>
      </c>
      <c r="M106" s="7">
        <v>17004.109031249642</v>
      </c>
      <c r="N106" s="7">
        <v>20783.888199256322</v>
      </c>
      <c r="O106" s="7">
        <v>3833.5840845746047</v>
      </c>
      <c r="P106" s="7">
        <v>56812.321041643612</v>
      </c>
    </row>
    <row r="107" spans="1:16" x14ac:dyDescent="0.25">
      <c r="A107" s="5" t="s">
        <v>151</v>
      </c>
      <c r="B107" s="5" t="s">
        <v>1788</v>
      </c>
      <c r="C107" s="5" t="s">
        <v>1789</v>
      </c>
      <c r="D107" s="5" t="s">
        <v>1037</v>
      </c>
      <c r="E107" s="6" t="s">
        <v>149</v>
      </c>
      <c r="F107" s="6" t="str">
        <f>VLOOKUP($E107,'CC master listing'!$C$2:$H$297,2,FALSE)</f>
        <v>David J Bruce</v>
      </c>
      <c r="G107" s="6" t="str">
        <f>VLOOKUP($E107,'CC master listing'!$C$2:$H$297,4,FALSE)</f>
        <v>Mark Carlson</v>
      </c>
      <c r="H107" s="6" t="str">
        <f>VLOOKUP($E107,'CC master listing'!$C$2:$H$297,6,FALSE)</f>
        <v>Ronald Roberts</v>
      </c>
      <c r="I107" s="6" t="str">
        <f>VLOOKUP($A107,'Plant in-Service Timing'!$C$4:$J$1354,7,FALSE)</f>
        <v>In-Service Date: In-Service Date</v>
      </c>
      <c r="J107" s="28">
        <f>VLOOKUP($A107,'Plant in-Service Timing'!$C$4:$J$1354,8,FALSE)</f>
        <v>46357</v>
      </c>
      <c r="K107" s="7">
        <v>264693.65977126925</v>
      </c>
      <c r="L107" s="7">
        <v>308675.28142536234</v>
      </c>
      <c r="M107" s="7">
        <v>843030.38296589267</v>
      </c>
      <c r="N107" s="7">
        <v>840143.90717536339</v>
      </c>
      <c r="O107" s="7">
        <v>919928.29415356088</v>
      </c>
      <c r="P107" s="7">
        <v>3176471.5254914486</v>
      </c>
    </row>
    <row r="108" spans="1:16" x14ac:dyDescent="0.25">
      <c r="A108" s="5" t="s">
        <v>152</v>
      </c>
      <c r="B108" s="5" t="s">
        <v>1766</v>
      </c>
      <c r="C108" s="5" t="s">
        <v>1767</v>
      </c>
      <c r="D108" s="5" t="s">
        <v>1037</v>
      </c>
      <c r="E108" s="6" t="s">
        <v>153</v>
      </c>
      <c r="F108" s="6" t="str">
        <f>VLOOKUP($E108,'CC master listing'!$C$2:$H$297,2,FALSE)</f>
        <v>Steven Nims</v>
      </c>
      <c r="G108" s="6" t="str">
        <f>VLOOKUP($E108,'CC master listing'!$C$2:$H$297,4,FALSE)</f>
        <v>Mark Carlson</v>
      </c>
      <c r="H108" s="6" t="str">
        <f>VLOOKUP($E108,'CC master listing'!$C$2:$H$297,6,FALSE)</f>
        <v>Ronald Roberts</v>
      </c>
      <c r="I108" s="6" t="str">
        <f>VLOOKUP($A108,'Plant in-Service Timing'!$C$4:$J$1354,7,FALSE)</f>
        <v>Operational: Operational</v>
      </c>
      <c r="J108" s="28" t="str">
        <f>VLOOKUP($A108,'Plant in-Service Timing'!$C$4:$J$1354,8,FALSE)</f>
        <v>Annually: Annually</v>
      </c>
      <c r="K108" s="7">
        <v>8149.9448566876536</v>
      </c>
      <c r="L108" s="7">
        <v>13558.382737375317</v>
      </c>
      <c r="M108" s="7">
        <v>27541.634117740436</v>
      </c>
      <c r="N108" s="7">
        <v>7443.7507084044601</v>
      </c>
      <c r="O108" s="7">
        <v>800.75799885530023</v>
      </c>
      <c r="P108" s="7">
        <v>57494.470419063167</v>
      </c>
    </row>
    <row r="109" spans="1:16" x14ac:dyDescent="0.25">
      <c r="A109" s="5" t="s">
        <v>154</v>
      </c>
      <c r="B109" s="5" t="s">
        <v>1766</v>
      </c>
      <c r="C109" s="5" t="s">
        <v>1767</v>
      </c>
      <c r="D109" s="5" t="s">
        <v>1037</v>
      </c>
      <c r="E109" s="6" t="s">
        <v>153</v>
      </c>
      <c r="F109" s="6" t="str">
        <f>VLOOKUP($E109,'CC master listing'!$C$2:$H$297,2,FALSE)</f>
        <v>Steven Nims</v>
      </c>
      <c r="G109" s="6" t="str">
        <f>VLOOKUP($E109,'CC master listing'!$C$2:$H$297,4,FALSE)</f>
        <v>Mark Carlson</v>
      </c>
      <c r="H109" s="6" t="str">
        <f>VLOOKUP($E109,'CC master listing'!$C$2:$H$297,6,FALSE)</f>
        <v>Ronald Roberts</v>
      </c>
      <c r="I109" s="6" t="str">
        <f>VLOOKUP($A109,'Plant in-Service Timing'!$C$4:$J$1354,7,FALSE)</f>
        <v>% CWIP to Close: % CWIP to Close</v>
      </c>
      <c r="J109" s="28" t="str">
        <f>VLOOKUP($A109,'Plant in-Service Timing'!$C$4:$J$1354,8,FALSE)</f>
        <v>Closing Sept 2023 and every December</v>
      </c>
      <c r="K109" s="7">
        <v>859757.31370415736</v>
      </c>
      <c r="L109" s="7">
        <v>1430306.4530422196</v>
      </c>
      <c r="M109" s="7">
        <v>2905433.3226145324</v>
      </c>
      <c r="N109" s="7">
        <v>785259.19199191791</v>
      </c>
      <c r="O109" s="7">
        <v>84473.890085037623</v>
      </c>
      <c r="P109" s="7">
        <v>6065230.1714378651</v>
      </c>
    </row>
    <row r="110" spans="1:16" x14ac:dyDescent="0.25">
      <c r="A110" s="5" t="s">
        <v>155</v>
      </c>
      <c r="B110" s="5" t="s">
        <v>1790</v>
      </c>
      <c r="C110" s="5" t="s">
        <v>1791</v>
      </c>
      <c r="D110" s="5" t="s">
        <v>1037</v>
      </c>
      <c r="E110" s="6" t="s">
        <v>153</v>
      </c>
      <c r="F110" s="6" t="str">
        <f>VLOOKUP($E110,'CC master listing'!$C$2:$H$297,2,FALSE)</f>
        <v>Steven Nims</v>
      </c>
      <c r="G110" s="6" t="str">
        <f>VLOOKUP($E110,'CC master listing'!$C$2:$H$297,4,FALSE)</f>
        <v>Mark Carlson</v>
      </c>
      <c r="H110" s="6" t="str">
        <f>VLOOKUP($E110,'CC master listing'!$C$2:$H$297,6,FALSE)</f>
        <v>Ronald Roberts</v>
      </c>
      <c r="I110" s="6" t="str">
        <f>VLOOKUP($A110,'Plant in-Service Timing'!$C$4:$J$1354,7,FALSE)</f>
        <v>% CWIP to Close: % CWIP to Close</v>
      </c>
      <c r="J110" s="28" t="str">
        <f>VLOOKUP($A110,'Plant in-Service Timing'!$C$4:$J$1354,8,FALSE)</f>
        <v>Closing every December, starting Dec 2024</v>
      </c>
      <c r="K110" s="7">
        <v>0</v>
      </c>
      <c r="L110" s="7">
        <v>12821252.718196923</v>
      </c>
      <c r="M110" s="7">
        <v>0</v>
      </c>
      <c r="N110" s="7">
        <v>0</v>
      </c>
      <c r="O110" s="7">
        <v>6555656.7426186102</v>
      </c>
      <c r="P110" s="7">
        <v>19376909.460815534</v>
      </c>
    </row>
    <row r="111" spans="1:16" x14ac:dyDescent="0.25">
      <c r="A111" s="5" t="s">
        <v>156</v>
      </c>
      <c r="B111" s="5" t="s">
        <v>1786</v>
      </c>
      <c r="C111" s="5" t="s">
        <v>1787</v>
      </c>
      <c r="D111" s="5" t="s">
        <v>1037</v>
      </c>
      <c r="E111" s="6" t="s">
        <v>157</v>
      </c>
      <c r="F111" s="6" t="str">
        <f>VLOOKUP($E111,'CC master listing'!$C$2:$H$297,2,FALSE)</f>
        <v>Jason Green</v>
      </c>
      <c r="G111" s="6" t="str">
        <f>VLOOKUP($E111,'CC master listing'!$C$2:$H$297,4,FALSE)</f>
        <v>Mark Carlson</v>
      </c>
      <c r="H111" s="6" t="str">
        <f>VLOOKUP($E111,'CC master listing'!$C$2:$H$297,6,FALSE)</f>
        <v>Ronald Roberts</v>
      </c>
      <c r="I111" s="6" t="str">
        <f>VLOOKUP($A111,'Plant in-Service Timing'!$C$4:$J$1354,7,FALSE)</f>
        <v>In-Service Date: In-Service Date</v>
      </c>
      <c r="J111" s="28">
        <f>VLOOKUP($A111,'Plant in-Service Timing'!$C$4:$J$1354,8,FALSE)</f>
        <v>45444</v>
      </c>
      <c r="K111" s="7">
        <v>129646.502390886</v>
      </c>
      <c r="L111" s="7">
        <v>133163.03132614557</v>
      </c>
      <c r="M111" s="7">
        <v>126234.51838687919</v>
      </c>
      <c r="N111" s="7">
        <v>130591.15714234201</v>
      </c>
      <c r="O111" s="7">
        <v>128581.7187460728</v>
      </c>
      <c r="P111" s="7">
        <v>648216.92799232563</v>
      </c>
    </row>
    <row r="112" spans="1:16" x14ac:dyDescent="0.25">
      <c r="A112" s="5" t="s">
        <v>158</v>
      </c>
      <c r="B112" s="5" t="s">
        <v>1766</v>
      </c>
      <c r="C112" s="5" t="s">
        <v>1767</v>
      </c>
      <c r="D112" s="5" t="s">
        <v>1037</v>
      </c>
      <c r="E112" s="6" t="s">
        <v>123</v>
      </c>
      <c r="F112" s="6" t="str">
        <f>VLOOKUP($E112,'CC master listing'!$C$2:$H$297,2,FALSE)</f>
        <v>Stephen Sziebert</v>
      </c>
      <c r="G112" s="6" t="str">
        <f>VLOOKUP($E112,'CC master listing'!$C$2:$H$297,4,FALSE)</f>
        <v>Mark Carlson</v>
      </c>
      <c r="H112" s="6" t="str">
        <f>VLOOKUP($E112,'CC master listing'!$C$2:$H$297,6,FALSE)</f>
        <v>Ronald Roberts</v>
      </c>
      <c r="I112" s="6" t="str">
        <f>VLOOKUP($A112,'Plant in-Service Timing'!$C$4:$J$1354,7,FALSE)</f>
        <v>Operational: Operational</v>
      </c>
      <c r="J112" s="28" t="str">
        <f>VLOOKUP($A112,'Plant in-Service Timing'!$C$4:$J$1354,8,FALSE)</f>
        <v>Annually: Annually</v>
      </c>
      <c r="K112" s="7">
        <v>8149.9448566876536</v>
      </c>
      <c r="L112" s="7">
        <v>13558.382737375317</v>
      </c>
      <c r="M112" s="7">
        <v>27541.634117740436</v>
      </c>
      <c r="N112" s="7">
        <v>7443.7507084044601</v>
      </c>
      <c r="O112" s="7">
        <v>800.75799885530023</v>
      </c>
      <c r="P112" s="7">
        <v>57494.470419063167</v>
      </c>
    </row>
    <row r="113" spans="1:16" x14ac:dyDescent="0.25">
      <c r="A113" s="5" t="s">
        <v>159</v>
      </c>
      <c r="B113" s="5" t="s">
        <v>1766</v>
      </c>
      <c r="C113" s="5" t="s">
        <v>1767</v>
      </c>
      <c r="D113" s="5" t="s">
        <v>1037</v>
      </c>
      <c r="E113" s="6" t="s">
        <v>123</v>
      </c>
      <c r="F113" s="6" t="str">
        <f>VLOOKUP($E113,'CC master listing'!$C$2:$H$297,2,FALSE)</f>
        <v>Stephen Sziebert</v>
      </c>
      <c r="G113" s="6" t="str">
        <f>VLOOKUP($E113,'CC master listing'!$C$2:$H$297,4,FALSE)</f>
        <v>Mark Carlson</v>
      </c>
      <c r="H113" s="6" t="str">
        <f>VLOOKUP($E113,'CC master listing'!$C$2:$H$297,6,FALSE)</f>
        <v>Ronald Roberts</v>
      </c>
      <c r="I113" s="6" t="str">
        <f>VLOOKUP($A113,'Plant in-Service Timing'!$C$4:$J$1354,7,FALSE)</f>
        <v>% CWIP to Close: % CWIP to Close</v>
      </c>
      <c r="J113" s="28" t="str">
        <f>VLOOKUP($A113,'Plant in-Service Timing'!$C$4:$J$1354,8,FALSE)</f>
        <v>Closing Dec 2023 (67%), Jun 2024 (50%), Aug 2024 (100%), Jul 2026, Jul 2027, Nov 2027, and Nov 2028</v>
      </c>
      <c r="K113" s="7">
        <v>348633.90227013238</v>
      </c>
      <c r="L113" s="7">
        <v>579993.11226313072</v>
      </c>
      <c r="M113" s="7">
        <v>1178161.0239344037</v>
      </c>
      <c r="N113" s="7">
        <v>318424.71361847274</v>
      </c>
      <c r="O113" s="7">
        <v>34254.389547907675</v>
      </c>
      <c r="P113" s="7">
        <v>2459467.1416340475</v>
      </c>
    </row>
    <row r="114" spans="1:16" x14ac:dyDescent="0.25">
      <c r="A114" s="5" t="s">
        <v>160</v>
      </c>
      <c r="B114" s="5" t="s">
        <v>1792</v>
      </c>
      <c r="C114" s="5" t="s">
        <v>1793</v>
      </c>
      <c r="D114" s="5" t="s">
        <v>1037</v>
      </c>
      <c r="E114" s="6" t="s">
        <v>123</v>
      </c>
      <c r="F114" s="6" t="str">
        <f>VLOOKUP($E114,'CC master listing'!$C$2:$H$297,2,FALSE)</f>
        <v>Stephen Sziebert</v>
      </c>
      <c r="G114" s="6" t="str">
        <f>VLOOKUP($E114,'CC master listing'!$C$2:$H$297,4,FALSE)</f>
        <v>Mark Carlson</v>
      </c>
      <c r="H114" s="6" t="str">
        <f>VLOOKUP($E114,'CC master listing'!$C$2:$H$297,6,FALSE)</f>
        <v>Ronald Roberts</v>
      </c>
      <c r="I114" s="6" t="str">
        <f>VLOOKUP($A114,'Plant in-Service Timing'!$C$4:$J$1354,7,FALSE)</f>
        <v>% CWIP to Close: % CWIP to Close</v>
      </c>
      <c r="J114" s="28" t="str">
        <f>VLOOKUP($A114,'Plant in-Service Timing'!$C$4:$J$1354,8,FALSE)</f>
        <v>Closing Aug 2026 and every September</v>
      </c>
      <c r="K114" s="7">
        <v>0</v>
      </c>
      <c r="L114" s="7">
        <v>0</v>
      </c>
      <c r="M114" s="7">
        <v>11109279.999999996</v>
      </c>
      <c r="N114" s="7">
        <v>11415039.999999993</v>
      </c>
      <c r="O114" s="7">
        <v>0</v>
      </c>
      <c r="P114" s="7">
        <v>22524319.999999989</v>
      </c>
    </row>
    <row r="115" spans="1:16" x14ac:dyDescent="0.25">
      <c r="A115" s="5" t="s">
        <v>161</v>
      </c>
      <c r="B115" s="5" t="s">
        <v>1784</v>
      </c>
      <c r="C115" s="5" t="s">
        <v>1785</v>
      </c>
      <c r="D115" s="5" t="s">
        <v>1037</v>
      </c>
      <c r="E115" s="6" t="s">
        <v>162</v>
      </c>
      <c r="F115" s="6" t="str">
        <f>VLOOKUP($E115,'CC master listing'!$C$2:$H$297,2,FALSE)</f>
        <v>Paul A Smith</v>
      </c>
      <c r="G115" s="6" t="str">
        <f>VLOOKUP($E115,'CC master listing'!$C$2:$H$297,4,FALSE)</f>
        <v>Mark Carlson</v>
      </c>
      <c r="H115" s="6" t="str">
        <f>VLOOKUP($E115,'CC master listing'!$C$2:$H$297,6,FALSE)</f>
        <v>Ronald Roberts</v>
      </c>
      <c r="I115" s="6" t="str">
        <f>VLOOKUP($A115,'Plant in-Service Timing'!$C$4:$J$1354,7,FALSE)</f>
        <v>Operational: Operational</v>
      </c>
      <c r="J115" s="28" t="str">
        <f>VLOOKUP($A115,'Plant in-Service Timing'!$C$4:$J$1354,8,FALSE)</f>
        <v>Annually: Annually</v>
      </c>
      <c r="K115" s="7">
        <v>1201.5053485274041</v>
      </c>
      <c r="L115" s="7">
        <v>16733.233314083282</v>
      </c>
      <c r="M115" s="7">
        <v>24293.498102994959</v>
      </c>
      <c r="N115" s="7">
        <v>25066.273897615323</v>
      </c>
      <c r="O115" s="7">
        <v>1362.8388371090523</v>
      </c>
      <c r="P115" s="7">
        <v>68657.34950033002</v>
      </c>
    </row>
    <row r="116" spans="1:16" x14ac:dyDescent="0.25">
      <c r="A116" s="5" t="s">
        <v>163</v>
      </c>
      <c r="B116" s="5" t="s">
        <v>1784</v>
      </c>
      <c r="C116" s="5" t="s">
        <v>1785</v>
      </c>
      <c r="D116" s="5" t="s">
        <v>1037</v>
      </c>
      <c r="E116" s="6" t="s">
        <v>162</v>
      </c>
      <c r="F116" s="6" t="str">
        <f>VLOOKUP($E116,'CC master listing'!$C$2:$H$297,2,FALSE)</f>
        <v>Paul A Smith</v>
      </c>
      <c r="G116" s="6" t="str">
        <f>VLOOKUP($E116,'CC master listing'!$C$2:$H$297,4,FALSE)</f>
        <v>Mark Carlson</v>
      </c>
      <c r="H116" s="6" t="str">
        <f>VLOOKUP($E116,'CC master listing'!$C$2:$H$297,6,FALSE)</f>
        <v>Ronald Roberts</v>
      </c>
      <c r="I116" s="6" t="str">
        <f>VLOOKUP($A116,'Plant in-Service Timing'!$C$4:$J$1354,7,FALSE)</f>
        <v>% CWIP to Close: % CWIP to Close</v>
      </c>
      <c r="J116" s="28" t="str">
        <f>VLOOKUP($A116,'Plant in-Service Timing'!$C$4:$J$1354,8,FALSE)</f>
        <v>Closing Sept 2025 and every December</v>
      </c>
      <c r="K116" s="7">
        <v>28648.988928959399</v>
      </c>
      <c r="L116" s="7">
        <v>398991.32912593684</v>
      </c>
      <c r="M116" s="7">
        <v>579260.14149784786</v>
      </c>
      <c r="N116" s="7">
        <v>597686.39753722318</v>
      </c>
      <c r="O116" s="7">
        <v>32495.864295691081</v>
      </c>
      <c r="P116" s="7">
        <v>1637082.7213856585</v>
      </c>
    </row>
    <row r="117" spans="1:16" x14ac:dyDescent="0.25">
      <c r="A117" s="5" t="s">
        <v>164</v>
      </c>
      <c r="B117" s="5" t="s">
        <v>1782</v>
      </c>
      <c r="C117" s="5" t="s">
        <v>1783</v>
      </c>
      <c r="D117" s="5" t="s">
        <v>1037</v>
      </c>
      <c r="E117" s="6" t="s">
        <v>162</v>
      </c>
      <c r="F117" s="6" t="str">
        <f>VLOOKUP($E117,'CC master listing'!$C$2:$H$297,2,FALSE)</f>
        <v>Paul A Smith</v>
      </c>
      <c r="G117" s="6" t="str">
        <f>VLOOKUP($E117,'CC master listing'!$C$2:$H$297,4,FALSE)</f>
        <v>Mark Carlson</v>
      </c>
      <c r="H117" s="6" t="str">
        <f>VLOOKUP($E117,'CC master listing'!$C$2:$H$297,6,FALSE)</f>
        <v>Ronald Roberts</v>
      </c>
      <c r="I117" s="6" t="str">
        <f>VLOOKUP($A117,'Plant in-Service Timing'!$C$4:$J$1354,7,FALSE)</f>
        <v>% CWIP to Close: % CWIP to Close</v>
      </c>
      <c r="J117" s="28" t="str">
        <f>VLOOKUP($A117,'Plant in-Service Timing'!$C$4:$J$1354,8,FALSE)</f>
        <v>Closing every December</v>
      </c>
      <c r="K117" s="7">
        <v>4403212.3729218366</v>
      </c>
      <c r="L117" s="7">
        <v>4893418.9669900918</v>
      </c>
      <c r="M117" s="7">
        <v>5676080.5048607634</v>
      </c>
      <c r="N117" s="7">
        <v>5723204.7270485284</v>
      </c>
      <c r="O117" s="7">
        <v>5659170.706719961</v>
      </c>
      <c r="P117" s="7">
        <v>26355087.278541181</v>
      </c>
    </row>
    <row r="118" spans="1:16" x14ac:dyDescent="0.25">
      <c r="A118" s="5" t="s">
        <v>165</v>
      </c>
      <c r="B118" s="5" t="s">
        <v>1794</v>
      </c>
      <c r="C118" s="5" t="s">
        <v>1795</v>
      </c>
      <c r="D118" s="5" t="s">
        <v>1037</v>
      </c>
      <c r="E118" s="6" t="s">
        <v>112</v>
      </c>
      <c r="F118" s="6" t="str">
        <f>VLOOKUP($E118,'CC master listing'!$C$2:$H$297,2,FALSE)</f>
        <v>Nancy Atwood</v>
      </c>
      <c r="G118" s="6" t="str">
        <f>VLOOKUP($E118,'CC master listing'!$C$2:$H$297,4,FALSE)</f>
        <v>Mark Carlson</v>
      </c>
      <c r="H118" s="6" t="str">
        <f>VLOOKUP($E118,'CC master listing'!$C$2:$H$297,6,FALSE)</f>
        <v>Ronald Roberts</v>
      </c>
      <c r="I118" s="6" t="str">
        <f>VLOOKUP($A118,'Plant in-Service Timing'!$C$4:$J$1354,7,FALSE)</f>
        <v>In-Service Date: In-Service Date</v>
      </c>
      <c r="J118" s="28">
        <f>VLOOKUP($A118,'Plant in-Service Timing'!$C$4:$J$1354,8,FALSE)</f>
        <v>54027</v>
      </c>
      <c r="K118" s="7">
        <v>828724.4976947977</v>
      </c>
      <c r="L118" s="7">
        <v>1949283.6464823361</v>
      </c>
      <c r="M118" s="7">
        <v>5229876.958567691</v>
      </c>
      <c r="N118" s="7">
        <v>4953251.0141168507</v>
      </c>
      <c r="O118" s="7">
        <v>5975355.2208912121</v>
      </c>
      <c r="P118" s="7">
        <v>18936491.337752886</v>
      </c>
    </row>
    <row r="119" spans="1:16" x14ac:dyDescent="0.25">
      <c r="A119" s="5" t="s">
        <v>166</v>
      </c>
      <c r="B119" s="5" t="s">
        <v>1794</v>
      </c>
      <c r="C119" s="5" t="s">
        <v>1795</v>
      </c>
      <c r="D119" s="5" t="s">
        <v>1037</v>
      </c>
      <c r="E119" s="6" t="s">
        <v>112</v>
      </c>
      <c r="F119" s="6" t="str">
        <f>VLOOKUP($E119,'CC master listing'!$C$2:$H$297,2,FALSE)</f>
        <v>Nancy Atwood</v>
      </c>
      <c r="G119" s="6" t="str">
        <f>VLOOKUP($E119,'CC master listing'!$C$2:$H$297,4,FALSE)</f>
        <v>Mark Carlson</v>
      </c>
      <c r="H119" s="6" t="str">
        <f>VLOOKUP($E119,'CC master listing'!$C$2:$H$297,6,FALSE)</f>
        <v>Ronald Roberts</v>
      </c>
      <c r="I119" s="6" t="str">
        <f>VLOOKUP($A119,'Plant in-Service Timing'!$C$4:$J$1354,7,FALSE)</f>
        <v>In-Service Date: In-Service Date</v>
      </c>
      <c r="J119" s="28">
        <f>VLOOKUP($A119,'Plant in-Service Timing'!$C$4:$J$1354,8,FALSE)</f>
        <v>54027</v>
      </c>
      <c r="K119" s="7">
        <v>3281357.5023051966</v>
      </c>
      <c r="L119" s="7">
        <v>7718242.3535176693</v>
      </c>
      <c r="M119" s="7">
        <v>20707842.041432276</v>
      </c>
      <c r="N119" s="7">
        <v>19612533.985883158</v>
      </c>
      <c r="O119" s="7">
        <v>23659583.779108807</v>
      </c>
      <c r="P119" s="7">
        <v>74979559.662247106</v>
      </c>
    </row>
    <row r="120" spans="1:16" x14ac:dyDescent="0.25">
      <c r="A120" s="5" t="s">
        <v>167</v>
      </c>
      <c r="B120" s="5" t="s">
        <v>1766</v>
      </c>
      <c r="C120" s="5" t="s">
        <v>1767</v>
      </c>
      <c r="D120" s="5" t="s">
        <v>1037</v>
      </c>
      <c r="E120" s="6" t="s">
        <v>168</v>
      </c>
      <c r="F120" s="6" t="str">
        <f>VLOOKUP($E120,'CC master listing'!$C$2:$H$297,2,FALSE)</f>
        <v>Nathan Garretson</v>
      </c>
      <c r="G120" s="6" t="str">
        <f>VLOOKUP($E120,'CC master listing'!$C$2:$H$297,4,FALSE)</f>
        <v>Mark Carlson</v>
      </c>
      <c r="H120" s="6" t="str">
        <f>VLOOKUP($E120,'CC master listing'!$C$2:$H$297,6,FALSE)</f>
        <v>Ronald Roberts</v>
      </c>
      <c r="I120" s="6" t="str">
        <f>VLOOKUP($A120,'Plant in-Service Timing'!$C$4:$J$1354,7,FALSE)</f>
        <v>Operational: Operational</v>
      </c>
      <c r="J120" s="28" t="str">
        <f>VLOOKUP($A120,'Plant in-Service Timing'!$C$4:$J$1354,8,FALSE)</f>
        <v>Annually: Annually</v>
      </c>
      <c r="K120" s="7">
        <v>8149.9448566876536</v>
      </c>
      <c r="L120" s="7">
        <v>13558.382737375317</v>
      </c>
      <c r="M120" s="7">
        <v>27541.634117740436</v>
      </c>
      <c r="N120" s="7">
        <v>7443.7507084044601</v>
      </c>
      <c r="O120" s="7">
        <v>800.75799885530023</v>
      </c>
      <c r="P120" s="7">
        <v>57494.470419063167</v>
      </c>
    </row>
    <row r="121" spans="1:16" x14ac:dyDescent="0.25">
      <c r="A121" s="5" t="s">
        <v>169</v>
      </c>
      <c r="B121" s="5" t="s">
        <v>1796</v>
      </c>
      <c r="C121" s="5" t="s">
        <v>1797</v>
      </c>
      <c r="D121" s="5" t="s">
        <v>1798</v>
      </c>
      <c r="E121" s="6" t="s">
        <v>170</v>
      </c>
      <c r="F121" s="6" t="str">
        <f>VLOOKUP($E121,'CC master listing'!$C$2:$H$297,2,FALSE)</f>
        <v>Nicholas Coulson</v>
      </c>
      <c r="G121" s="6" t="str">
        <f>VLOOKUP($E121,'CC master listing'!$C$2:$H$297,4,FALSE)</f>
        <v>Aaron August</v>
      </c>
      <c r="H121" s="6" t="str">
        <f>VLOOKUP($E121,'CC master listing'!$C$2:$H$297,6,FALSE)</f>
        <v>Aaron August</v>
      </c>
      <c r="I121" s="6" t="str">
        <f>VLOOKUP($A121,'Plant in-Service Timing'!$C$4:$J$1354,7,FALSE)</f>
        <v>In-Service Date: In-Service Date</v>
      </c>
      <c r="J121" s="28">
        <f>VLOOKUP($A121,'Plant in-Service Timing'!$C$4:$J$1354,8,FALSE)</f>
        <v>45170</v>
      </c>
      <c r="K121" s="7">
        <v>11653.402424456101</v>
      </c>
      <c r="L121" s="7">
        <v>28450.385967184196</v>
      </c>
      <c r="M121" s="7">
        <v>10915.879058053391</v>
      </c>
      <c r="N121" s="7">
        <v>3257.4285164934486</v>
      </c>
      <c r="O121" s="7">
        <v>325.40237974166524</v>
      </c>
      <c r="P121" s="7">
        <v>54602.498345928798</v>
      </c>
    </row>
    <row r="122" spans="1:16" x14ac:dyDescent="0.25">
      <c r="A122" s="5" t="s">
        <v>171</v>
      </c>
      <c r="B122" s="5" t="s">
        <v>1766</v>
      </c>
      <c r="C122" s="5" t="s">
        <v>1767</v>
      </c>
      <c r="D122" s="5" t="s">
        <v>1037</v>
      </c>
      <c r="E122" s="6" t="s">
        <v>123</v>
      </c>
      <c r="F122" s="6" t="str">
        <f>VLOOKUP($E122,'CC master listing'!$C$2:$H$297,2,FALSE)</f>
        <v>Stephen Sziebert</v>
      </c>
      <c r="G122" s="6" t="str">
        <f>VLOOKUP($E122,'CC master listing'!$C$2:$H$297,4,FALSE)</f>
        <v>Mark Carlson</v>
      </c>
      <c r="H122" s="6" t="str">
        <f>VLOOKUP($E122,'CC master listing'!$C$2:$H$297,6,FALSE)</f>
        <v>Ronald Roberts</v>
      </c>
      <c r="I122" s="6" t="str">
        <f>VLOOKUP($A122,'Plant in-Service Timing'!$C$4:$J$1354,7,FALSE)</f>
        <v>% CWIP to Close: % CWIP to Close</v>
      </c>
      <c r="J122" s="28" t="str">
        <f>VLOOKUP($A122,'Plant in-Service Timing'!$C$4:$J$1354,8,FALSE)</f>
        <v>Closing Aug 2026, July 2027 (40%), and every September</v>
      </c>
      <c r="K122" s="7">
        <v>90267.508036809115</v>
      </c>
      <c r="L122" s="7">
        <v>150170.5157805912</v>
      </c>
      <c r="M122" s="7">
        <v>305046.80986030801</v>
      </c>
      <c r="N122" s="7">
        <v>82445.8126662703</v>
      </c>
      <c r="O122" s="7">
        <v>8869.0697137535644</v>
      </c>
      <c r="P122" s="7">
        <v>636799.71605773224</v>
      </c>
    </row>
    <row r="123" spans="1:16" x14ac:dyDescent="0.25">
      <c r="A123" s="5" t="s">
        <v>172</v>
      </c>
      <c r="B123" s="5" t="s">
        <v>1799</v>
      </c>
      <c r="C123" s="5" t="s">
        <v>1800</v>
      </c>
      <c r="D123" s="5" t="s">
        <v>1037</v>
      </c>
      <c r="E123" s="6" t="s">
        <v>173</v>
      </c>
      <c r="F123" s="6" t="str">
        <f>VLOOKUP($E123,'CC master listing'!$C$2:$H$297,2,FALSE)</f>
        <v>Kevin N Foley</v>
      </c>
      <c r="G123" s="6" t="str">
        <f>VLOOKUP($E123,'CC master listing'!$C$2:$H$297,4,FALSE)</f>
        <v>Philip Haines</v>
      </c>
      <c r="H123" s="6" t="str">
        <f>VLOOKUP($E123,'CC master listing'!$C$2:$H$297,6,FALSE)</f>
        <v>Ronald Roberts</v>
      </c>
      <c r="I123" s="6" t="str">
        <f>VLOOKUP($A123,'Plant in-Service Timing'!$C$4:$J$1354,7,FALSE)</f>
        <v>In-Service Date: In-Service Date</v>
      </c>
      <c r="J123" s="28">
        <f>VLOOKUP($A123,'Plant in-Service Timing'!$C$4:$J$1354,8,FALSE)</f>
        <v>46722</v>
      </c>
      <c r="K123" s="7">
        <v>0</v>
      </c>
      <c r="L123" s="7">
        <v>4984156.0445167432</v>
      </c>
      <c r="M123" s="7">
        <v>4991745.7968793083</v>
      </c>
      <c r="N123" s="7">
        <v>5011350.7563752523</v>
      </c>
      <c r="O123" s="7">
        <v>0</v>
      </c>
      <c r="P123" s="7">
        <v>14987252.597771306</v>
      </c>
    </row>
    <row r="124" spans="1:16" x14ac:dyDescent="0.25">
      <c r="A124" s="5" t="s">
        <v>174</v>
      </c>
      <c r="B124" s="5" t="s">
        <v>1801</v>
      </c>
      <c r="C124" s="5" t="s">
        <v>1802</v>
      </c>
      <c r="D124" s="5" t="s">
        <v>517</v>
      </c>
      <c r="E124" s="6" t="s">
        <v>175</v>
      </c>
      <c r="F124" s="6" t="str">
        <f>VLOOKUP($E124,'CC master listing'!$C$2:$H$297,2,FALSE)</f>
        <v>Stephanie Kreshel</v>
      </c>
      <c r="G124" s="6" t="str">
        <f>VLOOKUP($E124,'CC master listing'!$C$2:$H$297,4,FALSE)</f>
        <v>Roque Bamba</v>
      </c>
      <c r="H124" s="6" t="str">
        <f>VLOOKUP($E124,'CC master listing'!$C$2:$H$297,6,FALSE)</f>
        <v>Dan'l Koch</v>
      </c>
      <c r="I124" s="6" t="str">
        <f>VLOOKUP($A124,'Plant in-Service Timing'!$C$4:$J$1354,7,FALSE)</f>
        <v>In-Service Date: In-Service Date</v>
      </c>
      <c r="J124" s="28">
        <f>VLOOKUP($A124,'Plant in-Service Timing'!$C$4:$J$1354,8,FALSE)</f>
        <v>45992</v>
      </c>
      <c r="K124" s="7">
        <v>4161963.5649244436</v>
      </c>
      <c r="L124" s="7">
        <v>4173340.8625117447</v>
      </c>
      <c r="M124" s="7">
        <v>0</v>
      </c>
      <c r="N124" s="7">
        <v>0</v>
      </c>
      <c r="O124" s="7">
        <v>0</v>
      </c>
      <c r="P124" s="7">
        <v>8335304.4274361879</v>
      </c>
    </row>
    <row r="125" spans="1:16" x14ac:dyDescent="0.25">
      <c r="A125" s="5" t="s">
        <v>176</v>
      </c>
      <c r="B125" s="5" t="s">
        <v>1803</v>
      </c>
      <c r="C125" s="5" t="s">
        <v>1804</v>
      </c>
      <c r="D125" s="5" t="s">
        <v>1012</v>
      </c>
      <c r="E125" s="6" t="s">
        <v>11</v>
      </c>
      <c r="F125" s="6" t="str">
        <f>VLOOKUP($E125,'CC master listing'!$C$2:$H$297,2,FALSE)</f>
        <v>Daniel Fitting</v>
      </c>
      <c r="G125" s="6" t="str">
        <f>VLOOKUP($E125,'CC master listing'!$C$2:$H$297,4,FALSE)</f>
        <v>Dawn Reyes</v>
      </c>
      <c r="H125" s="6" t="str">
        <f>VLOOKUP($E125,'CC master listing'!$C$2:$H$297,6,FALSE)</f>
        <v>Michelle Vargo</v>
      </c>
      <c r="I125" s="6" t="str">
        <f>VLOOKUP($A125,'Plant in-Service Timing'!$C$4:$J$1354,7,FALSE)</f>
        <v>In-Service Date: In-Service Date</v>
      </c>
      <c r="J125" s="28">
        <f>VLOOKUP($A125,'Plant in-Service Timing'!$C$4:$J$1354,8,FALSE)</f>
        <v>46722</v>
      </c>
      <c r="K125" s="7">
        <v>0</v>
      </c>
      <c r="L125" s="7">
        <v>0</v>
      </c>
      <c r="M125" s="7">
        <v>0</v>
      </c>
      <c r="N125" s="7">
        <v>3185509.6396360802</v>
      </c>
      <c r="O125" s="7">
        <v>5389420.7544231601</v>
      </c>
      <c r="P125" s="7">
        <v>8574930.3940592408</v>
      </c>
    </row>
    <row r="126" spans="1:16" x14ac:dyDescent="0.25">
      <c r="A126" s="5" t="s">
        <v>177</v>
      </c>
      <c r="B126" s="5" t="s">
        <v>1805</v>
      </c>
      <c r="C126" s="5" t="s">
        <v>1806</v>
      </c>
      <c r="D126" s="5" t="s">
        <v>1012</v>
      </c>
      <c r="E126" s="6" t="s">
        <v>11</v>
      </c>
      <c r="F126" s="6" t="str">
        <f>VLOOKUP($E126,'CC master listing'!$C$2:$H$297,2,FALSE)</f>
        <v>Daniel Fitting</v>
      </c>
      <c r="G126" s="6" t="str">
        <f>VLOOKUP($E126,'CC master listing'!$C$2:$H$297,4,FALSE)</f>
        <v>Dawn Reyes</v>
      </c>
      <c r="H126" s="6" t="str">
        <f>VLOOKUP($E126,'CC master listing'!$C$2:$H$297,6,FALSE)</f>
        <v>Michelle Vargo</v>
      </c>
      <c r="I126" s="6" t="str">
        <f>VLOOKUP($A126,'Plant in-Service Timing'!$C$4:$J$1354,7,FALSE)</f>
        <v>In-Service Date: In-Service Date</v>
      </c>
      <c r="J126" s="28">
        <f>VLOOKUP($A126,'Plant in-Service Timing'!$C$4:$J$1354,8,FALSE)</f>
        <v>46357</v>
      </c>
      <c r="K126" s="7">
        <v>0</v>
      </c>
      <c r="L126" s="7">
        <v>2040402.6800535123</v>
      </c>
      <c r="M126" s="7">
        <v>2060909.0679070319</v>
      </c>
      <c r="N126" s="7">
        <v>2081621.5483847756</v>
      </c>
      <c r="O126" s="7">
        <v>0</v>
      </c>
      <c r="P126" s="7">
        <v>6182933.2963453196</v>
      </c>
    </row>
    <row r="127" spans="1:16" x14ac:dyDescent="0.25">
      <c r="A127" s="5" t="s">
        <v>178</v>
      </c>
      <c r="B127" s="5" t="s">
        <v>1807</v>
      </c>
      <c r="C127" s="5" t="s">
        <v>1808</v>
      </c>
      <c r="D127" s="5" t="s">
        <v>1649</v>
      </c>
      <c r="E127" s="6" t="s">
        <v>27</v>
      </c>
      <c r="F127" s="6" t="str">
        <f>VLOOKUP($E127,'CC master listing'!$C$2:$H$297,2,FALSE)</f>
        <v>David L Stickley</v>
      </c>
      <c r="G127" s="6" t="str">
        <f>VLOOKUP($E127,'CC master listing'!$C$2:$H$297,4,FALSE)</f>
        <v>Joshua Kensok</v>
      </c>
      <c r="H127" s="6" t="str">
        <f>VLOOKUP($E127,'CC master listing'!$C$2:$H$297,6,FALSE)</f>
        <v>Joshua Kensok</v>
      </c>
      <c r="I127" s="6" t="str">
        <f>VLOOKUP($A127,'Plant in-Service Timing'!$C$4:$J$1354,7,FALSE)</f>
        <v>In-Service Date: In-Service Date</v>
      </c>
      <c r="J127" s="28">
        <f>VLOOKUP($A127,'Plant in-Service Timing'!$C$4:$J$1354,8,FALSE)</f>
        <v>54393</v>
      </c>
      <c r="K127" s="7">
        <v>-66107035.650000013</v>
      </c>
      <c r="L127" s="7">
        <v>-66180423.200000055</v>
      </c>
      <c r="M127" s="7">
        <v>-66240980.649999969</v>
      </c>
      <c r="N127" s="7">
        <v>-63293415.878371678</v>
      </c>
      <c r="O127" s="7">
        <v>0</v>
      </c>
      <c r="P127" s="7">
        <v>-261821855.37837172</v>
      </c>
    </row>
    <row r="128" spans="1:16" x14ac:dyDescent="0.25">
      <c r="A128" s="5" t="s">
        <v>179</v>
      </c>
      <c r="B128" s="5" t="s">
        <v>1809</v>
      </c>
      <c r="C128" s="5" t="s">
        <v>1810</v>
      </c>
      <c r="D128" s="5" t="s">
        <v>539</v>
      </c>
      <c r="E128" s="6" t="s">
        <v>44</v>
      </c>
      <c r="F128" s="6" t="str">
        <f>VLOOKUP($E128,'CC master listing'!$C$2:$H$297,2,FALSE)</f>
        <v>Calvin Hill</v>
      </c>
      <c r="G128" s="6" t="str">
        <f>VLOOKUP($E128,'CC master listing'!$C$2:$H$297,4,FALSE)</f>
        <v>Brian Fellon</v>
      </c>
      <c r="H128" s="6" t="str">
        <f>VLOOKUP($E128,'CC master listing'!$C$2:$H$297,6,FALSE)</f>
        <v>Simon Upton</v>
      </c>
      <c r="I128" s="6" t="str">
        <f>VLOOKUP($A128,'Plant in-Service Timing'!$C$4:$J$1354,7,FALSE)</f>
        <v>In-Service Date: In-Service Date</v>
      </c>
      <c r="J128" s="28">
        <f>VLOOKUP($A128,'Plant in-Service Timing'!$C$4:$J$1354,8,FALSE)</f>
        <v>45931</v>
      </c>
      <c r="K128" s="7">
        <v>0</v>
      </c>
      <c r="L128" s="7">
        <v>4800212.7259696918</v>
      </c>
      <c r="M128" s="7">
        <v>0</v>
      </c>
      <c r="N128" s="7">
        <v>0</v>
      </c>
      <c r="O128" s="7">
        <v>0</v>
      </c>
      <c r="P128" s="7">
        <v>4800212.7259696918</v>
      </c>
    </row>
    <row r="129" spans="1:16" x14ac:dyDescent="0.25">
      <c r="A129" s="5" t="s">
        <v>180</v>
      </c>
      <c r="B129" s="5" t="s">
        <v>1811</v>
      </c>
      <c r="C129" s="5" t="s">
        <v>1812</v>
      </c>
      <c r="D129" s="5" t="s">
        <v>539</v>
      </c>
      <c r="E129" s="6" t="s">
        <v>51</v>
      </c>
      <c r="F129" s="6" t="str">
        <f>VLOOKUP($E129,'CC master listing'!$C$2:$H$297,2,FALSE)</f>
        <v>Adam Harrison</v>
      </c>
      <c r="G129" s="6" t="str">
        <f>VLOOKUP($E129,'CC master listing'!$C$2:$H$297,4,FALSE)</f>
        <v>Brian Fellon</v>
      </c>
      <c r="H129" s="6" t="str">
        <f>VLOOKUP($E129,'CC master listing'!$C$2:$H$297,6,FALSE)</f>
        <v>Simon Upton</v>
      </c>
      <c r="I129" s="6" t="str">
        <f>VLOOKUP($A129,'Plant in-Service Timing'!$C$4:$J$1354,7,FALSE)</f>
        <v>% CWIP to Close: % CWIP to Close</v>
      </c>
      <c r="J129" s="28" t="str">
        <f>VLOOKUP($A129,'Plant in-Service Timing'!$C$4:$J$1354,8,FALSE)</f>
        <v>Closing every December</v>
      </c>
      <c r="K129" s="7">
        <v>0</v>
      </c>
      <c r="L129" s="7">
        <v>515227.26697675796</v>
      </c>
      <c r="M129" s="7">
        <v>523013.92995435832</v>
      </c>
      <c r="N129" s="7">
        <v>530918.27327267989</v>
      </c>
      <c r="O129" s="7">
        <v>0</v>
      </c>
      <c r="P129" s="7">
        <v>1569159.4702037962</v>
      </c>
    </row>
    <row r="130" spans="1:16" x14ac:dyDescent="0.25">
      <c r="A130" s="5" t="s">
        <v>181</v>
      </c>
      <c r="B130" s="5" t="s">
        <v>1813</v>
      </c>
      <c r="C130" s="5" t="s">
        <v>1814</v>
      </c>
      <c r="D130" s="5" t="s">
        <v>539</v>
      </c>
      <c r="E130" s="6" t="s">
        <v>33</v>
      </c>
      <c r="F130" s="6" t="str">
        <f>VLOOKUP($E130,'CC master listing'!$C$2:$H$297,2,FALSE)</f>
        <v>David Trimble</v>
      </c>
      <c r="G130" s="6" t="str">
        <f>VLOOKUP($E130,'CC master listing'!$C$2:$H$297,4,FALSE)</f>
        <v>Brian Fellon</v>
      </c>
      <c r="H130" s="6" t="str">
        <f>VLOOKUP($E130,'CC master listing'!$C$2:$H$297,6,FALSE)</f>
        <v>Simon Upton</v>
      </c>
      <c r="I130" s="6" t="str">
        <f>VLOOKUP($A130,'Plant in-Service Timing'!$C$4:$J$1354,7,FALSE)</f>
        <v>% CWIP to Close: % CWIP to Close</v>
      </c>
      <c r="J130" s="28" t="str">
        <f>VLOOKUP($A130,'Plant in-Service Timing'!$C$4:$J$1354,8,FALSE)</f>
        <v>Closing every December</v>
      </c>
      <c r="K130" s="7">
        <v>0</v>
      </c>
      <c r="L130" s="7">
        <v>0</v>
      </c>
      <c r="M130" s="7">
        <v>5230139.2995435847</v>
      </c>
      <c r="N130" s="7">
        <v>5309182.7327268012</v>
      </c>
      <c r="O130" s="7">
        <v>5389420.7544231601</v>
      </c>
      <c r="P130" s="7">
        <v>15928742.786693547</v>
      </c>
    </row>
    <row r="131" spans="1:16" x14ac:dyDescent="0.25">
      <c r="A131" s="5" t="s">
        <v>182</v>
      </c>
      <c r="B131" s="5" t="s">
        <v>1815</v>
      </c>
      <c r="C131" s="5" t="s">
        <v>1816</v>
      </c>
      <c r="D131" s="5" t="s">
        <v>539</v>
      </c>
      <c r="E131" s="6" t="s">
        <v>39</v>
      </c>
      <c r="F131" s="6" t="str">
        <f>VLOOKUP($E131,'CC master listing'!$C$2:$H$297,2,FALSE)</f>
        <v>Roland J LaMothe</v>
      </c>
      <c r="G131" s="6" t="str">
        <f>VLOOKUP($E131,'CC master listing'!$C$2:$H$297,4,FALSE)</f>
        <v>Brian Fellon</v>
      </c>
      <c r="H131" s="6" t="str">
        <f>VLOOKUP($E131,'CC master listing'!$C$2:$H$297,6,FALSE)</f>
        <v>Simon Upton</v>
      </c>
      <c r="I131" s="6" t="str">
        <f>VLOOKUP($A131,'Plant in-Service Timing'!$C$4:$J$1354,7,FALSE)</f>
        <v>In-Service Date: In-Service Date</v>
      </c>
      <c r="J131" s="28">
        <f>VLOOKUP($A131,'Plant in-Service Timing'!$C$4:$J$1354,8,FALSE)</f>
        <v>45748</v>
      </c>
      <c r="K131" s="7">
        <v>4060452.2584628756</v>
      </c>
      <c r="L131" s="7">
        <v>2060909.0679070319</v>
      </c>
      <c r="M131" s="7">
        <v>0</v>
      </c>
      <c r="N131" s="7">
        <v>0</v>
      </c>
      <c r="O131" s="7">
        <v>0</v>
      </c>
      <c r="P131" s="7">
        <v>6121361.3263699077</v>
      </c>
    </row>
    <row r="132" spans="1:16" x14ac:dyDescent="0.25">
      <c r="A132" s="5" t="s">
        <v>183</v>
      </c>
      <c r="B132" s="5" t="s">
        <v>1817</v>
      </c>
      <c r="C132" s="5" t="s">
        <v>1818</v>
      </c>
      <c r="D132" s="5" t="s">
        <v>539</v>
      </c>
      <c r="E132" s="6" t="s">
        <v>82</v>
      </c>
      <c r="F132" s="6" t="str">
        <f>VLOOKUP($E132,'CC master listing'!$C$2:$H$297,2,FALSE)</f>
        <v>Jason R Weber</v>
      </c>
      <c r="G132" s="6" t="str">
        <f>VLOOKUP($E132,'CC master listing'!$C$2:$H$297,4,FALSE)</f>
        <v>William Neumann</v>
      </c>
      <c r="H132" s="6" t="str">
        <f>VLOOKUP($E132,'CC master listing'!$C$2:$H$297,6,FALSE)</f>
        <v>Simon Upton</v>
      </c>
      <c r="I132" s="6" t="str">
        <f>VLOOKUP($A132,'Plant in-Service Timing'!$C$4:$J$1354,7,FALSE)</f>
        <v>% CWIP to Close: % CWIP to Close</v>
      </c>
      <c r="J132" s="28" t="str">
        <f>VLOOKUP($A132,'Plant in-Service Timing'!$C$4:$J$1354,8,FALSE)</f>
        <v>Closing every December</v>
      </c>
      <c r="K132" s="7">
        <v>0</v>
      </c>
      <c r="L132" s="7">
        <v>8161610.7202140493</v>
      </c>
      <c r="M132" s="7">
        <v>12365454.407442236</v>
      </c>
      <c r="N132" s="7">
        <v>0</v>
      </c>
      <c r="O132" s="7">
        <v>0</v>
      </c>
      <c r="P132" s="7">
        <v>20527065.127656285</v>
      </c>
    </row>
    <row r="133" spans="1:16" x14ac:dyDescent="0.25">
      <c r="A133" s="5" t="s">
        <v>184</v>
      </c>
      <c r="B133" s="5" t="s">
        <v>1819</v>
      </c>
      <c r="C133" s="5" t="s">
        <v>1820</v>
      </c>
      <c r="D133" s="29" t="s">
        <v>539</v>
      </c>
      <c r="E133" s="31" t="s">
        <v>60</v>
      </c>
      <c r="F133" s="6" t="str">
        <f>VLOOKUP($E133,'CC master listing'!$C$2:$H$297,2,FALSE)</f>
        <v>Gerritt Rosa</v>
      </c>
      <c r="G133" s="6" t="str">
        <f>VLOOKUP($E133,'CC master listing'!$C$2:$H$297,4,FALSE)</f>
        <v>Brian Fellon</v>
      </c>
      <c r="H133" s="6" t="str">
        <f>VLOOKUP($E133,'CC master listing'!$C$2:$H$297,6,FALSE)</f>
        <v>Simon Upton</v>
      </c>
      <c r="I133" s="6" t="str">
        <f>VLOOKUP($A133,'Plant in-Service Timing'!$C$4:$J$1354,7,FALSE)</f>
        <v>In-Service Date: In-Service Date</v>
      </c>
      <c r="J133" s="28">
        <f>VLOOKUP($A133,'Plant in-Service Timing'!$C$4:$J$1354,8,FALSE)</f>
        <v>47088</v>
      </c>
      <c r="K133" s="7">
        <v>0</v>
      </c>
      <c r="L133" s="7">
        <v>0</v>
      </c>
      <c r="M133" s="7">
        <v>0</v>
      </c>
      <c r="N133" s="7">
        <v>5309182.7327268012</v>
      </c>
      <c r="O133" s="7">
        <v>5389420.7544231601</v>
      </c>
      <c r="P133" s="7">
        <v>10698603.487149961</v>
      </c>
    </row>
    <row r="134" spans="1:16" x14ac:dyDescent="0.25">
      <c r="A134" s="5" t="s">
        <v>186</v>
      </c>
      <c r="B134" s="5" t="s">
        <v>1821</v>
      </c>
      <c r="C134" s="5" t="s">
        <v>1822</v>
      </c>
      <c r="D134" s="5" t="s">
        <v>539</v>
      </c>
      <c r="E134" s="6" t="s">
        <v>29</v>
      </c>
      <c r="F134" s="6" t="str">
        <f>VLOOKUP($E134,'CC master listing'!$C$2:$H$297,2,FALSE)</f>
        <v>Chakradhari Damidi</v>
      </c>
      <c r="G134" s="6" t="str">
        <f>VLOOKUP($E134,'CC master listing'!$C$2:$H$297,4,FALSE)</f>
        <v>Brian Fellon</v>
      </c>
      <c r="H134" s="6" t="str">
        <f>VLOOKUP($E134,'CC master listing'!$C$2:$H$297,6,FALSE)</f>
        <v>Simon Upton</v>
      </c>
      <c r="I134" s="6" t="str">
        <f>VLOOKUP($A134,'Plant in-Service Timing'!$C$4:$J$1354,7,FALSE)</f>
        <v>In-Service Date: In-Service Date</v>
      </c>
      <c r="J134" s="28">
        <f>VLOOKUP($A134,'Plant in-Service Timing'!$C$4:$J$1354,8,FALSE)</f>
        <v>47088</v>
      </c>
      <c r="K134" s="7">
        <v>0</v>
      </c>
      <c r="L134" s="7">
        <v>0</v>
      </c>
      <c r="M134" s="7">
        <v>4184111.4396348712</v>
      </c>
      <c r="N134" s="7">
        <v>15927548.198180398</v>
      </c>
      <c r="O134" s="7">
        <v>10778841.508846305</v>
      </c>
      <c r="P134" s="7">
        <v>30890501.146661576</v>
      </c>
    </row>
    <row r="135" spans="1:16" x14ac:dyDescent="0.25">
      <c r="A135" s="5" t="s">
        <v>187</v>
      </c>
      <c r="B135" s="5" t="s">
        <v>1823</v>
      </c>
      <c r="C135" s="5" t="s">
        <v>1824</v>
      </c>
      <c r="D135" s="5" t="s">
        <v>539</v>
      </c>
      <c r="E135" s="6" t="s">
        <v>188</v>
      </c>
      <c r="F135" s="6" t="str">
        <f>VLOOKUP($E135,'CC master listing'!$C$2:$H$297,2,FALSE)</f>
        <v>Simon Upton</v>
      </c>
      <c r="G135" s="6" t="str">
        <f>VLOOKUP($E135,'CC master listing'!$C$2:$H$297,4,FALSE)</f>
        <v>Simon Upton</v>
      </c>
      <c r="H135" s="6" t="str">
        <f>VLOOKUP($E135,'CC master listing'!$C$2:$H$297,6,FALSE)</f>
        <v>Simon Upton</v>
      </c>
      <c r="I135" s="6" t="str">
        <f>VLOOKUP($A135,'Plant in-Service Timing'!$C$4:$J$1354,7,FALSE)</f>
        <v>% CWIP to Close: % CWIP to Close</v>
      </c>
      <c r="J135" s="28" t="str">
        <f>VLOOKUP($A135,'Plant in-Service Timing'!$C$4:$J$1354,8,FALSE)</f>
        <v>Closing every December</v>
      </c>
      <c r="K135" s="7">
        <v>1522669.5969235795</v>
      </c>
      <c r="L135" s="7">
        <v>1030454.5339535172</v>
      </c>
      <c r="M135" s="7">
        <v>1046027.8599087166</v>
      </c>
      <c r="N135" s="7">
        <v>1061836.5465453591</v>
      </c>
      <c r="O135" s="7">
        <v>1077884.1508846309</v>
      </c>
      <c r="P135" s="7">
        <v>5738872.6882158034</v>
      </c>
    </row>
    <row r="136" spans="1:16" x14ac:dyDescent="0.25">
      <c r="A136" s="5" t="s">
        <v>189</v>
      </c>
      <c r="B136" s="5" t="s">
        <v>1825</v>
      </c>
      <c r="C136" s="5" t="s">
        <v>1826</v>
      </c>
      <c r="D136" s="5" t="s">
        <v>539</v>
      </c>
      <c r="E136" s="6" t="s">
        <v>188</v>
      </c>
      <c r="F136" s="6" t="str">
        <f>VLOOKUP($E136,'CC master listing'!$C$2:$H$297,2,FALSE)</f>
        <v>Simon Upton</v>
      </c>
      <c r="G136" s="6" t="str">
        <f>VLOOKUP($E136,'CC master listing'!$C$2:$H$297,4,FALSE)</f>
        <v>Simon Upton</v>
      </c>
      <c r="H136" s="6" t="str">
        <f>VLOOKUP($E136,'CC master listing'!$C$2:$H$297,6,FALSE)</f>
        <v>Simon Upton</v>
      </c>
      <c r="I136" s="6" t="str">
        <f>VLOOKUP($A136,'Plant in-Service Timing'!$C$4:$J$1354,7,FALSE)</f>
        <v>% CWIP to Close: % CWIP to Close</v>
      </c>
      <c r="J136" s="28" t="str">
        <f>VLOOKUP($A136,'Plant in-Service Timing'!$C$4:$J$1354,8,FALSE)</f>
        <v>Closing every December</v>
      </c>
      <c r="K136" s="7">
        <v>5711833.6948609659</v>
      </c>
      <c r="L136" s="7">
        <v>5769238.5778513076</v>
      </c>
      <c r="M136" s="7">
        <v>5827220.389507141</v>
      </c>
      <c r="N136" s="7">
        <v>5885784.9280579546</v>
      </c>
      <c r="O136" s="7">
        <v>6050065.1596440142</v>
      </c>
      <c r="P136" s="7">
        <v>29244142.749921381</v>
      </c>
    </row>
    <row r="137" spans="1:16" x14ac:dyDescent="0.25">
      <c r="A137" s="5" t="s">
        <v>190</v>
      </c>
      <c r="B137" s="5" t="s">
        <v>1827</v>
      </c>
      <c r="C137" s="5" t="s">
        <v>1828</v>
      </c>
      <c r="D137" s="5" t="s">
        <v>539</v>
      </c>
      <c r="E137" s="6" t="s">
        <v>188</v>
      </c>
      <c r="F137" s="6" t="str">
        <f>VLOOKUP($E137,'CC master listing'!$C$2:$H$297,2,FALSE)</f>
        <v>Simon Upton</v>
      </c>
      <c r="G137" s="6" t="str">
        <f>VLOOKUP($E137,'CC master listing'!$C$2:$H$297,4,FALSE)</f>
        <v>Simon Upton</v>
      </c>
      <c r="H137" s="6" t="str">
        <f>VLOOKUP($E137,'CC master listing'!$C$2:$H$297,6,FALSE)</f>
        <v>Simon Upton</v>
      </c>
      <c r="I137" s="6" t="str">
        <f>VLOOKUP($A137,'Plant in-Service Timing'!$C$4:$J$1354,7,FALSE)</f>
        <v>% CWIP to Close: % CWIP to Close</v>
      </c>
      <c r="J137" s="28" t="str">
        <f>VLOOKUP($A137,'Plant in-Service Timing'!$C$4:$J$1354,8,FALSE)</f>
        <v>Closing every December</v>
      </c>
      <c r="K137" s="7">
        <v>10605229.294256255</v>
      </c>
      <c r="L137" s="7">
        <v>10098454.43274446</v>
      </c>
      <c r="M137" s="7">
        <v>9119373.3934144694</v>
      </c>
      <c r="N137" s="7">
        <v>9237977.9549446311</v>
      </c>
      <c r="O137" s="7">
        <v>11317783.584288621</v>
      </c>
      <c r="P137" s="7">
        <v>50378818.659648433</v>
      </c>
    </row>
    <row r="138" spans="1:16" x14ac:dyDescent="0.25">
      <c r="A138" s="5" t="s">
        <v>191</v>
      </c>
      <c r="B138" s="5" t="s">
        <v>1829</v>
      </c>
      <c r="C138" s="5" t="s">
        <v>1830</v>
      </c>
      <c r="D138" s="5" t="s">
        <v>539</v>
      </c>
      <c r="E138" s="6" t="s">
        <v>188</v>
      </c>
      <c r="F138" s="6" t="str">
        <f>VLOOKUP($E138,'CC master listing'!$C$2:$H$297,2,FALSE)</f>
        <v>Simon Upton</v>
      </c>
      <c r="G138" s="6" t="str">
        <f>VLOOKUP($E138,'CC master listing'!$C$2:$H$297,4,FALSE)</f>
        <v>Simon Upton</v>
      </c>
      <c r="H138" s="6" t="str">
        <f>VLOOKUP($E138,'CC master listing'!$C$2:$H$297,6,FALSE)</f>
        <v>Simon Upton</v>
      </c>
      <c r="I138" s="6" t="str">
        <f>VLOOKUP($A138,'Plant in-Service Timing'!$C$4:$J$1354,7,FALSE)</f>
        <v>% CWIP to Close: % CWIP to Close</v>
      </c>
      <c r="J138" s="28" t="str">
        <f>VLOOKUP($A138,'Plant in-Service Timing'!$C$4:$J$1354,8,FALSE)</f>
        <v>Closing every December</v>
      </c>
      <c r="K138" s="7">
        <v>4923994.5645353161</v>
      </c>
      <c r="L138" s="7">
        <v>4769441.2646250846</v>
      </c>
      <c r="M138" s="7">
        <v>4817374.946232684</v>
      </c>
      <c r="N138" s="7">
        <v>4392221.4670918798</v>
      </c>
      <c r="O138" s="7">
        <v>4436364.0267068157</v>
      </c>
      <c r="P138" s="7">
        <v>23339396.269191779</v>
      </c>
    </row>
    <row r="139" spans="1:16" x14ac:dyDescent="0.25">
      <c r="A139" s="5" t="s">
        <v>192</v>
      </c>
      <c r="B139" s="5" t="s">
        <v>1831</v>
      </c>
      <c r="C139" s="5" t="s">
        <v>1832</v>
      </c>
      <c r="D139" s="5" t="s">
        <v>539</v>
      </c>
      <c r="E139" s="6" t="s">
        <v>188</v>
      </c>
      <c r="F139" s="6" t="str">
        <f>VLOOKUP($E139,'CC master listing'!$C$2:$H$297,2,FALSE)</f>
        <v>Simon Upton</v>
      </c>
      <c r="G139" s="6" t="str">
        <f>VLOOKUP($E139,'CC master listing'!$C$2:$H$297,4,FALSE)</f>
        <v>Simon Upton</v>
      </c>
      <c r="H139" s="6" t="str">
        <f>VLOOKUP($E139,'CC master listing'!$C$2:$H$297,6,FALSE)</f>
        <v>Simon Upton</v>
      </c>
      <c r="I139" s="6" t="str">
        <f>VLOOKUP($A139,'Plant in-Service Timing'!$C$4:$J$1354,7,FALSE)</f>
        <v>% CWIP to Close: % CWIP to Close</v>
      </c>
      <c r="J139" s="28" t="str">
        <f>VLOOKUP($A139,'Plant in-Service Timing'!$C$4:$J$1354,8,FALSE)</f>
        <v>Closing every December</v>
      </c>
      <c r="K139" s="7">
        <v>1901524.0042210675</v>
      </c>
      <c r="L139" s="7">
        <v>8869017.0673754495</v>
      </c>
      <c r="M139" s="7">
        <v>8869095.5375134107</v>
      </c>
      <c r="N139" s="7">
        <v>2187952.430272392</v>
      </c>
      <c r="O139" s="7">
        <v>10105769.685436212</v>
      </c>
      <c r="P139" s="7">
        <v>31933358.724818531</v>
      </c>
    </row>
    <row r="140" spans="1:16" x14ac:dyDescent="0.25">
      <c r="A140" s="5" t="s">
        <v>193</v>
      </c>
      <c r="B140" s="5" t="s">
        <v>1833</v>
      </c>
      <c r="C140" s="5" t="s">
        <v>1834</v>
      </c>
      <c r="D140" s="5" t="s">
        <v>539</v>
      </c>
      <c r="E140" s="6" t="s">
        <v>188</v>
      </c>
      <c r="F140" s="6" t="str">
        <f>VLOOKUP($E140,'CC master listing'!$C$2:$H$297,2,FALSE)</f>
        <v>Simon Upton</v>
      </c>
      <c r="G140" s="6" t="str">
        <f>VLOOKUP($E140,'CC master listing'!$C$2:$H$297,4,FALSE)</f>
        <v>Simon Upton</v>
      </c>
      <c r="H140" s="6" t="str">
        <f>VLOOKUP($E140,'CC master listing'!$C$2:$H$297,6,FALSE)</f>
        <v>Simon Upton</v>
      </c>
      <c r="I140" s="6" t="str">
        <f>VLOOKUP($A140,'Plant in-Service Timing'!$C$4:$J$1354,7,FALSE)</f>
        <v>% CWIP to Close: % CWIP to Close</v>
      </c>
      <c r="J140" s="28" t="str">
        <f>VLOOKUP($A140,'Plant in-Service Timing'!$C$4:$J$1354,8,FALSE)</f>
        <v>Closing every December</v>
      </c>
      <c r="K140" s="7">
        <v>4211584.3217489878</v>
      </c>
      <c r="L140" s="7">
        <v>10535026.074690009</v>
      </c>
      <c r="M140" s="7">
        <v>7338665.7740431456</v>
      </c>
      <c r="N140" s="7">
        <v>10526560.13947583</v>
      </c>
      <c r="O140" s="7">
        <v>19018252.631257437</v>
      </c>
      <c r="P140" s="7">
        <v>51630088.941215411</v>
      </c>
    </row>
    <row r="141" spans="1:16" x14ac:dyDescent="0.25">
      <c r="A141" s="5" t="s">
        <v>194</v>
      </c>
      <c r="B141" s="5" t="s">
        <v>1835</v>
      </c>
      <c r="C141" s="5" t="s">
        <v>1836</v>
      </c>
      <c r="D141" s="5" t="s">
        <v>539</v>
      </c>
      <c r="E141" s="6" t="s">
        <v>33</v>
      </c>
      <c r="F141" s="6" t="str">
        <f>VLOOKUP($E141,'CC master listing'!$C$2:$H$297,2,FALSE)</f>
        <v>David Trimble</v>
      </c>
      <c r="G141" s="6" t="str">
        <f>VLOOKUP($E141,'CC master listing'!$C$2:$H$297,4,FALSE)</f>
        <v>Brian Fellon</v>
      </c>
      <c r="H141" s="6" t="str">
        <f>VLOOKUP($E141,'CC master listing'!$C$2:$H$297,6,FALSE)</f>
        <v>Simon Upton</v>
      </c>
      <c r="I141" s="6" t="str">
        <f>VLOOKUP($A141,'Plant in-Service Timing'!$C$4:$J$1354,7,FALSE)</f>
        <v>In-Service Date: In-Service Date</v>
      </c>
      <c r="J141" s="28">
        <f>VLOOKUP($A141,'Plant in-Service Timing'!$C$4:$J$1354,8,FALSE)</f>
        <v>45992</v>
      </c>
      <c r="K141" s="7">
        <v>507556.53230785922</v>
      </c>
      <c r="L141" s="7">
        <v>2998622.6938047358</v>
      </c>
      <c r="M141" s="7">
        <v>0</v>
      </c>
      <c r="N141" s="7">
        <v>0</v>
      </c>
      <c r="O141" s="7">
        <v>0</v>
      </c>
      <c r="P141" s="7">
        <v>3506179.2261125948</v>
      </c>
    </row>
    <row r="142" spans="1:16" x14ac:dyDescent="0.25">
      <c r="A142" s="5" t="s">
        <v>195</v>
      </c>
      <c r="B142" s="5" t="s">
        <v>1837</v>
      </c>
      <c r="C142" s="5" t="s">
        <v>1838</v>
      </c>
      <c r="D142" s="5" t="s">
        <v>1012</v>
      </c>
      <c r="E142" s="6" t="s">
        <v>11</v>
      </c>
      <c r="F142" s="6" t="str">
        <f>VLOOKUP($E142,'CC master listing'!$C$2:$H$297,2,FALSE)</f>
        <v>Daniel Fitting</v>
      </c>
      <c r="G142" s="6" t="str">
        <f>VLOOKUP($E142,'CC master listing'!$C$2:$H$297,4,FALSE)</f>
        <v>Dawn Reyes</v>
      </c>
      <c r="H142" s="6" t="str">
        <f>VLOOKUP($E142,'CC master listing'!$C$2:$H$297,6,FALSE)</f>
        <v>Michelle Vargo</v>
      </c>
      <c r="I142" s="6" t="str">
        <f>VLOOKUP($A142,'Plant in-Service Timing'!$C$4:$J$1354,7,FALSE)</f>
        <v>In-Service Date: In-Service Date</v>
      </c>
      <c r="J142" s="28">
        <f>VLOOKUP($A142,'Plant in-Service Timing'!$C$4:$J$1354,8,FALSE)</f>
        <v>47088</v>
      </c>
      <c r="K142" s="7">
        <v>0</v>
      </c>
      <c r="L142" s="7">
        <v>0</v>
      </c>
      <c r="M142" s="7">
        <v>0</v>
      </c>
      <c r="N142" s="7">
        <v>10408107.74192388</v>
      </c>
      <c r="O142" s="7">
        <v>0</v>
      </c>
      <c r="P142" s="7">
        <v>10408107.74192388</v>
      </c>
    </row>
    <row r="143" spans="1:16" x14ac:dyDescent="0.25">
      <c r="A143" s="5" t="s">
        <v>196</v>
      </c>
      <c r="B143" s="5" t="s">
        <v>1839</v>
      </c>
      <c r="C143" s="5" t="s">
        <v>1840</v>
      </c>
      <c r="D143" s="5" t="s">
        <v>539</v>
      </c>
      <c r="E143" s="6" t="s">
        <v>33</v>
      </c>
      <c r="F143" s="6" t="str">
        <f>VLOOKUP($E143,'CC master listing'!$C$2:$H$297,2,FALSE)</f>
        <v>David Trimble</v>
      </c>
      <c r="G143" s="6" t="str">
        <f>VLOOKUP($E143,'CC master listing'!$C$2:$H$297,4,FALSE)</f>
        <v>Brian Fellon</v>
      </c>
      <c r="H143" s="6" t="str">
        <f>VLOOKUP($E143,'CC master listing'!$C$2:$H$297,6,FALSE)</f>
        <v>Simon Upton</v>
      </c>
      <c r="I143" s="6" t="str">
        <f>VLOOKUP($A143,'Plant in-Service Timing'!$C$4:$J$1354,7,FALSE)</f>
        <v>In-Service Date: In-Service Date</v>
      </c>
      <c r="J143" s="28">
        <f>VLOOKUP($A143,'Plant in-Service Timing'!$C$4:$J$1354,8,FALSE)</f>
        <v>45597</v>
      </c>
      <c r="K143" s="7">
        <v>3654407.0326165925</v>
      </c>
      <c r="L143" s="7">
        <v>0</v>
      </c>
      <c r="M143" s="7">
        <v>0</v>
      </c>
      <c r="N143" s="7">
        <v>0</v>
      </c>
      <c r="O143" s="7">
        <v>0</v>
      </c>
      <c r="P143" s="7">
        <v>3654407.0326165925</v>
      </c>
    </row>
    <row r="144" spans="1:16" x14ac:dyDescent="0.25">
      <c r="A144" s="5" t="s">
        <v>197</v>
      </c>
      <c r="B144" s="5" t="s">
        <v>1841</v>
      </c>
      <c r="C144" s="5" t="s">
        <v>1842</v>
      </c>
      <c r="D144" s="5" t="s">
        <v>539</v>
      </c>
      <c r="E144" s="6" t="s">
        <v>33</v>
      </c>
      <c r="F144" s="6" t="str">
        <f>VLOOKUP($E144,'CC master listing'!$C$2:$H$297,2,FALSE)</f>
        <v>David Trimble</v>
      </c>
      <c r="G144" s="6" t="str">
        <f>VLOOKUP($E144,'CC master listing'!$C$2:$H$297,4,FALSE)</f>
        <v>Brian Fellon</v>
      </c>
      <c r="H144" s="6" t="str">
        <f>VLOOKUP($E144,'CC master listing'!$C$2:$H$297,6,FALSE)</f>
        <v>Simon Upton</v>
      </c>
      <c r="I144" s="6" t="str">
        <f>VLOOKUP($A144,'Plant in-Service Timing'!$C$4:$J$1354,7,FALSE)</f>
        <v>In-Service Date: In-Service Date</v>
      </c>
      <c r="J144" s="28">
        <f>VLOOKUP($A144,'Plant in-Service Timing'!$C$4:$J$1354,8,FALSE)</f>
        <v>45901</v>
      </c>
      <c r="K144" s="7">
        <v>0</v>
      </c>
      <c r="L144" s="7">
        <v>1978472.7051907564</v>
      </c>
      <c r="M144" s="7">
        <v>0</v>
      </c>
      <c r="N144" s="7">
        <v>0</v>
      </c>
      <c r="O144" s="7">
        <v>0</v>
      </c>
      <c r="P144" s="7">
        <v>1978472.7051907564</v>
      </c>
    </row>
    <row r="145" spans="1:16" x14ac:dyDescent="0.25">
      <c r="A145" s="5" t="s">
        <v>198</v>
      </c>
      <c r="B145" s="5" t="s">
        <v>1843</v>
      </c>
      <c r="C145" s="5" t="s">
        <v>1844</v>
      </c>
      <c r="D145" s="5" t="s">
        <v>1845</v>
      </c>
      <c r="E145" s="6" t="s">
        <v>199</v>
      </c>
      <c r="F145" s="6" t="str">
        <f>VLOOKUP($E145,'CC master listing'!$C$2:$H$297,2,FALSE)</f>
        <v>Mark Carlson</v>
      </c>
      <c r="G145" s="6" t="str">
        <f>VLOOKUP($E145,'CC master listing'!$C$2:$H$297,4,FALSE)</f>
        <v>James Hogan</v>
      </c>
      <c r="H145" s="6" t="str">
        <f>VLOOKUP($E145,'CC master listing'!$C$2:$H$297,6,FALSE)</f>
        <v>Ronald Roberts</v>
      </c>
      <c r="I145" s="6" t="str">
        <f>VLOOKUP($A145,'Plant in-Service Timing'!$C$4:$J$1354,7,FALSE)</f>
        <v>In-Service Date: In-Service Date</v>
      </c>
      <c r="J145" s="28">
        <f>VLOOKUP($A145,'Plant in-Service Timing'!$C$4:$J$1354,8,FALSE)</f>
        <v>45992</v>
      </c>
      <c r="K145" s="7">
        <v>145724097.29446921</v>
      </c>
      <c r="L145" s="7">
        <v>170730471.03976682</v>
      </c>
      <c r="M145" s="7">
        <v>2052991.2757242601</v>
      </c>
      <c r="N145" s="7">
        <v>0</v>
      </c>
      <c r="O145" s="7">
        <v>0</v>
      </c>
      <c r="P145" s="7">
        <v>318507559.60996026</v>
      </c>
    </row>
    <row r="146" spans="1:16" x14ac:dyDescent="0.25">
      <c r="A146" s="5" t="s">
        <v>200</v>
      </c>
      <c r="B146" s="5" t="s">
        <v>1846</v>
      </c>
      <c r="C146" s="5" t="s">
        <v>1847</v>
      </c>
      <c r="D146" s="5" t="s">
        <v>539</v>
      </c>
      <c r="E146" s="6" t="s">
        <v>65</v>
      </c>
      <c r="F146" s="6" t="str">
        <f>VLOOKUP($E146,'CC master listing'!$C$2:$H$297,2,FALSE)</f>
        <v>Laurent P Sayer</v>
      </c>
      <c r="G146" s="6" t="str">
        <f>VLOOKUP($E146,'CC master listing'!$C$2:$H$297,4,FALSE)</f>
        <v>Brian Fellon</v>
      </c>
      <c r="H146" s="6" t="str">
        <f>VLOOKUP($E146,'CC master listing'!$C$2:$H$297,6,FALSE)</f>
        <v>Simon Upton</v>
      </c>
      <c r="I146" s="6" t="str">
        <f>VLOOKUP($A146,'Plant in-Service Timing'!$C$4:$J$1354,7,FALSE)</f>
        <v>% CWIP to Close: % CWIP to Close</v>
      </c>
      <c r="J146" s="28" t="str">
        <f>VLOOKUP($A146,'Plant in-Service Timing'!$C$4:$J$1354,8,FALSE)</f>
        <v>Closing every December</v>
      </c>
      <c r="K146" s="7">
        <v>3045339.1938471589</v>
      </c>
      <c r="L146" s="7">
        <v>3091363.6018605479</v>
      </c>
      <c r="M146" s="7">
        <v>2092055.7198174356</v>
      </c>
      <c r="N146" s="7">
        <v>0</v>
      </c>
      <c r="O146" s="7">
        <v>0</v>
      </c>
      <c r="P146" s="7">
        <v>8228758.5155251417</v>
      </c>
    </row>
    <row r="147" spans="1:16" x14ac:dyDescent="0.25">
      <c r="A147" s="5" t="s">
        <v>201</v>
      </c>
      <c r="B147" s="5" t="s">
        <v>1848</v>
      </c>
      <c r="C147" s="5" t="s">
        <v>1849</v>
      </c>
      <c r="D147" s="5" t="s">
        <v>539</v>
      </c>
      <c r="E147" s="6" t="s">
        <v>44</v>
      </c>
      <c r="F147" s="6" t="str">
        <f>VLOOKUP($E147,'CC master listing'!$C$2:$H$297,2,FALSE)</f>
        <v>Calvin Hill</v>
      </c>
      <c r="G147" s="6" t="str">
        <f>VLOOKUP($E147,'CC master listing'!$C$2:$H$297,4,FALSE)</f>
        <v>Brian Fellon</v>
      </c>
      <c r="H147" s="6" t="str">
        <f>VLOOKUP($E147,'CC master listing'!$C$2:$H$297,6,FALSE)</f>
        <v>Simon Upton</v>
      </c>
      <c r="I147" s="6" t="str">
        <f>VLOOKUP($A147,'Plant in-Service Timing'!$C$4:$J$1354,7,FALSE)</f>
        <v>In-Service Date: In-Service Date</v>
      </c>
      <c r="J147" s="28">
        <f>VLOOKUP($A147,'Plant in-Service Timing'!$C$4:$J$1354,8,FALSE)</f>
        <v>45627</v>
      </c>
      <c r="K147" s="7">
        <v>1522669.5969235795</v>
      </c>
      <c r="L147" s="7">
        <v>0</v>
      </c>
      <c r="M147" s="7">
        <v>0</v>
      </c>
      <c r="N147" s="7">
        <v>0</v>
      </c>
      <c r="O147" s="7">
        <v>0</v>
      </c>
      <c r="P147" s="7">
        <v>1522669.5969235795</v>
      </c>
    </row>
    <row r="148" spans="1:16" x14ac:dyDescent="0.25">
      <c r="A148" s="5" t="s">
        <v>202</v>
      </c>
      <c r="B148" s="5" t="s">
        <v>1851</v>
      </c>
      <c r="C148" s="5" t="s">
        <v>1852</v>
      </c>
      <c r="D148" s="5" t="s">
        <v>1037</v>
      </c>
      <c r="E148" s="6" t="s">
        <v>100</v>
      </c>
      <c r="F148" s="6" t="str">
        <f>VLOOKUP($E148,'CC master listing'!$C$2:$H$297,2,FALSE)</f>
        <v>Pamela Snavely</v>
      </c>
      <c r="G148" s="6" t="str">
        <f>VLOOKUP($E148,'CC master listing'!$C$2:$H$297,4,FALSE)</f>
        <v>Mark Carlson</v>
      </c>
      <c r="H148" s="6" t="str">
        <f>VLOOKUP($E148,'CC master listing'!$C$2:$H$297,6,FALSE)</f>
        <v>Ronald Roberts</v>
      </c>
      <c r="I148" s="6" t="str">
        <f>VLOOKUP($A148,'Plant in-Service Timing'!$C$4:$J$1354,7,FALSE)</f>
        <v>In-Service Date: In-Service Date</v>
      </c>
      <c r="J148" s="28">
        <f>VLOOKUP($A148,'Plant in-Service Timing'!$C$4:$J$1354,8,FALSE)</f>
        <v>46997</v>
      </c>
      <c r="K148" s="7">
        <v>0</v>
      </c>
      <c r="L148" s="7">
        <v>0</v>
      </c>
      <c r="M148" s="7">
        <v>0</v>
      </c>
      <c r="N148" s="7">
        <v>7317001.7646030141</v>
      </c>
      <c r="O148" s="7">
        <v>3481281.1195467599</v>
      </c>
      <c r="P148" s="7">
        <v>10798282.884149775</v>
      </c>
    </row>
    <row r="149" spans="1:16" x14ac:dyDescent="0.25">
      <c r="A149" s="5" t="s">
        <v>203</v>
      </c>
      <c r="B149" s="5" t="s">
        <v>1855</v>
      </c>
      <c r="C149" s="5" t="s">
        <v>1856</v>
      </c>
      <c r="D149" s="5" t="s">
        <v>539</v>
      </c>
      <c r="E149" s="6" t="s">
        <v>204</v>
      </c>
      <c r="F149" s="6" t="str">
        <f>VLOOKUP($E149,'CC master listing'!$C$2:$H$297,2,FALSE)</f>
        <v>Todd W Ogilvie</v>
      </c>
      <c r="G149" s="6" t="str">
        <f>VLOOKUP($E149,'CC master listing'!$C$2:$H$297,4,FALSE)</f>
        <v>William Neumann</v>
      </c>
      <c r="H149" s="6" t="str">
        <f>VLOOKUP($E149,'CC master listing'!$C$2:$H$297,6,FALSE)</f>
        <v>Simon Upton</v>
      </c>
      <c r="I149" s="6" t="str">
        <f>VLOOKUP($A149,'Plant in-Service Timing'!$C$4:$J$1354,7,FALSE)</f>
        <v>% CWIP to Close: % CWIP to Close</v>
      </c>
      <c r="J149" s="28" t="str">
        <f>VLOOKUP($A149,'Plant in-Service Timing'!$C$4:$J$1354,8,FALSE)</f>
        <v>Closing every December</v>
      </c>
      <c r="K149" s="7">
        <v>0</v>
      </c>
      <c r="L149" s="7">
        <v>0</v>
      </c>
      <c r="M149" s="7">
        <v>3091363.6018605479</v>
      </c>
      <c r="N149" s="7">
        <v>9159134.8128930125</v>
      </c>
      <c r="O149" s="7">
        <v>7569151.8939073691</v>
      </c>
      <c r="P149" s="7">
        <v>19819650.308660928</v>
      </c>
    </row>
    <row r="150" spans="1:16" x14ac:dyDescent="0.25">
      <c r="A150" s="5" t="s">
        <v>205</v>
      </c>
      <c r="B150" s="5" t="s">
        <v>1857</v>
      </c>
      <c r="C150" s="5" t="s">
        <v>1858</v>
      </c>
      <c r="D150" s="5" t="s">
        <v>539</v>
      </c>
      <c r="E150" s="6" t="s">
        <v>206</v>
      </c>
      <c r="F150" s="6" t="str">
        <f>VLOOKUP($E150,'CC master listing'!$C$2:$H$297,2,FALSE)</f>
        <v>Srinivas Kalmikonda</v>
      </c>
      <c r="G150" s="6" t="str">
        <f>VLOOKUP($E150,'CC master listing'!$C$2:$H$297,4,FALSE)</f>
        <v>Timothy Foley</v>
      </c>
      <c r="H150" s="6" t="str">
        <f>VLOOKUP($E150,'CC master listing'!$C$2:$H$297,6,FALSE)</f>
        <v>Simon Upton</v>
      </c>
      <c r="I150" s="6" t="str">
        <f>VLOOKUP($A150,'Plant in-Service Timing'!$C$4:$J$1354,7,FALSE)</f>
        <v>In-Service Date: In-Service Date</v>
      </c>
      <c r="J150" s="28">
        <f>VLOOKUP($A150,'Plant in-Service Timing'!$C$4:$J$1354,8,FALSE)</f>
        <v>46357</v>
      </c>
      <c r="K150" s="7">
        <v>0</v>
      </c>
      <c r="L150" s="7">
        <v>3091363.6018605479</v>
      </c>
      <c r="M150" s="7">
        <v>3138083.5797261484</v>
      </c>
      <c r="N150" s="7">
        <v>0</v>
      </c>
      <c r="O150" s="7">
        <v>0</v>
      </c>
      <c r="P150" s="7">
        <v>6229447.1815866958</v>
      </c>
    </row>
    <row r="151" spans="1:16" x14ac:dyDescent="0.25">
      <c r="A151" s="5" t="s">
        <v>207</v>
      </c>
      <c r="B151" s="5" t="s">
        <v>1859</v>
      </c>
      <c r="C151" s="5" t="s">
        <v>1860</v>
      </c>
      <c r="D151" s="5" t="s">
        <v>539</v>
      </c>
      <c r="E151" s="6" t="s">
        <v>33</v>
      </c>
      <c r="F151" s="6" t="str">
        <f>VLOOKUP($E151,'CC master listing'!$C$2:$H$297,2,FALSE)</f>
        <v>David Trimble</v>
      </c>
      <c r="G151" s="6" t="str">
        <f>VLOOKUP($E151,'CC master listing'!$C$2:$H$297,4,FALSE)</f>
        <v>Brian Fellon</v>
      </c>
      <c r="H151" s="6" t="str">
        <f>VLOOKUP($E151,'CC master listing'!$C$2:$H$297,6,FALSE)</f>
        <v>Simon Upton</v>
      </c>
      <c r="I151" s="6" t="str">
        <f>VLOOKUP($A151,'Plant in-Service Timing'!$C$4:$J$1354,7,FALSE)</f>
        <v>In-Service Date: In-Service Date</v>
      </c>
      <c r="J151" s="28">
        <f>VLOOKUP($A151,'Plant in-Service Timing'!$C$4:$J$1354,8,FALSE)</f>
        <v>46661</v>
      </c>
      <c r="K151" s="7">
        <v>0</v>
      </c>
      <c r="L151" s="7">
        <v>0</v>
      </c>
      <c r="M151" s="7">
        <v>5230139.2995435847</v>
      </c>
      <c r="N151" s="7">
        <v>5309182.7327268012</v>
      </c>
      <c r="O151" s="7">
        <v>0</v>
      </c>
      <c r="P151" s="7">
        <v>10539322.032270387</v>
      </c>
    </row>
    <row r="152" spans="1:16" x14ac:dyDescent="0.25">
      <c r="A152" s="5" t="s">
        <v>208</v>
      </c>
      <c r="B152" s="5" t="s">
        <v>1861</v>
      </c>
      <c r="C152" s="5" t="s">
        <v>1862</v>
      </c>
      <c r="D152" s="5" t="s">
        <v>517</v>
      </c>
      <c r="E152" s="6" t="s">
        <v>209</v>
      </c>
      <c r="F152" s="6" t="str">
        <f>VLOOKUP($E152,'CC master listing'!$C$2:$H$297,2,FALSE)</f>
        <v>Anthony Pagano</v>
      </c>
      <c r="G152" s="6" t="str">
        <f>VLOOKUP($E152,'CC master listing'!$C$2:$H$297,4,FALSE)</f>
        <v>Roque Bamba</v>
      </c>
      <c r="H152" s="6" t="str">
        <f>VLOOKUP($E152,'CC master listing'!$C$2:$H$297,6,FALSE)</f>
        <v>Dan'l Koch</v>
      </c>
      <c r="I152" s="6" t="str">
        <f>VLOOKUP($A152,'Plant in-Service Timing'!$C$4:$J$1354,7,FALSE)</f>
        <v>In-Service Date: In-Service Date</v>
      </c>
      <c r="J152" s="28">
        <f>VLOOKUP($A152,'Plant in-Service Timing'!$C$4:$J$1354,8,FALSE)</f>
        <v>47088</v>
      </c>
      <c r="K152" s="7">
        <v>265718.32498602715</v>
      </c>
      <c r="L152" s="7">
        <v>273631.50099651009</v>
      </c>
      <c r="M152" s="7">
        <v>1108841.934529355</v>
      </c>
      <c r="N152" s="7">
        <v>4475848.1296449602</v>
      </c>
      <c r="O152" s="7">
        <v>1700162.3536742518</v>
      </c>
      <c r="P152" s="7">
        <v>7824202.2438311037</v>
      </c>
    </row>
    <row r="153" spans="1:16" x14ac:dyDescent="0.25">
      <c r="A153" s="5" t="s">
        <v>210</v>
      </c>
      <c r="B153" s="5" t="s">
        <v>1863</v>
      </c>
      <c r="C153" s="5" t="s">
        <v>1864</v>
      </c>
      <c r="D153" s="5" t="s">
        <v>539</v>
      </c>
      <c r="E153" s="6" t="s">
        <v>206</v>
      </c>
      <c r="F153" s="6" t="str">
        <f>VLOOKUP($E153,'CC master listing'!$C$2:$H$297,2,FALSE)</f>
        <v>Srinivas Kalmikonda</v>
      </c>
      <c r="G153" s="6" t="str">
        <f>VLOOKUP($E153,'CC master listing'!$C$2:$H$297,4,FALSE)</f>
        <v>Timothy Foley</v>
      </c>
      <c r="H153" s="6" t="str">
        <f>VLOOKUP($E153,'CC master listing'!$C$2:$H$297,6,FALSE)</f>
        <v>Simon Upton</v>
      </c>
      <c r="I153" s="6" t="str">
        <f>VLOOKUP($A153,'Plant in-Service Timing'!$C$4:$J$1354,7,FALSE)</f>
        <v>In-Service Date: In-Service Date</v>
      </c>
      <c r="J153" s="28">
        <f>VLOOKUP($A153,'Plant in-Service Timing'!$C$4:$J$1354,8,FALSE)</f>
        <v>46722</v>
      </c>
      <c r="K153" s="7">
        <v>0</v>
      </c>
      <c r="L153" s="7">
        <v>0</v>
      </c>
      <c r="M153" s="7">
        <v>3138083.5797261484</v>
      </c>
      <c r="N153" s="7">
        <v>3185509.6396360802</v>
      </c>
      <c r="O153" s="7">
        <v>0</v>
      </c>
      <c r="P153" s="7">
        <v>6323593.2193622291</v>
      </c>
    </row>
    <row r="154" spans="1:16" x14ac:dyDescent="0.25">
      <c r="A154" s="5" t="s">
        <v>211</v>
      </c>
      <c r="B154" s="5" t="s">
        <v>1865</v>
      </c>
      <c r="C154" s="5" t="s">
        <v>1866</v>
      </c>
      <c r="D154" s="5" t="s">
        <v>539</v>
      </c>
      <c r="E154" s="6" t="s">
        <v>44</v>
      </c>
      <c r="F154" s="6" t="str">
        <f>VLOOKUP($E154,'CC master listing'!$C$2:$H$297,2,FALSE)</f>
        <v>Calvin Hill</v>
      </c>
      <c r="G154" s="6" t="str">
        <f>VLOOKUP($E154,'CC master listing'!$C$2:$H$297,4,FALSE)</f>
        <v>Brian Fellon</v>
      </c>
      <c r="H154" s="6" t="str">
        <f>VLOOKUP($E154,'CC master listing'!$C$2:$H$297,6,FALSE)</f>
        <v>Simon Upton</v>
      </c>
      <c r="I154" s="6" t="str">
        <f>VLOOKUP($A154,'Plant in-Service Timing'!$C$4:$J$1354,7,FALSE)</f>
        <v>In-Service Date: In-Service Date</v>
      </c>
      <c r="J154" s="28">
        <f>VLOOKUP($A154,'Plant in-Service Timing'!$C$4:$J$1354,8,FALSE)</f>
        <v>46266</v>
      </c>
      <c r="K154" s="7">
        <v>0</v>
      </c>
      <c r="L154" s="7">
        <v>412181.81358140655</v>
      </c>
      <c r="M154" s="7">
        <v>1673644.5758539441</v>
      </c>
      <c r="N154" s="7">
        <v>0</v>
      </c>
      <c r="O154" s="7">
        <v>0</v>
      </c>
      <c r="P154" s="7">
        <v>2085826.3894353507</v>
      </c>
    </row>
    <row r="155" spans="1:16" x14ac:dyDescent="0.25">
      <c r="A155" s="5" t="s">
        <v>212</v>
      </c>
      <c r="B155" s="5" t="s">
        <v>1867</v>
      </c>
      <c r="C155" s="5" t="s">
        <v>1868</v>
      </c>
      <c r="D155" s="5" t="s">
        <v>539</v>
      </c>
      <c r="E155" s="6" t="s">
        <v>29</v>
      </c>
      <c r="F155" s="6" t="str">
        <f>VLOOKUP($E155,'CC master listing'!$C$2:$H$297,2,FALSE)</f>
        <v>Chakradhari Damidi</v>
      </c>
      <c r="G155" s="6" t="str">
        <f>VLOOKUP($E155,'CC master listing'!$C$2:$H$297,4,FALSE)</f>
        <v>Brian Fellon</v>
      </c>
      <c r="H155" s="6" t="str">
        <f>VLOOKUP($E155,'CC master listing'!$C$2:$H$297,6,FALSE)</f>
        <v>Simon Upton</v>
      </c>
      <c r="I155" s="6" t="str">
        <f>VLOOKUP($A155,'Plant in-Service Timing'!$C$4:$J$1354,7,FALSE)</f>
        <v>% CWIP to Close: % CWIP to Close</v>
      </c>
      <c r="J155" s="28" t="str">
        <f>VLOOKUP($A155,'Plant in-Service Timing'!$C$4:$J$1354,8,FALSE)</f>
        <v>Closing every December</v>
      </c>
      <c r="K155" s="7">
        <v>1371350.7528335759</v>
      </c>
      <c r="L155" s="7">
        <v>0</v>
      </c>
      <c r="M155" s="7">
        <v>0</v>
      </c>
      <c r="N155" s="7">
        <v>0</v>
      </c>
      <c r="O155" s="7">
        <v>0</v>
      </c>
      <c r="P155" s="7">
        <v>1371350.7528335759</v>
      </c>
    </row>
    <row r="156" spans="1:16" x14ac:dyDescent="0.25">
      <c r="A156" s="5" t="s">
        <v>213</v>
      </c>
      <c r="B156" s="5" t="s">
        <v>1869</v>
      </c>
      <c r="C156" s="5" t="s">
        <v>1870</v>
      </c>
      <c r="D156" s="5" t="s">
        <v>1012</v>
      </c>
      <c r="E156" s="6" t="s">
        <v>11</v>
      </c>
      <c r="F156" s="6" t="str">
        <f>VLOOKUP($E156,'CC master listing'!$C$2:$H$297,2,FALSE)</f>
        <v>Daniel Fitting</v>
      </c>
      <c r="G156" s="6" t="str">
        <f>VLOOKUP($E156,'CC master listing'!$C$2:$H$297,4,FALSE)</f>
        <v>Dawn Reyes</v>
      </c>
      <c r="H156" s="6" t="str">
        <f>VLOOKUP($E156,'CC master listing'!$C$2:$H$297,6,FALSE)</f>
        <v>Michelle Vargo</v>
      </c>
      <c r="I156" s="6" t="str">
        <f>VLOOKUP($A156,'Plant in-Service Timing'!$C$4:$J$1354,7,FALSE)</f>
        <v>In-Service Date: In-Service Date</v>
      </c>
      <c r="J156" s="28">
        <f>VLOOKUP($A156,'Plant in-Service Timing'!$C$4:$J$1354,8,FALSE)</f>
        <v>47818</v>
      </c>
      <c r="K156" s="7">
        <v>0</v>
      </c>
      <c r="L156" s="7">
        <v>0</v>
      </c>
      <c r="M156" s="7">
        <v>0</v>
      </c>
      <c r="N156" s="7">
        <v>7754040.2677332861</v>
      </c>
      <c r="O156" s="7">
        <v>8147350.9969141791</v>
      </c>
      <c r="P156" s="7">
        <v>15901391.264647465</v>
      </c>
    </row>
    <row r="157" spans="1:16" x14ac:dyDescent="0.25">
      <c r="A157" s="5" t="s">
        <v>214</v>
      </c>
      <c r="B157" s="5" t="s">
        <v>1871</v>
      </c>
      <c r="C157" s="5" t="s">
        <v>1872</v>
      </c>
      <c r="D157" s="5" t="s">
        <v>1012</v>
      </c>
      <c r="E157" s="6" t="s">
        <v>11</v>
      </c>
      <c r="F157" s="6" t="str">
        <f>VLOOKUP($E157,'CC master listing'!$C$2:$H$297,2,FALSE)</f>
        <v>Daniel Fitting</v>
      </c>
      <c r="G157" s="6" t="str">
        <f>VLOOKUP($E157,'CC master listing'!$C$2:$H$297,4,FALSE)</f>
        <v>Dawn Reyes</v>
      </c>
      <c r="H157" s="6" t="str">
        <f>VLOOKUP($E157,'CC master listing'!$C$2:$H$297,6,FALSE)</f>
        <v>Michelle Vargo</v>
      </c>
      <c r="I157" s="6" t="str">
        <f>VLOOKUP($A157,'Plant in-Service Timing'!$C$4:$J$1354,7,FALSE)</f>
        <v>In-Service Date: In-Service Date</v>
      </c>
      <c r="J157" s="28">
        <f>VLOOKUP($A157,'Plant in-Service Timing'!$C$4:$J$1354,8,FALSE)</f>
        <v>48183</v>
      </c>
      <c r="K157" s="7">
        <v>0</v>
      </c>
      <c r="L157" s="7">
        <v>0</v>
      </c>
      <c r="M157" s="7">
        <v>0</v>
      </c>
      <c r="N157" s="7">
        <v>0</v>
      </c>
      <c r="O157" s="7">
        <v>5256355.4818801209</v>
      </c>
      <c r="P157" s="7">
        <v>5256355.4818801209</v>
      </c>
    </row>
    <row r="158" spans="1:16" x14ac:dyDescent="0.25">
      <c r="A158" s="5" t="s">
        <v>215</v>
      </c>
      <c r="B158" s="5" t="s">
        <v>1873</v>
      </c>
      <c r="C158" s="5" t="s">
        <v>1874</v>
      </c>
      <c r="D158" s="5" t="s">
        <v>539</v>
      </c>
      <c r="E158" s="6" t="s">
        <v>33</v>
      </c>
      <c r="F158" s="6" t="str">
        <f>VLOOKUP($E158,'CC master listing'!$C$2:$H$297,2,FALSE)</f>
        <v>David Trimble</v>
      </c>
      <c r="G158" s="6" t="str">
        <f>VLOOKUP($E158,'CC master listing'!$C$2:$H$297,4,FALSE)</f>
        <v>Brian Fellon</v>
      </c>
      <c r="H158" s="6" t="str">
        <f>VLOOKUP($E158,'CC master listing'!$C$2:$H$297,6,FALSE)</f>
        <v>Simon Upton</v>
      </c>
      <c r="I158" s="6" t="str">
        <f>VLOOKUP($A158,'Plant in-Service Timing'!$C$4:$J$1354,7,FALSE)</f>
        <v>In-Service Date: In-Service Date</v>
      </c>
      <c r="J158" s="28">
        <f>VLOOKUP($A158,'Plant in-Service Timing'!$C$4:$J$1354,8,FALSE)</f>
        <v>45627</v>
      </c>
      <c r="K158" s="7">
        <v>2030226.1292314318</v>
      </c>
      <c r="L158" s="7">
        <v>0</v>
      </c>
      <c r="M158" s="7">
        <v>0</v>
      </c>
      <c r="N158" s="7">
        <v>0</v>
      </c>
      <c r="O158" s="7">
        <v>0</v>
      </c>
      <c r="P158" s="7">
        <v>2030226.1292314318</v>
      </c>
    </row>
    <row r="159" spans="1:16" x14ac:dyDescent="0.25">
      <c r="A159" s="5" t="s">
        <v>216</v>
      </c>
      <c r="B159" s="5" t="s">
        <v>1875</v>
      </c>
      <c r="C159" s="5" t="s">
        <v>1876</v>
      </c>
      <c r="D159" s="5" t="s">
        <v>1012</v>
      </c>
      <c r="E159" s="6" t="s">
        <v>11</v>
      </c>
      <c r="F159" s="6" t="str">
        <f>VLOOKUP($E159,'CC master listing'!$C$2:$H$297,2,FALSE)</f>
        <v>Daniel Fitting</v>
      </c>
      <c r="G159" s="6" t="str">
        <f>VLOOKUP($E159,'CC master listing'!$C$2:$H$297,4,FALSE)</f>
        <v>Dawn Reyes</v>
      </c>
      <c r="H159" s="6" t="str">
        <f>VLOOKUP($E159,'CC master listing'!$C$2:$H$297,6,FALSE)</f>
        <v>Michelle Vargo</v>
      </c>
      <c r="I159" s="6" t="str">
        <f>VLOOKUP($A159,'Plant in-Service Timing'!$C$4:$J$1354,7,FALSE)</f>
        <v>In-Service Date: In-Service Date</v>
      </c>
      <c r="J159" s="28">
        <f>VLOOKUP($A159,'Plant in-Service Timing'!$C$4:$J$1354,8,FALSE)</f>
        <v>46388</v>
      </c>
      <c r="K159" s="7">
        <v>0</v>
      </c>
      <c r="L159" s="7">
        <v>0</v>
      </c>
      <c r="M159" s="7">
        <v>1030454.5339535159</v>
      </c>
      <c r="N159" s="7">
        <v>3122432.3225771636</v>
      </c>
      <c r="O159" s="7">
        <v>0</v>
      </c>
      <c r="P159" s="7">
        <v>4152886.8565306794</v>
      </c>
    </row>
    <row r="160" spans="1:16" x14ac:dyDescent="0.25">
      <c r="A160" s="5" t="s">
        <v>217</v>
      </c>
      <c r="B160" s="5" t="s">
        <v>1877</v>
      </c>
      <c r="C160" s="5" t="s">
        <v>1878</v>
      </c>
      <c r="D160" s="5" t="s">
        <v>1763</v>
      </c>
      <c r="E160" s="6" t="s">
        <v>218</v>
      </c>
      <c r="F160" s="6" t="str">
        <f>VLOOKUP($E160,'CC master listing'!$C$2:$H$297,2,FALSE)</f>
        <v>Eleanor M Ewry</v>
      </c>
      <c r="G160" s="6" t="str">
        <f>VLOOKUP($E160,'CC master listing'!$C$2:$H$297,4,FALSE)</f>
        <v>Jens Nedrud</v>
      </c>
      <c r="H160" s="6" t="str">
        <f>VLOOKUP($E160,'CC master listing'!$C$2:$H$297,6,FALSE)</f>
        <v>Joshua Jacobs</v>
      </c>
      <c r="I160" s="6" t="str">
        <f>VLOOKUP($A160,'Plant in-Service Timing'!$C$4:$J$1354,7,FALSE)</f>
        <v>In-Service Date: In-Service Date</v>
      </c>
      <c r="J160" s="28">
        <f>VLOOKUP($A160,'Plant in-Service Timing'!$C$4:$J$1354,8,FALSE)</f>
        <v>48549</v>
      </c>
      <c r="K160" s="7">
        <v>5130592.7368943645</v>
      </c>
      <c r="L160" s="7">
        <v>30931486.418315519</v>
      </c>
      <c r="M160" s="7">
        <v>41089126.876043029</v>
      </c>
      <c r="N160" s="7">
        <v>40816795.30867105</v>
      </c>
      <c r="O160" s="7">
        <v>76466738.182448998</v>
      </c>
      <c r="P160" s="7">
        <v>194434739.52237296</v>
      </c>
    </row>
    <row r="161" spans="1:16" x14ac:dyDescent="0.25">
      <c r="A161" s="5" t="s">
        <v>219</v>
      </c>
      <c r="B161" s="5" t="s">
        <v>1880</v>
      </c>
      <c r="C161" s="5" t="s">
        <v>1881</v>
      </c>
      <c r="D161" s="5" t="s">
        <v>539</v>
      </c>
      <c r="E161" s="6" t="s">
        <v>33</v>
      </c>
      <c r="F161" s="6" t="str">
        <f>VLOOKUP($E161,'CC master listing'!$C$2:$H$297,2,FALSE)</f>
        <v>David Trimble</v>
      </c>
      <c r="G161" s="6" t="str">
        <f>VLOOKUP($E161,'CC master listing'!$C$2:$H$297,4,FALSE)</f>
        <v>Brian Fellon</v>
      </c>
      <c r="H161" s="6" t="str">
        <f>VLOOKUP($E161,'CC master listing'!$C$2:$H$297,6,FALSE)</f>
        <v>Simon Upton</v>
      </c>
      <c r="I161" s="6" t="str">
        <f>VLOOKUP($A161,'Plant in-Service Timing'!$C$4:$J$1354,7,FALSE)</f>
        <v>In-Service Date: In-Service Date</v>
      </c>
      <c r="J161" s="28">
        <f>VLOOKUP($A161,'Plant in-Service Timing'!$C$4:$J$1354,8,FALSE)</f>
        <v>45992</v>
      </c>
      <c r="K161" s="7">
        <v>1522669.5969235795</v>
      </c>
      <c r="L161" s="7">
        <v>6182727.2037210958</v>
      </c>
      <c r="M161" s="7">
        <v>7322195.0193610182</v>
      </c>
      <c r="N161" s="7">
        <v>5840101.0059994804</v>
      </c>
      <c r="O161" s="7">
        <v>0</v>
      </c>
      <c r="P161" s="7">
        <v>20867692.826005172</v>
      </c>
    </row>
    <row r="162" spans="1:16" x14ac:dyDescent="0.25">
      <c r="A162" s="5" t="s">
        <v>220</v>
      </c>
      <c r="B162" s="5" t="s">
        <v>1882</v>
      </c>
      <c r="C162" s="5" t="s">
        <v>1883</v>
      </c>
      <c r="D162" s="5" t="s">
        <v>539</v>
      </c>
      <c r="E162" s="6" t="s">
        <v>33</v>
      </c>
      <c r="F162" s="6" t="str">
        <f>VLOOKUP($E162,'CC master listing'!$C$2:$H$297,2,FALSE)</f>
        <v>David Trimble</v>
      </c>
      <c r="G162" s="6" t="str">
        <f>VLOOKUP($E162,'CC master listing'!$C$2:$H$297,4,FALSE)</f>
        <v>Brian Fellon</v>
      </c>
      <c r="H162" s="6" t="str">
        <f>VLOOKUP($E162,'CC master listing'!$C$2:$H$297,6,FALSE)</f>
        <v>Simon Upton</v>
      </c>
      <c r="I162" s="6" t="str">
        <f>VLOOKUP($A162,'Plant in-Service Timing'!$C$4:$J$1354,7,FALSE)</f>
        <v>% CWIP to Close: % CWIP to Close</v>
      </c>
      <c r="J162" s="28" t="str">
        <f>VLOOKUP($A162,'Plant in-Service Timing'!$C$4:$J$1354,8,FALSE)</f>
        <v>Closing every October</v>
      </c>
      <c r="K162" s="7">
        <v>0</v>
      </c>
      <c r="L162" s="7">
        <v>515227.26697675796</v>
      </c>
      <c r="M162" s="7">
        <v>523013.92995435832</v>
      </c>
      <c r="N162" s="7">
        <v>0</v>
      </c>
      <c r="O162" s="7">
        <v>0</v>
      </c>
      <c r="P162" s="7">
        <v>1038241.1969311163</v>
      </c>
    </row>
    <row r="163" spans="1:16" x14ac:dyDescent="0.25">
      <c r="A163" s="5" t="s">
        <v>221</v>
      </c>
      <c r="B163" s="5" t="s">
        <v>1884</v>
      </c>
      <c r="C163" s="5" t="s">
        <v>1885</v>
      </c>
      <c r="D163" s="5" t="s">
        <v>539</v>
      </c>
      <c r="E163" s="6" t="s">
        <v>39</v>
      </c>
      <c r="F163" s="6" t="str">
        <f>VLOOKUP($E163,'CC master listing'!$C$2:$H$297,2,FALSE)</f>
        <v>Roland J LaMothe</v>
      </c>
      <c r="G163" s="6" t="str">
        <f>VLOOKUP($E163,'CC master listing'!$C$2:$H$297,4,FALSE)</f>
        <v>Brian Fellon</v>
      </c>
      <c r="H163" s="6" t="str">
        <f>VLOOKUP($E163,'CC master listing'!$C$2:$H$297,6,FALSE)</f>
        <v>Simon Upton</v>
      </c>
      <c r="I163" s="6" t="str">
        <f>VLOOKUP($A163,'Plant in-Service Timing'!$C$4:$J$1354,7,FALSE)</f>
        <v>In-Service Date: In-Service Date</v>
      </c>
      <c r="J163" s="28">
        <f>VLOOKUP($A163,'Plant in-Service Timing'!$C$4:$J$1354,8,FALSE)</f>
        <v>45962</v>
      </c>
      <c r="K163" s="7">
        <v>2030226.1292314318</v>
      </c>
      <c r="L163" s="7">
        <v>4121818.1358140637</v>
      </c>
      <c r="M163" s="7">
        <v>0</v>
      </c>
      <c r="N163" s="7">
        <v>0</v>
      </c>
      <c r="O163" s="7">
        <v>0</v>
      </c>
      <c r="P163" s="7">
        <v>6152044.2650454957</v>
      </c>
    </row>
    <row r="164" spans="1:16" x14ac:dyDescent="0.25">
      <c r="A164" s="5" t="s">
        <v>222</v>
      </c>
      <c r="B164" s="5" t="s">
        <v>1886</v>
      </c>
      <c r="C164" s="5" t="s">
        <v>1887</v>
      </c>
      <c r="D164" s="5" t="s">
        <v>539</v>
      </c>
      <c r="E164" s="6" t="s">
        <v>39</v>
      </c>
      <c r="F164" s="6" t="str">
        <f>VLOOKUP($E164,'CC master listing'!$C$2:$H$297,2,FALSE)</f>
        <v>Roland J LaMothe</v>
      </c>
      <c r="G164" s="6" t="str">
        <f>VLOOKUP($E164,'CC master listing'!$C$2:$H$297,4,FALSE)</f>
        <v>Brian Fellon</v>
      </c>
      <c r="H164" s="6" t="str">
        <f>VLOOKUP($E164,'CC master listing'!$C$2:$H$297,6,FALSE)</f>
        <v>Simon Upton</v>
      </c>
      <c r="I164" s="6" t="str">
        <f>VLOOKUP($A164,'Plant in-Service Timing'!$C$4:$J$1354,7,FALSE)</f>
        <v>In-Service Date: In-Service Date</v>
      </c>
      <c r="J164" s="28">
        <f>VLOOKUP($A164,'Plant in-Service Timing'!$C$4:$J$1354,8,FALSE)</f>
        <v>46327</v>
      </c>
      <c r="K164" s="7">
        <v>0</v>
      </c>
      <c r="L164" s="7">
        <v>0</v>
      </c>
      <c r="M164" s="7">
        <v>2567036.0504447888</v>
      </c>
      <c r="N164" s="7">
        <v>0</v>
      </c>
      <c r="O164" s="7">
        <v>0</v>
      </c>
      <c r="P164" s="7">
        <v>2567036.0504447888</v>
      </c>
    </row>
    <row r="165" spans="1:16" x14ac:dyDescent="0.25">
      <c r="A165" s="5" t="s">
        <v>223</v>
      </c>
      <c r="B165" s="5" t="s">
        <v>1888</v>
      </c>
      <c r="C165" s="5" t="s">
        <v>1889</v>
      </c>
      <c r="D165" s="5" t="s">
        <v>539</v>
      </c>
      <c r="E165" s="6" t="s">
        <v>51</v>
      </c>
      <c r="F165" s="6" t="str">
        <f>VLOOKUP($E165,'CC master listing'!$C$2:$H$297,2,FALSE)</f>
        <v>Adam Harrison</v>
      </c>
      <c r="G165" s="6" t="str">
        <f>VLOOKUP($E165,'CC master listing'!$C$2:$H$297,4,FALSE)</f>
        <v>Brian Fellon</v>
      </c>
      <c r="H165" s="6" t="str">
        <f>VLOOKUP($E165,'CC master listing'!$C$2:$H$297,6,FALSE)</f>
        <v>Simon Upton</v>
      </c>
      <c r="I165" s="6" t="str">
        <f>VLOOKUP($A165,'Plant in-Service Timing'!$C$4:$J$1354,7,FALSE)</f>
        <v>% CWIP to Close: % CWIP to Close</v>
      </c>
      <c r="J165" s="28" t="str">
        <f>VLOOKUP($A165,'Plant in-Service Timing'!$C$4:$J$1354,8,FALSE)</f>
        <v>Closing every December and Feb 2025</v>
      </c>
      <c r="K165" s="7">
        <v>507556.53230785922</v>
      </c>
      <c r="L165" s="7">
        <v>515227.26697675796</v>
      </c>
      <c r="M165" s="7">
        <v>523013.92995435832</v>
      </c>
      <c r="N165" s="7">
        <v>1061836.5465453591</v>
      </c>
      <c r="O165" s="7">
        <v>1077884.1508846309</v>
      </c>
      <c r="P165" s="7">
        <v>3685518.4266689653</v>
      </c>
    </row>
    <row r="166" spans="1:16" x14ac:dyDescent="0.25">
      <c r="A166" s="5" t="s">
        <v>224</v>
      </c>
      <c r="B166" s="5" t="s">
        <v>1890</v>
      </c>
      <c r="C166" s="5" t="s">
        <v>1891</v>
      </c>
      <c r="D166" s="5" t="s">
        <v>539</v>
      </c>
      <c r="E166" s="6" t="s">
        <v>93</v>
      </c>
      <c r="F166" s="6" t="str">
        <f>VLOOKUP($E166,'CC master listing'!$C$2:$H$297,2,FALSE)</f>
        <v>Lindsay Yonce</v>
      </c>
      <c r="G166" s="6" t="str">
        <f>VLOOKUP($E166,'CC master listing'!$C$2:$H$297,4,FALSE)</f>
        <v>Eileen Figone</v>
      </c>
      <c r="H166" s="6" t="str">
        <f>VLOOKUP($E166,'CC master listing'!$C$2:$H$297,6,FALSE)</f>
        <v>Simon Upton</v>
      </c>
      <c r="I166" s="6" t="str">
        <f>VLOOKUP($A166,'Plant in-Service Timing'!$C$4:$J$1354,7,FALSE)</f>
        <v>% CWIP to Close: % CWIP to Close</v>
      </c>
      <c r="J166" s="28" t="str">
        <f>VLOOKUP($A166,'Plant in-Service Timing'!$C$4:$J$1354,8,FALSE)</f>
        <v>Closing every December</v>
      </c>
      <c r="K166" s="7">
        <v>13167013.978109164</v>
      </c>
      <c r="L166" s="7">
        <v>6770056.0924175521</v>
      </c>
      <c r="M166" s="7">
        <v>2035147.7045581925</v>
      </c>
      <c r="N166" s="7">
        <v>0</v>
      </c>
      <c r="O166" s="7">
        <v>0</v>
      </c>
      <c r="P166" s="7">
        <v>21972217.775084909</v>
      </c>
    </row>
    <row r="167" spans="1:16" x14ac:dyDescent="0.25">
      <c r="A167" s="5" t="s">
        <v>225</v>
      </c>
      <c r="B167" s="5" t="s">
        <v>1892</v>
      </c>
      <c r="C167" s="5" t="s">
        <v>1893</v>
      </c>
      <c r="D167" s="5" t="s">
        <v>539</v>
      </c>
      <c r="E167" s="6" t="s">
        <v>33</v>
      </c>
      <c r="F167" s="6" t="str">
        <f>VLOOKUP($E167,'CC master listing'!$C$2:$H$297,2,FALSE)</f>
        <v>David Trimble</v>
      </c>
      <c r="G167" s="6" t="str">
        <f>VLOOKUP($E167,'CC master listing'!$C$2:$H$297,4,FALSE)</f>
        <v>Brian Fellon</v>
      </c>
      <c r="H167" s="6" t="str">
        <f>VLOOKUP($E167,'CC master listing'!$C$2:$H$297,6,FALSE)</f>
        <v>Simon Upton</v>
      </c>
      <c r="I167" s="6" t="str">
        <f>VLOOKUP($A167,'Plant in-Service Timing'!$C$4:$J$1354,7,FALSE)</f>
        <v>In-Service Date: In-Service Date</v>
      </c>
      <c r="J167" s="28">
        <f>VLOOKUP($A167,'Plant in-Service Timing'!$C$4:$J$1354,8,FALSE)</f>
        <v>46266</v>
      </c>
      <c r="K167" s="7">
        <v>0</v>
      </c>
      <c r="L167" s="7">
        <v>4121818.1358140637</v>
      </c>
      <c r="M167" s="7">
        <v>3138083.5797261484</v>
      </c>
      <c r="N167" s="7">
        <v>0</v>
      </c>
      <c r="O167" s="7">
        <v>0</v>
      </c>
      <c r="P167" s="7">
        <v>7259901.7155402116</v>
      </c>
    </row>
    <row r="168" spans="1:16" x14ac:dyDescent="0.25">
      <c r="A168" s="5" t="s">
        <v>226</v>
      </c>
      <c r="B168" s="5" t="s">
        <v>1894</v>
      </c>
      <c r="C168" s="5" t="s">
        <v>1895</v>
      </c>
      <c r="D168" s="5" t="s">
        <v>1037</v>
      </c>
      <c r="E168" s="6" t="s">
        <v>199</v>
      </c>
      <c r="F168" s="6" t="str">
        <f>VLOOKUP($E168,'CC master listing'!$C$2:$H$297,2,FALSE)</f>
        <v>Mark Carlson</v>
      </c>
      <c r="G168" s="6" t="str">
        <f>VLOOKUP($E168,'CC master listing'!$C$2:$H$297,4,FALSE)</f>
        <v>James Hogan</v>
      </c>
      <c r="H168" s="6" t="str">
        <f>VLOOKUP($E168,'CC master listing'!$C$2:$H$297,6,FALSE)</f>
        <v>Ronald Roberts</v>
      </c>
      <c r="I168" s="6" t="str">
        <f>VLOOKUP($A168,'Plant in-Service Timing'!$C$4:$J$1354,7,FALSE)</f>
        <v>In-Service Date: In-Service Date</v>
      </c>
      <c r="J168" s="28">
        <f>VLOOKUP($A168,'Plant in-Service Timing'!$C$4:$J$1354,8,FALSE)</f>
        <v>46905</v>
      </c>
      <c r="K168" s="7">
        <v>526939.49345825159</v>
      </c>
      <c r="L168" s="7">
        <v>3603835.5186793562</v>
      </c>
      <c r="M168" s="7">
        <v>67744899.866985723</v>
      </c>
      <c r="N168" s="7">
        <v>87257831.696555883</v>
      </c>
      <c r="O168" s="7">
        <v>68576655.49477537</v>
      </c>
      <c r="P168" s="7">
        <v>227710162.0704546</v>
      </c>
    </row>
    <row r="169" spans="1:16" x14ac:dyDescent="0.25">
      <c r="A169" s="5" t="s">
        <v>227</v>
      </c>
      <c r="B169" s="5" t="s">
        <v>1896</v>
      </c>
      <c r="C169" s="5" t="s">
        <v>1897</v>
      </c>
      <c r="D169" s="5" t="s">
        <v>1763</v>
      </c>
      <c r="E169" s="6" t="s">
        <v>228</v>
      </c>
      <c r="F169" s="6" t="str">
        <f>VLOOKUP($E169,'CC master listing'!$C$2:$H$297,2,FALSE)</f>
        <v>John P Mannetti</v>
      </c>
      <c r="G169" s="6" t="str">
        <f>VLOOKUP($E169,'CC master listing'!$C$2:$H$297,4,FALSE)</f>
        <v>John Mannetti</v>
      </c>
      <c r="H169" s="6" t="str">
        <f>VLOOKUP($E169,'CC master listing'!$C$2:$H$297,6,FALSE)</f>
        <v>Joshua Jacobs</v>
      </c>
      <c r="I169" s="6" t="str">
        <f>VLOOKUP($A169,'Plant in-Service Timing'!$C$4:$J$1354,7,FALSE)</f>
        <v>In-Service Date: In-Service Date</v>
      </c>
      <c r="J169" s="28">
        <f>VLOOKUP($A169,'Plant in-Service Timing'!$C$4:$J$1354,8,FALSE)</f>
        <v>46357</v>
      </c>
      <c r="K169" s="7">
        <v>1700597.2799105758</v>
      </c>
      <c r="L169" s="7">
        <v>18825847.268559959</v>
      </c>
      <c r="M169" s="7">
        <v>19072081.273904882</v>
      </c>
      <c r="N169" s="7">
        <v>0</v>
      </c>
      <c r="O169" s="7">
        <v>0</v>
      </c>
      <c r="P169" s="7">
        <v>39598525.822375417</v>
      </c>
    </row>
    <row r="170" spans="1:16" x14ac:dyDescent="0.25">
      <c r="A170" s="5" t="s">
        <v>229</v>
      </c>
      <c r="B170" s="5" t="s">
        <v>1899</v>
      </c>
      <c r="C170" s="5" t="s">
        <v>1900</v>
      </c>
      <c r="D170" s="5" t="s">
        <v>517</v>
      </c>
      <c r="E170" s="6" t="s">
        <v>209</v>
      </c>
      <c r="F170" s="6" t="str">
        <f>VLOOKUP($E170,'CC master listing'!$C$2:$H$297,2,FALSE)</f>
        <v>Anthony Pagano</v>
      </c>
      <c r="G170" s="6" t="str">
        <f>VLOOKUP($E170,'CC master listing'!$C$2:$H$297,4,FALSE)</f>
        <v>Roque Bamba</v>
      </c>
      <c r="H170" s="6" t="str">
        <f>VLOOKUP($E170,'CC master listing'!$C$2:$H$297,6,FALSE)</f>
        <v>Dan'l Koch</v>
      </c>
      <c r="I170" s="6" t="str">
        <f>VLOOKUP($A170,'Plant in-Service Timing'!$C$4:$J$1354,7,FALSE)</f>
        <v>In-Service Date: In-Service Date</v>
      </c>
      <c r="J170" s="28">
        <f>VLOOKUP($A170,'Plant in-Service Timing'!$C$4:$J$1354,8,FALSE)</f>
        <v>46357</v>
      </c>
      <c r="K170" s="7">
        <v>106287.32999441079</v>
      </c>
      <c r="L170" s="7">
        <v>273631.50099651009</v>
      </c>
      <c r="M170" s="7">
        <v>831631.45089701505</v>
      </c>
      <c r="N170" s="7">
        <v>279740.50810281001</v>
      </c>
      <c r="O170" s="7">
        <v>0</v>
      </c>
      <c r="P170" s="7">
        <v>1491290.789990746</v>
      </c>
    </row>
    <row r="171" spans="1:16" x14ac:dyDescent="0.25">
      <c r="A171" s="5" t="s">
        <v>230</v>
      </c>
      <c r="B171" s="5" t="s">
        <v>1901</v>
      </c>
      <c r="C171" s="5" t="s">
        <v>1902</v>
      </c>
      <c r="D171" s="5" t="s">
        <v>539</v>
      </c>
      <c r="E171" s="6" t="s">
        <v>231</v>
      </c>
      <c r="F171" s="6" t="str">
        <f>VLOOKUP($E171,'CC master listing'!$C$2:$H$297,2,FALSE)</f>
        <v>Gerald VanCorbach</v>
      </c>
      <c r="G171" s="6" t="str">
        <f>VLOOKUP($E171,'CC master listing'!$C$2:$H$297,4,FALSE)</f>
        <v>William Neumann</v>
      </c>
      <c r="H171" s="6" t="str">
        <f>VLOOKUP($E171,'CC master listing'!$C$2:$H$297,6,FALSE)</f>
        <v>Simon Upton</v>
      </c>
      <c r="I171" s="6" t="str">
        <f>VLOOKUP($A171,'Plant in-Service Timing'!$C$4:$J$1354,7,FALSE)</f>
        <v>% CWIP to Close: % CWIP to Close</v>
      </c>
      <c r="J171" s="28" t="str">
        <f>VLOOKUP($A171,'Plant in-Service Timing'!$C$4:$J$1354,8,FALSE)</f>
        <v>Closing every December</v>
      </c>
      <c r="K171" s="7">
        <v>3131155.5179609158</v>
      </c>
      <c r="L171" s="7">
        <v>3403391.6703292555</v>
      </c>
      <c r="M171" s="7">
        <v>2770892.2418010007</v>
      </c>
      <c r="N171" s="7">
        <v>0</v>
      </c>
      <c r="O171" s="7">
        <v>0</v>
      </c>
      <c r="P171" s="7">
        <v>9305439.4300911725</v>
      </c>
    </row>
    <row r="172" spans="1:16" x14ac:dyDescent="0.25">
      <c r="A172" s="5" t="s">
        <v>232</v>
      </c>
      <c r="B172" s="5" t="s">
        <v>1903</v>
      </c>
      <c r="C172" s="5" t="s">
        <v>1904</v>
      </c>
      <c r="D172" s="5" t="s">
        <v>1845</v>
      </c>
      <c r="E172" s="6" t="s">
        <v>199</v>
      </c>
      <c r="F172" s="6" t="str">
        <f>VLOOKUP($E172,'CC master listing'!$C$2:$H$297,2,FALSE)</f>
        <v>Mark Carlson</v>
      </c>
      <c r="G172" s="6" t="str">
        <f>VLOOKUP($E172,'CC master listing'!$C$2:$H$297,4,FALSE)</f>
        <v>James Hogan</v>
      </c>
      <c r="H172" s="6" t="str">
        <f>VLOOKUP($E172,'CC master listing'!$C$2:$H$297,6,FALSE)</f>
        <v>Ronald Roberts</v>
      </c>
      <c r="I172" s="6" t="str">
        <f>VLOOKUP($A172,'Plant in-Service Timing'!$C$4:$J$1354,7,FALSE)</f>
        <v>In-Service Date: In-Service Date</v>
      </c>
      <c r="J172" s="28">
        <f>VLOOKUP($A172,'Plant in-Service Timing'!$C$4:$J$1354,8,FALSE)</f>
        <v>45870</v>
      </c>
      <c r="K172" s="7">
        <v>192223854.69725636</v>
      </c>
      <c r="L172" s="7">
        <v>106609136.70440692</v>
      </c>
      <c r="M172" s="7">
        <v>0</v>
      </c>
      <c r="N172" s="7">
        <v>0</v>
      </c>
      <c r="O172" s="7">
        <v>0</v>
      </c>
      <c r="P172" s="7">
        <v>298832991.4016633</v>
      </c>
    </row>
    <row r="173" spans="1:16" x14ac:dyDescent="0.25">
      <c r="A173" s="5" t="s">
        <v>233</v>
      </c>
      <c r="B173" s="5" t="s">
        <v>1905</v>
      </c>
      <c r="C173" s="5" t="s">
        <v>1906</v>
      </c>
      <c r="D173" s="5" t="s">
        <v>1037</v>
      </c>
      <c r="E173" s="6" t="s">
        <v>123</v>
      </c>
      <c r="F173" s="6" t="str">
        <f>VLOOKUP($E173,'CC master listing'!$C$2:$H$297,2,FALSE)</f>
        <v>Stephen Sziebert</v>
      </c>
      <c r="G173" s="6" t="str">
        <f>VLOOKUP($E173,'CC master listing'!$C$2:$H$297,4,FALSE)</f>
        <v>Mark Carlson</v>
      </c>
      <c r="H173" s="6" t="str">
        <f>VLOOKUP($E173,'CC master listing'!$C$2:$H$297,6,FALSE)</f>
        <v>Ronald Roberts</v>
      </c>
      <c r="I173" s="6" t="str">
        <f>VLOOKUP($A173,'Plant in-Service Timing'!$C$4:$J$1354,7,FALSE)</f>
        <v>In-Service Date: In-Service Date</v>
      </c>
      <c r="J173" s="28">
        <f>VLOOKUP($A173,'Plant in-Service Timing'!$C$4:$J$1354,8,FALSE)</f>
        <v>45992</v>
      </c>
      <c r="K173" s="7">
        <v>0</v>
      </c>
      <c r="L173" s="7">
        <v>13982361.063849961</v>
      </c>
      <c r="M173" s="7">
        <v>0</v>
      </c>
      <c r="N173" s="7">
        <v>0</v>
      </c>
      <c r="O173" s="7">
        <v>0</v>
      </c>
      <c r="P173" s="7">
        <v>13982361.063849961</v>
      </c>
    </row>
    <row r="174" spans="1:16" x14ac:dyDescent="0.25">
      <c r="A174" s="5" t="s">
        <v>234</v>
      </c>
      <c r="B174" s="5" t="s">
        <v>1907</v>
      </c>
      <c r="C174" s="5" t="s">
        <v>1908</v>
      </c>
      <c r="D174" s="5" t="s">
        <v>1845</v>
      </c>
      <c r="E174" s="6" t="s">
        <v>134</v>
      </c>
      <c r="F174" s="6" t="str">
        <f>VLOOKUP($E174,'CC master listing'!$C$2:$H$297,2,FALSE)</f>
        <v>Paul A Smith</v>
      </c>
      <c r="G174" s="6" t="str">
        <f>VLOOKUP($E174,'CC master listing'!$C$2:$H$297,4,FALSE)</f>
        <v>Mark Carlson</v>
      </c>
      <c r="H174" s="6" t="str">
        <f>VLOOKUP($E174,'CC master listing'!$C$2:$H$297,6,FALSE)</f>
        <v>Ronald Roberts</v>
      </c>
      <c r="I174" s="6" t="str">
        <f>VLOOKUP($A174,'Plant in-Service Timing'!$C$4:$J$1354,7,FALSE)</f>
        <v>% CWIP to Close: % CWIP to Close</v>
      </c>
      <c r="J174" s="28" t="str">
        <f>VLOOKUP($A174,'Plant in-Service Timing'!$C$4:$J$1354,8,FALSE)</f>
        <v>Closing Dec 2025 and Dec 2027</v>
      </c>
      <c r="K174" s="7">
        <v>52325863.758477129</v>
      </c>
      <c r="L174" s="7">
        <v>296413854.59675872</v>
      </c>
      <c r="M174" s="7">
        <v>817798892.30196941</v>
      </c>
      <c r="N174" s="7">
        <v>297650675.5835256</v>
      </c>
      <c r="O174" s="7">
        <v>0</v>
      </c>
      <c r="P174" s="7">
        <v>1464189286.240731</v>
      </c>
    </row>
    <row r="175" spans="1:16" x14ac:dyDescent="0.25">
      <c r="A175" s="5" t="s">
        <v>235</v>
      </c>
      <c r="B175" s="5" t="s">
        <v>1909</v>
      </c>
      <c r="C175" s="5" t="s">
        <v>1910</v>
      </c>
      <c r="D175" s="5" t="s">
        <v>1037</v>
      </c>
      <c r="E175" s="6" t="s">
        <v>145</v>
      </c>
      <c r="F175" s="6" t="str">
        <f>VLOOKUP($E175,'CC master listing'!$C$2:$H$297,2,FALSE)</f>
        <v>Sara Kiyohara</v>
      </c>
      <c r="G175" s="6" t="str">
        <f>VLOOKUP($E175,'CC master listing'!$C$2:$H$297,4,FALSE)</f>
        <v>Mark Carlson</v>
      </c>
      <c r="H175" s="6" t="str">
        <f>VLOOKUP($E175,'CC master listing'!$C$2:$H$297,6,FALSE)</f>
        <v>Ronald Roberts</v>
      </c>
      <c r="I175" s="6" t="str">
        <f>VLOOKUP($A175,'Plant in-Service Timing'!$C$4:$J$1354,7,FALSE)</f>
        <v>In-Service Date: In-Service Date</v>
      </c>
      <c r="J175" s="28">
        <f>VLOOKUP($A175,'Plant in-Service Timing'!$C$4:$J$1354,8,FALSE)</f>
        <v>45992</v>
      </c>
      <c r="K175" s="7">
        <v>0</v>
      </c>
      <c r="L175" s="7">
        <v>24953991.139480557</v>
      </c>
      <c r="M175" s="7">
        <v>0</v>
      </c>
      <c r="N175" s="7">
        <v>0</v>
      </c>
      <c r="O175" s="7">
        <v>0</v>
      </c>
      <c r="P175" s="7">
        <v>24953991.139480557</v>
      </c>
    </row>
    <row r="176" spans="1:16" x14ac:dyDescent="0.25">
      <c r="A176" s="5" t="s">
        <v>236</v>
      </c>
      <c r="B176" s="5" t="s">
        <v>1796</v>
      </c>
      <c r="C176" s="5" t="s">
        <v>1797</v>
      </c>
      <c r="D176" s="5" t="s">
        <v>1798</v>
      </c>
      <c r="E176" s="6" t="s">
        <v>170</v>
      </c>
      <c r="F176" s="6" t="str">
        <f>VLOOKUP($E176,'CC master listing'!$C$2:$H$297,2,FALSE)</f>
        <v>Nicholas Coulson</v>
      </c>
      <c r="G176" s="6" t="str">
        <f>VLOOKUP($E176,'CC master listing'!$C$2:$H$297,4,FALSE)</f>
        <v>Aaron August</v>
      </c>
      <c r="H176" s="6" t="str">
        <f>VLOOKUP($E176,'CC master listing'!$C$2:$H$297,6,FALSE)</f>
        <v>Aaron August</v>
      </c>
      <c r="I176" s="6" t="str">
        <f>VLOOKUP($A176,'Plant in-Service Timing'!$C$4:$J$1354,7,FALSE)</f>
        <v>% CWIP to Close: % CWIP to Close</v>
      </c>
      <c r="J176" s="28" t="str">
        <f>VLOOKUP($A176,'Plant in-Service Timing'!$C$4:$J$1354,8,FALSE)</f>
        <v>Closing Jan 2025 and every December</v>
      </c>
      <c r="K176" s="7">
        <v>4047459.7300620959</v>
      </c>
      <c r="L176" s="7">
        <v>9881388.0541224387</v>
      </c>
      <c r="M176" s="7">
        <v>3791303.1144431029</v>
      </c>
      <c r="N176" s="7">
        <v>1131370.0723485057</v>
      </c>
      <c r="O176" s="7">
        <v>113018.75453187492</v>
      </c>
      <c r="P176" s="7">
        <v>18964539.725508019</v>
      </c>
    </row>
    <row r="177" spans="1:16" x14ac:dyDescent="0.25">
      <c r="A177" s="5" t="s">
        <v>237</v>
      </c>
      <c r="B177" s="5" t="s">
        <v>1911</v>
      </c>
      <c r="C177" s="5" t="s">
        <v>1912</v>
      </c>
      <c r="D177" s="5" t="s">
        <v>1763</v>
      </c>
      <c r="E177" s="6" t="s">
        <v>238</v>
      </c>
      <c r="F177" s="6" t="str">
        <f>VLOOKUP($E177,'CC master listing'!$C$2:$H$297,2,FALSE)</f>
        <v>Ryan M Lambert</v>
      </c>
      <c r="G177" s="6" t="str">
        <f>VLOOKUP($E177,'CC master listing'!$C$2:$H$297,4,FALSE)</f>
        <v>David Landers</v>
      </c>
      <c r="H177" s="6" t="str">
        <f>VLOOKUP($E177,'CC master listing'!$C$2:$H$297,6,FALSE)</f>
        <v>Joshua Jacobs</v>
      </c>
      <c r="I177" s="6" t="str">
        <f>VLOOKUP($A177,'Plant in-Service Timing'!$C$4:$J$1354,7,FALSE)</f>
        <v>Operational: Operational</v>
      </c>
      <c r="J177" s="28" t="str">
        <f>VLOOKUP($A177,'Plant in-Service Timing'!$C$4:$J$1354,8,FALSE)</f>
        <v>Monthly: Monthly</v>
      </c>
      <c r="K177" s="7">
        <v>9181377.3486994784</v>
      </c>
      <c r="L177" s="7">
        <v>10483113.797693841</v>
      </c>
      <c r="M177" s="7">
        <v>8084078.2949144049</v>
      </c>
      <c r="N177" s="7">
        <v>8128601.3266617944</v>
      </c>
      <c r="O177" s="7">
        <v>7995297.9729807964</v>
      </c>
      <c r="P177" s="7">
        <v>43872468.740950316</v>
      </c>
    </row>
    <row r="178" spans="1:16" x14ac:dyDescent="0.25">
      <c r="A178" s="5" t="s">
        <v>239</v>
      </c>
      <c r="B178" s="5" t="s">
        <v>1913</v>
      </c>
      <c r="C178" s="5" t="s">
        <v>1914</v>
      </c>
      <c r="D178" s="5" t="s">
        <v>539</v>
      </c>
      <c r="E178" s="6" t="s">
        <v>60</v>
      </c>
      <c r="F178" s="6" t="str">
        <f>VLOOKUP($E178,'CC master listing'!$C$2:$H$297,2,FALSE)</f>
        <v>Gerritt Rosa</v>
      </c>
      <c r="G178" s="6" t="str">
        <f>VLOOKUP($E178,'CC master listing'!$C$2:$H$297,4,FALSE)</f>
        <v>Brian Fellon</v>
      </c>
      <c r="H178" s="6" t="str">
        <f>VLOOKUP($E178,'CC master listing'!$C$2:$H$297,6,FALSE)</f>
        <v>Simon Upton</v>
      </c>
      <c r="I178" s="6" t="str">
        <f>VLOOKUP($A178,'Plant in-Service Timing'!$C$4:$J$1354,7,FALSE)</f>
        <v>In-Service Date: In-Service Date</v>
      </c>
      <c r="J178" s="28">
        <f>VLOOKUP($A178,'Plant in-Service Timing'!$C$4:$J$1354,8,FALSE)</f>
        <v>45383</v>
      </c>
      <c r="K178" s="7">
        <v>224689.18617430193</v>
      </c>
      <c r="L178" s="7">
        <v>0</v>
      </c>
      <c r="M178" s="7">
        <v>0</v>
      </c>
      <c r="N178" s="7">
        <v>0</v>
      </c>
      <c r="O178" s="7">
        <v>0</v>
      </c>
      <c r="P178" s="7">
        <v>224689.18617430193</v>
      </c>
    </row>
    <row r="179" spans="1:16" x14ac:dyDescent="0.25">
      <c r="A179" s="5" t="s">
        <v>240</v>
      </c>
      <c r="B179" s="5" t="s">
        <v>1915</v>
      </c>
      <c r="C179" s="5" t="s">
        <v>1916</v>
      </c>
      <c r="D179" s="5" t="s">
        <v>1012</v>
      </c>
      <c r="E179" s="6" t="s">
        <v>11</v>
      </c>
      <c r="F179" s="6" t="str">
        <f>VLOOKUP($E179,'CC master listing'!$C$2:$H$297,2,FALSE)</f>
        <v>Daniel Fitting</v>
      </c>
      <c r="G179" s="6" t="str">
        <f>VLOOKUP($E179,'CC master listing'!$C$2:$H$297,4,FALSE)</f>
        <v>Dawn Reyes</v>
      </c>
      <c r="H179" s="6" t="str">
        <f>VLOOKUP($E179,'CC master listing'!$C$2:$H$297,6,FALSE)</f>
        <v>Michelle Vargo</v>
      </c>
      <c r="I179" s="6" t="str">
        <f>VLOOKUP($A179,'Plant in-Service Timing'!$C$4:$J$1354,7,FALSE)</f>
        <v>In-Service Date: In-Service Date</v>
      </c>
      <c r="J179" s="28">
        <f>VLOOKUP($A179,'Plant in-Service Timing'!$C$4:$J$1354,8,FALSE)</f>
        <v>46905</v>
      </c>
      <c r="K179" s="7">
        <v>507556.53230785922</v>
      </c>
      <c r="L179" s="7">
        <v>15456818.009302802</v>
      </c>
      <c r="M179" s="7">
        <v>15690417.898630796</v>
      </c>
      <c r="N179" s="7">
        <v>0</v>
      </c>
      <c r="O179" s="7">
        <v>0</v>
      </c>
      <c r="P179" s="7">
        <v>31654792.440241456</v>
      </c>
    </row>
    <row r="180" spans="1:16" x14ac:dyDescent="0.25">
      <c r="A180" s="5" t="s">
        <v>241</v>
      </c>
      <c r="B180" s="5" t="s">
        <v>1917</v>
      </c>
      <c r="C180" s="5" t="s">
        <v>1918</v>
      </c>
      <c r="D180" s="5" t="s">
        <v>1763</v>
      </c>
      <c r="E180" s="6" t="s">
        <v>209</v>
      </c>
      <c r="F180" s="6" t="str">
        <f>VLOOKUP($E180,'CC master listing'!$C$2:$H$297,2,FALSE)</f>
        <v>Anthony Pagano</v>
      </c>
      <c r="G180" s="6" t="str">
        <f>VLOOKUP($E180,'CC master listing'!$C$2:$H$297,4,FALSE)</f>
        <v>Roque Bamba</v>
      </c>
      <c r="H180" s="6" t="str">
        <f>VLOOKUP($E180,'CC master listing'!$C$2:$H$297,6,FALSE)</f>
        <v>Dan'l Koch</v>
      </c>
      <c r="I180" s="6" t="str">
        <f>VLOOKUP($A180,'Plant in-Service Timing'!$C$4:$J$1354,7,FALSE)</f>
        <v>% CWIP to Close: % CWIP to Close</v>
      </c>
      <c r="J180" s="28" t="str">
        <f>VLOOKUP($A180,'Plant in-Service Timing'!$C$4:$J$1354,8,FALSE)</f>
        <v>Closing every month at 2.3%</v>
      </c>
      <c r="K180" s="7">
        <v>2759326.6740901321</v>
      </c>
      <c r="L180" s="7">
        <v>2964769.126223221</v>
      </c>
      <c r="M180" s="7">
        <v>4027364.4615847911</v>
      </c>
      <c r="N180" s="7">
        <v>3217108.2359715477</v>
      </c>
      <c r="O180" s="7">
        <v>2540964.4821159118</v>
      </c>
      <c r="P180" s="7">
        <v>15509532.979985604</v>
      </c>
    </row>
    <row r="181" spans="1:16" x14ac:dyDescent="0.25">
      <c r="A181" s="5" t="s">
        <v>242</v>
      </c>
      <c r="B181" s="5" t="s">
        <v>1919</v>
      </c>
      <c r="C181" s="5" t="s">
        <v>1920</v>
      </c>
      <c r="D181" s="5" t="s">
        <v>517</v>
      </c>
      <c r="E181" s="6" t="s">
        <v>243</v>
      </c>
      <c r="F181" s="6" t="str">
        <f>VLOOKUP($E181,'CC master listing'!$C$2:$H$297,2,FALSE)</f>
        <v>RaeLynn S Asah</v>
      </c>
      <c r="G181" s="6" t="str">
        <f>VLOOKUP($E181,'CC master listing'!$C$2:$H$297,4,FALSE)</f>
        <v>Ryan Blood</v>
      </c>
      <c r="H181" s="6" t="str">
        <f>VLOOKUP($E181,'CC master listing'!$C$2:$H$297,6,FALSE)</f>
        <v>Dan'l Koch</v>
      </c>
      <c r="I181" s="6" t="str">
        <f>VLOOKUP($A181,'Plant in-Service Timing'!$C$4:$J$1354,7,FALSE)</f>
        <v>% CWIP to Close: % CWIP to Close</v>
      </c>
      <c r="J181" s="28" t="str">
        <f>VLOOKUP($A181,'Plant in-Service Timing'!$C$4:$J$1354,8,FALSE)</f>
        <v>Closing every December</v>
      </c>
      <c r="K181" s="7">
        <v>3169101.6621761047</v>
      </c>
      <c r="L181" s="7">
        <v>3387208.8369046566</v>
      </c>
      <c r="M181" s="7">
        <v>2790871.8749456163</v>
      </c>
      <c r="N181" s="7">
        <v>2899873.7069071443</v>
      </c>
      <c r="O181" s="7">
        <v>3104789.8634838718</v>
      </c>
      <c r="P181" s="7">
        <v>15351845.944417393</v>
      </c>
    </row>
    <row r="182" spans="1:16" x14ac:dyDescent="0.25">
      <c r="A182" s="5" t="s">
        <v>244</v>
      </c>
      <c r="B182" s="5" t="s">
        <v>1919</v>
      </c>
      <c r="C182" s="5" t="s">
        <v>1920</v>
      </c>
      <c r="D182" s="5" t="s">
        <v>517</v>
      </c>
      <c r="E182" s="6" t="s">
        <v>243</v>
      </c>
      <c r="F182" s="6" t="str">
        <f>VLOOKUP($E182,'CC master listing'!$C$2:$H$297,2,FALSE)</f>
        <v>RaeLynn S Asah</v>
      </c>
      <c r="G182" s="6" t="str">
        <f>VLOOKUP($E182,'CC master listing'!$C$2:$H$297,4,FALSE)</f>
        <v>Ryan Blood</v>
      </c>
      <c r="H182" s="6" t="str">
        <f>VLOOKUP($E182,'CC master listing'!$C$2:$H$297,6,FALSE)</f>
        <v>Dan'l Koch</v>
      </c>
      <c r="I182" s="6" t="str">
        <f>VLOOKUP($A182,'Plant in-Service Timing'!$C$4:$J$1354,7,FALSE)</f>
        <v>% CWIP to Close: % CWIP to Close</v>
      </c>
      <c r="J182" s="28" t="str">
        <f>VLOOKUP($A182,'Plant in-Service Timing'!$C$4:$J$1354,8,FALSE)</f>
        <v>Closing every December</v>
      </c>
      <c r="K182" s="7">
        <v>2858639.7314214478</v>
      </c>
      <c r="L182" s="7">
        <v>3055379.97577164</v>
      </c>
      <c r="M182" s="7">
        <v>2517463.3310904838</v>
      </c>
      <c r="N182" s="7">
        <v>2615786.7680953317</v>
      </c>
      <c r="O182" s="7">
        <v>2800628.2560765608</v>
      </c>
      <c r="P182" s="7">
        <v>13847898.062455464</v>
      </c>
    </row>
    <row r="183" spans="1:16" x14ac:dyDescent="0.25">
      <c r="A183" s="5" t="s">
        <v>245</v>
      </c>
      <c r="B183" s="5" t="s">
        <v>1921</v>
      </c>
      <c r="C183" s="5" t="s">
        <v>1922</v>
      </c>
      <c r="D183" s="5" t="s">
        <v>539</v>
      </c>
      <c r="E183" s="6" t="s">
        <v>246</v>
      </c>
      <c r="F183" s="6" t="str">
        <f>VLOOKUP($E183,'CC master listing'!$C$2:$H$297,2,FALSE)</f>
        <v>Brian Fellon</v>
      </c>
      <c r="G183" s="6" t="str">
        <f>VLOOKUP($E183,'CC master listing'!$C$2:$H$297,4,FALSE)</f>
        <v>Brian Fellon</v>
      </c>
      <c r="H183" s="6" t="str">
        <f>VLOOKUP($E183,'CC master listing'!$C$2:$H$297,6,FALSE)</f>
        <v>Simon Upton</v>
      </c>
      <c r="I183" s="6" t="str">
        <f>VLOOKUP($A183,'Plant in-Service Timing'!$C$4:$J$1354,7,FALSE)</f>
        <v>Operational: Operational</v>
      </c>
      <c r="J183" s="28" t="str">
        <f>VLOOKUP($A183,'Plant in-Service Timing'!$C$4:$J$1354,8,FALSE)</f>
        <v>Annually: Annually</v>
      </c>
      <c r="K183" s="7">
        <v>0</v>
      </c>
      <c r="L183" s="7">
        <v>0</v>
      </c>
      <c r="M183" s="7">
        <v>0</v>
      </c>
      <c r="N183" s="7">
        <v>24902690.814595204</v>
      </c>
      <c r="O183" s="7">
        <v>52626362.480015777</v>
      </c>
      <c r="P183" s="7">
        <v>77529053.294610977</v>
      </c>
    </row>
    <row r="184" spans="1:16" x14ac:dyDescent="0.25">
      <c r="A184" s="5" t="s">
        <v>247</v>
      </c>
      <c r="B184" s="5" t="s">
        <v>1923</v>
      </c>
      <c r="C184" s="5" t="s">
        <v>1924</v>
      </c>
      <c r="D184" s="5" t="s">
        <v>1012</v>
      </c>
      <c r="E184" s="6" t="s">
        <v>11</v>
      </c>
      <c r="F184" s="6" t="str">
        <f>VLOOKUP($E184,'CC master listing'!$C$2:$H$297,2,FALSE)</f>
        <v>Daniel Fitting</v>
      </c>
      <c r="G184" s="6" t="str">
        <f>VLOOKUP($E184,'CC master listing'!$C$2:$H$297,4,FALSE)</f>
        <v>Dawn Reyes</v>
      </c>
      <c r="H184" s="6" t="str">
        <f>VLOOKUP($E184,'CC master listing'!$C$2:$H$297,6,FALSE)</f>
        <v>Michelle Vargo</v>
      </c>
      <c r="I184" s="6" t="str">
        <f>VLOOKUP($A184,'Plant in-Service Timing'!$C$4:$J$1354,7,FALSE)</f>
        <v>In-Service Date: In-Service Date</v>
      </c>
      <c r="J184" s="28">
        <f>VLOOKUP($A184,'Plant in-Service Timing'!$C$4:$J$1354,8,FALSE)</f>
        <v>45992</v>
      </c>
      <c r="K184" s="7">
        <v>3030150.5012525041</v>
      </c>
      <c r="L184" s="7">
        <v>3060604.0200802684</v>
      </c>
      <c r="M184" s="7">
        <v>0</v>
      </c>
      <c r="N184" s="7">
        <v>0</v>
      </c>
      <c r="O184" s="7">
        <v>0</v>
      </c>
      <c r="P184" s="7">
        <v>6090754.5213327724</v>
      </c>
    </row>
    <row r="185" spans="1:16" x14ac:dyDescent="0.25">
      <c r="A185" s="5" t="s">
        <v>248</v>
      </c>
      <c r="B185" s="5" t="s">
        <v>1925</v>
      </c>
      <c r="C185" s="5" t="s">
        <v>1926</v>
      </c>
      <c r="D185" s="5" t="s">
        <v>1037</v>
      </c>
      <c r="E185" s="6" t="s">
        <v>134</v>
      </c>
      <c r="F185" s="6" t="str">
        <f>VLOOKUP($E185,'CC master listing'!$C$2:$H$297,2,FALSE)</f>
        <v>Paul A Smith</v>
      </c>
      <c r="G185" s="6" t="str">
        <f>VLOOKUP($E185,'CC master listing'!$C$2:$H$297,4,FALSE)</f>
        <v>Mark Carlson</v>
      </c>
      <c r="H185" s="6" t="str">
        <f>VLOOKUP($E185,'CC master listing'!$C$2:$H$297,6,FALSE)</f>
        <v>Ronald Roberts</v>
      </c>
      <c r="I185" s="6" t="str">
        <f>VLOOKUP($A185,'Plant in-Service Timing'!$C$4:$J$1354,7,FALSE)</f>
        <v>In-Service Date: In-Service Date</v>
      </c>
      <c r="J185" s="28">
        <f>VLOOKUP($A185,'Plant in-Service Timing'!$C$4:$J$1354,8,FALSE)</f>
        <v>46722</v>
      </c>
      <c r="K185" s="7">
        <v>0</v>
      </c>
      <c r="L185" s="7">
        <v>0</v>
      </c>
      <c r="M185" s="7">
        <v>0</v>
      </c>
      <c r="N185" s="7">
        <v>4941261</v>
      </c>
      <c r="O185" s="7">
        <v>0</v>
      </c>
      <c r="P185" s="7">
        <v>4941261</v>
      </c>
    </row>
    <row r="186" spans="1:16" x14ac:dyDescent="0.25">
      <c r="A186" s="5" t="s">
        <v>249</v>
      </c>
      <c r="B186" s="5" t="s">
        <v>1927</v>
      </c>
      <c r="C186" s="5" t="s">
        <v>1928</v>
      </c>
      <c r="D186" s="5" t="s">
        <v>539</v>
      </c>
      <c r="E186" s="6" t="s">
        <v>246</v>
      </c>
      <c r="F186" s="6" t="str">
        <f>VLOOKUP($E186,'CC master listing'!$C$2:$H$297,2,FALSE)</f>
        <v>Brian Fellon</v>
      </c>
      <c r="G186" s="6" t="str">
        <f>VLOOKUP($E186,'CC master listing'!$C$2:$H$297,4,FALSE)</f>
        <v>Brian Fellon</v>
      </c>
      <c r="H186" s="6" t="str">
        <f>VLOOKUP($E186,'CC master listing'!$C$2:$H$297,6,FALSE)</f>
        <v>Simon Upton</v>
      </c>
      <c r="I186" s="6" t="str">
        <f>VLOOKUP($A186,'Plant in-Service Timing'!$C$4:$J$1354,7,FALSE)</f>
        <v>Operational: Operational</v>
      </c>
      <c r="J186" s="28" t="str">
        <f>VLOOKUP($A186,'Plant in-Service Timing'!$C$4:$J$1354,8,FALSE)</f>
        <v>Annually: Annually</v>
      </c>
      <c r="K186" s="7">
        <v>0</v>
      </c>
      <c r="L186" s="7">
        <v>0</v>
      </c>
      <c r="M186" s="7">
        <v>0</v>
      </c>
      <c r="N186" s="7">
        <v>10672580.715847105</v>
      </c>
      <c r="O186" s="7">
        <v>20244402.98074872</v>
      </c>
      <c r="P186" s="7">
        <v>30916983.696595825</v>
      </c>
    </row>
    <row r="187" spans="1:16" x14ac:dyDescent="0.25">
      <c r="A187" s="5" t="s">
        <v>250</v>
      </c>
      <c r="B187" s="5" t="s">
        <v>1929</v>
      </c>
      <c r="C187" s="5" t="s">
        <v>1930</v>
      </c>
      <c r="D187" s="5" t="s">
        <v>1012</v>
      </c>
      <c r="E187" s="6" t="s">
        <v>11</v>
      </c>
      <c r="F187" s="6" t="str">
        <f>VLOOKUP($E187,'CC master listing'!$C$2:$H$297,2,FALSE)</f>
        <v>Daniel Fitting</v>
      </c>
      <c r="G187" s="6" t="str">
        <f>VLOOKUP($E187,'CC master listing'!$C$2:$H$297,4,FALSE)</f>
        <v>Dawn Reyes</v>
      </c>
      <c r="H187" s="6" t="str">
        <f>VLOOKUP($E187,'CC master listing'!$C$2:$H$297,6,FALSE)</f>
        <v>Michelle Vargo</v>
      </c>
      <c r="I187" s="6" t="str">
        <f>VLOOKUP($A187,'Plant in-Service Timing'!$C$4:$J$1354,7,FALSE)</f>
        <v>In-Service Date: In-Service Date</v>
      </c>
      <c r="J187" s="28">
        <f>VLOOKUP($A187,'Plant in-Service Timing'!$C$4:$J$1354,8,FALSE)</f>
        <v>45627</v>
      </c>
      <c r="K187" s="7">
        <v>1111055.1837925848</v>
      </c>
      <c r="L187" s="7">
        <v>0</v>
      </c>
      <c r="M187" s="7">
        <v>0</v>
      </c>
      <c r="N187" s="7">
        <v>0</v>
      </c>
      <c r="O187" s="7">
        <v>0</v>
      </c>
      <c r="P187" s="7">
        <v>1111055.1837925848</v>
      </c>
    </row>
    <row r="188" spans="1:16" x14ac:dyDescent="0.25">
      <c r="A188" s="5" t="s">
        <v>251</v>
      </c>
      <c r="B188" s="5" t="s">
        <v>1931</v>
      </c>
      <c r="C188" s="5" t="s">
        <v>1932</v>
      </c>
      <c r="D188" s="5" t="s">
        <v>1012</v>
      </c>
      <c r="E188" s="6" t="s">
        <v>11</v>
      </c>
      <c r="F188" s="6" t="str">
        <f>VLOOKUP($E188,'CC master listing'!$C$2:$H$297,2,FALSE)</f>
        <v>Daniel Fitting</v>
      </c>
      <c r="G188" s="6" t="str">
        <f>VLOOKUP($E188,'CC master listing'!$C$2:$H$297,4,FALSE)</f>
        <v>Dawn Reyes</v>
      </c>
      <c r="H188" s="6" t="str">
        <f>VLOOKUP($E188,'CC master listing'!$C$2:$H$297,6,FALSE)</f>
        <v>Michelle Vargo</v>
      </c>
      <c r="I188" s="6" t="str">
        <f>VLOOKUP($A188,'Plant in-Service Timing'!$C$4:$J$1354,7,FALSE)</f>
        <v>In-Service Date: In-Service Date</v>
      </c>
      <c r="J188" s="28">
        <f>VLOOKUP($A188,'Plant in-Service Timing'!$C$4:$J$1354,8,FALSE)</f>
        <v>46722</v>
      </c>
      <c r="K188" s="7">
        <v>0</v>
      </c>
      <c r="L188" s="7">
        <v>0</v>
      </c>
      <c r="M188" s="7">
        <v>0</v>
      </c>
      <c r="N188" s="7">
        <v>5204053.8709619399</v>
      </c>
      <c r="O188" s="7">
        <v>2102542.1927520474</v>
      </c>
      <c r="P188" s="7">
        <v>7306596.0637139874</v>
      </c>
    </row>
    <row r="189" spans="1:16" x14ac:dyDescent="0.25">
      <c r="A189" s="5" t="s">
        <v>252</v>
      </c>
      <c r="B189" s="5" t="s">
        <v>1933</v>
      </c>
      <c r="C189" s="5" t="s">
        <v>1934</v>
      </c>
      <c r="D189" s="5" t="s">
        <v>517</v>
      </c>
      <c r="E189" s="6" t="s">
        <v>209</v>
      </c>
      <c r="F189" s="6" t="str">
        <f>VLOOKUP($E189,'CC master listing'!$C$2:$H$297,2,FALSE)</f>
        <v>Anthony Pagano</v>
      </c>
      <c r="G189" s="6" t="str">
        <f>VLOOKUP($E189,'CC master listing'!$C$2:$H$297,4,FALSE)</f>
        <v>Roque Bamba</v>
      </c>
      <c r="H189" s="6" t="str">
        <f>VLOOKUP($E189,'CC master listing'!$C$2:$H$297,6,FALSE)</f>
        <v>Dan'l Koch</v>
      </c>
      <c r="I189" s="6" t="str">
        <f>VLOOKUP($A189,'Plant in-Service Timing'!$C$4:$J$1354,7,FALSE)</f>
        <v>In-Service Date: In-Service Date</v>
      </c>
      <c r="J189" s="28">
        <f>VLOOKUP($A189,'Plant in-Service Timing'!$C$4:$J$1354,8,FALSE)</f>
        <v>46722</v>
      </c>
      <c r="K189" s="7">
        <v>499469.77114270331</v>
      </c>
      <c r="L189" s="7">
        <v>2492078.0222583716</v>
      </c>
      <c r="M189" s="7">
        <v>2495872.8984396602</v>
      </c>
      <c r="N189" s="7">
        <v>250567.53781876192</v>
      </c>
      <c r="O189" s="7">
        <v>0</v>
      </c>
      <c r="P189" s="7">
        <v>5737988.2296594968</v>
      </c>
    </row>
    <row r="190" spans="1:16" x14ac:dyDescent="0.25">
      <c r="A190" s="5" t="s">
        <v>253</v>
      </c>
      <c r="B190" s="5" t="s">
        <v>1919</v>
      </c>
      <c r="C190" s="5" t="s">
        <v>1920</v>
      </c>
      <c r="D190" s="5" t="s">
        <v>517</v>
      </c>
      <c r="E190" s="6" t="s">
        <v>243</v>
      </c>
      <c r="F190" s="6" t="str">
        <f>VLOOKUP($E190,'CC master listing'!$C$2:$H$297,2,FALSE)</f>
        <v>RaeLynn S Asah</v>
      </c>
      <c r="G190" s="6" t="str">
        <f>VLOOKUP($E190,'CC master listing'!$C$2:$H$297,4,FALSE)</f>
        <v>Ryan Blood</v>
      </c>
      <c r="H190" s="6" t="str">
        <f>VLOOKUP($E190,'CC master listing'!$C$2:$H$297,6,FALSE)</f>
        <v>Dan'l Koch</v>
      </c>
      <c r="I190" s="6" t="str">
        <f>VLOOKUP($A190,'Plant in-Service Timing'!$C$4:$J$1354,7,FALSE)</f>
        <v>% CWIP to Close: % CWIP to Close</v>
      </c>
      <c r="J190" s="28" t="str">
        <f>VLOOKUP($A190,'Plant in-Service Timing'!$C$4:$J$1354,8,FALSE)</f>
        <v>Closing every December</v>
      </c>
      <c r="K190" s="7">
        <v>180417.94843767842</v>
      </c>
      <c r="L190" s="7">
        <v>192834.85808551917</v>
      </c>
      <c r="M190" s="7">
        <v>158885.20839825473</v>
      </c>
      <c r="N190" s="7">
        <v>165090.7167709152</v>
      </c>
      <c r="O190" s="7">
        <v>176756.65763124116</v>
      </c>
      <c r="P190" s="7">
        <v>873985.3893236086</v>
      </c>
    </row>
    <row r="191" spans="1:16" x14ac:dyDescent="0.25">
      <c r="A191" s="5" t="s">
        <v>254</v>
      </c>
      <c r="B191" s="5" t="s">
        <v>1935</v>
      </c>
      <c r="C191" s="5" t="s">
        <v>1936</v>
      </c>
      <c r="D191" s="5" t="s">
        <v>517</v>
      </c>
      <c r="E191" s="6" t="s">
        <v>209</v>
      </c>
      <c r="F191" s="6" t="str">
        <f>VLOOKUP($E191,'CC master listing'!$C$2:$H$297,2,FALSE)</f>
        <v>Anthony Pagano</v>
      </c>
      <c r="G191" s="6" t="str">
        <f>VLOOKUP($E191,'CC master listing'!$C$2:$H$297,4,FALSE)</f>
        <v>Roque Bamba</v>
      </c>
      <c r="H191" s="6" t="str">
        <f>VLOOKUP($E191,'CC master listing'!$C$2:$H$297,6,FALSE)</f>
        <v>Dan'l Koch</v>
      </c>
      <c r="I191" s="6" t="str">
        <f>VLOOKUP($A191,'Plant in-Service Timing'!$C$4:$J$1354,7,FALSE)</f>
        <v>In-Service Date: In-Service Date</v>
      </c>
      <c r="J191" s="28">
        <f>VLOOKUP($A191,'Plant in-Service Timing'!$C$4:$J$1354,8,FALSE)</f>
        <v>45627</v>
      </c>
      <c r="K191" s="7">
        <v>10662353.039151592</v>
      </c>
      <c r="L191" s="7">
        <v>597516.56249066035</v>
      </c>
      <c r="M191" s="7">
        <v>0</v>
      </c>
      <c r="N191" s="7">
        <v>0</v>
      </c>
      <c r="O191" s="7">
        <v>0</v>
      </c>
      <c r="P191" s="7">
        <v>11259869.601642253</v>
      </c>
    </row>
    <row r="192" spans="1:16" x14ac:dyDescent="0.25">
      <c r="A192" s="5" t="s">
        <v>255</v>
      </c>
      <c r="B192" s="5" t="s">
        <v>1935</v>
      </c>
      <c r="C192" s="5" t="s">
        <v>1936</v>
      </c>
      <c r="D192" s="5" t="s">
        <v>517</v>
      </c>
      <c r="E192" s="6" t="s">
        <v>209</v>
      </c>
      <c r="F192" s="6" t="str">
        <f>VLOOKUP($E192,'CC master listing'!$C$2:$H$297,2,FALSE)</f>
        <v>Anthony Pagano</v>
      </c>
      <c r="G192" s="6" t="str">
        <f>VLOOKUP($E192,'CC master listing'!$C$2:$H$297,4,FALSE)</f>
        <v>Roque Bamba</v>
      </c>
      <c r="H192" s="6" t="str">
        <f>VLOOKUP($E192,'CC master listing'!$C$2:$H$297,6,FALSE)</f>
        <v>Dan'l Koch</v>
      </c>
      <c r="I192" s="6" t="str">
        <f>VLOOKUP($A192,'Plant in-Service Timing'!$C$4:$J$1354,7,FALSE)</f>
        <v>% CWIP to Close: % CWIP to Close</v>
      </c>
      <c r="J192" s="28" t="str">
        <f>VLOOKUP($A192,'Plant in-Service Timing'!$C$4:$J$1354,8,FALSE)</f>
        <v>Closing Oct 2023 (21%) and Oct 2024</v>
      </c>
      <c r="K192" s="7">
        <v>50837039.057809442</v>
      </c>
      <c r="L192" s="7">
        <v>2848899.5546749197</v>
      </c>
      <c r="M192" s="7">
        <v>0</v>
      </c>
      <c r="N192" s="7">
        <v>0</v>
      </c>
      <c r="O192" s="7">
        <v>0</v>
      </c>
      <c r="P192" s="7">
        <v>53685938.612484366</v>
      </c>
    </row>
    <row r="193" spans="1:16" x14ac:dyDescent="0.25">
      <c r="A193" s="5" t="s">
        <v>256</v>
      </c>
      <c r="B193" s="5" t="s">
        <v>1937</v>
      </c>
      <c r="C193" s="5" t="s">
        <v>1938</v>
      </c>
      <c r="D193" s="5" t="s">
        <v>1763</v>
      </c>
      <c r="E193" s="6" t="s">
        <v>175</v>
      </c>
      <c r="F193" s="6" t="str">
        <f>VLOOKUP($E193,'CC master listing'!$C$2:$H$297,2,FALSE)</f>
        <v>Stephanie Kreshel</v>
      </c>
      <c r="G193" s="6" t="str">
        <f>VLOOKUP($E193,'CC master listing'!$C$2:$H$297,4,FALSE)</f>
        <v>Roque Bamba</v>
      </c>
      <c r="H193" s="6" t="str">
        <f>VLOOKUP($E193,'CC master listing'!$C$2:$H$297,6,FALSE)</f>
        <v>Dan'l Koch</v>
      </c>
      <c r="I193" s="6" t="str">
        <f>VLOOKUP($A193,'Plant in-Service Timing'!$C$4:$J$1354,7,FALSE)</f>
        <v>% CWIP to Close: % CWIP to Close</v>
      </c>
      <c r="J193" s="28" t="str">
        <f>VLOOKUP($A193,'Plant in-Service Timing'!$C$4:$J$1354,8,FALSE)</f>
        <v>Closing every December</v>
      </c>
      <c r="K193" s="7">
        <v>3981363.5872141551</v>
      </c>
      <c r="L193" s="7">
        <v>4671825.7711989125</v>
      </c>
      <c r="M193" s="7">
        <v>5191943.9766990952</v>
      </c>
      <c r="N193" s="7">
        <v>5142057.0105087487</v>
      </c>
      <c r="O193" s="7">
        <v>4112241.5424044039</v>
      </c>
      <c r="P193" s="7">
        <v>23099431.888025314</v>
      </c>
    </row>
    <row r="194" spans="1:16" x14ac:dyDescent="0.25">
      <c r="A194" s="5" t="s">
        <v>257</v>
      </c>
      <c r="B194" s="5" t="s">
        <v>1939</v>
      </c>
      <c r="C194" s="5" t="s">
        <v>1940</v>
      </c>
      <c r="D194" s="5" t="s">
        <v>517</v>
      </c>
      <c r="E194" s="6" t="s">
        <v>175</v>
      </c>
      <c r="F194" s="6" t="str">
        <f>VLOOKUP($E194,'CC master listing'!$C$2:$H$297,2,FALSE)</f>
        <v>Stephanie Kreshel</v>
      </c>
      <c r="G194" s="6" t="str">
        <f>VLOOKUP($E194,'CC master listing'!$C$2:$H$297,4,FALSE)</f>
        <v>Roque Bamba</v>
      </c>
      <c r="H194" s="6" t="str">
        <f>VLOOKUP($E194,'CC master listing'!$C$2:$H$297,6,FALSE)</f>
        <v>Dan'l Koch</v>
      </c>
      <c r="I194" s="6" t="str">
        <f>VLOOKUP($A194,'Plant in-Service Timing'!$C$4:$J$1354,7,FALSE)</f>
        <v>% CWIP to Close: % CWIP to Close</v>
      </c>
      <c r="J194" s="28" t="str">
        <f>VLOOKUP($A194,'Plant in-Service Timing'!$C$4:$J$1354,8,FALSE)</f>
        <v>Closing every December</v>
      </c>
      <c r="K194" s="7">
        <v>558312.18553864572</v>
      </c>
      <c r="L194" s="7">
        <v>618272.72037210944</v>
      </c>
      <c r="M194" s="7">
        <v>732219.50193610194</v>
      </c>
      <c r="N194" s="7">
        <v>743285.58258175198</v>
      </c>
      <c r="O194" s="7">
        <v>0</v>
      </c>
      <c r="P194" s="7">
        <v>2652089.9904286088</v>
      </c>
    </row>
    <row r="195" spans="1:16" x14ac:dyDescent="0.25">
      <c r="A195" s="5" t="s">
        <v>258</v>
      </c>
      <c r="B195" s="5" t="s">
        <v>1937</v>
      </c>
      <c r="C195" s="5" t="s">
        <v>1938</v>
      </c>
      <c r="D195" s="5" t="s">
        <v>1763</v>
      </c>
      <c r="E195" s="6" t="s">
        <v>175</v>
      </c>
      <c r="F195" s="6" t="str">
        <f>VLOOKUP($E195,'CC master listing'!$C$2:$H$297,2,FALSE)</f>
        <v>Stephanie Kreshel</v>
      </c>
      <c r="G195" s="6" t="str">
        <f>VLOOKUP($E195,'CC master listing'!$C$2:$H$297,4,FALSE)</f>
        <v>Roque Bamba</v>
      </c>
      <c r="H195" s="6" t="str">
        <f>VLOOKUP($E195,'CC master listing'!$C$2:$H$297,6,FALSE)</f>
        <v>Dan'l Koch</v>
      </c>
      <c r="I195" s="6" t="str">
        <f>VLOOKUP($A195,'Plant in-Service Timing'!$C$4:$J$1354,7,FALSE)</f>
        <v>% CWIP to Close: % CWIP to Close</v>
      </c>
      <c r="J195" s="28" t="str">
        <f>VLOOKUP($A195,'Plant in-Service Timing'!$C$4:$J$1354,8,FALSE)</f>
        <v>Closing Mar 2024, Jan 2025, and every December</v>
      </c>
      <c r="K195" s="7">
        <v>19183387.805291761</v>
      </c>
      <c r="L195" s="7">
        <v>22510238.907965403</v>
      </c>
      <c r="M195" s="7">
        <v>25016322.319373637</v>
      </c>
      <c r="N195" s="7">
        <v>24775952.15525892</v>
      </c>
      <c r="O195" s="7">
        <v>19813996.518758882</v>
      </c>
      <c r="P195" s="7">
        <v>111299897.7066486</v>
      </c>
    </row>
    <row r="196" spans="1:16" x14ac:dyDescent="0.25">
      <c r="A196" s="5" t="s">
        <v>259</v>
      </c>
      <c r="B196" s="5" t="s">
        <v>1941</v>
      </c>
      <c r="C196" s="31" t="s">
        <v>3311</v>
      </c>
      <c r="D196" s="5" t="s">
        <v>1649</v>
      </c>
      <c r="E196" s="31" t="s">
        <v>1630</v>
      </c>
      <c r="F196" s="6" t="str">
        <f>VLOOKUP($E196,'CC master listing'!$C$2:$H$297,2,FALSE)</f>
        <v>Tyler Pavel</v>
      </c>
      <c r="G196" s="6" t="str">
        <f>VLOOKUP($E196,'CC master listing'!$C$2:$H$297,4,FALSE)</f>
        <v>Stacy Smith</v>
      </c>
      <c r="H196" s="6" t="str">
        <f>VLOOKUP($E196,'CC master listing'!$C$2:$H$297,6,FALSE)</f>
        <v>Dan Doyle</v>
      </c>
      <c r="I196" s="6" t="str">
        <f>VLOOKUP($A196,'Plant in-Service Timing'!$C$4:$J$1354,7,FALSE)</f>
        <v>% CWIP to Close: % CWIP to Close</v>
      </c>
      <c r="J196" s="28" t="str">
        <f>VLOOKUP($A196,'Plant in-Service Timing'!$C$4:$J$1354,8,FALSE)</f>
        <v>Closing every Feb, May, Aug, and Nov</v>
      </c>
      <c r="K196" s="7">
        <v>-9000000</v>
      </c>
      <c r="L196" s="7">
        <v>-9000000</v>
      </c>
      <c r="M196" s="7">
        <v>-9000000</v>
      </c>
      <c r="N196" s="7">
        <v>-9000000</v>
      </c>
      <c r="O196" s="7">
        <v>-9000000</v>
      </c>
      <c r="P196" s="7">
        <v>-45000000</v>
      </c>
    </row>
    <row r="197" spans="1:16" x14ac:dyDescent="0.25">
      <c r="A197" s="5" t="s">
        <v>261</v>
      </c>
      <c r="B197" s="5" t="s">
        <v>1942</v>
      </c>
      <c r="C197" s="5" t="s">
        <v>1943</v>
      </c>
      <c r="D197" s="5" t="s">
        <v>517</v>
      </c>
      <c r="E197" s="6" t="s">
        <v>260</v>
      </c>
      <c r="F197" s="6" t="str">
        <f>VLOOKUP($E197,'CC master listing'!$C$2:$H$297,2,FALSE)</f>
        <v>Ryan Blood</v>
      </c>
      <c r="G197" s="6" t="str">
        <f>VLOOKUP($E197,'CC master listing'!$C$2:$H$297,4,FALSE)</f>
        <v>Ryan Blood</v>
      </c>
      <c r="H197" s="6" t="str">
        <f>VLOOKUP($E197,'CC master listing'!$C$2:$H$297,6,FALSE)</f>
        <v>Dan'l Koch</v>
      </c>
      <c r="I197" s="6" t="str">
        <f>VLOOKUP($A197,'Plant in-Service Timing'!$C$4:$J$1354,7,FALSE)</f>
        <v>Operational: Operational</v>
      </c>
      <c r="J197" s="28" t="str">
        <f>VLOOKUP($A197,'Plant in-Service Timing'!$C$4:$J$1354,8,FALSE)</f>
        <v>Monthly: Monthly</v>
      </c>
      <c r="K197" s="7">
        <v>19899.514378800362</v>
      </c>
      <c r="L197" s="7">
        <v>20345.323028941086</v>
      </c>
      <c r="M197" s="7">
        <v>20911.548963654117</v>
      </c>
      <c r="N197" s="7">
        <v>21898.681170703076</v>
      </c>
      <c r="O197" s="7">
        <v>22932.410841000845</v>
      </c>
      <c r="P197" s="7">
        <v>105987.47838309949</v>
      </c>
    </row>
    <row r="198" spans="1:16" x14ac:dyDescent="0.25">
      <c r="A198" s="5" t="s">
        <v>262</v>
      </c>
      <c r="B198" s="5" t="s">
        <v>1942</v>
      </c>
      <c r="C198" s="5" t="s">
        <v>1943</v>
      </c>
      <c r="D198" s="5" t="s">
        <v>517</v>
      </c>
      <c r="E198" s="6" t="s">
        <v>260</v>
      </c>
      <c r="F198" s="6" t="str">
        <f>VLOOKUP($E198,'CC master listing'!$C$2:$H$297,2,FALSE)</f>
        <v>Ryan Blood</v>
      </c>
      <c r="G198" s="6" t="str">
        <f>VLOOKUP($E198,'CC master listing'!$C$2:$H$297,4,FALSE)</f>
        <v>Ryan Blood</v>
      </c>
      <c r="H198" s="6" t="str">
        <f>VLOOKUP($E198,'CC master listing'!$C$2:$H$297,6,FALSE)</f>
        <v>Dan'l Koch</v>
      </c>
      <c r="I198" s="6" t="str">
        <f>VLOOKUP($A198,'Plant in-Service Timing'!$C$4:$J$1354,7,FALSE)</f>
        <v>Operational: Operational</v>
      </c>
      <c r="J198" s="28" t="str">
        <f>VLOOKUP($A198,'Plant in-Service Timing'!$C$4:$J$1354,8,FALSE)</f>
        <v>Monthly: Monthly</v>
      </c>
      <c r="K198" s="7">
        <v>3248177.9415518041</v>
      </c>
      <c r="L198" s="7">
        <v>3320946.8441478722</v>
      </c>
      <c r="M198" s="7">
        <v>3413371.34034708</v>
      </c>
      <c r="N198" s="7">
        <v>3574499.9487792351</v>
      </c>
      <c r="O198" s="7">
        <v>3743234.6147953072</v>
      </c>
      <c r="P198" s="7">
        <v>17300230.6896213</v>
      </c>
    </row>
    <row r="199" spans="1:16" x14ac:dyDescent="0.25">
      <c r="A199" s="5" t="s">
        <v>263</v>
      </c>
      <c r="B199" s="5" t="s">
        <v>1942</v>
      </c>
      <c r="C199" s="5" t="s">
        <v>1943</v>
      </c>
      <c r="D199" s="5" t="s">
        <v>517</v>
      </c>
      <c r="E199" s="6" t="s">
        <v>260</v>
      </c>
      <c r="F199" s="6" t="str">
        <f>VLOOKUP($E199,'CC master listing'!$C$2:$H$297,2,FALSE)</f>
        <v>Ryan Blood</v>
      </c>
      <c r="G199" s="6" t="str">
        <f>VLOOKUP($E199,'CC master listing'!$C$2:$H$297,4,FALSE)</f>
        <v>Ryan Blood</v>
      </c>
      <c r="H199" s="6" t="str">
        <f>VLOOKUP($E199,'CC master listing'!$C$2:$H$297,6,FALSE)</f>
        <v>Dan'l Koch</v>
      </c>
      <c r="I199" s="6" t="str">
        <f>VLOOKUP($A199,'Plant in-Service Timing'!$C$4:$J$1354,7,FALSE)</f>
        <v>Operational: Operational</v>
      </c>
      <c r="J199" s="28" t="str">
        <f>VLOOKUP($A199,'Plant in-Service Timing'!$C$4:$J$1354,8,FALSE)</f>
        <v>Monthly: Monthly</v>
      </c>
      <c r="K199" s="7">
        <v>6772119.3642942226</v>
      </c>
      <c r="L199" s="7">
        <v>6923835.0963929156</v>
      </c>
      <c r="M199" s="7">
        <v>7116530.7342885258</v>
      </c>
      <c r="N199" s="7">
        <v>7452467.4313968979</v>
      </c>
      <c r="O199" s="7">
        <v>7804261.9819778278</v>
      </c>
      <c r="P199" s="7">
        <v>36069214.608350389</v>
      </c>
    </row>
    <row r="200" spans="1:16" x14ac:dyDescent="0.25">
      <c r="A200" s="5" t="s">
        <v>264</v>
      </c>
      <c r="B200" s="5" t="s">
        <v>1942</v>
      </c>
      <c r="C200" s="5" t="s">
        <v>1943</v>
      </c>
      <c r="D200" s="5" t="s">
        <v>517</v>
      </c>
      <c r="E200" s="6" t="s">
        <v>260</v>
      </c>
      <c r="F200" s="6" t="str">
        <f>VLOOKUP($E200,'CC master listing'!$C$2:$H$297,2,FALSE)</f>
        <v>Ryan Blood</v>
      </c>
      <c r="G200" s="6" t="str">
        <f>VLOOKUP($E200,'CC master listing'!$C$2:$H$297,4,FALSE)</f>
        <v>Ryan Blood</v>
      </c>
      <c r="H200" s="6" t="str">
        <f>VLOOKUP($E200,'CC master listing'!$C$2:$H$297,6,FALSE)</f>
        <v>Dan'l Koch</v>
      </c>
      <c r="I200" s="6" t="str">
        <f>VLOOKUP($A200,'Plant in-Service Timing'!$C$4:$J$1354,7,FALSE)</f>
        <v>Operational: Operational</v>
      </c>
      <c r="J200" s="28" t="str">
        <f>VLOOKUP($A200,'Plant in-Service Timing'!$C$4:$J$1354,8,FALSE)</f>
        <v>Monthly: Monthly</v>
      </c>
      <c r="K200" s="7">
        <v>2411096.2172796363</v>
      </c>
      <c r="L200" s="7">
        <v>2465111.9851784757</v>
      </c>
      <c r="M200" s="7">
        <v>2533717.9412497799</v>
      </c>
      <c r="N200" s="7">
        <v>2653322.4042062405</v>
      </c>
      <c r="O200" s="7">
        <v>2778572.7821953557</v>
      </c>
      <c r="P200" s="7">
        <v>12841821.330109488</v>
      </c>
    </row>
    <row r="201" spans="1:16" x14ac:dyDescent="0.25">
      <c r="A201" s="5" t="s">
        <v>265</v>
      </c>
      <c r="B201" s="5" t="s">
        <v>1942</v>
      </c>
      <c r="C201" s="5" t="s">
        <v>1943</v>
      </c>
      <c r="D201" s="5" t="s">
        <v>517</v>
      </c>
      <c r="E201" s="6" t="s">
        <v>260</v>
      </c>
      <c r="F201" s="6" t="str">
        <f>VLOOKUP($E201,'CC master listing'!$C$2:$H$297,2,FALSE)</f>
        <v>Ryan Blood</v>
      </c>
      <c r="G201" s="6" t="str">
        <f>VLOOKUP($E201,'CC master listing'!$C$2:$H$297,4,FALSE)</f>
        <v>Ryan Blood</v>
      </c>
      <c r="H201" s="6" t="str">
        <f>VLOOKUP($E201,'CC master listing'!$C$2:$H$297,6,FALSE)</f>
        <v>Dan'l Koch</v>
      </c>
      <c r="I201" s="6" t="str">
        <f>VLOOKUP($A201,'Plant in-Service Timing'!$C$4:$J$1354,7,FALSE)</f>
        <v>Operational: Operational</v>
      </c>
      <c r="J201" s="28" t="str">
        <f>VLOOKUP($A201,'Plant in-Service Timing'!$C$4:$J$1354,8,FALSE)</f>
        <v>Monthly: Monthly</v>
      </c>
      <c r="K201" s="7">
        <v>21756006.515859365</v>
      </c>
      <c r="L201" s="7">
        <v>22243406.1434412</v>
      </c>
      <c r="M201" s="7">
        <v>22862457.18612336</v>
      </c>
      <c r="N201" s="7">
        <v>23941682.252613004</v>
      </c>
      <c r="O201" s="7">
        <v>25071852.015277918</v>
      </c>
      <c r="P201" s="7">
        <v>115875404.11331485</v>
      </c>
    </row>
    <row r="202" spans="1:16" x14ac:dyDescent="0.25">
      <c r="A202" s="5" t="s">
        <v>266</v>
      </c>
      <c r="B202" s="5" t="s">
        <v>1942</v>
      </c>
      <c r="C202" s="5" t="s">
        <v>1943</v>
      </c>
      <c r="D202" s="5" t="s">
        <v>517</v>
      </c>
      <c r="E202" s="6" t="s">
        <v>260</v>
      </c>
      <c r="F202" s="6" t="str">
        <f>VLOOKUP($E202,'CC master listing'!$C$2:$H$297,2,FALSE)</f>
        <v>Ryan Blood</v>
      </c>
      <c r="G202" s="6" t="str">
        <f>VLOOKUP($E202,'CC master listing'!$C$2:$H$297,4,FALSE)</f>
        <v>Ryan Blood</v>
      </c>
      <c r="H202" s="6" t="str">
        <f>VLOOKUP($E202,'CC master listing'!$C$2:$H$297,6,FALSE)</f>
        <v>Dan'l Koch</v>
      </c>
      <c r="I202" s="6" t="str">
        <f>VLOOKUP($A202,'Plant in-Service Timing'!$C$4:$J$1354,7,FALSE)</f>
        <v>Operational: Operational</v>
      </c>
      <c r="J202" s="28" t="str">
        <f>VLOOKUP($A202,'Plant in-Service Timing'!$C$4:$J$1354,8,FALSE)</f>
        <v>Monthly: Monthly</v>
      </c>
      <c r="K202" s="7">
        <v>6182557.8713128911</v>
      </c>
      <c r="L202" s="7">
        <v>6321065.6623353465</v>
      </c>
      <c r="M202" s="7">
        <v>6496985.7648545774</v>
      </c>
      <c r="N202" s="7">
        <v>6803676.7664811695</v>
      </c>
      <c r="O202" s="7">
        <v>7124845.0818606475</v>
      </c>
      <c r="P202" s="7">
        <v>32929131.146844629</v>
      </c>
    </row>
    <row r="203" spans="1:16" x14ac:dyDescent="0.25">
      <c r="A203" s="5" t="s">
        <v>267</v>
      </c>
      <c r="B203" s="5" t="s">
        <v>1942</v>
      </c>
      <c r="C203" s="5" t="s">
        <v>1943</v>
      </c>
      <c r="D203" s="5" t="s">
        <v>517</v>
      </c>
      <c r="E203" s="6" t="s">
        <v>260</v>
      </c>
      <c r="F203" s="6" t="str">
        <f>VLOOKUP($E203,'CC master listing'!$C$2:$H$297,2,FALSE)</f>
        <v>Ryan Blood</v>
      </c>
      <c r="G203" s="6" t="str">
        <f>VLOOKUP($E203,'CC master listing'!$C$2:$H$297,4,FALSE)</f>
        <v>Ryan Blood</v>
      </c>
      <c r="H203" s="6" t="str">
        <f>VLOOKUP($E203,'CC master listing'!$C$2:$H$297,6,FALSE)</f>
        <v>Dan'l Koch</v>
      </c>
      <c r="I203" s="6" t="str">
        <f>VLOOKUP($A203,'Plant in-Service Timing'!$C$4:$J$1354,7,FALSE)</f>
        <v>Operational: Operational</v>
      </c>
      <c r="J203" s="28" t="str">
        <f>VLOOKUP($A203,'Plant in-Service Timing'!$C$4:$J$1354,8,FALSE)</f>
        <v>Monthly: Monthly</v>
      </c>
      <c r="K203" s="7">
        <v>20575846.398182634</v>
      </c>
      <c r="L203" s="7">
        <v>21036806.908759203</v>
      </c>
      <c r="M203" s="7">
        <v>21622277.369874239</v>
      </c>
      <c r="N203" s="7">
        <v>22642959.597606238</v>
      </c>
      <c r="O203" s="7">
        <v>23711823.013486918</v>
      </c>
      <c r="P203" s="7">
        <v>109589713.28790924</v>
      </c>
    </row>
    <row r="204" spans="1:16" x14ac:dyDescent="0.25">
      <c r="A204" s="5" t="s">
        <v>268</v>
      </c>
      <c r="B204" s="5" t="s">
        <v>1942</v>
      </c>
      <c r="C204" s="5" t="s">
        <v>1943</v>
      </c>
      <c r="D204" s="5" t="s">
        <v>517</v>
      </c>
      <c r="E204" s="6" t="s">
        <v>260</v>
      </c>
      <c r="F204" s="6" t="str">
        <f>VLOOKUP($E204,'CC master listing'!$C$2:$H$297,2,FALSE)</f>
        <v>Ryan Blood</v>
      </c>
      <c r="G204" s="6" t="str">
        <f>VLOOKUP($E204,'CC master listing'!$C$2:$H$297,4,FALSE)</f>
        <v>Ryan Blood</v>
      </c>
      <c r="H204" s="6" t="str">
        <f>VLOOKUP($E204,'CC master listing'!$C$2:$H$297,6,FALSE)</f>
        <v>Dan'l Koch</v>
      </c>
      <c r="I204" s="6" t="str">
        <f>VLOOKUP($A204,'Plant in-Service Timing'!$C$4:$J$1354,7,FALSE)</f>
        <v>Operational: Operational</v>
      </c>
      <c r="J204" s="28" t="str">
        <f>VLOOKUP($A204,'Plant in-Service Timing'!$C$4:$J$1354,8,FALSE)</f>
        <v>Monthly: Monthly</v>
      </c>
      <c r="K204" s="7">
        <v>10844706.177140685</v>
      </c>
      <c r="L204" s="7">
        <v>11087660.036716012</v>
      </c>
      <c r="M204" s="7">
        <v>11396238.114298716</v>
      </c>
      <c r="N204" s="7">
        <v>11934198.917746427</v>
      </c>
      <c r="O204" s="7">
        <v>12497554.099565038</v>
      </c>
      <c r="P204" s="7">
        <v>57760357.345466875</v>
      </c>
    </row>
    <row r="205" spans="1:16" x14ac:dyDescent="0.25">
      <c r="A205" s="5" t="s">
        <v>269</v>
      </c>
      <c r="B205" s="5" t="s">
        <v>1944</v>
      </c>
      <c r="C205" s="5" t="s">
        <v>1945</v>
      </c>
      <c r="D205" s="5" t="s">
        <v>517</v>
      </c>
      <c r="E205" s="6" t="s">
        <v>260</v>
      </c>
      <c r="F205" s="6" t="str">
        <f>VLOOKUP($E205,'CC master listing'!$C$2:$H$297,2,FALSE)</f>
        <v>Ryan Blood</v>
      </c>
      <c r="G205" s="6" t="str">
        <f>VLOOKUP($E205,'CC master listing'!$C$2:$H$297,4,FALSE)</f>
        <v>Ryan Blood</v>
      </c>
      <c r="H205" s="6" t="str">
        <f>VLOOKUP($E205,'CC master listing'!$C$2:$H$297,6,FALSE)</f>
        <v>Dan'l Koch</v>
      </c>
      <c r="I205" s="6" t="str">
        <f>VLOOKUP($A205,'Plant in-Service Timing'!$C$4:$J$1354,7,FALSE)</f>
        <v>Operational: Operational</v>
      </c>
      <c r="J205" s="28" t="str">
        <f>VLOOKUP($A205,'Plant in-Service Timing'!$C$4:$J$1354,8,FALSE)</f>
        <v>Monthly: Monthly</v>
      </c>
      <c r="K205" s="7">
        <v>6931592.1677969648</v>
      </c>
      <c r="L205" s="7">
        <v>7393558.1652199216</v>
      </c>
      <c r="M205" s="7">
        <v>7631569.5001233714</v>
      </c>
      <c r="N205" s="7">
        <v>7711483.1233850522</v>
      </c>
      <c r="O205" s="7">
        <v>7793314.5257845791</v>
      </c>
      <c r="P205" s="7">
        <v>37461517.482309893</v>
      </c>
    </row>
    <row r="206" spans="1:16" x14ac:dyDescent="0.25">
      <c r="A206" s="5" t="s">
        <v>270</v>
      </c>
      <c r="B206" s="5" t="s">
        <v>1944</v>
      </c>
      <c r="C206" s="5" t="s">
        <v>1945</v>
      </c>
      <c r="D206" s="5" t="s">
        <v>517</v>
      </c>
      <c r="E206" s="6" t="s">
        <v>260</v>
      </c>
      <c r="F206" s="6" t="str">
        <f>VLOOKUP($E206,'CC master listing'!$C$2:$H$297,2,FALSE)</f>
        <v>Ryan Blood</v>
      </c>
      <c r="G206" s="6" t="str">
        <f>VLOOKUP($E206,'CC master listing'!$C$2:$H$297,4,FALSE)</f>
        <v>Ryan Blood</v>
      </c>
      <c r="H206" s="6" t="str">
        <f>VLOOKUP($E206,'CC master listing'!$C$2:$H$297,6,FALSE)</f>
        <v>Dan'l Koch</v>
      </c>
      <c r="I206" s="6" t="str">
        <f>VLOOKUP($A206,'Plant in-Service Timing'!$C$4:$J$1354,7,FALSE)</f>
        <v>Operational: Operational</v>
      </c>
      <c r="J206" s="28" t="str">
        <f>VLOOKUP($A206,'Plant in-Service Timing'!$C$4:$J$1354,8,FALSE)</f>
        <v>Monthly: Monthly</v>
      </c>
      <c r="K206" s="7">
        <v>5364278.0062246677</v>
      </c>
      <c r="L206" s="7">
        <v>5721788.0817759223</v>
      </c>
      <c r="M206" s="7">
        <v>5905982.2666251594</v>
      </c>
      <c r="N206" s="7">
        <v>5967826.483838628</v>
      </c>
      <c r="O206" s="7">
        <v>6031154.8478687154</v>
      </c>
      <c r="P206" s="7">
        <v>28991029.686333094</v>
      </c>
    </row>
    <row r="207" spans="1:16" x14ac:dyDescent="0.25">
      <c r="A207" s="5" t="s">
        <v>271</v>
      </c>
      <c r="B207" s="5" t="s">
        <v>1919</v>
      </c>
      <c r="C207" s="5" t="s">
        <v>1920</v>
      </c>
      <c r="D207" s="5" t="s">
        <v>517</v>
      </c>
      <c r="E207" s="6" t="s">
        <v>243</v>
      </c>
      <c r="F207" s="6" t="str">
        <f>VLOOKUP($E207,'CC master listing'!$C$2:$H$297,2,FALSE)</f>
        <v>RaeLynn S Asah</v>
      </c>
      <c r="G207" s="6" t="str">
        <f>VLOOKUP($E207,'CC master listing'!$C$2:$H$297,4,FALSE)</f>
        <v>Ryan Blood</v>
      </c>
      <c r="H207" s="6" t="str">
        <f>VLOOKUP($E207,'CC master listing'!$C$2:$H$297,6,FALSE)</f>
        <v>Dan'l Koch</v>
      </c>
      <c r="I207" s="6" t="str">
        <f>VLOOKUP($A207,'Plant in-Service Timing'!$C$4:$J$1354,7,FALSE)</f>
        <v>% CWIP to Close: % CWIP to Close</v>
      </c>
      <c r="J207" s="28" t="str">
        <f>VLOOKUP($A207,'Plant in-Service Timing'!$C$4:$J$1354,8,FALSE)</f>
        <v>Closing every December</v>
      </c>
      <c r="K207" s="7">
        <v>426747.57137063873</v>
      </c>
      <c r="L207" s="7">
        <v>456117.63173342514</v>
      </c>
      <c r="M207" s="7">
        <v>375815.58485626202</v>
      </c>
      <c r="N207" s="7">
        <v>390493.64571486833</v>
      </c>
      <c r="O207" s="7">
        <v>418087.41880123789</v>
      </c>
      <c r="P207" s="7">
        <v>2067261.852476432</v>
      </c>
    </row>
    <row r="208" spans="1:16" x14ac:dyDescent="0.25">
      <c r="A208" s="5" t="s">
        <v>272</v>
      </c>
      <c r="B208" s="5" t="s">
        <v>1944</v>
      </c>
      <c r="C208" s="5" t="s">
        <v>1945</v>
      </c>
      <c r="D208" s="5" t="s">
        <v>517</v>
      </c>
      <c r="E208" s="6" t="s">
        <v>260</v>
      </c>
      <c r="F208" s="6" t="str">
        <f>VLOOKUP($E208,'CC master listing'!$C$2:$H$297,2,FALSE)</f>
        <v>Ryan Blood</v>
      </c>
      <c r="G208" s="6" t="str">
        <f>VLOOKUP($E208,'CC master listing'!$C$2:$H$297,4,FALSE)</f>
        <v>Ryan Blood</v>
      </c>
      <c r="H208" s="6" t="str">
        <f>VLOOKUP($E208,'CC master listing'!$C$2:$H$297,6,FALSE)</f>
        <v>Dan'l Koch</v>
      </c>
      <c r="I208" s="6" t="str">
        <f>VLOOKUP($A208,'Plant in-Service Timing'!$C$4:$J$1354,7,FALSE)</f>
        <v>Operational: Operational</v>
      </c>
      <c r="J208" s="28" t="str">
        <f>VLOOKUP($A208,'Plant in-Service Timing'!$C$4:$J$1354,8,FALSE)</f>
        <v>Monthly: Monthly</v>
      </c>
      <c r="K208" s="7">
        <v>2564089.2255919799</v>
      </c>
      <c r="L208" s="7">
        <v>2734976.6650009449</v>
      </c>
      <c r="M208" s="7">
        <v>2823020.2608474959</v>
      </c>
      <c r="N208" s="7">
        <v>2852581.3855390679</v>
      </c>
      <c r="O208" s="7">
        <v>2882851.9225424514</v>
      </c>
      <c r="P208" s="7">
        <v>13857519.45952194</v>
      </c>
    </row>
    <row r="209" spans="1:16" x14ac:dyDescent="0.25">
      <c r="A209" s="5" t="s">
        <v>273</v>
      </c>
      <c r="B209" s="5" t="s">
        <v>1944</v>
      </c>
      <c r="C209" s="5" t="s">
        <v>1945</v>
      </c>
      <c r="D209" s="5" t="s">
        <v>517</v>
      </c>
      <c r="E209" s="6" t="s">
        <v>260</v>
      </c>
      <c r="F209" s="6" t="str">
        <f>VLOOKUP($E209,'CC master listing'!$C$2:$H$297,2,FALSE)</f>
        <v>Ryan Blood</v>
      </c>
      <c r="G209" s="6" t="str">
        <f>VLOOKUP($E209,'CC master listing'!$C$2:$H$297,4,FALSE)</f>
        <v>Ryan Blood</v>
      </c>
      <c r="H209" s="6" t="str">
        <f>VLOOKUP($E209,'CC master listing'!$C$2:$H$297,6,FALSE)</f>
        <v>Dan'l Koch</v>
      </c>
      <c r="I209" s="6" t="str">
        <f>VLOOKUP($A209,'Plant in-Service Timing'!$C$4:$J$1354,7,FALSE)</f>
        <v>Operational: Operational</v>
      </c>
      <c r="J209" s="28" t="str">
        <f>VLOOKUP($A209,'Plant in-Service Timing'!$C$4:$J$1354,8,FALSE)</f>
        <v>Monthly: Monthly</v>
      </c>
      <c r="K209" s="7">
        <v>19416551.396307357</v>
      </c>
      <c r="L209" s="7">
        <v>20710595.58055428</v>
      </c>
      <c r="M209" s="7">
        <v>21377305.220300045</v>
      </c>
      <c r="N209" s="7">
        <v>21601156.672573075</v>
      </c>
      <c r="O209" s="7">
        <v>21830380.145630881</v>
      </c>
      <c r="P209" s="7">
        <v>104935989.01536565</v>
      </c>
    </row>
    <row r="210" spans="1:16" x14ac:dyDescent="0.25">
      <c r="A210" s="5" t="s">
        <v>274</v>
      </c>
      <c r="B210" s="5" t="s">
        <v>1944</v>
      </c>
      <c r="C210" s="5" t="s">
        <v>1945</v>
      </c>
      <c r="D210" s="5" t="s">
        <v>517</v>
      </c>
      <c r="E210" s="6" t="s">
        <v>260</v>
      </c>
      <c r="F210" s="6" t="str">
        <f>VLOOKUP($E210,'CC master listing'!$C$2:$H$297,2,FALSE)</f>
        <v>Ryan Blood</v>
      </c>
      <c r="G210" s="6" t="str">
        <f>VLOOKUP($E210,'CC master listing'!$C$2:$H$297,4,FALSE)</f>
        <v>Ryan Blood</v>
      </c>
      <c r="H210" s="6" t="str">
        <f>VLOOKUP($E210,'CC master listing'!$C$2:$H$297,6,FALSE)</f>
        <v>Dan'l Koch</v>
      </c>
      <c r="I210" s="6" t="str">
        <f>VLOOKUP($A210,'Plant in-Service Timing'!$C$4:$J$1354,7,FALSE)</f>
        <v>Operational: Operational</v>
      </c>
      <c r="J210" s="28" t="str">
        <f>VLOOKUP($A210,'Plant in-Service Timing'!$C$4:$J$1354,8,FALSE)</f>
        <v>Monthly: Monthly</v>
      </c>
      <c r="K210" s="7">
        <v>6787836.1719645234</v>
      </c>
      <c r="L210" s="7">
        <v>7240221.3428771282</v>
      </c>
      <c r="M210" s="7">
        <v>7473296.5021314239</v>
      </c>
      <c r="N210" s="7">
        <v>7551552.7770935521</v>
      </c>
      <c r="O210" s="7">
        <v>7631687.0579000143</v>
      </c>
      <c r="P210" s="7">
        <v>36684593.851966642</v>
      </c>
    </row>
    <row r="211" spans="1:16" x14ac:dyDescent="0.25">
      <c r="A211" s="5" t="s">
        <v>275</v>
      </c>
      <c r="B211" s="5" t="s">
        <v>1944</v>
      </c>
      <c r="C211" s="5" t="s">
        <v>1945</v>
      </c>
      <c r="D211" s="5" t="s">
        <v>517</v>
      </c>
      <c r="E211" s="6" t="s">
        <v>260</v>
      </c>
      <c r="F211" s="6" t="str">
        <f>VLOOKUP($E211,'CC master listing'!$C$2:$H$297,2,FALSE)</f>
        <v>Ryan Blood</v>
      </c>
      <c r="G211" s="6" t="str">
        <f>VLOOKUP($E211,'CC master listing'!$C$2:$H$297,4,FALSE)</f>
        <v>Ryan Blood</v>
      </c>
      <c r="H211" s="6" t="str">
        <f>VLOOKUP($E211,'CC master listing'!$C$2:$H$297,6,FALSE)</f>
        <v>Dan'l Koch</v>
      </c>
      <c r="I211" s="6" t="str">
        <f>VLOOKUP($A211,'Plant in-Service Timing'!$C$4:$J$1354,7,FALSE)</f>
        <v>Operational: Operational</v>
      </c>
      <c r="J211" s="28" t="str">
        <f>VLOOKUP($A211,'Plant in-Service Timing'!$C$4:$J$1354,8,FALSE)</f>
        <v>Monthly: Monthly</v>
      </c>
      <c r="K211" s="7">
        <v>2306807.0629203967</v>
      </c>
      <c r="L211" s="7">
        <v>2460547.5600366718</v>
      </c>
      <c r="M211" s="7">
        <v>2539756.8116947804</v>
      </c>
      <c r="N211" s="7">
        <v>2566351.7564204764</v>
      </c>
      <c r="O211" s="7">
        <v>2593584.9306255113</v>
      </c>
      <c r="P211" s="7">
        <v>12467048.121697837</v>
      </c>
    </row>
    <row r="212" spans="1:16" x14ac:dyDescent="0.25">
      <c r="A212" s="5" t="s">
        <v>276</v>
      </c>
      <c r="B212" s="5" t="s">
        <v>1944</v>
      </c>
      <c r="C212" s="5" t="s">
        <v>1945</v>
      </c>
      <c r="D212" s="5" t="s">
        <v>517</v>
      </c>
      <c r="E212" s="6" t="s">
        <v>260</v>
      </c>
      <c r="F212" s="6" t="str">
        <f>VLOOKUP($E212,'CC master listing'!$C$2:$H$297,2,FALSE)</f>
        <v>Ryan Blood</v>
      </c>
      <c r="G212" s="6" t="str">
        <f>VLOOKUP($E212,'CC master listing'!$C$2:$H$297,4,FALSE)</f>
        <v>Ryan Blood</v>
      </c>
      <c r="H212" s="6" t="str">
        <f>VLOOKUP($E212,'CC master listing'!$C$2:$H$297,6,FALSE)</f>
        <v>Dan'l Koch</v>
      </c>
      <c r="I212" s="6" t="str">
        <f>VLOOKUP($A212,'Plant in-Service Timing'!$C$4:$J$1354,7,FALSE)</f>
        <v>% CWIP to Close: % CWIP to Close</v>
      </c>
      <c r="J212" s="28" t="str">
        <f>VLOOKUP($A212,'Plant in-Service Timing'!$C$4:$J$1354,8,FALSE)</f>
        <v>Closing every month at 10.96%</v>
      </c>
      <c r="K212" s="7">
        <v>4933316.1969676921</v>
      </c>
      <c r="L212" s="7">
        <v>5262104.1986800553</v>
      </c>
      <c r="M212" s="7">
        <v>5431500.3698795279</v>
      </c>
      <c r="N212" s="7">
        <v>5488376.0720921997</v>
      </c>
      <c r="O212" s="7">
        <v>5546616.6859519789</v>
      </c>
      <c r="P212" s="7">
        <v>26661913.523571454</v>
      </c>
    </row>
    <row r="213" spans="1:16" x14ac:dyDescent="0.25">
      <c r="A213" s="5" t="s">
        <v>277</v>
      </c>
      <c r="B213" s="5" t="s">
        <v>1944</v>
      </c>
      <c r="C213" s="5" t="s">
        <v>1945</v>
      </c>
      <c r="D213" s="5" t="s">
        <v>517</v>
      </c>
      <c r="E213" s="6" t="s">
        <v>260</v>
      </c>
      <c r="F213" s="6" t="str">
        <f>VLOOKUP($E213,'CC master listing'!$C$2:$H$297,2,FALSE)</f>
        <v>Ryan Blood</v>
      </c>
      <c r="G213" s="6" t="str">
        <f>VLOOKUP($E213,'CC master listing'!$C$2:$H$297,4,FALSE)</f>
        <v>Ryan Blood</v>
      </c>
      <c r="H213" s="6" t="str">
        <f>VLOOKUP($E213,'CC master listing'!$C$2:$H$297,6,FALSE)</f>
        <v>Dan'l Koch</v>
      </c>
      <c r="I213" s="6" t="str">
        <f>VLOOKUP($A213,'Plant in-Service Timing'!$C$4:$J$1354,7,FALSE)</f>
        <v>In-Service Date: In-Service Date</v>
      </c>
      <c r="J213" s="28">
        <f>VLOOKUP($A213,'Plant in-Service Timing'!$C$4:$J$1354,8,FALSE)</f>
        <v>45992</v>
      </c>
      <c r="K213" s="7">
        <v>3332765.783291616</v>
      </c>
      <c r="L213" s="7">
        <v>3554882.7849825476</v>
      </c>
      <c r="M213" s="7">
        <v>3669320.5669234688</v>
      </c>
      <c r="N213" s="7">
        <v>3707743.6857074634</v>
      </c>
      <c r="O213" s="7">
        <v>3747088.8882689881</v>
      </c>
      <c r="P213" s="7">
        <v>18011801.709174082</v>
      </c>
    </row>
    <row r="214" spans="1:16" x14ac:dyDescent="0.25">
      <c r="A214" s="5" t="s">
        <v>278</v>
      </c>
      <c r="B214" s="5" t="s">
        <v>1946</v>
      </c>
      <c r="C214" s="5" t="s">
        <v>1947</v>
      </c>
      <c r="D214" s="5" t="s">
        <v>517</v>
      </c>
      <c r="E214" s="6" t="s">
        <v>209</v>
      </c>
      <c r="F214" s="6" t="str">
        <f>VLOOKUP($E214,'CC master listing'!$C$2:$H$297,2,FALSE)</f>
        <v>Anthony Pagano</v>
      </c>
      <c r="G214" s="6" t="str">
        <f>VLOOKUP($E214,'CC master listing'!$C$2:$H$297,4,FALSE)</f>
        <v>Roque Bamba</v>
      </c>
      <c r="H214" s="6" t="str">
        <f>VLOOKUP($E214,'CC master listing'!$C$2:$H$297,6,FALSE)</f>
        <v>Dan'l Koch</v>
      </c>
      <c r="I214" s="6" t="str">
        <f>VLOOKUP($A214,'Plant in-Service Timing'!$C$4:$J$1354,7,FALSE)</f>
        <v>Operational: Operational</v>
      </c>
      <c r="J214" s="28" t="str">
        <f>VLOOKUP($A214,'Plant in-Service Timing'!$C$4:$J$1354,8,FALSE)</f>
        <v>Monthly: Monthly</v>
      </c>
      <c r="K214" s="7">
        <v>3454338.2248183563</v>
      </c>
      <c r="L214" s="7">
        <v>3557209.5129546351</v>
      </c>
      <c r="M214" s="7">
        <v>3465131.0454042363</v>
      </c>
      <c r="N214" s="7">
        <v>3636626.6053365357</v>
      </c>
      <c r="O214" s="7">
        <v>3683685.0996275409</v>
      </c>
      <c r="P214" s="7">
        <v>17796990.488141306</v>
      </c>
    </row>
    <row r="215" spans="1:16" x14ac:dyDescent="0.25">
      <c r="A215" s="5" t="s">
        <v>279</v>
      </c>
      <c r="B215" s="5" t="s">
        <v>1948</v>
      </c>
      <c r="C215" s="5" t="s">
        <v>1949</v>
      </c>
      <c r="D215" s="5" t="s">
        <v>517</v>
      </c>
      <c r="E215" s="6" t="s">
        <v>209</v>
      </c>
      <c r="F215" s="6" t="str">
        <f>VLOOKUP($E215,'CC master listing'!$C$2:$H$297,2,FALSE)</f>
        <v>Anthony Pagano</v>
      </c>
      <c r="G215" s="6" t="str">
        <f>VLOOKUP($E215,'CC master listing'!$C$2:$H$297,4,FALSE)</f>
        <v>Roque Bamba</v>
      </c>
      <c r="H215" s="6" t="str">
        <f>VLOOKUP($E215,'CC master listing'!$C$2:$H$297,6,FALSE)</f>
        <v>Dan'l Koch</v>
      </c>
      <c r="I215" s="6" t="str">
        <f>VLOOKUP($A215,'Plant in-Service Timing'!$C$4:$J$1354,7,FALSE)</f>
        <v>Operational: Operational</v>
      </c>
      <c r="J215" s="28" t="str">
        <f>VLOOKUP($A215,'Plant in-Service Timing'!$C$4:$J$1354,8,FALSE)</f>
        <v>Monthly: Monthly</v>
      </c>
      <c r="K215" s="7">
        <v>3413949.0394204804</v>
      </c>
      <c r="L215" s="7">
        <v>3515617.5248031593</v>
      </c>
      <c r="M215" s="7">
        <v>3561600.2937082914</v>
      </c>
      <c r="N215" s="7">
        <v>3594106.048104912</v>
      </c>
      <c r="O215" s="7">
        <v>3640614.3200011314</v>
      </c>
      <c r="P215" s="7">
        <v>17725887.226037975</v>
      </c>
    </row>
    <row r="216" spans="1:16" x14ac:dyDescent="0.25">
      <c r="A216" s="5" t="s">
        <v>280</v>
      </c>
      <c r="B216" s="5" t="s">
        <v>1950</v>
      </c>
      <c r="C216" s="5" t="s">
        <v>1951</v>
      </c>
      <c r="D216" s="5" t="s">
        <v>517</v>
      </c>
      <c r="E216" s="6" t="s">
        <v>209</v>
      </c>
      <c r="F216" s="6" t="str">
        <f>VLOOKUP($E216,'CC master listing'!$C$2:$H$297,2,FALSE)</f>
        <v>Anthony Pagano</v>
      </c>
      <c r="G216" s="6" t="str">
        <f>VLOOKUP($E216,'CC master listing'!$C$2:$H$297,4,FALSE)</f>
        <v>Roque Bamba</v>
      </c>
      <c r="H216" s="6" t="str">
        <f>VLOOKUP($E216,'CC master listing'!$C$2:$H$297,6,FALSE)</f>
        <v>Dan'l Koch</v>
      </c>
      <c r="I216" s="6" t="str">
        <f>VLOOKUP($A216,'Plant in-Service Timing'!$C$4:$J$1354,7,FALSE)</f>
        <v>% CWIP to Close: % CWIP to Close</v>
      </c>
      <c r="J216" s="28" t="str">
        <f>VLOOKUP($A216,'Plant in-Service Timing'!$C$4:$J$1354,8,FALSE)</f>
        <v>Closing Mar 2024, Jan 2025, and every December</v>
      </c>
      <c r="K216" s="7">
        <v>761469.23446874635</v>
      </c>
      <c r="L216" s="7">
        <v>6193132.111111992</v>
      </c>
      <c r="M216" s="7">
        <v>182312.45594900276</v>
      </c>
      <c r="N216" s="7">
        <v>3655964.4374772008</v>
      </c>
      <c r="O216" s="7">
        <v>14022690.67210344</v>
      </c>
      <c r="P216" s="7">
        <v>24815568.911110383</v>
      </c>
    </row>
    <row r="217" spans="1:16" x14ac:dyDescent="0.25">
      <c r="A217" s="5" t="s">
        <v>281</v>
      </c>
      <c r="B217" s="5" t="s">
        <v>1911</v>
      </c>
      <c r="C217" s="5" t="s">
        <v>1912</v>
      </c>
      <c r="D217" s="5" t="s">
        <v>1763</v>
      </c>
      <c r="E217" s="6" t="s">
        <v>282</v>
      </c>
      <c r="F217" s="6" t="str">
        <f>VLOOKUP($E217,'CC master listing'!$C$2:$H$297,2,FALSE)</f>
        <v>John Phillips</v>
      </c>
      <c r="G217" s="6" t="str">
        <f>VLOOKUP($E217,'CC master listing'!$C$2:$H$297,4,FALSE)</f>
        <v>Ryan Blood</v>
      </c>
      <c r="H217" s="6" t="str">
        <f>VLOOKUP($E217,'CC master listing'!$C$2:$H$297,6,FALSE)</f>
        <v>Dan'l Koch</v>
      </c>
      <c r="I217" s="6" t="str">
        <f>VLOOKUP($A217,'Plant in-Service Timing'!$C$4:$J$1354,7,FALSE)</f>
        <v>Operational: Operational</v>
      </c>
      <c r="J217" s="28" t="str">
        <f>VLOOKUP($A217,'Plant in-Service Timing'!$C$4:$J$1354,8,FALSE)</f>
        <v>Annually: Annually</v>
      </c>
      <c r="K217" s="7">
        <v>3164960.365919305</v>
      </c>
      <c r="L217" s="7">
        <v>3613688.7115115165</v>
      </c>
      <c r="M217" s="7">
        <v>2786704.6987254843</v>
      </c>
      <c r="N217" s="7">
        <v>2802052.4646977647</v>
      </c>
      <c r="O217" s="7">
        <v>2756100.7719373913</v>
      </c>
      <c r="P217" s="7">
        <v>15123507.012791462</v>
      </c>
    </row>
    <row r="218" spans="1:16" x14ac:dyDescent="0.25">
      <c r="A218" s="5" t="s">
        <v>283</v>
      </c>
      <c r="B218" s="5" t="s">
        <v>1952</v>
      </c>
      <c r="C218" s="5" t="s">
        <v>1953</v>
      </c>
      <c r="D218" s="5" t="s">
        <v>517</v>
      </c>
      <c r="E218" s="6" t="s">
        <v>284</v>
      </c>
      <c r="F218" s="6" t="str">
        <f>VLOOKUP($E218,'CC master listing'!$C$2:$H$297,2,FALSE)</f>
        <v>Patrick Murphy</v>
      </c>
      <c r="G218" s="6" t="str">
        <f>VLOOKUP($E218,'CC master listing'!$C$2:$H$297,4,FALSE)</f>
        <v>Patrick Murphy</v>
      </c>
      <c r="H218" s="6" t="str">
        <f>VLOOKUP($E218,'CC master listing'!$C$2:$H$297,6,FALSE)</f>
        <v>Dan'l Koch</v>
      </c>
      <c r="I218" s="6" t="str">
        <f>VLOOKUP($A218,'Plant in-Service Timing'!$C$4:$J$1354,7,FALSE)</f>
        <v>Operational: Operational</v>
      </c>
      <c r="J218" s="28" t="str">
        <f>VLOOKUP($A218,'Plant in-Service Timing'!$C$4:$J$1354,8,FALSE)</f>
        <v>Monthly: Monthly</v>
      </c>
      <c r="K218" s="7">
        <v>3960248.54144292</v>
      </c>
      <c r="L218" s="7">
        <v>4122154.3063881001</v>
      </c>
      <c r="M218" s="7">
        <v>4091229.5769337323</v>
      </c>
      <c r="N218" s="7">
        <v>4274998.4386199275</v>
      </c>
      <c r="O218" s="7">
        <v>4467843.1176714832</v>
      </c>
      <c r="P218" s="7">
        <v>20916473.981056161</v>
      </c>
    </row>
    <row r="219" spans="1:16" x14ac:dyDescent="0.25">
      <c r="A219" s="5" t="s">
        <v>285</v>
      </c>
      <c r="B219" s="5" t="s">
        <v>1952</v>
      </c>
      <c r="C219" s="5" t="s">
        <v>1953</v>
      </c>
      <c r="D219" s="5" t="s">
        <v>517</v>
      </c>
      <c r="E219" s="6" t="s">
        <v>284</v>
      </c>
      <c r="F219" s="6" t="str">
        <f>VLOOKUP($E219,'CC master listing'!$C$2:$H$297,2,FALSE)</f>
        <v>Patrick Murphy</v>
      </c>
      <c r="G219" s="6" t="str">
        <f>VLOOKUP($E219,'CC master listing'!$C$2:$H$297,4,FALSE)</f>
        <v>Patrick Murphy</v>
      </c>
      <c r="H219" s="6" t="str">
        <f>VLOOKUP($E219,'CC master listing'!$C$2:$H$297,6,FALSE)</f>
        <v>Dan'l Koch</v>
      </c>
      <c r="I219" s="6" t="str">
        <f>VLOOKUP($A219,'Plant in-Service Timing'!$C$4:$J$1354,7,FALSE)</f>
        <v>Operational: Operational</v>
      </c>
      <c r="J219" s="28" t="str">
        <f>VLOOKUP($A219,'Plant in-Service Timing'!$C$4:$J$1354,8,FALSE)</f>
        <v>Monthly: Monthly</v>
      </c>
      <c r="K219" s="7">
        <v>1897174.1287189675</v>
      </c>
      <c r="L219" s="7">
        <v>1974735.7830772921</v>
      </c>
      <c r="M219" s="7">
        <v>1959921.1581757197</v>
      </c>
      <c r="N219" s="7">
        <v>2047956.4232371796</v>
      </c>
      <c r="O219" s="7">
        <v>2140339.4977157405</v>
      </c>
      <c r="P219" s="7">
        <v>10020126.990924899</v>
      </c>
    </row>
    <row r="220" spans="1:16" x14ac:dyDescent="0.25">
      <c r="A220" s="5" t="s">
        <v>286</v>
      </c>
      <c r="B220" s="5" t="s">
        <v>1952</v>
      </c>
      <c r="C220" s="5" t="s">
        <v>1953</v>
      </c>
      <c r="D220" s="5" t="s">
        <v>517</v>
      </c>
      <c r="E220" s="6" t="s">
        <v>284</v>
      </c>
      <c r="F220" s="6" t="str">
        <f>VLOOKUP($E220,'CC master listing'!$C$2:$H$297,2,FALSE)</f>
        <v>Patrick Murphy</v>
      </c>
      <c r="G220" s="6" t="str">
        <f>VLOOKUP($E220,'CC master listing'!$C$2:$H$297,4,FALSE)</f>
        <v>Patrick Murphy</v>
      </c>
      <c r="H220" s="6" t="str">
        <f>VLOOKUP($E220,'CC master listing'!$C$2:$H$297,6,FALSE)</f>
        <v>Dan'l Koch</v>
      </c>
      <c r="I220" s="6" t="str">
        <f>VLOOKUP($A220,'Plant in-Service Timing'!$C$4:$J$1354,7,FALSE)</f>
        <v>Operational: Operational</v>
      </c>
      <c r="J220" s="28" t="str">
        <f>VLOOKUP($A220,'Plant in-Service Timing'!$C$4:$J$1354,8,FALSE)</f>
        <v>Monthly: Monthly</v>
      </c>
      <c r="K220" s="7">
        <v>1712338.8857967006</v>
      </c>
      <c r="L220" s="7">
        <v>1782343.9711465435</v>
      </c>
      <c r="M220" s="7">
        <v>1768972.684919592</v>
      </c>
      <c r="N220" s="7">
        <v>1848430.9725929284</v>
      </c>
      <c r="O220" s="7">
        <v>1931813.4773532597</v>
      </c>
      <c r="P220" s="7">
        <v>9043899.9918090235</v>
      </c>
    </row>
    <row r="221" spans="1:16" x14ac:dyDescent="0.25">
      <c r="A221" s="5" t="s">
        <v>287</v>
      </c>
      <c r="B221" s="5" t="s">
        <v>1952</v>
      </c>
      <c r="C221" s="5" t="s">
        <v>1953</v>
      </c>
      <c r="D221" s="5" t="s">
        <v>517</v>
      </c>
      <c r="E221" s="6" t="s">
        <v>284</v>
      </c>
      <c r="F221" s="6" t="str">
        <f>VLOOKUP($E221,'CC master listing'!$C$2:$H$297,2,FALSE)</f>
        <v>Patrick Murphy</v>
      </c>
      <c r="G221" s="6" t="str">
        <f>VLOOKUP($E221,'CC master listing'!$C$2:$H$297,4,FALSE)</f>
        <v>Patrick Murphy</v>
      </c>
      <c r="H221" s="6" t="str">
        <f>VLOOKUP($E221,'CC master listing'!$C$2:$H$297,6,FALSE)</f>
        <v>Dan'l Koch</v>
      </c>
      <c r="I221" s="6" t="str">
        <f>VLOOKUP($A221,'Plant in-Service Timing'!$C$4:$J$1354,7,FALSE)</f>
        <v>Operational: Operational</v>
      </c>
      <c r="J221" s="28" t="str">
        <f>VLOOKUP($A221,'Plant in-Service Timing'!$C$4:$J$1354,8,FALSE)</f>
        <v>Monthly: Monthly</v>
      </c>
      <c r="K221" s="7">
        <v>2092405.6404942956</v>
      </c>
      <c r="L221" s="7">
        <v>2177948.8916954878</v>
      </c>
      <c r="M221" s="7">
        <v>2161609.7458908963</v>
      </c>
      <c r="N221" s="7">
        <v>2258704.4102069153</v>
      </c>
      <c r="O221" s="7">
        <v>2360594.3017034158</v>
      </c>
      <c r="P221" s="7">
        <v>11051262.989991011</v>
      </c>
    </row>
    <row r="222" spans="1:16" x14ac:dyDescent="0.25">
      <c r="A222" s="5" t="s">
        <v>288</v>
      </c>
      <c r="B222" s="5" t="s">
        <v>1952</v>
      </c>
      <c r="C222" s="5" t="s">
        <v>1953</v>
      </c>
      <c r="D222" s="5" t="s">
        <v>517</v>
      </c>
      <c r="E222" s="6" t="s">
        <v>284</v>
      </c>
      <c r="F222" s="6" t="str">
        <f>VLOOKUP($E222,'CC master listing'!$C$2:$H$297,2,FALSE)</f>
        <v>Patrick Murphy</v>
      </c>
      <c r="G222" s="6" t="str">
        <f>VLOOKUP($E222,'CC master listing'!$C$2:$H$297,4,FALSE)</f>
        <v>Patrick Murphy</v>
      </c>
      <c r="H222" s="6" t="str">
        <f>VLOOKUP($E222,'CC master listing'!$C$2:$H$297,6,FALSE)</f>
        <v>Dan'l Koch</v>
      </c>
      <c r="I222" s="6" t="str">
        <f>VLOOKUP($A222,'Plant in-Service Timing'!$C$4:$J$1354,7,FALSE)</f>
        <v>Operational: Operational</v>
      </c>
      <c r="J222" s="28" t="str">
        <f>VLOOKUP($A222,'Plant in-Service Timing'!$C$4:$J$1354,8,FALSE)</f>
        <v>Monthly: Monthly</v>
      </c>
      <c r="K222" s="7">
        <v>26155069.275492486</v>
      </c>
      <c r="L222" s="7">
        <v>27224359.865193591</v>
      </c>
      <c r="M222" s="7">
        <v>27020120.552246284</v>
      </c>
      <c r="N222" s="7">
        <v>28233803.799088556</v>
      </c>
      <c r="O222" s="7">
        <v>29507427.382866476</v>
      </c>
      <c r="P222" s="7">
        <v>138140780.87488741</v>
      </c>
    </row>
    <row r="223" spans="1:16" x14ac:dyDescent="0.25">
      <c r="A223" s="5" t="s">
        <v>289</v>
      </c>
      <c r="B223" s="5" t="s">
        <v>1952</v>
      </c>
      <c r="C223" s="5" t="s">
        <v>1953</v>
      </c>
      <c r="D223" s="5" t="s">
        <v>517</v>
      </c>
      <c r="E223" s="6" t="s">
        <v>284</v>
      </c>
      <c r="F223" s="6" t="str">
        <f>VLOOKUP($E223,'CC master listing'!$C$2:$H$297,2,FALSE)</f>
        <v>Patrick Murphy</v>
      </c>
      <c r="G223" s="6" t="str">
        <f>VLOOKUP($E223,'CC master listing'!$C$2:$H$297,4,FALSE)</f>
        <v>Patrick Murphy</v>
      </c>
      <c r="H223" s="6" t="str">
        <f>VLOOKUP($E223,'CC master listing'!$C$2:$H$297,6,FALSE)</f>
        <v>Dan'l Koch</v>
      </c>
      <c r="I223" s="6" t="str">
        <f>VLOOKUP($A223,'Plant in-Service Timing'!$C$4:$J$1354,7,FALSE)</f>
        <v>Operational: Operational</v>
      </c>
      <c r="J223" s="28" t="str">
        <f>VLOOKUP($A223,'Plant in-Service Timing'!$C$4:$J$1354,8,FALSE)</f>
        <v>Monthly: Monthly</v>
      </c>
      <c r="K223" s="7">
        <v>24062663.824334528</v>
      </c>
      <c r="L223" s="7">
        <v>25046411.170575127</v>
      </c>
      <c r="M223" s="7">
        <v>24858511.001953926</v>
      </c>
      <c r="N223" s="7">
        <v>25975099.593265917</v>
      </c>
      <c r="O223" s="7">
        <v>27146833.294767007</v>
      </c>
      <c r="P223" s="7">
        <v>127089518.88489652</v>
      </c>
    </row>
    <row r="224" spans="1:16" x14ac:dyDescent="0.25">
      <c r="A224" s="5" t="s">
        <v>290</v>
      </c>
      <c r="B224" s="5" t="s">
        <v>1952</v>
      </c>
      <c r="C224" s="5" t="s">
        <v>1953</v>
      </c>
      <c r="D224" s="5" t="s">
        <v>517</v>
      </c>
      <c r="E224" s="6" t="s">
        <v>260</v>
      </c>
      <c r="F224" s="6" t="str">
        <f>VLOOKUP($E224,'CC master listing'!$C$2:$H$297,2,FALSE)</f>
        <v>Ryan Blood</v>
      </c>
      <c r="G224" s="6" t="str">
        <f>VLOOKUP($E224,'CC master listing'!$C$2:$H$297,4,FALSE)</f>
        <v>Ryan Blood</v>
      </c>
      <c r="H224" s="6" t="str">
        <f>VLOOKUP($E224,'CC master listing'!$C$2:$H$297,6,FALSE)</f>
        <v>Dan'l Koch</v>
      </c>
      <c r="I224" s="6" t="str">
        <f>VLOOKUP($A224,'Plant in-Service Timing'!$C$4:$J$1354,7,FALSE)</f>
        <v>Operational: Operational</v>
      </c>
      <c r="J224" s="28" t="str">
        <f>VLOOKUP($A224,'Plant in-Service Timing'!$C$4:$J$1354,8,FALSE)</f>
        <v>Monthly: Monthly</v>
      </c>
      <c r="K224" s="7">
        <v>1692785.1757345919</v>
      </c>
      <c r="L224" s="7">
        <v>1761990.8520695756</v>
      </c>
      <c r="M224" s="7">
        <v>1748772.2565606961</v>
      </c>
      <c r="N224" s="7">
        <v>1827323.1862734717</v>
      </c>
      <c r="O224" s="7">
        <v>1909753.5212642283</v>
      </c>
      <c r="P224" s="7">
        <v>8940624.9919025637</v>
      </c>
    </row>
    <row r="225" spans="1:16" x14ac:dyDescent="0.25">
      <c r="A225" s="5" t="s">
        <v>291</v>
      </c>
      <c r="B225" s="5" t="s">
        <v>1952</v>
      </c>
      <c r="C225" s="5" t="s">
        <v>1953</v>
      </c>
      <c r="D225" s="5" t="s">
        <v>517</v>
      </c>
      <c r="E225" s="6" t="s">
        <v>260</v>
      </c>
      <c r="F225" s="6" t="str">
        <f>VLOOKUP($E225,'CC master listing'!$C$2:$H$297,2,FALSE)</f>
        <v>Ryan Blood</v>
      </c>
      <c r="G225" s="6" t="str">
        <f>VLOOKUP($E225,'CC master listing'!$C$2:$H$297,4,FALSE)</f>
        <v>Ryan Blood</v>
      </c>
      <c r="H225" s="6" t="str">
        <f>VLOOKUP($E225,'CC master listing'!$C$2:$H$297,6,FALSE)</f>
        <v>Dan'l Koch</v>
      </c>
      <c r="I225" s="6" t="str">
        <f>VLOOKUP($A225,'Plant in-Service Timing'!$C$4:$J$1354,7,FALSE)</f>
        <v>Operational: Operational</v>
      </c>
      <c r="J225" s="28" t="str">
        <f>VLOOKUP($A225,'Plant in-Service Timing'!$C$4:$J$1354,8,FALSE)</f>
        <v>Monthly: Monthly</v>
      </c>
      <c r="K225" s="7">
        <v>2260794.1826221203</v>
      </c>
      <c r="L225" s="7">
        <v>2353221.6168325194</v>
      </c>
      <c r="M225" s="7">
        <v>2335567.5611039642</v>
      </c>
      <c r="N225" s="7">
        <v>2440476.0205351086</v>
      </c>
      <c r="O225" s="7">
        <v>2550565.6080917879</v>
      </c>
      <c r="P225" s="7">
        <v>11940624.989185501</v>
      </c>
    </row>
    <row r="226" spans="1:16" x14ac:dyDescent="0.25">
      <c r="A226" s="5" t="s">
        <v>292</v>
      </c>
      <c r="B226" s="5" t="s">
        <v>1955</v>
      </c>
      <c r="C226" s="5" t="s">
        <v>1956</v>
      </c>
      <c r="D226" s="5" t="s">
        <v>1763</v>
      </c>
      <c r="E226" s="6" t="s">
        <v>238</v>
      </c>
      <c r="F226" s="6" t="str">
        <f>VLOOKUP($E226,'CC master listing'!$C$2:$H$297,2,FALSE)</f>
        <v>Ryan M Lambert</v>
      </c>
      <c r="G226" s="6" t="str">
        <f>VLOOKUP($E226,'CC master listing'!$C$2:$H$297,4,FALSE)</f>
        <v>David Landers</v>
      </c>
      <c r="H226" s="6" t="str">
        <f>VLOOKUP($E226,'CC master listing'!$C$2:$H$297,6,FALSE)</f>
        <v>Joshua Jacobs</v>
      </c>
      <c r="I226" s="6" t="str">
        <f>VLOOKUP($A226,'Plant in-Service Timing'!$C$4:$J$1354,7,FALSE)</f>
        <v>% CWIP to Close: % CWIP to Close</v>
      </c>
      <c r="J226" s="28" t="str">
        <f>VLOOKUP($A226,'Plant in-Service Timing'!$C$4:$J$1354,8,FALSE)</f>
        <v>Closing every month at 0.2359%</v>
      </c>
      <c r="K226" s="7">
        <v>24774513.748397287</v>
      </c>
      <c r="L226" s="7">
        <v>25174098.091678929</v>
      </c>
      <c r="M226" s="7">
        <v>20153202.160071</v>
      </c>
      <c r="N226" s="7">
        <v>35247304.020954125</v>
      </c>
      <c r="O226" s="7">
        <v>36440146.447084799</v>
      </c>
      <c r="P226" s="7">
        <v>141789264.46818614</v>
      </c>
    </row>
    <row r="227" spans="1:16" x14ac:dyDescent="0.25">
      <c r="A227" s="5" t="s">
        <v>293</v>
      </c>
      <c r="B227" s="5" t="s">
        <v>1944</v>
      </c>
      <c r="C227" s="5" t="s">
        <v>1945</v>
      </c>
      <c r="D227" s="5" t="s">
        <v>517</v>
      </c>
      <c r="E227" s="6" t="s">
        <v>260</v>
      </c>
      <c r="F227" s="6" t="str">
        <f>VLOOKUP($E227,'CC master listing'!$C$2:$H$297,2,FALSE)</f>
        <v>Ryan Blood</v>
      </c>
      <c r="G227" s="6" t="str">
        <f>VLOOKUP($E227,'CC master listing'!$C$2:$H$297,4,FALSE)</f>
        <v>Ryan Blood</v>
      </c>
      <c r="H227" s="6" t="str">
        <f>VLOOKUP($E227,'CC master listing'!$C$2:$H$297,6,FALSE)</f>
        <v>Dan'l Koch</v>
      </c>
      <c r="I227" s="6" t="str">
        <f>VLOOKUP($A227,'Plant in-Service Timing'!$C$4:$J$1354,7,FALSE)</f>
        <v>Operational: Operational</v>
      </c>
      <c r="J227" s="28" t="str">
        <f>VLOOKUP($A227,'Plant in-Service Timing'!$C$4:$J$1354,8,FALSE)</f>
        <v>Monthly: Monthly</v>
      </c>
      <c r="K227" s="7">
        <v>323836.06729898881</v>
      </c>
      <c r="L227" s="7">
        <v>345418.59093999723</v>
      </c>
      <c r="M227" s="7">
        <v>356538.20859808684</v>
      </c>
      <c r="N227" s="7">
        <v>360271.6817820564</v>
      </c>
      <c r="O227" s="7">
        <v>364094.75141643843</v>
      </c>
      <c r="P227" s="7">
        <v>1750159.3000355677</v>
      </c>
    </row>
    <row r="228" spans="1:16" x14ac:dyDescent="0.25">
      <c r="A228" s="5" t="s">
        <v>294</v>
      </c>
      <c r="B228" s="5" t="s">
        <v>1957</v>
      </c>
      <c r="C228" s="5" t="s">
        <v>1958</v>
      </c>
      <c r="D228" s="5" t="s">
        <v>1763</v>
      </c>
      <c r="E228" s="6" t="s">
        <v>238</v>
      </c>
      <c r="F228" s="6" t="str">
        <f>VLOOKUP($E228,'CC master listing'!$C$2:$H$297,2,FALSE)</f>
        <v>Ryan M Lambert</v>
      </c>
      <c r="G228" s="6" t="str">
        <f>VLOOKUP($E228,'CC master listing'!$C$2:$H$297,4,FALSE)</f>
        <v>David Landers</v>
      </c>
      <c r="H228" s="6" t="str">
        <f>VLOOKUP($E228,'CC master listing'!$C$2:$H$297,6,FALSE)</f>
        <v>Joshua Jacobs</v>
      </c>
      <c r="I228" s="6" t="str">
        <f>VLOOKUP($A228,'Plant in-Service Timing'!$C$4:$J$1354,7,FALSE)</f>
        <v>Operational: Operational</v>
      </c>
      <c r="J228" s="28" t="str">
        <f>VLOOKUP($A228,'Plant in-Service Timing'!$C$4:$J$1354,8,FALSE)</f>
        <v>Monthly: Monthly</v>
      </c>
      <c r="K228" s="7">
        <v>38921745.319407724</v>
      </c>
      <c r="L228" s="7">
        <v>21890520.079720799</v>
      </c>
      <c r="M228" s="7">
        <v>55442096.726467691</v>
      </c>
      <c r="N228" s="7">
        <v>67137721.944674507</v>
      </c>
      <c r="O228" s="7">
        <v>63794353.250157706</v>
      </c>
      <c r="P228" s="7">
        <v>247186437.32042843</v>
      </c>
    </row>
    <row r="229" spans="1:16" x14ac:dyDescent="0.25">
      <c r="A229" s="5" t="s">
        <v>295</v>
      </c>
      <c r="B229" s="5" t="s">
        <v>1959</v>
      </c>
      <c r="C229" s="5" t="s">
        <v>1960</v>
      </c>
      <c r="D229" s="5" t="s">
        <v>1763</v>
      </c>
      <c r="E229" s="6" t="s">
        <v>175</v>
      </c>
      <c r="F229" s="6" t="str">
        <f>VLOOKUP($E229,'CC master listing'!$C$2:$H$297,2,FALSE)</f>
        <v>Stephanie Kreshel</v>
      </c>
      <c r="G229" s="6" t="str">
        <f>VLOOKUP($E229,'CC master listing'!$C$2:$H$297,4,FALSE)</f>
        <v>Roque Bamba</v>
      </c>
      <c r="H229" s="6" t="str">
        <f>VLOOKUP($E229,'CC master listing'!$C$2:$H$297,6,FALSE)</f>
        <v>Dan'l Koch</v>
      </c>
      <c r="I229" s="6" t="str">
        <f>VLOOKUP($A229,'Plant in-Service Timing'!$C$4:$J$1354,7,FALSE)</f>
        <v>% CWIP to Close: % CWIP to Close</v>
      </c>
      <c r="J229" s="28" t="str">
        <f>VLOOKUP($A229,'Plant in-Service Timing'!$C$4:$J$1354,8,FALSE)</f>
        <v>Closing every month at 0.1594%</v>
      </c>
      <c r="K229" s="7">
        <v>68472460.520899072</v>
      </c>
      <c r="L229" s="7">
        <v>48141383.719101466</v>
      </c>
      <c r="M229" s="7">
        <v>30257617.897822201</v>
      </c>
      <c r="N229" s="7">
        <v>40457841.441392034</v>
      </c>
      <c r="O229" s="7">
        <v>43888355.117972761</v>
      </c>
      <c r="P229" s="7">
        <v>231217658.69718754</v>
      </c>
    </row>
    <row r="230" spans="1:16" x14ac:dyDescent="0.25">
      <c r="A230" s="5" t="s">
        <v>296</v>
      </c>
      <c r="B230" s="5" t="s">
        <v>1959</v>
      </c>
      <c r="C230" s="5" t="s">
        <v>1960</v>
      </c>
      <c r="D230" s="5" t="s">
        <v>1763</v>
      </c>
      <c r="E230" s="6" t="s">
        <v>175</v>
      </c>
      <c r="F230" s="6" t="str">
        <f>VLOOKUP($E230,'CC master listing'!$C$2:$H$297,2,FALSE)</f>
        <v>Stephanie Kreshel</v>
      </c>
      <c r="G230" s="6" t="str">
        <f>VLOOKUP($E230,'CC master listing'!$C$2:$H$297,4,FALSE)</f>
        <v>Roque Bamba</v>
      </c>
      <c r="H230" s="6" t="str">
        <f>VLOOKUP($E230,'CC master listing'!$C$2:$H$297,6,FALSE)</f>
        <v>Dan'l Koch</v>
      </c>
      <c r="I230" s="6" t="str">
        <f>VLOOKUP($A230,'Plant in-Service Timing'!$C$4:$J$1354,7,FALSE)</f>
        <v>% CWIP to Close: % CWIP to Close</v>
      </c>
      <c r="J230" s="28" t="str">
        <f>VLOOKUP($A230,'Plant in-Service Timing'!$C$4:$J$1354,8,FALSE)</f>
        <v>Closing every month at 5.96%</v>
      </c>
      <c r="K230" s="7">
        <v>14573439.373218603</v>
      </c>
      <c r="L230" s="7">
        <v>10246243.988253372</v>
      </c>
      <c r="M230" s="7">
        <v>6439925.7257205946</v>
      </c>
      <c r="N230" s="7">
        <v>8610905.6828395799</v>
      </c>
      <c r="O230" s="7">
        <v>9341044.2334965486</v>
      </c>
      <c r="P230" s="7">
        <v>49211559.003528699</v>
      </c>
    </row>
    <row r="231" spans="1:16" x14ac:dyDescent="0.25">
      <c r="A231" s="5" t="s">
        <v>297</v>
      </c>
      <c r="B231" s="5" t="s">
        <v>1959</v>
      </c>
      <c r="C231" s="5" t="s">
        <v>1960</v>
      </c>
      <c r="D231" s="5" t="s">
        <v>1763</v>
      </c>
      <c r="E231" s="6" t="s">
        <v>175</v>
      </c>
      <c r="F231" s="6" t="str">
        <f>VLOOKUP($E231,'CC master listing'!$C$2:$H$297,2,FALSE)</f>
        <v>Stephanie Kreshel</v>
      </c>
      <c r="G231" s="6" t="str">
        <f>VLOOKUP($E231,'CC master listing'!$C$2:$H$297,4,FALSE)</f>
        <v>Roque Bamba</v>
      </c>
      <c r="H231" s="6" t="str">
        <f>VLOOKUP($E231,'CC master listing'!$C$2:$H$297,6,FALSE)</f>
        <v>Dan'l Koch</v>
      </c>
      <c r="I231" s="6" t="str">
        <f>VLOOKUP($A231,'Plant in-Service Timing'!$C$4:$J$1354,7,FALSE)</f>
        <v>% CWIP to Close: % CWIP to Close</v>
      </c>
      <c r="J231" s="28" t="str">
        <f>VLOOKUP($A231,'Plant in-Service Timing'!$C$4:$J$1354,8,FALSE)</f>
        <v>Closing every month at 4.92%</v>
      </c>
      <c r="K231" s="7">
        <v>26414344.984245479</v>
      </c>
      <c r="L231" s="7">
        <v>18571307.470207799</v>
      </c>
      <c r="M231" s="7">
        <v>11672359.244496746</v>
      </c>
      <c r="N231" s="7">
        <v>15607258.349138163</v>
      </c>
      <c r="O231" s="7">
        <v>16930633.776821401</v>
      </c>
      <c r="P231" s="7">
        <v>89195903.824909598</v>
      </c>
    </row>
    <row r="232" spans="1:16" x14ac:dyDescent="0.25">
      <c r="A232" s="5" t="s">
        <v>298</v>
      </c>
      <c r="B232" s="5" t="s">
        <v>1937</v>
      </c>
      <c r="C232" s="5" t="s">
        <v>1938</v>
      </c>
      <c r="D232" s="5" t="s">
        <v>1763</v>
      </c>
      <c r="E232" s="6" t="s">
        <v>175</v>
      </c>
      <c r="F232" s="6" t="str">
        <f>VLOOKUP($E232,'CC master listing'!$C$2:$H$297,2,FALSE)</f>
        <v>Stephanie Kreshel</v>
      </c>
      <c r="G232" s="6" t="str">
        <f>VLOOKUP($E232,'CC master listing'!$C$2:$H$297,4,FALSE)</f>
        <v>Roque Bamba</v>
      </c>
      <c r="H232" s="6" t="str">
        <f>VLOOKUP($E232,'CC master listing'!$C$2:$H$297,6,FALSE)</f>
        <v>Dan'l Koch</v>
      </c>
      <c r="I232" s="6" t="str">
        <f>VLOOKUP($A232,'Plant in-Service Timing'!$C$4:$J$1354,7,FALSE)</f>
        <v>Operational: Operational</v>
      </c>
      <c r="J232" s="28" t="str">
        <f>VLOOKUP($A232,'Plant in-Service Timing'!$C$4:$J$1354,8,FALSE)</f>
        <v>Monthly: Monthly</v>
      </c>
      <c r="K232" s="7">
        <v>3083082.7013799958</v>
      </c>
      <c r="L232" s="7">
        <v>3617761.830469524</v>
      </c>
      <c r="M232" s="7">
        <v>4020530.230522247</v>
      </c>
      <c r="N232" s="7">
        <v>3981898.8322295281</v>
      </c>
      <c r="O232" s="7">
        <v>3184431.7871391731</v>
      </c>
      <c r="P232" s="7">
        <v>17887705.381740469</v>
      </c>
    </row>
    <row r="233" spans="1:16" x14ac:dyDescent="0.25">
      <c r="A233" s="5" t="s">
        <v>299</v>
      </c>
      <c r="B233" s="5" t="s">
        <v>1911</v>
      </c>
      <c r="C233" s="5" t="s">
        <v>1912</v>
      </c>
      <c r="D233" s="5" t="s">
        <v>1763</v>
      </c>
      <c r="E233" s="6" t="s">
        <v>175</v>
      </c>
      <c r="F233" s="6" t="str">
        <f>VLOOKUP($E233,'CC master listing'!$C$2:$H$297,2,FALSE)</f>
        <v>Stephanie Kreshel</v>
      </c>
      <c r="G233" s="6" t="str">
        <f>VLOOKUP($E233,'CC master listing'!$C$2:$H$297,4,FALSE)</f>
        <v>Roque Bamba</v>
      </c>
      <c r="H233" s="6" t="str">
        <f>VLOOKUP($E233,'CC master listing'!$C$2:$H$297,6,FALSE)</f>
        <v>Dan'l Koch</v>
      </c>
      <c r="I233" s="6" t="str">
        <f>VLOOKUP($A233,'Plant in-Service Timing'!$C$4:$J$1354,7,FALSE)</f>
        <v>Operational: Operational</v>
      </c>
      <c r="J233" s="28" t="str">
        <f>VLOOKUP($A233,'Plant in-Service Timing'!$C$4:$J$1354,8,FALSE)</f>
        <v>Monthly: Monthly</v>
      </c>
      <c r="K233" s="7">
        <v>3596471.7298107245</v>
      </c>
      <c r="L233" s="7">
        <v>4106379.7926936368</v>
      </c>
      <c r="M233" s="7">
        <v>3166644.6051642117</v>
      </c>
      <c r="N233" s="7">
        <v>3184084.8887865371</v>
      </c>
      <c r="O233" s="7">
        <v>3131868.1325423871</v>
      </c>
      <c r="P233" s="7">
        <v>17185449.148997497</v>
      </c>
    </row>
    <row r="234" spans="1:16" x14ac:dyDescent="0.25">
      <c r="A234" s="5" t="s">
        <v>300</v>
      </c>
      <c r="B234" s="5" t="s">
        <v>1961</v>
      </c>
      <c r="C234" s="5" t="s">
        <v>1962</v>
      </c>
      <c r="D234" s="5" t="s">
        <v>517</v>
      </c>
      <c r="E234" s="6" t="s">
        <v>209</v>
      </c>
      <c r="F234" s="6" t="str">
        <f>VLOOKUP($E234,'CC master listing'!$C$2:$H$297,2,FALSE)</f>
        <v>Anthony Pagano</v>
      </c>
      <c r="G234" s="6" t="str">
        <f>VLOOKUP($E234,'CC master listing'!$C$2:$H$297,4,FALSE)</f>
        <v>Roque Bamba</v>
      </c>
      <c r="H234" s="6" t="str">
        <f>VLOOKUP($E234,'CC master listing'!$C$2:$H$297,6,FALSE)</f>
        <v>Dan'l Koch</v>
      </c>
      <c r="I234" s="6" t="str">
        <f>VLOOKUP($A234,'Plant in-Service Timing'!$C$4:$J$1354,7,FALSE)</f>
        <v>Operational: Operational</v>
      </c>
      <c r="J234" s="28" t="str">
        <f>VLOOKUP($A234,'Plant in-Service Timing'!$C$4:$J$1354,8,FALSE)</f>
        <v>Monthly: Monthly</v>
      </c>
      <c r="K234" s="7">
        <v>4782929.8497484801</v>
      </c>
      <c r="L234" s="7">
        <v>26815887.097658034</v>
      </c>
      <c r="M234" s="7">
        <v>44908098.348438829</v>
      </c>
      <c r="N234" s="7">
        <v>67697202.960880086</v>
      </c>
      <c r="O234" s="7">
        <v>82174513.760922089</v>
      </c>
      <c r="P234" s="7">
        <v>226378632.0176475</v>
      </c>
    </row>
    <row r="235" spans="1:16" x14ac:dyDescent="0.25">
      <c r="A235" s="5" t="s">
        <v>301</v>
      </c>
      <c r="B235" s="5" t="s">
        <v>1963</v>
      </c>
      <c r="C235" s="5" t="s">
        <v>1964</v>
      </c>
      <c r="D235" s="5" t="s">
        <v>1649</v>
      </c>
      <c r="E235" s="6" t="s">
        <v>24</v>
      </c>
      <c r="F235" s="6" t="str">
        <f>VLOOKUP($E235,'CC master listing'!$C$2:$H$297,2,FALSE)</f>
        <v>Mary Mitchener</v>
      </c>
      <c r="G235" s="6" t="str">
        <f>VLOOKUP($E235,'CC master listing'!$C$2:$H$297,4,FALSE)</f>
        <v>Sara Leverette</v>
      </c>
      <c r="H235" s="6" t="str">
        <f>VLOOKUP($E235,'CC master listing'!$C$2:$H$297,6,FALSE)</f>
        <v>Lorna Luebbe</v>
      </c>
      <c r="I235" s="6" t="str">
        <f>VLOOKUP($A235,'Plant in-Service Timing'!$C$4:$J$1354,7,FALSE)</f>
        <v>Operational: Operational</v>
      </c>
      <c r="J235" s="28" t="str">
        <f>VLOOKUP($A235,'Plant in-Service Timing'!$C$4:$J$1354,8,FALSE)</f>
        <v>Annually: Annually</v>
      </c>
      <c r="K235" s="7">
        <v>520807.91697261226</v>
      </c>
      <c r="L235" s="7">
        <v>541790.37197309046</v>
      </c>
      <c r="M235" s="7">
        <v>554420.96726467682</v>
      </c>
      <c r="N235" s="7">
        <v>559481.0162056213</v>
      </c>
      <c r="O235" s="7">
        <v>578055.20024924504</v>
      </c>
      <c r="P235" s="7">
        <v>2754555.4726652461</v>
      </c>
    </row>
    <row r="236" spans="1:16" x14ac:dyDescent="0.25">
      <c r="A236" s="5" t="s">
        <v>302</v>
      </c>
      <c r="B236" s="5" t="s">
        <v>1952</v>
      </c>
      <c r="C236" s="5" t="s">
        <v>1953</v>
      </c>
      <c r="D236" s="5" t="s">
        <v>517</v>
      </c>
      <c r="E236" s="6" t="s">
        <v>284</v>
      </c>
      <c r="F236" s="6" t="str">
        <f>VLOOKUP($E236,'CC master listing'!$C$2:$H$297,2,FALSE)</f>
        <v>Patrick Murphy</v>
      </c>
      <c r="G236" s="6" t="str">
        <f>VLOOKUP($E236,'CC master listing'!$C$2:$H$297,4,FALSE)</f>
        <v>Patrick Murphy</v>
      </c>
      <c r="H236" s="6" t="str">
        <f>VLOOKUP($E236,'CC master listing'!$C$2:$H$297,6,FALSE)</f>
        <v>Dan'l Koch</v>
      </c>
      <c r="I236" s="6" t="str">
        <f>VLOOKUP($A236,'Plant in-Service Timing'!$C$4:$J$1354,7,FALSE)</f>
        <v>Operational: Operational</v>
      </c>
      <c r="J236" s="28" t="str">
        <f>VLOOKUP($A236,'Plant in-Service Timing'!$C$4:$J$1354,8,FALSE)</f>
        <v>Monthly: Monthly</v>
      </c>
      <c r="K236" s="7">
        <v>3138608.3660732643</v>
      </c>
      <c r="L236" s="7">
        <v>3266923.2390047754</v>
      </c>
      <c r="M236" s="7">
        <v>3242414.5210371246</v>
      </c>
      <c r="N236" s="7">
        <v>3388056.5131182242</v>
      </c>
      <c r="O236" s="7">
        <v>3540891.3457530965</v>
      </c>
      <c r="P236" s="7">
        <v>16576893.984986484</v>
      </c>
    </row>
    <row r="237" spans="1:16" x14ac:dyDescent="0.25">
      <c r="A237" s="5" t="s">
        <v>303</v>
      </c>
      <c r="B237" s="5" t="s">
        <v>1952</v>
      </c>
      <c r="C237" s="5" t="s">
        <v>1953</v>
      </c>
      <c r="D237" s="5" t="s">
        <v>517</v>
      </c>
      <c r="E237" s="6" t="s">
        <v>284</v>
      </c>
      <c r="F237" s="6" t="str">
        <f>VLOOKUP($E237,'CC master listing'!$C$2:$H$297,2,FALSE)</f>
        <v>Patrick Murphy</v>
      </c>
      <c r="G237" s="6" t="str">
        <f>VLOOKUP($E237,'CC master listing'!$C$2:$H$297,4,FALSE)</f>
        <v>Patrick Murphy</v>
      </c>
      <c r="H237" s="6" t="str">
        <f>VLOOKUP($E237,'CC master listing'!$C$2:$H$297,6,FALSE)</f>
        <v>Dan'l Koch</v>
      </c>
      <c r="I237" s="6" t="str">
        <f>VLOOKUP($A237,'Plant in-Service Timing'!$C$4:$J$1354,7,FALSE)</f>
        <v>Operational: Operational</v>
      </c>
      <c r="J237" s="28" t="str">
        <f>VLOOKUP($A237,'Plant in-Service Timing'!$C$4:$J$1354,8,FALSE)</f>
        <v>Monthly: Monthly</v>
      </c>
      <c r="K237" s="7">
        <v>241865.80858613396</v>
      </c>
      <c r="L237" s="7">
        <v>251753.94271292645</v>
      </c>
      <c r="M237" s="7">
        <v>249865.26461191438</v>
      </c>
      <c r="N237" s="7">
        <v>261088.65219972722</v>
      </c>
      <c r="O237" s="7">
        <v>272866.33073233318</v>
      </c>
      <c r="P237" s="7">
        <v>1277439.9988430352</v>
      </c>
    </row>
    <row r="238" spans="1:16" x14ac:dyDescent="0.25">
      <c r="A238" s="5" t="s">
        <v>304</v>
      </c>
      <c r="B238" s="5" t="s">
        <v>1965</v>
      </c>
      <c r="C238" s="5" t="s">
        <v>1966</v>
      </c>
      <c r="D238" s="5" t="s">
        <v>1798</v>
      </c>
      <c r="E238" s="6" t="s">
        <v>305</v>
      </c>
      <c r="F238" s="6" t="str">
        <f>VLOOKUP($E238,'CC master listing'!$C$2:$H$297,2,FALSE)</f>
        <v>Lionel N Metchop</v>
      </c>
      <c r="G238" s="6" t="str">
        <f>VLOOKUP($E238,'CC master listing'!$C$2:$H$297,4,FALSE)</f>
        <v>Aaron August</v>
      </c>
      <c r="H238" s="6" t="str">
        <f>VLOOKUP($E238,'CC master listing'!$C$2:$H$297,6,FALSE)</f>
        <v>Aaron August</v>
      </c>
      <c r="I238" s="6" t="str">
        <f>VLOOKUP($A238,'Plant in-Service Timing'!$C$4:$J$1354,7,FALSE)</f>
        <v>Operational: Operational</v>
      </c>
      <c r="J238" s="28" t="str">
        <f>VLOOKUP($A238,'Plant in-Service Timing'!$C$4:$J$1354,8,FALSE)</f>
        <v>Monthly: Monthly</v>
      </c>
      <c r="K238" s="7">
        <v>2019459.2698938006</v>
      </c>
      <c r="L238" s="7">
        <v>2106962.5576731237</v>
      </c>
      <c r="M238" s="7">
        <v>2189962.8206954761</v>
      </c>
      <c r="N238" s="7">
        <v>2237924.0648224801</v>
      </c>
      <c r="O238" s="7">
        <v>2380227.2951439484</v>
      </c>
      <c r="P238" s="7">
        <v>10934536.008228829</v>
      </c>
    </row>
    <row r="239" spans="1:16" x14ac:dyDescent="0.25">
      <c r="A239" s="5" t="s">
        <v>306</v>
      </c>
      <c r="B239" s="5" t="s">
        <v>1967</v>
      </c>
      <c r="C239" s="5" t="s">
        <v>1968</v>
      </c>
      <c r="D239" s="5" t="s">
        <v>1763</v>
      </c>
      <c r="E239" s="6" t="s">
        <v>209</v>
      </c>
      <c r="F239" s="6" t="str">
        <f>VLOOKUP($E239,'CC master listing'!$C$2:$H$297,2,FALSE)</f>
        <v>Anthony Pagano</v>
      </c>
      <c r="G239" s="6" t="str">
        <f>VLOOKUP($E239,'CC master listing'!$C$2:$H$297,4,FALSE)</f>
        <v>Roque Bamba</v>
      </c>
      <c r="H239" s="6" t="str">
        <f>VLOOKUP($E239,'CC master listing'!$C$2:$H$297,6,FALSE)</f>
        <v>Dan'l Koch</v>
      </c>
      <c r="I239" s="6" t="str">
        <f>VLOOKUP($A239,'Plant in-Service Timing'!$C$4:$J$1354,7,FALSE)</f>
        <v>Operational: Operational</v>
      </c>
      <c r="J239" s="28" t="str">
        <f>VLOOKUP($A239,'Plant in-Service Timing'!$C$4:$J$1354,8,FALSE)</f>
        <v>Monthly: Monthly</v>
      </c>
      <c r="K239" s="7">
        <v>17136812.502328794</v>
      </c>
      <c r="L239" s="7">
        <v>13902122.039628716</v>
      </c>
      <c r="M239" s="7">
        <v>9956731.1641977243</v>
      </c>
      <c r="N239" s="7">
        <v>10047603.533673985</v>
      </c>
      <c r="O239" s="7">
        <v>11901136.475719742</v>
      </c>
      <c r="P239" s="7">
        <v>62944405.71554897</v>
      </c>
    </row>
    <row r="240" spans="1:16" x14ac:dyDescent="0.25">
      <c r="A240" s="5" t="s">
        <v>307</v>
      </c>
      <c r="B240" s="5" t="s">
        <v>1967</v>
      </c>
      <c r="C240" s="5" t="s">
        <v>1968</v>
      </c>
      <c r="D240" s="5" t="s">
        <v>1763</v>
      </c>
      <c r="E240" s="6" t="s">
        <v>209</v>
      </c>
      <c r="F240" s="6" t="str">
        <f>VLOOKUP($E240,'CC master listing'!$C$2:$H$297,2,FALSE)</f>
        <v>Anthony Pagano</v>
      </c>
      <c r="G240" s="6" t="str">
        <f>VLOOKUP($E240,'CC master listing'!$C$2:$H$297,4,FALSE)</f>
        <v>Roque Bamba</v>
      </c>
      <c r="H240" s="6" t="str">
        <f>VLOOKUP($E240,'CC master listing'!$C$2:$H$297,6,FALSE)</f>
        <v>Dan'l Koch</v>
      </c>
      <c r="I240" s="6" t="str">
        <f>VLOOKUP($A240,'Plant in-Service Timing'!$C$4:$J$1354,7,FALSE)</f>
        <v>% CWIP to Close: % CWIP to Close</v>
      </c>
      <c r="J240" s="28" t="str">
        <f>VLOOKUP($A240,'Plant in-Service Timing'!$C$4:$J$1354,8,FALSE)</f>
        <v>Closing every month at 3.90%</v>
      </c>
      <c r="K240" s="7">
        <v>7344348.2152837934</v>
      </c>
      <c r="L240" s="7">
        <v>5958052.3026980152</v>
      </c>
      <c r="M240" s="7">
        <v>4267170.4989418788</v>
      </c>
      <c r="N240" s="7">
        <v>4306115.8001459865</v>
      </c>
      <c r="O240" s="7">
        <v>5100487.0610227445</v>
      </c>
      <c r="P240" s="7">
        <v>26976173.878092419</v>
      </c>
    </row>
    <row r="241" spans="1:16" x14ac:dyDescent="0.25">
      <c r="A241" s="5" t="s">
        <v>308</v>
      </c>
      <c r="B241" s="5" t="s">
        <v>1911</v>
      </c>
      <c r="C241" s="5" t="s">
        <v>1912</v>
      </c>
      <c r="D241" s="5" t="s">
        <v>1763</v>
      </c>
      <c r="E241" s="6" t="s">
        <v>175</v>
      </c>
      <c r="F241" s="6" t="str">
        <f>VLOOKUP($E241,'CC master listing'!$C$2:$H$297,2,FALSE)</f>
        <v>Stephanie Kreshel</v>
      </c>
      <c r="G241" s="6" t="str">
        <f>VLOOKUP($E241,'CC master listing'!$C$2:$H$297,4,FALSE)</f>
        <v>Roque Bamba</v>
      </c>
      <c r="H241" s="6" t="str">
        <f>VLOOKUP($E241,'CC master listing'!$C$2:$H$297,6,FALSE)</f>
        <v>Dan'l Koch</v>
      </c>
      <c r="I241" s="6" t="str">
        <f>VLOOKUP($A241,'Plant in-Service Timing'!$C$4:$J$1354,7,FALSE)</f>
        <v>Operational: Operational</v>
      </c>
      <c r="J241" s="28" t="str">
        <f>VLOOKUP($A241,'Plant in-Service Timing'!$C$4:$J$1354,8,FALSE)</f>
        <v>Annually: Annually</v>
      </c>
      <c r="K241" s="7">
        <v>2766516.7152390243</v>
      </c>
      <c r="L241" s="7">
        <v>3158753.6866874159</v>
      </c>
      <c r="M241" s="7">
        <v>2435880.465510936</v>
      </c>
      <c r="N241" s="7">
        <v>2449296.0682973401</v>
      </c>
      <c r="O241" s="7">
        <v>2409129.3327249121</v>
      </c>
      <c r="P241" s="7">
        <v>13219576.268459627</v>
      </c>
    </row>
    <row r="242" spans="1:16" x14ac:dyDescent="0.25">
      <c r="A242" s="5" t="s">
        <v>309</v>
      </c>
      <c r="B242" s="5" t="s">
        <v>1969</v>
      </c>
      <c r="C242" s="5" t="s">
        <v>1137</v>
      </c>
      <c r="D242" s="5" t="s">
        <v>517</v>
      </c>
      <c r="E242" s="6" t="s">
        <v>310</v>
      </c>
      <c r="F242" s="6" t="str">
        <f>VLOOKUP($E242,'CC master listing'!$C$2:$H$297,2,FALSE)</f>
        <v>Marc J Raniero</v>
      </c>
      <c r="G242" s="6" t="str">
        <f>VLOOKUP($E242,'CC master listing'!$C$2:$H$297,4,FALSE)</f>
        <v>Kaaren Daugherty</v>
      </c>
      <c r="H242" s="6" t="str">
        <f>VLOOKUP($E242,'CC master listing'!$C$2:$H$297,6,FALSE)</f>
        <v>Dan'l Koch</v>
      </c>
      <c r="I242" s="6" t="str">
        <f>VLOOKUP($A242,'Plant in-Service Timing'!$C$4:$J$1354,7,FALSE)</f>
        <v>Operational: Operational</v>
      </c>
      <c r="J242" s="28" t="str">
        <f>VLOOKUP($A242,'Plant in-Service Timing'!$C$4:$J$1354,8,FALSE)</f>
        <v>Monthly: Monthly</v>
      </c>
      <c r="K242" s="7">
        <v>982.66797650935462</v>
      </c>
      <c r="L242" s="7">
        <v>986.94523236594353</v>
      </c>
      <c r="M242" s="7">
        <v>1007.7951963579086</v>
      </c>
      <c r="N242" s="7">
        <v>1004.1113236507894</v>
      </c>
      <c r="O242" s="7">
        <v>1023.4707081892776</v>
      </c>
      <c r="P242" s="7">
        <v>5004.9904370732738</v>
      </c>
    </row>
    <row r="243" spans="1:16" x14ac:dyDescent="0.25">
      <c r="A243" s="5" t="s">
        <v>311</v>
      </c>
      <c r="B243" s="5" t="s">
        <v>1970</v>
      </c>
      <c r="C243" s="5" t="s">
        <v>1971</v>
      </c>
      <c r="D243" s="5" t="s">
        <v>517</v>
      </c>
      <c r="E243" s="6" t="s">
        <v>312</v>
      </c>
      <c r="F243" s="6" t="str">
        <f>VLOOKUP($E243,'CC master listing'!$C$2:$H$297,2,FALSE)</f>
        <v>Roque Bamba</v>
      </c>
      <c r="G243" s="6" t="str">
        <f>VLOOKUP($E243,'CC master listing'!$C$2:$H$297,4,FALSE)</f>
        <v>Roque Bamba</v>
      </c>
      <c r="H243" s="6" t="str">
        <f>VLOOKUP($E243,'CC master listing'!$C$2:$H$297,6,FALSE)</f>
        <v>Dan'l Koch</v>
      </c>
      <c r="I243" s="6" t="str">
        <f>VLOOKUP($A243,'Plant in-Service Timing'!$C$4:$J$1354,7,FALSE)</f>
        <v>In-Service Date: In-Service Date</v>
      </c>
      <c r="J243" s="28">
        <f>VLOOKUP($A243,'Plant in-Service Timing'!$C$4:$J$1354,8,FALSE)</f>
        <v>45627</v>
      </c>
      <c r="K243" s="7">
        <v>1555786.1071596837</v>
      </c>
      <c r="L243" s="7">
        <v>0</v>
      </c>
      <c r="M243" s="7">
        <v>0</v>
      </c>
      <c r="N243" s="7">
        <v>0</v>
      </c>
      <c r="O243" s="7">
        <v>0</v>
      </c>
      <c r="P243" s="7">
        <v>1555786.1071596837</v>
      </c>
    </row>
    <row r="244" spans="1:16" x14ac:dyDescent="0.25">
      <c r="A244" s="5" t="s">
        <v>313</v>
      </c>
      <c r="B244" s="5" t="s">
        <v>1937</v>
      </c>
      <c r="C244" s="5" t="s">
        <v>1938</v>
      </c>
      <c r="D244" s="5" t="s">
        <v>1763</v>
      </c>
      <c r="E244" s="6" t="s">
        <v>175</v>
      </c>
      <c r="F244" s="6" t="str">
        <f>VLOOKUP($E244,'CC master listing'!$C$2:$H$297,2,FALSE)</f>
        <v>Stephanie Kreshel</v>
      </c>
      <c r="G244" s="6" t="str">
        <f>VLOOKUP($E244,'CC master listing'!$C$2:$H$297,4,FALSE)</f>
        <v>Roque Bamba</v>
      </c>
      <c r="H244" s="6" t="str">
        <f>VLOOKUP($E244,'CC master listing'!$C$2:$H$297,6,FALSE)</f>
        <v>Dan'l Koch</v>
      </c>
      <c r="I244" s="6" t="str">
        <f>VLOOKUP($A244,'Plant in-Service Timing'!$C$4:$J$1354,7,FALSE)</f>
        <v>% CWIP to Close: % CWIP to Close</v>
      </c>
      <c r="J244" s="28" t="str">
        <f>VLOOKUP($A244,'Plant in-Service Timing'!$C$4:$J$1354,8,FALSE)</f>
        <v>Closing every month at 9.52%</v>
      </c>
      <c r="K244" s="7">
        <v>27852416.873269323</v>
      </c>
      <c r="L244" s="7">
        <v>32682681.721556518</v>
      </c>
      <c r="M244" s="7">
        <v>36321271.557835206</v>
      </c>
      <c r="N244" s="7">
        <v>35972277.41338224</v>
      </c>
      <c r="O244" s="7">
        <v>28767999.509124592</v>
      </c>
      <c r="P244" s="7">
        <v>161596647.07516789</v>
      </c>
    </row>
    <row r="245" spans="1:16" x14ac:dyDescent="0.25">
      <c r="A245" s="5" t="s">
        <v>314</v>
      </c>
      <c r="B245" s="5" t="s">
        <v>1911</v>
      </c>
      <c r="C245" s="5" t="s">
        <v>1912</v>
      </c>
      <c r="D245" s="5" t="s">
        <v>1763</v>
      </c>
      <c r="E245" s="6" t="s">
        <v>175</v>
      </c>
      <c r="F245" s="6" t="str">
        <f>VLOOKUP($E245,'CC master listing'!$C$2:$H$297,2,FALSE)</f>
        <v>Stephanie Kreshel</v>
      </c>
      <c r="G245" s="6" t="str">
        <f>VLOOKUP($E245,'CC master listing'!$C$2:$H$297,4,FALSE)</f>
        <v>Roque Bamba</v>
      </c>
      <c r="H245" s="6" t="str">
        <f>VLOOKUP($E245,'CC master listing'!$C$2:$H$297,6,FALSE)</f>
        <v>Dan'l Koch</v>
      </c>
      <c r="I245" s="6" t="str">
        <f>VLOOKUP($A245,'Plant in-Service Timing'!$C$4:$J$1354,7,FALSE)</f>
        <v>Operational: Operational</v>
      </c>
      <c r="J245" s="28" t="str">
        <f>VLOOKUP($A245,'Plant in-Service Timing'!$C$4:$J$1354,8,FALSE)</f>
        <v>Monthly: Monthly</v>
      </c>
      <c r="K245" s="7">
        <v>370943.78290163149</v>
      </c>
      <c r="L245" s="7">
        <v>423536.22349000443</v>
      </c>
      <c r="M245" s="7">
        <v>326610.97241725813</v>
      </c>
      <c r="N245" s="7">
        <v>328409.7811575348</v>
      </c>
      <c r="O245" s="7">
        <v>323024.09136286558</v>
      </c>
      <c r="P245" s="7">
        <v>1772524.8513292945</v>
      </c>
    </row>
    <row r="246" spans="1:16" x14ac:dyDescent="0.25">
      <c r="A246" s="5" t="s">
        <v>315</v>
      </c>
      <c r="B246" s="5" t="s">
        <v>1952</v>
      </c>
      <c r="C246" s="5" t="s">
        <v>1953</v>
      </c>
      <c r="D246" s="5" t="s">
        <v>517</v>
      </c>
      <c r="E246" s="6" t="s">
        <v>316</v>
      </c>
      <c r="F246" s="6" t="str">
        <f>VLOOKUP($E246,'CC master listing'!$C$2:$H$297,2,FALSE)</f>
        <v>Kyle Roethle</v>
      </c>
      <c r="G246" s="6" t="str">
        <f>VLOOKUP($E246,'CC master listing'!$C$2:$H$297,4,FALSE)</f>
        <v>Patrick Murphy</v>
      </c>
      <c r="H246" s="6" t="str">
        <f>VLOOKUP($E246,'CC master listing'!$C$2:$H$297,6,FALSE)</f>
        <v>Dan'l Koch</v>
      </c>
      <c r="I246" s="6" t="str">
        <f>VLOOKUP($A246,'Plant in-Service Timing'!$C$4:$J$1354,7,FALSE)</f>
        <v>Operational: Operational</v>
      </c>
      <c r="J246" s="28" t="str">
        <f>VLOOKUP($A246,'Plant in-Service Timing'!$C$4:$J$1354,8,FALSE)</f>
        <v>Monthly: Monthly</v>
      </c>
      <c r="K246" s="7">
        <v>7641525.1392431036</v>
      </c>
      <c r="L246" s="7">
        <v>7953931.5349705303</v>
      </c>
      <c r="M246" s="7">
        <v>7894260.5079940921</v>
      </c>
      <c r="N246" s="7">
        <v>8248852.9942206023</v>
      </c>
      <c r="O246" s="7">
        <v>8620957.7870184835</v>
      </c>
      <c r="P246" s="7">
        <v>40359527.963446811</v>
      </c>
    </row>
    <row r="247" spans="1:16" x14ac:dyDescent="0.25">
      <c r="A247" s="5" t="s">
        <v>317</v>
      </c>
      <c r="B247" s="5" t="s">
        <v>1952</v>
      </c>
      <c r="C247" s="5" t="s">
        <v>1953</v>
      </c>
      <c r="D247" s="5" t="s">
        <v>517</v>
      </c>
      <c r="E247" s="6" t="s">
        <v>316</v>
      </c>
      <c r="F247" s="6" t="str">
        <f>VLOOKUP($E247,'CC master listing'!$C$2:$H$297,2,FALSE)</f>
        <v>Kyle Roethle</v>
      </c>
      <c r="G247" s="6" t="str">
        <f>VLOOKUP($E247,'CC master listing'!$C$2:$H$297,4,FALSE)</f>
        <v>Patrick Murphy</v>
      </c>
      <c r="H247" s="6" t="str">
        <f>VLOOKUP($E247,'CC master listing'!$C$2:$H$297,6,FALSE)</f>
        <v>Dan'l Koch</v>
      </c>
      <c r="I247" s="6" t="str">
        <f>VLOOKUP($A247,'Plant in-Service Timing'!$C$4:$J$1354,7,FALSE)</f>
        <v>% CWIP to Close: % CWIP to Close</v>
      </c>
      <c r="J247" s="28" t="str">
        <f>VLOOKUP($A247,'Plant in-Service Timing'!$C$4:$J$1354,8,FALSE)</f>
        <v>Closing every month at 3.96%</v>
      </c>
      <c r="K247" s="7">
        <v>3511281.3475282076</v>
      </c>
      <c r="L247" s="7">
        <v>3654832.1086888071</v>
      </c>
      <c r="M247" s="7">
        <v>3627413.2675291803</v>
      </c>
      <c r="N247" s="7">
        <v>3790348.5402886327</v>
      </c>
      <c r="O247" s="7">
        <v>3961330.7191690202</v>
      </c>
      <c r="P247" s="7">
        <v>18545205.983203847</v>
      </c>
    </row>
    <row r="248" spans="1:16" x14ac:dyDescent="0.25">
      <c r="A248" s="5" t="s">
        <v>318</v>
      </c>
      <c r="B248" s="5" t="s">
        <v>1972</v>
      </c>
      <c r="C248" s="5" t="s">
        <v>1973</v>
      </c>
      <c r="D248" s="5" t="s">
        <v>1763</v>
      </c>
      <c r="E248" s="6" t="s">
        <v>175</v>
      </c>
      <c r="F248" s="6" t="str">
        <f>VLOOKUP($E248,'CC master listing'!$C$2:$H$297,2,FALSE)</f>
        <v>Stephanie Kreshel</v>
      </c>
      <c r="G248" s="6" t="str">
        <f>VLOOKUP($E248,'CC master listing'!$C$2:$H$297,4,FALSE)</f>
        <v>Roque Bamba</v>
      </c>
      <c r="H248" s="6" t="str">
        <f>VLOOKUP($E248,'CC master listing'!$C$2:$H$297,6,FALSE)</f>
        <v>Dan'l Koch</v>
      </c>
      <c r="I248" s="6" t="str">
        <f>VLOOKUP($A248,'Plant in-Service Timing'!$C$4:$J$1354,7,FALSE)</f>
        <v>Operational: Operational</v>
      </c>
      <c r="J248" s="28" t="str">
        <f>VLOOKUP($A248,'Plant in-Service Timing'!$C$4:$J$1354,8,FALSE)</f>
        <v>Monthly: Monthly</v>
      </c>
      <c r="K248" s="7">
        <v>32523922.978289764</v>
      </c>
      <c r="L248" s="7">
        <v>33554062.809697073</v>
      </c>
      <c r="M248" s="7">
        <v>32745488.379069958</v>
      </c>
      <c r="N248" s="7">
        <v>33950706.765897594</v>
      </c>
      <c r="O248" s="7">
        <v>34680761.771424241</v>
      </c>
      <c r="P248" s="7">
        <v>167454942.70437863</v>
      </c>
    </row>
    <row r="249" spans="1:16" x14ac:dyDescent="0.25">
      <c r="A249" s="5" t="s">
        <v>319</v>
      </c>
      <c r="B249" s="5" t="s">
        <v>1972</v>
      </c>
      <c r="C249" s="5" t="s">
        <v>1973</v>
      </c>
      <c r="D249" s="5" t="s">
        <v>1763</v>
      </c>
      <c r="E249" s="6" t="s">
        <v>175</v>
      </c>
      <c r="F249" s="6" t="str">
        <f>VLOOKUP($E249,'CC master listing'!$C$2:$H$297,2,FALSE)</f>
        <v>Stephanie Kreshel</v>
      </c>
      <c r="G249" s="6" t="str">
        <f>VLOOKUP($E249,'CC master listing'!$C$2:$H$297,4,FALSE)</f>
        <v>Roque Bamba</v>
      </c>
      <c r="H249" s="6" t="str">
        <f>VLOOKUP($E249,'CC master listing'!$C$2:$H$297,6,FALSE)</f>
        <v>Dan'l Koch</v>
      </c>
      <c r="I249" s="6" t="str">
        <f>VLOOKUP($A249,'Plant in-Service Timing'!$C$4:$J$1354,7,FALSE)</f>
        <v>Operational: Operational</v>
      </c>
      <c r="J249" s="28" t="str">
        <f>VLOOKUP($A249,'Plant in-Service Timing'!$C$4:$J$1354,8,FALSE)</f>
        <v>Monthly: Monthly</v>
      </c>
      <c r="K249" s="7">
        <v>3613769.2198099676</v>
      </c>
      <c r="L249" s="7">
        <v>3728229.2010774598</v>
      </c>
      <c r="M249" s="7">
        <v>3638387.5976744387</v>
      </c>
      <c r="N249" s="7">
        <v>3772300.7517663967</v>
      </c>
      <c r="O249" s="7">
        <v>3853417.9746026876</v>
      </c>
      <c r="P249" s="7">
        <v>18606104.744930949</v>
      </c>
    </row>
    <row r="250" spans="1:16" x14ac:dyDescent="0.25">
      <c r="A250" s="5" t="s">
        <v>320</v>
      </c>
      <c r="B250" s="5" t="s">
        <v>1952</v>
      </c>
      <c r="C250" s="5" t="s">
        <v>1953</v>
      </c>
      <c r="D250" s="5" t="s">
        <v>517</v>
      </c>
      <c r="E250" s="6" t="s">
        <v>321</v>
      </c>
      <c r="F250" s="6" t="str">
        <f>VLOOKUP($E250,'CC master listing'!$C$2:$H$297,2,FALSE)</f>
        <v>Timothy Conrad</v>
      </c>
      <c r="G250" s="6" t="str">
        <f>VLOOKUP($E250,'CC master listing'!$C$2:$H$297,4,FALSE)</f>
        <v>Roque Bamba</v>
      </c>
      <c r="H250" s="6" t="str">
        <f>VLOOKUP($E250,'CC master listing'!$C$2:$H$297,6,FALSE)</f>
        <v>Dan'l Koch</v>
      </c>
      <c r="I250" s="6" t="str">
        <f>VLOOKUP($A250,'Plant in-Service Timing'!$C$4:$J$1354,7,FALSE)</f>
        <v>Operational: Operational</v>
      </c>
      <c r="J250" s="28" t="str">
        <f>VLOOKUP($A250,'Plant in-Service Timing'!$C$4:$J$1354,8,FALSE)</f>
        <v>Annually: Annually</v>
      </c>
      <c r="K250" s="7">
        <v>217528.51600435915</v>
      </c>
      <c r="L250" s="7">
        <v>226421.67521205006</v>
      </c>
      <c r="M250" s="7">
        <v>224723.04179658473</v>
      </c>
      <c r="N250" s="7">
        <v>234817.09709439726</v>
      </c>
      <c r="O250" s="7">
        <v>245409.66885206287</v>
      </c>
      <c r="P250" s="7">
        <v>1148899.998959454</v>
      </c>
    </row>
    <row r="251" spans="1:16" x14ac:dyDescent="0.25">
      <c r="A251" s="5" t="s">
        <v>322</v>
      </c>
      <c r="B251" s="5" t="s">
        <v>1974</v>
      </c>
      <c r="C251" s="5" t="s">
        <v>1975</v>
      </c>
      <c r="D251" s="5" t="s">
        <v>1763</v>
      </c>
      <c r="E251" s="6" t="s">
        <v>238</v>
      </c>
      <c r="F251" s="6" t="str">
        <f>VLOOKUP($E251,'CC master listing'!$C$2:$H$297,2,FALSE)</f>
        <v>Ryan M Lambert</v>
      </c>
      <c r="G251" s="6" t="str">
        <f>VLOOKUP($E251,'CC master listing'!$C$2:$H$297,4,FALSE)</f>
        <v>David Landers</v>
      </c>
      <c r="H251" s="6" t="str">
        <f>VLOOKUP($E251,'CC master listing'!$C$2:$H$297,6,FALSE)</f>
        <v>Joshua Jacobs</v>
      </c>
      <c r="I251" s="6" t="str">
        <f>VLOOKUP($A251,'Plant in-Service Timing'!$C$4:$J$1354,7,FALSE)</f>
        <v>% CWIP to Close: % CWIP to Close</v>
      </c>
      <c r="J251" s="28" t="str">
        <f>VLOOKUP($A251,'Plant in-Service Timing'!$C$4:$J$1354,8,FALSE)</f>
        <v>Closing every month at 29.3%</v>
      </c>
      <c r="K251" s="7">
        <v>0</v>
      </c>
      <c r="L251" s="7">
        <v>0</v>
      </c>
      <c r="M251" s="7">
        <v>11088419.345293546</v>
      </c>
      <c r="N251" s="7">
        <v>0</v>
      </c>
      <c r="O251" s="7">
        <v>0</v>
      </c>
      <c r="P251" s="7">
        <v>11088419.345293546</v>
      </c>
    </row>
    <row r="252" spans="1:16" x14ac:dyDescent="0.25">
      <c r="A252" s="5" t="s">
        <v>323</v>
      </c>
      <c r="B252" s="5" t="s">
        <v>1919</v>
      </c>
      <c r="C252" s="5" t="s">
        <v>1920</v>
      </c>
      <c r="D252" s="5" t="s">
        <v>517</v>
      </c>
      <c r="E252" s="6" t="s">
        <v>243</v>
      </c>
      <c r="F252" s="6" t="str">
        <f>VLOOKUP($E252,'CC master listing'!$C$2:$H$297,2,FALSE)</f>
        <v>RaeLynn S Asah</v>
      </c>
      <c r="G252" s="6" t="str">
        <f>VLOOKUP($E252,'CC master listing'!$C$2:$H$297,4,FALSE)</f>
        <v>Ryan Blood</v>
      </c>
      <c r="H252" s="6" t="str">
        <f>VLOOKUP($E252,'CC master listing'!$C$2:$H$297,6,FALSE)</f>
        <v>Dan'l Koch</v>
      </c>
      <c r="I252" s="6" t="str">
        <f>VLOOKUP($A252,'Plant in-Service Timing'!$C$4:$J$1354,7,FALSE)</f>
        <v>In-Service Date: In-Service Date</v>
      </c>
      <c r="J252" s="28">
        <f>VLOOKUP($A252,'Plant in-Service Timing'!$C$4:$J$1354,8,FALSE)</f>
        <v>45627</v>
      </c>
      <c r="K252" s="7">
        <v>45519.740946201608</v>
      </c>
      <c r="L252" s="7">
        <v>48652.54738489884</v>
      </c>
      <c r="M252" s="7">
        <v>40086.995718001424</v>
      </c>
      <c r="N252" s="7">
        <v>41652.655542919441</v>
      </c>
      <c r="O252" s="7">
        <v>44595.991338798951</v>
      </c>
      <c r="P252" s="7">
        <v>220507.93093082026</v>
      </c>
    </row>
    <row r="253" spans="1:16" x14ac:dyDescent="0.25">
      <c r="A253" s="5" t="s">
        <v>324</v>
      </c>
      <c r="B253" s="5" t="s">
        <v>1976</v>
      </c>
      <c r="C253" s="5" t="s">
        <v>1977</v>
      </c>
      <c r="D253" s="5" t="s">
        <v>1763</v>
      </c>
      <c r="E253" s="6" t="s">
        <v>175</v>
      </c>
      <c r="F253" s="6" t="str">
        <f>VLOOKUP($E253,'CC master listing'!$C$2:$H$297,2,FALSE)</f>
        <v>Stephanie Kreshel</v>
      </c>
      <c r="G253" s="6" t="str">
        <f>VLOOKUP($E253,'CC master listing'!$C$2:$H$297,4,FALSE)</f>
        <v>Roque Bamba</v>
      </c>
      <c r="H253" s="6" t="str">
        <f>VLOOKUP($E253,'CC master listing'!$C$2:$H$297,6,FALSE)</f>
        <v>Dan'l Koch</v>
      </c>
      <c r="I253" s="6" t="str">
        <f>VLOOKUP($A253,'Plant in-Service Timing'!$C$4:$J$1354,7,FALSE)</f>
        <v>% CWIP to Close: % CWIP to Close</v>
      </c>
      <c r="J253" s="28" t="str">
        <f>VLOOKUP($A253,'Plant in-Service Timing'!$C$4:$J$1354,8,FALSE)</f>
        <v>Closing every month at 6.03%</v>
      </c>
      <c r="K253" s="7">
        <v>1182283.2943260095</v>
      </c>
      <c r="L253" s="7">
        <v>1182389.4552609674</v>
      </c>
      <c r="M253" s="7">
        <v>1186874.2045060957</v>
      </c>
      <c r="N253" s="7">
        <v>1216125.7976395201</v>
      </c>
      <c r="O253" s="7">
        <v>1238467.3889550241</v>
      </c>
      <c r="P253" s="7">
        <v>6006140.1406876165</v>
      </c>
    </row>
    <row r="254" spans="1:16" x14ac:dyDescent="0.25">
      <c r="A254" s="5" t="s">
        <v>325</v>
      </c>
      <c r="B254" s="5" t="s">
        <v>1976</v>
      </c>
      <c r="C254" s="5" t="s">
        <v>1977</v>
      </c>
      <c r="D254" s="5" t="s">
        <v>1763</v>
      </c>
      <c r="E254" s="6" t="s">
        <v>326</v>
      </c>
      <c r="F254" s="6" t="str">
        <f>VLOOKUP($E254,'CC master listing'!$C$2:$H$297,2,FALSE)</f>
        <v>Signe Lippert</v>
      </c>
      <c r="G254" s="6" t="str">
        <f>VLOOKUP($E254,'CC master listing'!$C$2:$H$297,4,FALSE)</f>
        <v>Kaaren Daugherty</v>
      </c>
      <c r="H254" s="6" t="str">
        <f>VLOOKUP($E254,'CC master listing'!$C$2:$H$297,6,FALSE)</f>
        <v>Dan'l Koch</v>
      </c>
      <c r="I254" s="6" t="str">
        <f>VLOOKUP($A254,'Plant in-Service Timing'!$C$4:$J$1354,7,FALSE)</f>
        <v>Operational: Operational</v>
      </c>
      <c r="J254" s="28" t="str">
        <f>VLOOKUP($A254,'Plant in-Service Timing'!$C$4:$J$1354,8,FALSE)</f>
        <v>Monthly: Monthly</v>
      </c>
      <c r="K254" s="7">
        <v>232438.27499500316</v>
      </c>
      <c r="L254" s="7">
        <v>232459.14635867035</v>
      </c>
      <c r="M254" s="7">
        <v>233340.85329246955</v>
      </c>
      <c r="N254" s="7">
        <v>239091.75062935927</v>
      </c>
      <c r="O254" s="7">
        <v>243484.13354717646</v>
      </c>
      <c r="P254" s="7">
        <v>1180814.1588226787</v>
      </c>
    </row>
    <row r="255" spans="1:16" x14ac:dyDescent="0.25">
      <c r="A255" s="5" t="s">
        <v>327</v>
      </c>
      <c r="B255" s="5" t="s">
        <v>1917</v>
      </c>
      <c r="C255" s="5" t="s">
        <v>1918</v>
      </c>
      <c r="D255" s="5" t="s">
        <v>1763</v>
      </c>
      <c r="E255" s="6" t="s">
        <v>209</v>
      </c>
      <c r="F255" s="6" t="str">
        <f>VLOOKUP($E255,'CC master listing'!$C$2:$H$297,2,FALSE)</f>
        <v>Anthony Pagano</v>
      </c>
      <c r="G255" s="6" t="str">
        <f>VLOOKUP($E255,'CC master listing'!$C$2:$H$297,4,FALSE)</f>
        <v>Roque Bamba</v>
      </c>
      <c r="H255" s="6" t="str">
        <f>VLOOKUP($E255,'CC master listing'!$C$2:$H$297,6,FALSE)</f>
        <v>Dan'l Koch</v>
      </c>
      <c r="I255" s="6" t="str">
        <f>VLOOKUP($A255,'Plant in-Service Timing'!$C$4:$J$1354,7,FALSE)</f>
        <v>Operational: Operational</v>
      </c>
      <c r="J255" s="28" t="str">
        <f>VLOOKUP($A255,'Plant in-Service Timing'!$C$4:$J$1354,8,FALSE)</f>
        <v>Annually: Annually</v>
      </c>
      <c r="K255" s="7">
        <v>534063.22724325128</v>
      </c>
      <c r="L255" s="7">
        <v>573826.28249481716</v>
      </c>
      <c r="M255" s="7">
        <v>779489.89579060313</v>
      </c>
      <c r="N255" s="7">
        <v>622666.11018804123</v>
      </c>
      <c r="O255" s="7">
        <v>491799.57718372549</v>
      </c>
      <c r="P255" s="7">
        <v>3001845.0929004382</v>
      </c>
    </row>
    <row r="256" spans="1:16" x14ac:dyDescent="0.25">
      <c r="A256" s="5" t="s">
        <v>328</v>
      </c>
      <c r="B256" s="5" t="s">
        <v>1942</v>
      </c>
      <c r="C256" s="5" t="s">
        <v>1943</v>
      </c>
      <c r="D256" s="5" t="s">
        <v>517</v>
      </c>
      <c r="E256" s="6" t="s">
        <v>260</v>
      </c>
      <c r="F256" s="6" t="str">
        <f>VLOOKUP($E256,'CC master listing'!$C$2:$H$297,2,FALSE)</f>
        <v>Ryan Blood</v>
      </c>
      <c r="G256" s="6" t="str">
        <f>VLOOKUP($E256,'CC master listing'!$C$2:$H$297,4,FALSE)</f>
        <v>Ryan Blood</v>
      </c>
      <c r="H256" s="6" t="str">
        <f>VLOOKUP($E256,'CC master listing'!$C$2:$H$297,6,FALSE)</f>
        <v>Dan'l Koch</v>
      </c>
      <c r="I256" s="6" t="str">
        <f>VLOOKUP($A256,'Plant in-Service Timing'!$C$4:$J$1354,7,FALSE)</f>
        <v>% CWIP to Close: % CWIP to Close</v>
      </c>
      <c r="J256" s="28" t="str">
        <f>VLOOKUP($A256,'Plant in-Service Timing'!$C$4:$J$1354,8,FALSE)</f>
        <v>Closing every month at 22.4%</v>
      </c>
      <c r="K256" s="7">
        <v>978352.71093825984</v>
      </c>
      <c r="L256" s="7">
        <v>469384.88905413123</v>
      </c>
      <c r="M256" s="7">
        <v>258100.27775168882</v>
      </c>
      <c r="N256" s="7">
        <v>166093.32656177276</v>
      </c>
      <c r="O256" s="7">
        <v>9531.2161137374151</v>
      </c>
      <c r="P256" s="7">
        <v>1881462.4204195901</v>
      </c>
    </row>
    <row r="257" spans="1:16" x14ac:dyDescent="0.25">
      <c r="A257" s="5" t="s">
        <v>329</v>
      </c>
      <c r="B257" s="5" t="s">
        <v>1942</v>
      </c>
      <c r="C257" s="5" t="s">
        <v>1978</v>
      </c>
      <c r="D257" s="5" t="s">
        <v>517</v>
      </c>
      <c r="E257" s="6" t="s">
        <v>260</v>
      </c>
      <c r="F257" s="6" t="str">
        <f>VLOOKUP($E257,'CC master listing'!$C$2:$H$297,2,FALSE)</f>
        <v>Ryan Blood</v>
      </c>
      <c r="G257" s="6" t="str">
        <f>VLOOKUP($E257,'CC master listing'!$C$2:$H$297,4,FALSE)</f>
        <v>Ryan Blood</v>
      </c>
      <c r="H257" s="6" t="str">
        <f>VLOOKUP($E257,'CC master listing'!$C$2:$H$297,6,FALSE)</f>
        <v>Dan'l Koch</v>
      </c>
      <c r="I257" s="6" t="str">
        <f>VLOOKUP($A257,'Plant in-Service Timing'!$C$4:$J$1354,7,FALSE)</f>
        <v>Operational: Operational</v>
      </c>
      <c r="J257" s="28" t="str">
        <f>VLOOKUP($A257,'Plant in-Service Timing'!$C$4:$J$1354,8,FALSE)</f>
        <v>Monthly: Monthly</v>
      </c>
      <c r="K257" s="7">
        <v>959464.81894101005</v>
      </c>
      <c r="L257" s="7">
        <v>460323.03335477511</v>
      </c>
      <c r="M257" s="7">
        <v>253117.44271057323</v>
      </c>
      <c r="N257" s="7">
        <v>162886.76028103556</v>
      </c>
      <c r="O257" s="7">
        <v>9347.2082620229994</v>
      </c>
      <c r="P257" s="7">
        <v>1845139.2635494173</v>
      </c>
    </row>
    <row r="258" spans="1:16" x14ac:dyDescent="0.25">
      <c r="A258" s="5" t="s">
        <v>330</v>
      </c>
      <c r="B258" s="5" t="s">
        <v>1942</v>
      </c>
      <c r="C258" s="5" t="s">
        <v>1978</v>
      </c>
      <c r="D258" s="5" t="s">
        <v>517</v>
      </c>
      <c r="E258" s="6" t="s">
        <v>260</v>
      </c>
      <c r="F258" s="6" t="str">
        <f>VLOOKUP($E258,'CC master listing'!$C$2:$H$297,2,FALSE)</f>
        <v>Ryan Blood</v>
      </c>
      <c r="G258" s="6" t="str">
        <f>VLOOKUP($E258,'CC master listing'!$C$2:$H$297,4,FALSE)</f>
        <v>Ryan Blood</v>
      </c>
      <c r="H258" s="6" t="str">
        <f>VLOOKUP($E258,'CC master listing'!$C$2:$H$297,6,FALSE)</f>
        <v>Dan'l Koch</v>
      </c>
      <c r="I258" s="6" t="str">
        <f>VLOOKUP($A258,'Plant in-Service Timing'!$C$4:$J$1354,7,FALSE)</f>
        <v>Operational: Operational</v>
      </c>
      <c r="J258" s="28" t="str">
        <f>VLOOKUP($A258,'Plant in-Service Timing'!$C$4:$J$1354,8,FALSE)</f>
        <v>Monthly: Monthly</v>
      </c>
      <c r="K258" s="7">
        <v>198998.64539681035</v>
      </c>
      <c r="L258" s="7">
        <v>95473.703958897691</v>
      </c>
      <c r="M258" s="7">
        <v>52498.046026642092</v>
      </c>
      <c r="N258" s="7">
        <v>33783.671906571479</v>
      </c>
      <c r="O258" s="7">
        <v>1938.6659580051003</v>
      </c>
      <c r="P258" s="7">
        <v>382692.73324692674</v>
      </c>
    </row>
    <row r="259" spans="1:16" x14ac:dyDescent="0.25">
      <c r="A259" s="5" t="s">
        <v>331</v>
      </c>
      <c r="B259" s="5" t="s">
        <v>1942</v>
      </c>
      <c r="C259" s="5" t="s">
        <v>1978</v>
      </c>
      <c r="D259" s="5" t="s">
        <v>517</v>
      </c>
      <c r="E259" s="6" t="s">
        <v>260</v>
      </c>
      <c r="F259" s="6" t="str">
        <f>VLOOKUP($E259,'CC master listing'!$C$2:$H$297,2,FALSE)</f>
        <v>Ryan Blood</v>
      </c>
      <c r="G259" s="6" t="str">
        <f>VLOOKUP($E259,'CC master listing'!$C$2:$H$297,4,FALSE)</f>
        <v>Ryan Blood</v>
      </c>
      <c r="H259" s="6" t="str">
        <f>VLOOKUP($E259,'CC master listing'!$C$2:$H$297,6,FALSE)</f>
        <v>Dan'l Koch</v>
      </c>
      <c r="I259" s="6" t="str">
        <f>VLOOKUP($A259,'Plant in-Service Timing'!$C$4:$J$1354,7,FALSE)</f>
        <v>Operational: Operational</v>
      </c>
      <c r="J259" s="28" t="str">
        <f>VLOOKUP($A259,'Plant in-Service Timing'!$C$4:$J$1354,8,FALSE)</f>
        <v>Monthly: Monthly</v>
      </c>
      <c r="K259" s="7">
        <v>5312105.2137769088</v>
      </c>
      <c r="L259" s="7">
        <v>2548592.0246710442</v>
      </c>
      <c r="M259" s="7">
        <v>1401392.172570504</v>
      </c>
      <c r="N259" s="7">
        <v>901827.34318402922</v>
      </c>
      <c r="O259" s="7">
        <v>51751.093695915617</v>
      </c>
      <c r="P259" s="7">
        <v>10215667.847898403</v>
      </c>
    </row>
    <row r="260" spans="1:16" x14ac:dyDescent="0.25">
      <c r="A260" s="5" t="s">
        <v>332</v>
      </c>
      <c r="B260" s="5" t="s">
        <v>1941</v>
      </c>
      <c r="C260" s="31" t="s">
        <v>3311</v>
      </c>
      <c r="D260" s="5" t="s">
        <v>1649</v>
      </c>
      <c r="E260" s="31" t="s">
        <v>1630</v>
      </c>
      <c r="F260" s="6" t="str">
        <f>VLOOKUP($E260,'CC master listing'!$C$2:$H$297,2,FALSE)</f>
        <v>Tyler Pavel</v>
      </c>
      <c r="G260" s="6" t="str">
        <f>VLOOKUP($E260,'CC master listing'!$C$2:$H$297,4,FALSE)</f>
        <v>Stacy Smith</v>
      </c>
      <c r="H260" s="6" t="str">
        <f>VLOOKUP($E260,'CC master listing'!$C$2:$H$297,6,FALSE)</f>
        <v>Dan Doyle</v>
      </c>
      <c r="I260" s="6" t="str">
        <f>VLOOKUP($A260,'Plant in-Service Timing'!$C$4:$J$1354,7,FALSE)</f>
        <v>% CWIP to Close: % CWIP to Close</v>
      </c>
      <c r="J260" s="28" t="str">
        <f>VLOOKUP($A260,'Plant in-Service Timing'!$C$4:$J$1354,8,FALSE)</f>
        <v>Closing every Feb, May, Aug, and Nov</v>
      </c>
      <c r="K260" s="7">
        <v>-1197580.9805616182</v>
      </c>
      <c r="L260" s="7">
        <v>-1337013.4762214276</v>
      </c>
      <c r="M260" s="7">
        <v>-633838.28153950907</v>
      </c>
      <c r="N260" s="7">
        <v>-562262.14775860903</v>
      </c>
      <c r="O260" s="7">
        <v>-584809.98716068675</v>
      </c>
      <c r="P260" s="7">
        <v>-4315504.8732418511</v>
      </c>
    </row>
    <row r="261" spans="1:16" x14ac:dyDescent="0.25">
      <c r="A261" s="5" t="s">
        <v>333</v>
      </c>
      <c r="B261" s="5" t="s">
        <v>1942</v>
      </c>
      <c r="C261" s="5" t="s">
        <v>1943</v>
      </c>
      <c r="D261" s="5" t="s">
        <v>517</v>
      </c>
      <c r="E261" s="6" t="s">
        <v>260</v>
      </c>
      <c r="F261" s="6" t="str">
        <f>VLOOKUP($E261,'CC master listing'!$C$2:$H$297,2,FALSE)</f>
        <v>Ryan Blood</v>
      </c>
      <c r="G261" s="6" t="str">
        <f>VLOOKUP($E261,'CC master listing'!$C$2:$H$297,4,FALSE)</f>
        <v>Ryan Blood</v>
      </c>
      <c r="H261" s="6" t="str">
        <f>VLOOKUP($E261,'CC master listing'!$C$2:$H$297,6,FALSE)</f>
        <v>Dan'l Koch</v>
      </c>
      <c r="I261" s="6" t="str">
        <f>VLOOKUP($A261,'Plant in-Service Timing'!$C$4:$J$1354,7,FALSE)</f>
        <v>% CWIP to Close: % CWIP to Close</v>
      </c>
      <c r="J261" s="28" t="str">
        <f>VLOOKUP($A261,'Plant in-Service Timing'!$C$4:$J$1354,8,FALSE)</f>
        <v>Closing every month at 20.6%</v>
      </c>
      <c r="K261" s="7">
        <v>4286196.8772829091</v>
      </c>
      <c r="L261" s="7">
        <v>2056391.3435453875</v>
      </c>
      <c r="M261" s="7">
        <v>1130746.1942474798</v>
      </c>
      <c r="N261" s="7">
        <v>727660.57648459554</v>
      </c>
      <c r="O261" s="7">
        <v>41756.585622613929</v>
      </c>
      <c r="P261" s="7">
        <v>8242751.5771829858</v>
      </c>
    </row>
    <row r="262" spans="1:16" x14ac:dyDescent="0.25">
      <c r="A262" s="5" t="s">
        <v>334</v>
      </c>
      <c r="B262" s="5" t="s">
        <v>1942</v>
      </c>
      <c r="C262" s="5" t="s">
        <v>1978</v>
      </c>
      <c r="D262" s="5" t="s">
        <v>517</v>
      </c>
      <c r="E262" s="6" t="s">
        <v>260</v>
      </c>
      <c r="F262" s="6" t="str">
        <f>VLOOKUP($E262,'CC master listing'!$C$2:$H$297,2,FALSE)</f>
        <v>Ryan Blood</v>
      </c>
      <c r="G262" s="6" t="str">
        <f>VLOOKUP($E262,'CC master listing'!$C$2:$H$297,4,FALSE)</f>
        <v>Ryan Blood</v>
      </c>
      <c r="H262" s="6" t="str">
        <f>VLOOKUP($E262,'CC master listing'!$C$2:$H$297,6,FALSE)</f>
        <v>Dan'l Koch</v>
      </c>
      <c r="I262" s="6" t="str">
        <f>VLOOKUP($A262,'Plant in-Service Timing'!$C$4:$J$1354,7,FALSE)</f>
        <v>Operational: Operational</v>
      </c>
      <c r="J262" s="28" t="str">
        <f>VLOOKUP($A262,'Plant in-Service Timing'!$C$4:$J$1354,8,FALSE)</f>
        <v>Monthly: Monthly</v>
      </c>
      <c r="K262" s="7">
        <v>828805.27205893782</v>
      </c>
      <c r="L262" s="7">
        <v>397636.4212245887</v>
      </c>
      <c r="M262" s="7">
        <v>218648.00754252248</v>
      </c>
      <c r="N262" s="7">
        <v>140704.90444717681</v>
      </c>
      <c r="O262" s="7">
        <v>8074.3090665358068</v>
      </c>
      <c r="P262" s="7">
        <v>1593868.9143397615</v>
      </c>
    </row>
    <row r="263" spans="1:16" x14ac:dyDescent="0.25">
      <c r="A263" s="5" t="s">
        <v>335</v>
      </c>
      <c r="B263" s="5" t="s">
        <v>1942</v>
      </c>
      <c r="C263" s="5" t="s">
        <v>1978</v>
      </c>
      <c r="D263" s="5" t="s">
        <v>517</v>
      </c>
      <c r="E263" s="6" t="s">
        <v>260</v>
      </c>
      <c r="F263" s="6" t="str">
        <f>VLOOKUP($E263,'CC master listing'!$C$2:$H$297,2,FALSE)</f>
        <v>Ryan Blood</v>
      </c>
      <c r="G263" s="6" t="str">
        <f>VLOOKUP($E263,'CC master listing'!$C$2:$H$297,4,FALSE)</f>
        <v>Ryan Blood</v>
      </c>
      <c r="H263" s="6" t="str">
        <f>VLOOKUP($E263,'CC master listing'!$C$2:$H$297,6,FALSE)</f>
        <v>Dan'l Koch</v>
      </c>
      <c r="I263" s="6" t="str">
        <f>VLOOKUP($A263,'Plant in-Service Timing'!$C$4:$J$1354,7,FALSE)</f>
        <v>Operational: Operational</v>
      </c>
      <c r="J263" s="28" t="str">
        <f>VLOOKUP($A263,'Plant in-Service Timing'!$C$4:$J$1354,8,FALSE)</f>
        <v>Monthly: Monthly</v>
      </c>
      <c r="K263" s="7">
        <v>22284363.76725252</v>
      </c>
      <c r="L263" s="7">
        <v>10691383.074415416</v>
      </c>
      <c r="M263" s="7">
        <v>5878861.9007675275</v>
      </c>
      <c r="N263" s="7">
        <v>3783179.6927981288</v>
      </c>
      <c r="O263" s="7">
        <v>217096.64075968193</v>
      </c>
      <c r="P263" s="7">
        <v>42854885.075993277</v>
      </c>
    </row>
    <row r="264" spans="1:16" x14ac:dyDescent="0.25">
      <c r="A264" s="5" t="s">
        <v>336</v>
      </c>
      <c r="B264" s="5" t="s">
        <v>1942</v>
      </c>
      <c r="C264" s="5" t="s">
        <v>1978</v>
      </c>
      <c r="D264" s="5" t="s">
        <v>517</v>
      </c>
      <c r="E264" s="6" t="s">
        <v>260</v>
      </c>
      <c r="F264" s="6" t="str">
        <f>VLOOKUP($E264,'CC master listing'!$C$2:$H$297,2,FALSE)</f>
        <v>Ryan Blood</v>
      </c>
      <c r="G264" s="6" t="str">
        <f>VLOOKUP($E264,'CC master listing'!$C$2:$H$297,4,FALSE)</f>
        <v>Ryan Blood</v>
      </c>
      <c r="H264" s="6" t="str">
        <f>VLOOKUP($E264,'CC master listing'!$C$2:$H$297,6,FALSE)</f>
        <v>Dan'l Koch</v>
      </c>
      <c r="I264" s="6" t="str">
        <f>VLOOKUP($A264,'Plant in-Service Timing'!$C$4:$J$1354,7,FALSE)</f>
        <v>Operational: Operational</v>
      </c>
      <c r="J264" s="28" t="str">
        <f>VLOOKUP($A264,'Plant in-Service Timing'!$C$4:$J$1354,8,FALSE)</f>
        <v>Monthly: Monthly</v>
      </c>
      <c r="K264" s="7">
        <v>911896.14402460807</v>
      </c>
      <c r="L264" s="7">
        <v>437500.98058336327</v>
      </c>
      <c r="M264" s="7">
        <v>240568.29957340201</v>
      </c>
      <c r="N264" s="7">
        <v>154811.10477493083</v>
      </c>
      <c r="O264" s="7">
        <v>8883.7891741998246</v>
      </c>
      <c r="P264" s="7">
        <v>1753660.3181305039</v>
      </c>
    </row>
    <row r="265" spans="1:16" x14ac:dyDescent="0.25">
      <c r="A265" s="5" t="s">
        <v>337</v>
      </c>
      <c r="B265" s="5" t="s">
        <v>1942</v>
      </c>
      <c r="C265" s="5" t="s">
        <v>1978</v>
      </c>
      <c r="D265" s="5" t="s">
        <v>517</v>
      </c>
      <c r="E265" s="6" t="s">
        <v>260</v>
      </c>
      <c r="F265" s="6" t="str">
        <f>VLOOKUP($E265,'CC master listing'!$C$2:$H$297,2,FALSE)</f>
        <v>Ryan Blood</v>
      </c>
      <c r="G265" s="6" t="str">
        <f>VLOOKUP($E265,'CC master listing'!$C$2:$H$297,4,FALSE)</f>
        <v>Ryan Blood</v>
      </c>
      <c r="H265" s="6" t="str">
        <f>VLOOKUP($E265,'CC master listing'!$C$2:$H$297,6,FALSE)</f>
        <v>Dan'l Koch</v>
      </c>
      <c r="I265" s="6" t="str">
        <f>VLOOKUP($A265,'Plant in-Service Timing'!$C$4:$J$1354,7,FALSE)</f>
        <v>Operational: Operational</v>
      </c>
      <c r="J265" s="28" t="str">
        <f>VLOOKUP($A265,'Plant in-Service Timing'!$C$4:$J$1354,8,FALSE)</f>
        <v>Monthly: Monthly</v>
      </c>
      <c r="K265" s="7">
        <v>2647092.540325176</v>
      </c>
      <c r="L265" s="7">
        <v>1269997.235623704</v>
      </c>
      <c r="M265" s="7">
        <v>698332.3215173952</v>
      </c>
      <c r="N265" s="7">
        <v>449392.53586553159</v>
      </c>
      <c r="O265" s="7">
        <v>25788.256926998514</v>
      </c>
      <c r="P265" s="7">
        <v>5090602.8902588049</v>
      </c>
    </row>
    <row r="266" spans="1:16" x14ac:dyDescent="0.25">
      <c r="A266" s="5" t="s">
        <v>338</v>
      </c>
      <c r="B266" s="5" t="s">
        <v>1942</v>
      </c>
      <c r="C266" s="5" t="s">
        <v>1978</v>
      </c>
      <c r="D266" s="5" t="s">
        <v>517</v>
      </c>
      <c r="E266" s="6" t="s">
        <v>260</v>
      </c>
      <c r="F266" s="6" t="str">
        <f>VLOOKUP($E266,'CC master listing'!$C$2:$H$297,2,FALSE)</f>
        <v>Ryan Blood</v>
      </c>
      <c r="G266" s="6" t="str">
        <f>VLOOKUP($E266,'CC master listing'!$C$2:$H$297,4,FALSE)</f>
        <v>Ryan Blood</v>
      </c>
      <c r="H266" s="6" t="str">
        <f>VLOOKUP($E266,'CC master listing'!$C$2:$H$297,6,FALSE)</f>
        <v>Dan'l Koch</v>
      </c>
      <c r="I266" s="6" t="str">
        <f>VLOOKUP($A266,'Plant in-Service Timing'!$C$4:$J$1354,7,FALSE)</f>
        <v>Operational: Operational</v>
      </c>
      <c r="J266" s="28" t="str">
        <f>VLOOKUP($A266,'Plant in-Service Timing'!$C$4:$J$1354,8,FALSE)</f>
        <v>Monthly: Monthly</v>
      </c>
      <c r="K266" s="7">
        <v>1073102.505514153</v>
      </c>
      <c r="L266" s="7">
        <v>514843.05697013269</v>
      </c>
      <c r="M266" s="7">
        <v>283096.32265813317</v>
      </c>
      <c r="N266" s="7">
        <v>182178.84295704364</v>
      </c>
      <c r="O266" s="7">
        <v>10454.278684871904</v>
      </c>
      <c r="P266" s="7">
        <v>2063675.0067843345</v>
      </c>
    </row>
    <row r="267" spans="1:16" x14ac:dyDescent="0.25">
      <c r="A267" s="5" t="s">
        <v>339</v>
      </c>
      <c r="B267" s="5" t="s">
        <v>1942</v>
      </c>
      <c r="C267" s="5" t="s">
        <v>1978</v>
      </c>
      <c r="D267" s="5" t="s">
        <v>517</v>
      </c>
      <c r="E267" s="6" t="s">
        <v>260</v>
      </c>
      <c r="F267" s="6" t="str">
        <f>VLOOKUP($E267,'CC master listing'!$C$2:$H$297,2,FALSE)</f>
        <v>Ryan Blood</v>
      </c>
      <c r="G267" s="6" t="str">
        <f>VLOOKUP($E267,'CC master listing'!$C$2:$H$297,4,FALSE)</f>
        <v>Ryan Blood</v>
      </c>
      <c r="H267" s="6" t="str">
        <f>VLOOKUP($E267,'CC master listing'!$C$2:$H$297,6,FALSE)</f>
        <v>Dan'l Koch</v>
      </c>
      <c r="I267" s="6" t="str">
        <f>VLOOKUP($A267,'Plant in-Service Timing'!$C$4:$J$1354,7,FALSE)</f>
        <v>Operational: Operational</v>
      </c>
      <c r="J267" s="28" t="str">
        <f>VLOOKUP($A267,'Plant in-Service Timing'!$C$4:$J$1354,8,FALSE)</f>
        <v>Monthly: Monthly</v>
      </c>
      <c r="K267" s="7">
        <v>8021879.1122941701</v>
      </c>
      <c r="L267" s="7">
        <v>3848661.9345274805</v>
      </c>
      <c r="M267" s="7">
        <v>2116260.5304052322</v>
      </c>
      <c r="N267" s="7">
        <v>1361861.1898765557</v>
      </c>
      <c r="O267" s="7">
        <v>78149.999077762783</v>
      </c>
      <c r="P267" s="7">
        <v>15426812.766181203</v>
      </c>
    </row>
    <row r="268" spans="1:16" x14ac:dyDescent="0.25">
      <c r="A268" s="5" t="s">
        <v>340</v>
      </c>
      <c r="B268" s="5" t="s">
        <v>1942</v>
      </c>
      <c r="C268" s="5" t="s">
        <v>1978</v>
      </c>
      <c r="D268" s="5" t="s">
        <v>517</v>
      </c>
      <c r="E268" s="6" t="s">
        <v>260</v>
      </c>
      <c r="F268" s="6" t="str">
        <f>VLOOKUP($E268,'CC master listing'!$C$2:$H$297,2,FALSE)</f>
        <v>Ryan Blood</v>
      </c>
      <c r="G268" s="6" t="str">
        <f>VLOOKUP($E268,'CC master listing'!$C$2:$H$297,4,FALSE)</f>
        <v>Ryan Blood</v>
      </c>
      <c r="H268" s="6" t="str">
        <f>VLOOKUP($E268,'CC master listing'!$C$2:$H$297,6,FALSE)</f>
        <v>Dan'l Koch</v>
      </c>
      <c r="I268" s="6" t="str">
        <f>VLOOKUP($A268,'Plant in-Service Timing'!$C$4:$J$1354,7,FALSE)</f>
        <v>Operational: Operational</v>
      </c>
      <c r="J268" s="28" t="str">
        <f>VLOOKUP($A268,'Plant in-Service Timing'!$C$4:$J$1354,8,FALSE)</f>
        <v>Monthly: Monthly</v>
      </c>
      <c r="K268" s="7">
        <v>20595328.958528161</v>
      </c>
      <c r="L268" s="7">
        <v>9881033.7929774988</v>
      </c>
      <c r="M268" s="7">
        <v>5433275.8167406805</v>
      </c>
      <c r="N268" s="7">
        <v>3496435.038315984</v>
      </c>
      <c r="O268" s="7">
        <v>200641.88410025754</v>
      </c>
      <c r="P268" s="7">
        <v>39606715.490662575</v>
      </c>
    </row>
    <row r="269" spans="1:16" x14ac:dyDescent="0.25">
      <c r="A269" s="5" t="s">
        <v>341</v>
      </c>
      <c r="B269" s="5" t="s">
        <v>1942</v>
      </c>
      <c r="C269" s="5" t="s">
        <v>1978</v>
      </c>
      <c r="D269" s="5" t="s">
        <v>517</v>
      </c>
      <c r="E269" s="6" t="s">
        <v>260</v>
      </c>
      <c r="F269" s="6" t="str">
        <f>VLOOKUP($E269,'CC master listing'!$C$2:$H$297,2,FALSE)</f>
        <v>Ryan Blood</v>
      </c>
      <c r="G269" s="6" t="str">
        <f>VLOOKUP($E269,'CC master listing'!$C$2:$H$297,4,FALSE)</f>
        <v>Ryan Blood</v>
      </c>
      <c r="H269" s="6" t="str">
        <f>VLOOKUP($E269,'CC master listing'!$C$2:$H$297,6,FALSE)</f>
        <v>Dan'l Koch</v>
      </c>
      <c r="I269" s="6" t="str">
        <f>VLOOKUP($A269,'Plant in-Service Timing'!$C$4:$J$1354,7,FALSE)</f>
        <v>Operational: Operational</v>
      </c>
      <c r="J269" s="28" t="str">
        <f>VLOOKUP($A269,'Plant in-Service Timing'!$C$4:$J$1354,8,FALSE)</f>
        <v>Monthly: Monthly</v>
      </c>
      <c r="K269" s="7">
        <v>1987025.0198688125</v>
      </c>
      <c r="L269" s="7">
        <v>953316.23050795903</v>
      </c>
      <c r="M269" s="7">
        <v>524199.20116116473</v>
      </c>
      <c r="N269" s="7">
        <v>337333.9612816908</v>
      </c>
      <c r="O269" s="7">
        <v>19357.808974240321</v>
      </c>
      <c r="P269" s="7">
        <v>3821232.2217938676</v>
      </c>
    </row>
    <row r="270" spans="1:16" x14ac:dyDescent="0.25">
      <c r="A270" s="5" t="s">
        <v>342</v>
      </c>
      <c r="B270" s="5" t="s">
        <v>1944</v>
      </c>
      <c r="C270" s="5" t="s">
        <v>1945</v>
      </c>
      <c r="D270" s="5" t="s">
        <v>517</v>
      </c>
      <c r="E270" s="6" t="s">
        <v>260</v>
      </c>
      <c r="F270" s="6" t="str">
        <f>VLOOKUP($E270,'CC master listing'!$C$2:$H$297,2,FALSE)</f>
        <v>Ryan Blood</v>
      </c>
      <c r="G270" s="6" t="str">
        <f>VLOOKUP($E270,'CC master listing'!$C$2:$H$297,4,FALSE)</f>
        <v>Ryan Blood</v>
      </c>
      <c r="H270" s="6" t="str">
        <f>VLOOKUP($E270,'CC master listing'!$C$2:$H$297,6,FALSE)</f>
        <v>Dan'l Koch</v>
      </c>
      <c r="I270" s="6" t="str">
        <f>VLOOKUP($A270,'Plant in-Service Timing'!$C$4:$J$1354,7,FALSE)</f>
        <v>Operational: Operational</v>
      </c>
      <c r="J270" s="28" t="str">
        <f>VLOOKUP($A270,'Plant in-Service Timing'!$C$4:$J$1354,8,FALSE)</f>
        <v>Monthly: Monthly</v>
      </c>
      <c r="K270" s="7">
        <v>111098.66926861262</v>
      </c>
      <c r="L270" s="7">
        <v>118503.00096017978</v>
      </c>
      <c r="M270" s="7">
        <v>122317.81607602921</v>
      </c>
      <c r="N270" s="7">
        <v>123598.66136898483</v>
      </c>
      <c r="O270" s="7">
        <v>124910.24457972359</v>
      </c>
      <c r="P270" s="7">
        <v>600428.3922535301</v>
      </c>
    </row>
    <row r="271" spans="1:16" x14ac:dyDescent="0.25">
      <c r="A271" s="5" t="s">
        <v>343</v>
      </c>
      <c r="B271" s="5" t="s">
        <v>1919</v>
      </c>
      <c r="C271" s="5" t="s">
        <v>1920</v>
      </c>
      <c r="D271" s="5" t="s">
        <v>517</v>
      </c>
      <c r="E271" s="6" t="s">
        <v>243</v>
      </c>
      <c r="F271" s="6" t="str">
        <f>VLOOKUP($E271,'CC master listing'!$C$2:$H$297,2,FALSE)</f>
        <v>RaeLynn S Asah</v>
      </c>
      <c r="G271" s="6" t="str">
        <f>VLOOKUP($E271,'CC master listing'!$C$2:$H$297,4,FALSE)</f>
        <v>Ryan Blood</v>
      </c>
      <c r="H271" s="6" t="str">
        <f>VLOOKUP($E271,'CC master listing'!$C$2:$H$297,6,FALSE)</f>
        <v>Dan'l Koch</v>
      </c>
      <c r="I271" s="6" t="str">
        <f>VLOOKUP($A271,'Plant in-Service Timing'!$C$4:$J$1354,7,FALSE)</f>
        <v>% CWIP to Close: % CWIP to Close</v>
      </c>
      <c r="J271" s="28" t="str">
        <f>VLOOKUP($A271,'Plant in-Service Timing'!$C$4:$J$1354,8,FALSE)</f>
        <v>Closing every December</v>
      </c>
      <c r="K271" s="7">
        <v>498800.76931438065</v>
      </c>
      <c r="L271" s="7">
        <v>533129.74898898124</v>
      </c>
      <c r="M271" s="7">
        <v>439269.29037828586</v>
      </c>
      <c r="N271" s="7">
        <v>456425.6341737553</v>
      </c>
      <c r="O271" s="7">
        <v>488678.41349142254</v>
      </c>
      <c r="P271" s="7">
        <v>2416303.8563468256</v>
      </c>
    </row>
    <row r="272" spans="1:16" x14ac:dyDescent="0.25">
      <c r="A272" s="5" t="s">
        <v>344</v>
      </c>
      <c r="B272" s="5" t="s">
        <v>1944</v>
      </c>
      <c r="C272" s="5" t="s">
        <v>1945</v>
      </c>
      <c r="D272" s="5" t="s">
        <v>517</v>
      </c>
      <c r="E272" s="6" t="s">
        <v>260</v>
      </c>
      <c r="F272" s="6" t="str">
        <f>VLOOKUP($E272,'CC master listing'!$C$2:$H$297,2,FALSE)</f>
        <v>Ryan Blood</v>
      </c>
      <c r="G272" s="6" t="str">
        <f>VLOOKUP($E272,'CC master listing'!$C$2:$H$297,4,FALSE)</f>
        <v>Ryan Blood</v>
      </c>
      <c r="H272" s="6" t="str">
        <f>VLOOKUP($E272,'CC master listing'!$C$2:$H$297,6,FALSE)</f>
        <v>Dan'l Koch</v>
      </c>
      <c r="I272" s="6" t="str">
        <f>VLOOKUP($A272,'Plant in-Service Timing'!$C$4:$J$1354,7,FALSE)</f>
        <v>Operational: Operational</v>
      </c>
      <c r="J272" s="28" t="str">
        <f>VLOOKUP($A272,'Plant in-Service Timing'!$C$4:$J$1354,8,FALSE)</f>
        <v>Monthly: Monthly</v>
      </c>
      <c r="K272" s="7">
        <v>21261140.96423544</v>
      </c>
      <c r="L272" s="7">
        <v>22678120.491323516</v>
      </c>
      <c r="M272" s="7">
        <v>23408168.136939242</v>
      </c>
      <c r="N272" s="7">
        <v>23653285.675305475</v>
      </c>
      <c r="O272" s="7">
        <v>23904285.581185792</v>
      </c>
      <c r="P272" s="7">
        <v>114905000.84898946</v>
      </c>
    </row>
    <row r="273" spans="1:16" x14ac:dyDescent="0.25">
      <c r="A273" s="5" t="s">
        <v>345</v>
      </c>
      <c r="B273" s="5" t="s">
        <v>1944</v>
      </c>
      <c r="C273" s="5" t="s">
        <v>1945</v>
      </c>
      <c r="D273" s="5" t="s">
        <v>517</v>
      </c>
      <c r="E273" s="6" t="s">
        <v>260</v>
      </c>
      <c r="F273" s="6" t="str">
        <f>VLOOKUP($E273,'CC master listing'!$C$2:$H$297,2,FALSE)</f>
        <v>Ryan Blood</v>
      </c>
      <c r="G273" s="6" t="str">
        <f>VLOOKUP($E273,'CC master listing'!$C$2:$H$297,4,FALSE)</f>
        <v>Ryan Blood</v>
      </c>
      <c r="H273" s="6" t="str">
        <f>VLOOKUP($E273,'CC master listing'!$C$2:$H$297,6,FALSE)</f>
        <v>Dan'l Koch</v>
      </c>
      <c r="I273" s="6" t="str">
        <f>VLOOKUP($A273,'Plant in-Service Timing'!$C$4:$J$1354,7,FALSE)</f>
        <v>Operational: Operational</v>
      </c>
      <c r="J273" s="28" t="str">
        <f>VLOOKUP($A273,'Plant in-Service Timing'!$C$4:$J$1354,8,FALSE)</f>
        <v>Monthly: Monthly</v>
      </c>
      <c r="K273" s="7">
        <v>665386.83654223557</v>
      </c>
      <c r="L273" s="7">
        <v>709732.5057873769</v>
      </c>
      <c r="M273" s="7">
        <v>732580.01403062884</v>
      </c>
      <c r="N273" s="7">
        <v>740251.19140106859</v>
      </c>
      <c r="O273" s="7">
        <v>748106.46283861774</v>
      </c>
      <c r="P273" s="7">
        <v>3596057.0105999275</v>
      </c>
    </row>
    <row r="274" spans="1:16" x14ac:dyDescent="0.25">
      <c r="A274" s="5" t="s">
        <v>346</v>
      </c>
      <c r="B274" s="5" t="s">
        <v>1944</v>
      </c>
      <c r="C274" s="5" t="s">
        <v>1945</v>
      </c>
      <c r="D274" s="5" t="s">
        <v>517</v>
      </c>
      <c r="E274" s="6" t="s">
        <v>260</v>
      </c>
      <c r="F274" s="6" t="str">
        <f>VLOOKUP($E274,'CC master listing'!$C$2:$H$297,2,FALSE)</f>
        <v>Ryan Blood</v>
      </c>
      <c r="G274" s="6" t="str">
        <f>VLOOKUP($E274,'CC master listing'!$C$2:$H$297,4,FALSE)</f>
        <v>Ryan Blood</v>
      </c>
      <c r="H274" s="6" t="str">
        <f>VLOOKUP($E274,'CC master listing'!$C$2:$H$297,6,FALSE)</f>
        <v>Dan'l Koch</v>
      </c>
      <c r="I274" s="6" t="str">
        <f>VLOOKUP($A274,'Plant in-Service Timing'!$C$4:$J$1354,7,FALSE)</f>
        <v>In-Service Date: In-Service Date</v>
      </c>
      <c r="J274" s="28">
        <f>VLOOKUP($A274,'Plant in-Service Timing'!$C$4:$J$1354,8,FALSE)</f>
        <v>45261</v>
      </c>
      <c r="K274" s="7">
        <v>1848904.885159632</v>
      </c>
      <c r="L274" s="7">
        <v>1972127.8285666441</v>
      </c>
      <c r="M274" s="7">
        <v>2035614.0102653885</v>
      </c>
      <c r="N274" s="7">
        <v>2056929.8472134639</v>
      </c>
      <c r="O274" s="7">
        <v>2078757.2248192674</v>
      </c>
      <c r="P274" s="7">
        <v>9992333.7960243952</v>
      </c>
    </row>
    <row r="275" spans="1:16" x14ac:dyDescent="0.25">
      <c r="A275" s="5" t="s">
        <v>347</v>
      </c>
      <c r="B275" s="5" t="s">
        <v>1944</v>
      </c>
      <c r="C275" s="5" t="s">
        <v>1945</v>
      </c>
      <c r="D275" s="5" t="s">
        <v>517</v>
      </c>
      <c r="E275" s="6" t="s">
        <v>260</v>
      </c>
      <c r="F275" s="6" t="str">
        <f>VLOOKUP($E275,'CC master listing'!$C$2:$H$297,2,FALSE)</f>
        <v>Ryan Blood</v>
      </c>
      <c r="G275" s="6" t="str">
        <f>VLOOKUP($E275,'CC master listing'!$C$2:$H$297,4,FALSE)</f>
        <v>Ryan Blood</v>
      </c>
      <c r="H275" s="6" t="str">
        <f>VLOOKUP($E275,'CC master listing'!$C$2:$H$297,6,FALSE)</f>
        <v>Dan'l Koch</v>
      </c>
      <c r="I275" s="6" t="str">
        <f>VLOOKUP($A275,'Plant in-Service Timing'!$C$4:$J$1354,7,FALSE)</f>
        <v>In-Service Date: In-Service Date</v>
      </c>
      <c r="J275" s="28">
        <f>VLOOKUP($A275,'Plant in-Service Timing'!$C$4:$J$1354,8,FALSE)</f>
        <v>45992</v>
      </c>
      <c r="K275" s="7">
        <v>1535503.0055896558</v>
      </c>
      <c r="L275" s="7">
        <v>1637838.8269062478</v>
      </c>
      <c r="M275" s="7">
        <v>1690563.6715395721</v>
      </c>
      <c r="N275" s="7">
        <v>1708266.3299960166</v>
      </c>
      <c r="O275" s="7">
        <v>1726393.819509876</v>
      </c>
      <c r="P275" s="7">
        <v>8298565.6535413684</v>
      </c>
    </row>
    <row r="276" spans="1:16" x14ac:dyDescent="0.25">
      <c r="A276" s="5" t="s">
        <v>348</v>
      </c>
      <c r="B276" s="5" t="s">
        <v>1944</v>
      </c>
      <c r="C276" s="5" t="s">
        <v>1945</v>
      </c>
      <c r="D276" s="5" t="s">
        <v>517</v>
      </c>
      <c r="E276" s="6" t="s">
        <v>260</v>
      </c>
      <c r="F276" s="6" t="str">
        <f>VLOOKUP($E276,'CC master listing'!$C$2:$H$297,2,FALSE)</f>
        <v>Ryan Blood</v>
      </c>
      <c r="G276" s="6" t="str">
        <f>VLOOKUP($E276,'CC master listing'!$C$2:$H$297,4,FALSE)</f>
        <v>Ryan Blood</v>
      </c>
      <c r="H276" s="6" t="str">
        <f>VLOOKUP($E276,'CC master listing'!$C$2:$H$297,6,FALSE)</f>
        <v>Dan'l Koch</v>
      </c>
      <c r="I276" s="6" t="str">
        <f>VLOOKUP($A276,'Plant in-Service Timing'!$C$4:$J$1354,7,FALSE)</f>
        <v>Operational: Operational</v>
      </c>
      <c r="J276" s="28" t="str">
        <f>VLOOKUP($A276,'Plant in-Service Timing'!$C$4:$J$1354,8,FALSE)</f>
        <v>Monthly: Monthly</v>
      </c>
      <c r="K276" s="7">
        <v>293108.03146072564</v>
      </c>
      <c r="L276" s="7">
        <v>312642.64065708121</v>
      </c>
      <c r="M276" s="7">
        <v>322707.14418673195</v>
      </c>
      <c r="N276" s="7">
        <v>326086.35696124443</v>
      </c>
      <c r="O276" s="7">
        <v>329546.66459163598</v>
      </c>
      <c r="P276" s="7">
        <v>1584090.8378574194</v>
      </c>
    </row>
    <row r="277" spans="1:16" x14ac:dyDescent="0.25">
      <c r="A277" s="5" t="s">
        <v>349</v>
      </c>
      <c r="B277" s="5" t="s">
        <v>1944</v>
      </c>
      <c r="C277" s="5" t="s">
        <v>1945</v>
      </c>
      <c r="D277" s="5" t="s">
        <v>517</v>
      </c>
      <c r="E277" s="6" t="s">
        <v>260</v>
      </c>
      <c r="F277" s="6" t="str">
        <f>VLOOKUP($E277,'CC master listing'!$C$2:$H$297,2,FALSE)</f>
        <v>Ryan Blood</v>
      </c>
      <c r="G277" s="6" t="str">
        <f>VLOOKUP($E277,'CC master listing'!$C$2:$H$297,4,FALSE)</f>
        <v>Ryan Blood</v>
      </c>
      <c r="H277" s="6" t="str">
        <f>VLOOKUP($E277,'CC master listing'!$C$2:$H$297,6,FALSE)</f>
        <v>Dan'l Koch</v>
      </c>
      <c r="I277" s="6" t="str">
        <f>VLOOKUP($A277,'Plant in-Service Timing'!$C$4:$J$1354,7,FALSE)</f>
        <v>Operational: Operational</v>
      </c>
      <c r="J277" s="28" t="str">
        <f>VLOOKUP($A277,'Plant in-Service Timing'!$C$4:$J$1354,8,FALSE)</f>
        <v>Monthly: Monthly</v>
      </c>
      <c r="K277" s="7">
        <v>70674.529379572064</v>
      </c>
      <c r="L277" s="7">
        <v>75384.735731428082</v>
      </c>
      <c r="M277" s="7">
        <v>77811.499839024225</v>
      </c>
      <c r="N277" s="7">
        <v>78626.299322074556</v>
      </c>
      <c r="O277" s="7">
        <v>79460.6524855405</v>
      </c>
      <c r="P277" s="7">
        <v>381957.71675763943</v>
      </c>
    </row>
    <row r="278" spans="1:16" x14ac:dyDescent="0.25">
      <c r="A278" s="5" t="s">
        <v>350</v>
      </c>
      <c r="B278" s="5" t="s">
        <v>1969</v>
      </c>
      <c r="C278" s="5" t="s">
        <v>1137</v>
      </c>
      <c r="D278" s="5" t="s">
        <v>517</v>
      </c>
      <c r="E278" s="6" t="s">
        <v>175</v>
      </c>
      <c r="F278" s="6" t="str">
        <f>VLOOKUP($E278,'CC master listing'!$C$2:$H$297,2,FALSE)</f>
        <v>Stephanie Kreshel</v>
      </c>
      <c r="G278" s="6" t="str">
        <f>VLOOKUP($E278,'CC master listing'!$C$2:$H$297,4,FALSE)</f>
        <v>Roque Bamba</v>
      </c>
      <c r="H278" s="6" t="str">
        <f>VLOOKUP($E278,'CC master listing'!$C$2:$H$297,6,FALSE)</f>
        <v>Dan'l Koch</v>
      </c>
      <c r="I278" s="6" t="str">
        <f>VLOOKUP($A278,'Plant in-Service Timing'!$C$4:$J$1354,7,FALSE)</f>
        <v>Operational: Operational</v>
      </c>
      <c r="J278" s="28" t="str">
        <f>VLOOKUP($A278,'Plant in-Service Timing'!$C$4:$J$1354,8,FALSE)</f>
        <v>Monthly: Monthly</v>
      </c>
      <c r="K278" s="7">
        <v>464631.36172820412</v>
      </c>
      <c r="L278" s="7">
        <v>466653.76121675287</v>
      </c>
      <c r="M278" s="7">
        <v>476512.17463120312</v>
      </c>
      <c r="N278" s="7">
        <v>474770.34236103838</v>
      </c>
      <c r="O278" s="7">
        <v>483923.97045858717</v>
      </c>
      <c r="P278" s="7">
        <v>2366491.6103957854</v>
      </c>
    </row>
    <row r="279" spans="1:16" x14ac:dyDescent="0.25">
      <c r="A279" s="5" t="s">
        <v>351</v>
      </c>
      <c r="B279" s="5" t="s">
        <v>1969</v>
      </c>
      <c r="C279" s="5" t="s">
        <v>1137</v>
      </c>
      <c r="D279" s="5" t="s">
        <v>517</v>
      </c>
      <c r="E279" s="6" t="s">
        <v>175</v>
      </c>
      <c r="F279" s="6" t="str">
        <f>VLOOKUP($E279,'CC master listing'!$C$2:$H$297,2,FALSE)</f>
        <v>Stephanie Kreshel</v>
      </c>
      <c r="G279" s="6" t="str">
        <f>VLOOKUP($E279,'CC master listing'!$C$2:$H$297,4,FALSE)</f>
        <v>Roque Bamba</v>
      </c>
      <c r="H279" s="6" t="str">
        <f>VLOOKUP($E279,'CC master listing'!$C$2:$H$297,6,FALSE)</f>
        <v>Dan'l Koch</v>
      </c>
      <c r="I279" s="6" t="str">
        <f>VLOOKUP($A279,'Plant in-Service Timing'!$C$4:$J$1354,7,FALSE)</f>
        <v>Operational: Operational</v>
      </c>
      <c r="J279" s="28" t="str">
        <f>VLOOKUP($A279,'Plant in-Service Timing'!$C$4:$J$1354,8,FALSE)</f>
        <v>Monthly: Monthly</v>
      </c>
      <c r="K279" s="7">
        <v>3965709.1292734561</v>
      </c>
      <c r="L279" s="7">
        <v>3982970.659112832</v>
      </c>
      <c r="M279" s="7">
        <v>4067113.9247168167</v>
      </c>
      <c r="N279" s="7">
        <v>4052247.0846701991</v>
      </c>
      <c r="O279" s="7">
        <v>4130374.8855517437</v>
      </c>
      <c r="P279" s="7">
        <v>20198415.683325049</v>
      </c>
    </row>
    <row r="280" spans="1:16" x14ac:dyDescent="0.25">
      <c r="A280" s="5" t="s">
        <v>352</v>
      </c>
      <c r="B280" s="5" t="s">
        <v>1979</v>
      </c>
      <c r="C280" s="5" t="s">
        <v>1980</v>
      </c>
      <c r="D280" s="5" t="s">
        <v>1763</v>
      </c>
      <c r="E280" s="6" t="s">
        <v>353</v>
      </c>
      <c r="F280" s="6" t="str">
        <f>VLOOKUP($E280,'CC master listing'!$C$2:$H$297,2,FALSE)</f>
        <v>Kathleen Weatherby</v>
      </c>
      <c r="G280" s="6" t="str">
        <f>VLOOKUP($E280,'CC master listing'!$C$2:$H$297,4,FALSE)</f>
        <v>David Landers</v>
      </c>
      <c r="H280" s="6" t="str">
        <f>VLOOKUP($E280,'CC master listing'!$C$2:$H$297,6,FALSE)</f>
        <v>Joshua Jacobs</v>
      </c>
      <c r="I280" s="6" t="str">
        <f>VLOOKUP($A280,'Plant in-Service Timing'!$C$4:$J$1354,7,FALSE)</f>
        <v>% CWIP to Close: % CWIP to Close</v>
      </c>
      <c r="J280" s="28" t="str">
        <f>VLOOKUP($A280,'Plant in-Service Timing'!$C$4:$J$1354,8,FALSE)</f>
        <v>Closing every month at 15%</v>
      </c>
      <c r="K280" s="7">
        <v>784270.47498680872</v>
      </c>
      <c r="L280" s="7">
        <v>937203.36674279545</v>
      </c>
      <c r="M280" s="7">
        <v>999533.73748325417</v>
      </c>
      <c r="N280" s="7">
        <v>948505.20821928838</v>
      </c>
      <c r="O280" s="7">
        <v>1008352.6625678531</v>
      </c>
      <c r="P280" s="7">
        <v>4677865.45</v>
      </c>
    </row>
    <row r="281" spans="1:16" x14ac:dyDescent="0.25">
      <c r="A281" s="5" t="s">
        <v>354</v>
      </c>
      <c r="B281" s="5" t="s">
        <v>1969</v>
      </c>
      <c r="C281" s="5" t="s">
        <v>1137</v>
      </c>
      <c r="D281" s="5" t="s">
        <v>517</v>
      </c>
      <c r="E281" s="6" t="s">
        <v>355</v>
      </c>
      <c r="F281" s="6" t="str">
        <f>VLOOKUP($E281,'CC master listing'!$C$2:$H$297,2,FALSE)</f>
        <v>Philip Puzon</v>
      </c>
      <c r="G281" s="6" t="str">
        <f>VLOOKUP($E281,'CC master listing'!$C$2:$H$297,4,FALSE)</f>
        <v>Kaaren Daugherty</v>
      </c>
      <c r="H281" s="6" t="str">
        <f>VLOOKUP($E281,'CC master listing'!$C$2:$H$297,6,FALSE)</f>
        <v>Dan'l Koch</v>
      </c>
      <c r="I281" s="6" t="str">
        <f>VLOOKUP($A281,'Plant in-Service Timing'!$C$4:$J$1354,7,FALSE)</f>
        <v>Operational: Operational</v>
      </c>
      <c r="J281" s="28" t="str">
        <f>VLOOKUP($A281,'Plant in-Service Timing'!$C$4:$J$1354,8,FALSE)</f>
        <v>Monthly: Monthly</v>
      </c>
      <c r="K281" s="7">
        <v>1634904.805372068</v>
      </c>
      <c r="L281" s="7">
        <v>1642021.0504527118</v>
      </c>
      <c r="M281" s="7">
        <v>1676709.9862246681</v>
      </c>
      <c r="N281" s="7">
        <v>1670580.9768998285</v>
      </c>
      <c r="O281" s="7">
        <v>1702789.9748194085</v>
      </c>
      <c r="P281" s="7">
        <v>8327006.7937686853</v>
      </c>
    </row>
    <row r="282" spans="1:16" x14ac:dyDescent="0.25">
      <c r="A282" s="5" t="s">
        <v>356</v>
      </c>
      <c r="B282" s="5" t="s">
        <v>1979</v>
      </c>
      <c r="C282" s="5" t="s">
        <v>1980</v>
      </c>
      <c r="D282" s="5" t="s">
        <v>1763</v>
      </c>
      <c r="E282" s="6" t="s">
        <v>175</v>
      </c>
      <c r="F282" s="6" t="str">
        <f>VLOOKUP($E282,'CC master listing'!$C$2:$H$297,2,FALSE)</f>
        <v>Stephanie Kreshel</v>
      </c>
      <c r="G282" s="6" t="str">
        <f>VLOOKUP($E282,'CC master listing'!$C$2:$H$297,4,FALSE)</f>
        <v>Roque Bamba</v>
      </c>
      <c r="H282" s="6" t="str">
        <f>VLOOKUP($E282,'CC master listing'!$C$2:$H$297,6,FALSE)</f>
        <v>Dan'l Koch</v>
      </c>
      <c r="I282" s="6" t="str">
        <f>VLOOKUP($A282,'Plant in-Service Timing'!$C$4:$J$1354,7,FALSE)</f>
        <v>Operational: Operational</v>
      </c>
      <c r="J282" s="28" t="str">
        <f>VLOOKUP($A282,'Plant in-Service Timing'!$C$4:$J$1354,8,FALSE)</f>
        <v>Monthly: Monthly</v>
      </c>
      <c r="K282" s="7">
        <v>587875.74543781439</v>
      </c>
      <c r="L282" s="7">
        <v>702511.62758615508</v>
      </c>
      <c r="M282" s="7">
        <v>749233.40831247729</v>
      </c>
      <c r="N282" s="7">
        <v>710983.29481667886</v>
      </c>
      <c r="O282" s="7">
        <v>755843.92384687427</v>
      </c>
      <c r="P282" s="7">
        <v>3506448</v>
      </c>
    </row>
    <row r="283" spans="1:16" x14ac:dyDescent="0.25">
      <c r="A283" s="5" t="s">
        <v>357</v>
      </c>
      <c r="B283" s="5" t="s">
        <v>1979</v>
      </c>
      <c r="C283" s="5" t="s">
        <v>1980</v>
      </c>
      <c r="D283" s="5" t="s">
        <v>1763</v>
      </c>
      <c r="E283" s="6" t="s">
        <v>175</v>
      </c>
      <c r="F283" s="6" t="str">
        <f>VLOOKUP($E283,'CC master listing'!$C$2:$H$297,2,FALSE)</f>
        <v>Stephanie Kreshel</v>
      </c>
      <c r="G283" s="6" t="str">
        <f>VLOOKUP($E283,'CC master listing'!$C$2:$H$297,4,FALSE)</f>
        <v>Roque Bamba</v>
      </c>
      <c r="H283" s="6" t="str">
        <f>VLOOKUP($E283,'CC master listing'!$C$2:$H$297,6,FALSE)</f>
        <v>Dan'l Koch</v>
      </c>
      <c r="I283" s="6" t="str">
        <f>VLOOKUP($A283,'Plant in-Service Timing'!$C$4:$J$1354,7,FALSE)</f>
        <v>Operational: Operational</v>
      </c>
      <c r="J283" s="28" t="str">
        <f>VLOOKUP($A283,'Plant in-Service Timing'!$C$4:$J$1354,8,FALSE)</f>
        <v>Monthly: Monthly</v>
      </c>
      <c r="K283" s="7">
        <v>544880.79465969477</v>
      </c>
      <c r="L283" s="7">
        <v>651132.65323056339</v>
      </c>
      <c r="M283" s="7">
        <v>694437.38421774842</v>
      </c>
      <c r="N283" s="7">
        <v>658984.73559402837</v>
      </c>
      <c r="O283" s="7">
        <v>700564.43229796679</v>
      </c>
      <c r="P283" s="7">
        <v>3250000.0000000019</v>
      </c>
    </row>
    <row r="284" spans="1:16" x14ac:dyDescent="0.25">
      <c r="A284" s="5" t="s">
        <v>358</v>
      </c>
      <c r="B284" s="5" t="s">
        <v>1981</v>
      </c>
      <c r="C284" s="5" t="s">
        <v>1982</v>
      </c>
      <c r="D284" s="5" t="s">
        <v>1763</v>
      </c>
      <c r="E284" s="6" t="s">
        <v>353</v>
      </c>
      <c r="F284" s="6" t="str">
        <f>VLOOKUP($E284,'CC master listing'!$C$2:$H$297,2,FALSE)</f>
        <v>Kathleen Weatherby</v>
      </c>
      <c r="G284" s="6" t="str">
        <f>VLOOKUP($E284,'CC master listing'!$C$2:$H$297,4,FALSE)</f>
        <v>David Landers</v>
      </c>
      <c r="H284" s="6" t="str">
        <f>VLOOKUP($E284,'CC master listing'!$C$2:$H$297,6,FALSE)</f>
        <v>Joshua Jacobs</v>
      </c>
      <c r="I284" s="6" t="str">
        <f>VLOOKUP($A284,'Plant in-Service Timing'!$C$4:$J$1354,7,FALSE)</f>
        <v>% CWIP to Close: % CWIP to Close</v>
      </c>
      <c r="J284" s="28" t="str">
        <f>VLOOKUP($A284,'Plant in-Service Timing'!$C$4:$J$1354,8,FALSE)</f>
        <v>Closing every month at 15.64%</v>
      </c>
      <c r="K284" s="7">
        <v>56388496.903282665</v>
      </c>
      <c r="L284" s="7">
        <v>57394874.485170968</v>
      </c>
      <c r="M284" s="7">
        <v>58609584.924899049</v>
      </c>
      <c r="N284" s="7">
        <v>60604965.814903557</v>
      </c>
      <c r="O284" s="7">
        <v>62805476.983654082</v>
      </c>
      <c r="P284" s="7">
        <v>295803399.11191034</v>
      </c>
    </row>
    <row r="285" spans="1:16" x14ac:dyDescent="0.25">
      <c r="A285" s="5" t="s">
        <v>359</v>
      </c>
      <c r="B285" s="5" t="s">
        <v>1979</v>
      </c>
      <c r="C285" s="5" t="s">
        <v>1980</v>
      </c>
      <c r="D285" s="5" t="s">
        <v>1763</v>
      </c>
      <c r="E285" s="6" t="s">
        <v>175</v>
      </c>
      <c r="F285" s="6" t="str">
        <f>VLOOKUP($E285,'CC master listing'!$C$2:$H$297,2,FALSE)</f>
        <v>Stephanie Kreshel</v>
      </c>
      <c r="G285" s="6" t="str">
        <f>VLOOKUP($E285,'CC master listing'!$C$2:$H$297,4,FALSE)</f>
        <v>Roque Bamba</v>
      </c>
      <c r="H285" s="6" t="str">
        <f>VLOOKUP($E285,'CC master listing'!$C$2:$H$297,6,FALSE)</f>
        <v>Dan'l Koch</v>
      </c>
      <c r="I285" s="6" t="str">
        <f>VLOOKUP($A285,'Plant in-Service Timing'!$C$4:$J$1354,7,FALSE)</f>
        <v>% CWIP to Close: % CWIP to Close</v>
      </c>
      <c r="J285" s="28" t="str">
        <f>VLOOKUP($A285,'Plant in-Service Timing'!$C$4:$J$1354,8,FALSE)</f>
        <v>Closing every month at 18.20%</v>
      </c>
      <c r="K285" s="7">
        <v>4694357.6155296722</v>
      </c>
      <c r="L285" s="7">
        <v>5609758.2432171591</v>
      </c>
      <c r="M285" s="7">
        <v>5982845.1563375173</v>
      </c>
      <c r="N285" s="7">
        <v>5677406.9528100854</v>
      </c>
      <c r="O285" s="7">
        <v>6035632.0321055539</v>
      </c>
      <c r="P285" s="7">
        <v>27999999.999999989</v>
      </c>
    </row>
    <row r="286" spans="1:16" x14ac:dyDescent="0.25">
      <c r="A286" s="5" t="s">
        <v>360</v>
      </c>
      <c r="B286" s="5" t="s">
        <v>1979</v>
      </c>
      <c r="C286" s="5" t="s">
        <v>1980</v>
      </c>
      <c r="D286" s="5" t="s">
        <v>1763</v>
      </c>
      <c r="E286" s="6" t="s">
        <v>175</v>
      </c>
      <c r="F286" s="6" t="str">
        <f>VLOOKUP($E286,'CC master listing'!$C$2:$H$297,2,FALSE)</f>
        <v>Stephanie Kreshel</v>
      </c>
      <c r="G286" s="6" t="str">
        <f>VLOOKUP($E286,'CC master listing'!$C$2:$H$297,4,FALSE)</f>
        <v>Roque Bamba</v>
      </c>
      <c r="H286" s="6" t="str">
        <f>VLOOKUP($E286,'CC master listing'!$C$2:$H$297,6,FALSE)</f>
        <v>Dan'l Koch</v>
      </c>
      <c r="I286" s="6" t="str">
        <f>VLOOKUP($A286,'Plant in-Service Timing'!$C$4:$J$1354,7,FALSE)</f>
        <v>Operational: Operational</v>
      </c>
      <c r="J286" s="28" t="str">
        <f>VLOOKUP($A286,'Plant in-Service Timing'!$C$4:$J$1354,8,FALSE)</f>
        <v>Monthly: Monthly</v>
      </c>
      <c r="K286" s="7">
        <v>1257417.2184454442</v>
      </c>
      <c r="L286" s="7">
        <v>1502613.8151474597</v>
      </c>
      <c r="M286" s="7">
        <v>1602547.8097332602</v>
      </c>
      <c r="N286" s="7">
        <v>1520734.0052169841</v>
      </c>
      <c r="O286" s="7">
        <v>1616687.1514568396</v>
      </c>
      <c r="P286" s="7">
        <v>7499999.9999999879</v>
      </c>
    </row>
    <row r="287" spans="1:16" x14ac:dyDescent="0.25">
      <c r="A287" s="5" t="s">
        <v>361</v>
      </c>
      <c r="B287" s="5" t="s">
        <v>1979</v>
      </c>
      <c r="C287" s="5" t="s">
        <v>1980</v>
      </c>
      <c r="D287" s="5" t="s">
        <v>1763</v>
      </c>
      <c r="E287" s="6" t="s">
        <v>175</v>
      </c>
      <c r="F287" s="6" t="str">
        <f>VLOOKUP($E287,'CC master listing'!$C$2:$H$297,2,FALSE)</f>
        <v>Stephanie Kreshel</v>
      </c>
      <c r="G287" s="6" t="str">
        <f>VLOOKUP($E287,'CC master listing'!$C$2:$H$297,4,FALSE)</f>
        <v>Roque Bamba</v>
      </c>
      <c r="H287" s="6" t="str">
        <f>VLOOKUP($E287,'CC master listing'!$C$2:$H$297,6,FALSE)</f>
        <v>Dan'l Koch</v>
      </c>
      <c r="I287" s="6" t="str">
        <f>VLOOKUP($A287,'Plant in-Service Timing'!$C$4:$J$1354,7,FALSE)</f>
        <v>Operational: Operational</v>
      </c>
      <c r="J287" s="28" t="str">
        <f>VLOOKUP($A287,'Plant in-Service Timing'!$C$4:$J$1354,8,FALSE)</f>
        <v>Monthly: Monthly</v>
      </c>
      <c r="K287" s="7">
        <v>461052.98009666411</v>
      </c>
      <c r="L287" s="7">
        <v>550958.39888739958</v>
      </c>
      <c r="M287" s="7">
        <v>587600.86356886302</v>
      </c>
      <c r="N287" s="7">
        <v>557602.46857956133</v>
      </c>
      <c r="O287" s="7">
        <v>592785.28886751004</v>
      </c>
      <c r="P287" s="7">
        <v>2749999.9999999981</v>
      </c>
    </row>
    <row r="288" spans="1:16" x14ac:dyDescent="0.25">
      <c r="A288" s="5" t="s">
        <v>362</v>
      </c>
      <c r="B288" s="5" t="s">
        <v>1979</v>
      </c>
      <c r="C288" s="5" t="s">
        <v>1980</v>
      </c>
      <c r="D288" s="5" t="s">
        <v>1763</v>
      </c>
      <c r="E288" s="6" t="s">
        <v>175</v>
      </c>
      <c r="F288" s="6" t="str">
        <f>VLOOKUP($E288,'CC master listing'!$C$2:$H$297,2,FALSE)</f>
        <v>Stephanie Kreshel</v>
      </c>
      <c r="G288" s="6" t="str">
        <f>VLOOKUP($E288,'CC master listing'!$C$2:$H$297,4,FALSE)</f>
        <v>Roque Bamba</v>
      </c>
      <c r="H288" s="6" t="str">
        <f>VLOOKUP($E288,'CC master listing'!$C$2:$H$297,6,FALSE)</f>
        <v>Dan'l Koch</v>
      </c>
      <c r="I288" s="6" t="str">
        <f>VLOOKUP($A288,'Plant in-Service Timing'!$C$4:$J$1354,7,FALSE)</f>
        <v>Operational: Operational</v>
      </c>
      <c r="J288" s="28" t="str">
        <f>VLOOKUP($A288,'Plant in-Service Timing'!$C$4:$J$1354,8,FALSE)</f>
        <v>Monthly: Monthly</v>
      </c>
      <c r="K288" s="7">
        <v>2347178.8077648361</v>
      </c>
      <c r="L288" s="7">
        <v>2804879.1216085795</v>
      </c>
      <c r="M288" s="7">
        <v>2991422.5781687531</v>
      </c>
      <c r="N288" s="7">
        <v>2838703.4764050371</v>
      </c>
      <c r="O288" s="7">
        <v>3017816.0160527769</v>
      </c>
      <c r="P288" s="7">
        <v>13999999.999999983</v>
      </c>
    </row>
    <row r="289" spans="1:16" x14ac:dyDescent="0.25">
      <c r="A289" s="5" t="s">
        <v>363</v>
      </c>
      <c r="B289" s="5" t="s">
        <v>1979</v>
      </c>
      <c r="C289" s="5" t="s">
        <v>1980</v>
      </c>
      <c r="D289" s="5" t="s">
        <v>1763</v>
      </c>
      <c r="E289" s="6" t="s">
        <v>175</v>
      </c>
      <c r="F289" s="6" t="str">
        <f>VLOOKUP($E289,'CC master listing'!$C$2:$H$297,2,FALSE)</f>
        <v>Stephanie Kreshel</v>
      </c>
      <c r="G289" s="6" t="str">
        <f>VLOOKUP($E289,'CC master listing'!$C$2:$H$297,4,FALSE)</f>
        <v>Roque Bamba</v>
      </c>
      <c r="H289" s="6" t="str">
        <f>VLOOKUP($E289,'CC master listing'!$C$2:$H$297,6,FALSE)</f>
        <v>Dan'l Koch</v>
      </c>
      <c r="I289" s="6" t="str">
        <f>VLOOKUP($A289,'Plant in-Service Timing'!$C$4:$J$1354,7,FALSE)</f>
        <v>% CWIP to Close: % CWIP to Close</v>
      </c>
      <c r="J289" s="28" t="str">
        <f>VLOOKUP($A289,'Plant in-Service Timing'!$C$4:$J$1354,8,FALSE)</f>
        <v>Closing every month at 5.28%</v>
      </c>
      <c r="K289" s="7">
        <v>2933973.5097060469</v>
      </c>
      <c r="L289" s="7">
        <v>3506098.9020107277</v>
      </c>
      <c r="M289" s="7">
        <v>3739278.2227109508</v>
      </c>
      <c r="N289" s="7">
        <v>3548379.3455063049</v>
      </c>
      <c r="O289" s="7">
        <v>3772270.0200659763</v>
      </c>
      <c r="P289" s="7">
        <v>17500000.000000007</v>
      </c>
    </row>
    <row r="290" spans="1:16" x14ac:dyDescent="0.25">
      <c r="A290" s="5" t="s">
        <v>364</v>
      </c>
      <c r="B290" s="5" t="s">
        <v>1979</v>
      </c>
      <c r="C290" s="5" t="s">
        <v>1980</v>
      </c>
      <c r="D290" s="5" t="s">
        <v>1763</v>
      </c>
      <c r="E290" s="6" t="s">
        <v>175</v>
      </c>
      <c r="F290" s="6" t="str">
        <f>VLOOKUP($E290,'CC master listing'!$C$2:$H$297,2,FALSE)</f>
        <v>Stephanie Kreshel</v>
      </c>
      <c r="G290" s="6" t="str">
        <f>VLOOKUP($E290,'CC master listing'!$C$2:$H$297,4,FALSE)</f>
        <v>Roque Bamba</v>
      </c>
      <c r="H290" s="6" t="str">
        <f>VLOOKUP($E290,'CC master listing'!$C$2:$H$297,6,FALSE)</f>
        <v>Dan'l Koch</v>
      </c>
      <c r="I290" s="6" t="str">
        <f>VLOOKUP($A290,'Plant in-Service Timing'!$C$4:$J$1354,7,FALSE)</f>
        <v>Operational: Operational</v>
      </c>
      <c r="J290" s="28" t="str">
        <f>VLOOKUP($A290,'Plant in-Service Timing'!$C$4:$J$1354,8,FALSE)</f>
        <v>Monthly: Monthly</v>
      </c>
      <c r="K290" s="7">
        <v>5398511.2578591239</v>
      </c>
      <c r="L290" s="7">
        <v>6451221.9796997411</v>
      </c>
      <c r="M290" s="7">
        <v>6880271.9297881462</v>
      </c>
      <c r="N290" s="7">
        <v>6529017.9957315959</v>
      </c>
      <c r="O290" s="7">
        <v>6940976.8369213911</v>
      </c>
      <c r="P290" s="7">
        <v>32199999.999999996</v>
      </c>
    </row>
    <row r="291" spans="1:16" x14ac:dyDescent="0.25">
      <c r="A291" s="5" t="s">
        <v>365</v>
      </c>
      <c r="B291" s="5" t="s">
        <v>1979</v>
      </c>
      <c r="C291" s="5" t="s">
        <v>1980</v>
      </c>
      <c r="D291" s="5" t="s">
        <v>1763</v>
      </c>
      <c r="E291" s="6" t="s">
        <v>326</v>
      </c>
      <c r="F291" s="6" t="str">
        <f>VLOOKUP($E291,'CC master listing'!$C$2:$H$297,2,FALSE)</f>
        <v>Signe Lippert</v>
      </c>
      <c r="G291" s="6" t="str">
        <f>VLOOKUP($E291,'CC master listing'!$C$2:$H$297,4,FALSE)</f>
        <v>Kaaren Daugherty</v>
      </c>
      <c r="H291" s="6" t="str">
        <f>VLOOKUP($E291,'CC master listing'!$C$2:$H$297,6,FALSE)</f>
        <v>Dan'l Koch</v>
      </c>
      <c r="I291" s="6" t="str">
        <f>VLOOKUP($A291,'Plant in-Service Timing'!$C$4:$J$1354,7,FALSE)</f>
        <v>Operational: Operational</v>
      </c>
      <c r="J291" s="28" t="str">
        <f>VLOOKUP($A291,'Plant in-Service Timing'!$C$4:$J$1354,8,FALSE)</f>
        <v>Monthly: Monthly</v>
      </c>
      <c r="K291" s="7">
        <v>216377.69619512637</v>
      </c>
      <c r="L291" s="7">
        <v>258571.38809864401</v>
      </c>
      <c r="M291" s="7">
        <v>275768.13648323045</v>
      </c>
      <c r="N291" s="7">
        <v>261689.52973401124</v>
      </c>
      <c r="O291" s="7">
        <v>278201.24948898959</v>
      </c>
      <c r="P291" s="7">
        <v>1290608.0000000016</v>
      </c>
    </row>
    <row r="292" spans="1:16" x14ac:dyDescent="0.25">
      <c r="A292" s="5" t="s">
        <v>366</v>
      </c>
      <c r="B292" s="5" t="s">
        <v>1979</v>
      </c>
      <c r="C292" s="5" t="s">
        <v>1980</v>
      </c>
      <c r="D292" s="5" t="s">
        <v>1763</v>
      </c>
      <c r="E292" s="6" t="s">
        <v>175</v>
      </c>
      <c r="F292" s="6" t="str">
        <f>VLOOKUP($E292,'CC master listing'!$C$2:$H$297,2,FALSE)</f>
        <v>Stephanie Kreshel</v>
      </c>
      <c r="G292" s="6" t="str">
        <f>VLOOKUP($E292,'CC master listing'!$C$2:$H$297,4,FALSE)</f>
        <v>Roque Bamba</v>
      </c>
      <c r="H292" s="6" t="str">
        <f>VLOOKUP($E292,'CC master listing'!$C$2:$H$297,6,FALSE)</f>
        <v>Dan'l Koch</v>
      </c>
      <c r="I292" s="6" t="str">
        <f>VLOOKUP($A292,'Plant in-Service Timing'!$C$4:$J$1354,7,FALSE)</f>
        <v>Operational: Operational</v>
      </c>
      <c r="J292" s="28" t="str">
        <f>VLOOKUP($A292,'Plant in-Service Timing'!$C$4:$J$1354,8,FALSE)</f>
        <v>Monthly: Monthly</v>
      </c>
      <c r="K292" s="7">
        <v>3353112.5825211969</v>
      </c>
      <c r="L292" s="7">
        <v>4006970.173726548</v>
      </c>
      <c r="M292" s="7">
        <v>4273460.8259553732</v>
      </c>
      <c r="N292" s="7">
        <v>4055290.6805786272</v>
      </c>
      <c r="O292" s="7">
        <v>4311165.7372182589</v>
      </c>
      <c r="P292" s="7">
        <v>20000000.000000004</v>
      </c>
    </row>
    <row r="293" spans="1:16" x14ac:dyDescent="0.25">
      <c r="A293" s="5" t="s">
        <v>367</v>
      </c>
      <c r="B293" s="5" t="s">
        <v>1979</v>
      </c>
      <c r="C293" s="5" t="s">
        <v>1980</v>
      </c>
      <c r="D293" s="5" t="s">
        <v>1763</v>
      </c>
      <c r="E293" s="6" t="s">
        <v>175</v>
      </c>
      <c r="F293" s="6" t="str">
        <f>VLOOKUP($E293,'CC master listing'!$C$2:$H$297,2,FALSE)</f>
        <v>Stephanie Kreshel</v>
      </c>
      <c r="G293" s="6" t="str">
        <f>VLOOKUP($E293,'CC master listing'!$C$2:$H$297,4,FALSE)</f>
        <v>Roque Bamba</v>
      </c>
      <c r="H293" s="6" t="str">
        <f>VLOOKUP($E293,'CC master listing'!$C$2:$H$297,6,FALSE)</f>
        <v>Dan'l Koch</v>
      </c>
      <c r="I293" s="6" t="str">
        <f>VLOOKUP($A293,'Plant in-Service Timing'!$C$4:$J$1354,7,FALSE)</f>
        <v>% CWIP to Close: % CWIP to Close</v>
      </c>
      <c r="J293" s="28" t="str">
        <f>VLOOKUP($A293,'Plant in-Service Timing'!$C$4:$J$1354,8,FALSE)</f>
        <v>Closing every month at 26.16%</v>
      </c>
      <c r="K293" s="7">
        <v>3688423.8407733249</v>
      </c>
      <c r="L293" s="7">
        <v>4407667.1910992032</v>
      </c>
      <c r="M293" s="7">
        <v>4700806.9085509079</v>
      </c>
      <c r="N293" s="7">
        <v>4460819.7486365037</v>
      </c>
      <c r="O293" s="7">
        <v>4742282.3109400803</v>
      </c>
      <c r="P293" s="7">
        <v>22000000.000000019</v>
      </c>
    </row>
    <row r="294" spans="1:16" x14ac:dyDescent="0.25">
      <c r="A294" s="5" t="s">
        <v>368</v>
      </c>
      <c r="B294" s="5" t="s">
        <v>1983</v>
      </c>
      <c r="C294" s="5" t="s">
        <v>1984</v>
      </c>
      <c r="D294" s="5" t="s">
        <v>1763</v>
      </c>
      <c r="E294" s="6" t="s">
        <v>353</v>
      </c>
      <c r="F294" s="6" t="str">
        <f>VLOOKUP($E294,'CC master listing'!$C$2:$H$297,2,FALSE)</f>
        <v>Kathleen Weatherby</v>
      </c>
      <c r="G294" s="6" t="str">
        <f>VLOOKUP($E294,'CC master listing'!$C$2:$H$297,4,FALSE)</f>
        <v>David Landers</v>
      </c>
      <c r="H294" s="6" t="str">
        <f>VLOOKUP($E294,'CC master listing'!$C$2:$H$297,6,FALSE)</f>
        <v>Joshua Jacobs</v>
      </c>
      <c r="I294" s="6" t="str">
        <f>VLOOKUP($A294,'Plant in-Service Timing'!$C$4:$J$1354,7,FALSE)</f>
        <v>Operational: Operational</v>
      </c>
      <c r="J294" s="28" t="str">
        <f>VLOOKUP($A294,'Plant in-Service Timing'!$C$4:$J$1354,8,FALSE)</f>
        <v>Monthly: Monthly</v>
      </c>
      <c r="K294" s="7">
        <v>6193425.1621695235</v>
      </c>
      <c r="L294" s="7">
        <v>6479402.8578717588</v>
      </c>
      <c r="M294" s="7">
        <v>6988444.1156310337</v>
      </c>
      <c r="N294" s="7">
        <v>7517026.1345628696</v>
      </c>
      <c r="O294" s="7">
        <v>7865811.1829239307</v>
      </c>
      <c r="P294" s="7">
        <v>35044109.453159116</v>
      </c>
    </row>
    <row r="295" spans="1:16" x14ac:dyDescent="0.25">
      <c r="A295" s="5" t="s">
        <v>369</v>
      </c>
      <c r="B295" s="5" t="s">
        <v>1979</v>
      </c>
      <c r="C295" s="5" t="s">
        <v>1980</v>
      </c>
      <c r="D295" s="5" t="s">
        <v>1763</v>
      </c>
      <c r="E295" s="6" t="s">
        <v>370</v>
      </c>
      <c r="F295" s="6" t="str">
        <f>VLOOKUP($E295,'CC master listing'!$C$2:$H$297,2,FALSE)</f>
        <v>John Klippert</v>
      </c>
      <c r="G295" s="6" t="str">
        <f>VLOOKUP($E295,'CC master listing'!$C$2:$H$297,4,FALSE)</f>
        <v>Roque Bamba</v>
      </c>
      <c r="H295" s="6" t="str">
        <f>VLOOKUP($E295,'CC master listing'!$C$2:$H$297,6,FALSE)</f>
        <v>Dan'l Koch</v>
      </c>
      <c r="I295" s="6" t="str">
        <f>VLOOKUP($A295,'Plant in-Service Timing'!$C$4:$J$1354,7,FALSE)</f>
        <v>Operational: Operational</v>
      </c>
      <c r="J295" s="28" t="str">
        <f>VLOOKUP($A295,'Plant in-Service Timing'!$C$4:$J$1354,8,FALSE)</f>
        <v>Monthly: Monthly</v>
      </c>
      <c r="K295" s="7">
        <v>170781.56833111565</v>
      </c>
      <c r="L295" s="7">
        <v>204084.00663078358</v>
      </c>
      <c r="M295" s="7">
        <v>217656.97515276598</v>
      </c>
      <c r="N295" s="7">
        <v>206545.07876590083</v>
      </c>
      <c r="O295" s="7">
        <v>219577.37111943486</v>
      </c>
      <c r="P295" s="7">
        <v>1018645.0000000008</v>
      </c>
    </row>
    <row r="296" spans="1:16" x14ac:dyDescent="0.25">
      <c r="A296" s="5" t="s">
        <v>371</v>
      </c>
      <c r="B296" s="5" t="s">
        <v>1969</v>
      </c>
      <c r="C296" s="5" t="s">
        <v>1137</v>
      </c>
      <c r="D296" s="5" t="s">
        <v>517</v>
      </c>
      <c r="E296" s="6" t="s">
        <v>370</v>
      </c>
      <c r="F296" s="6" t="str">
        <f>VLOOKUP($E296,'CC master listing'!$C$2:$H$297,2,FALSE)</f>
        <v>John Klippert</v>
      </c>
      <c r="G296" s="6" t="str">
        <f>VLOOKUP($E296,'CC master listing'!$C$2:$H$297,4,FALSE)</f>
        <v>Roque Bamba</v>
      </c>
      <c r="H296" s="6" t="str">
        <f>VLOOKUP($E296,'CC master listing'!$C$2:$H$297,6,FALSE)</f>
        <v>Dan'l Koch</v>
      </c>
      <c r="I296" s="6" t="str">
        <f>VLOOKUP($A296,'Plant in-Service Timing'!$C$4:$J$1354,7,FALSE)</f>
        <v>Operational: Operational</v>
      </c>
      <c r="J296" s="28" t="str">
        <f>VLOOKUP($A296,'Plant in-Service Timing'!$C$4:$J$1354,8,FALSE)</f>
        <v>Monthly: Monthly</v>
      </c>
      <c r="K296" s="7">
        <v>2705497.588680373</v>
      </c>
      <c r="L296" s="7">
        <v>2717273.7996517322</v>
      </c>
      <c r="M296" s="7">
        <v>2774678.2624538154</v>
      </c>
      <c r="N296" s="7">
        <v>2764535.7637010631</v>
      </c>
      <c r="O296" s="7">
        <v>2817836.3387063402</v>
      </c>
      <c r="P296" s="7">
        <v>13779821.753193324</v>
      </c>
    </row>
    <row r="297" spans="1:16" x14ac:dyDescent="0.25">
      <c r="A297" s="5" t="s">
        <v>372</v>
      </c>
      <c r="B297" s="5" t="s">
        <v>1969</v>
      </c>
      <c r="C297" s="5" t="s">
        <v>1137</v>
      </c>
      <c r="D297" s="5" t="s">
        <v>517</v>
      </c>
      <c r="E297" s="6" t="s">
        <v>370</v>
      </c>
      <c r="F297" s="6" t="str">
        <f>VLOOKUP($E297,'CC master listing'!$C$2:$H$297,2,FALSE)</f>
        <v>John Klippert</v>
      </c>
      <c r="G297" s="6" t="str">
        <f>VLOOKUP($E297,'CC master listing'!$C$2:$H$297,4,FALSE)</f>
        <v>Roque Bamba</v>
      </c>
      <c r="H297" s="6" t="str">
        <f>VLOOKUP($E297,'CC master listing'!$C$2:$H$297,6,FALSE)</f>
        <v>Dan'l Koch</v>
      </c>
      <c r="I297" s="6" t="str">
        <f>VLOOKUP($A297,'Plant in-Service Timing'!$C$4:$J$1354,7,FALSE)</f>
        <v>Operational: Operational</v>
      </c>
      <c r="J297" s="28" t="str">
        <f>VLOOKUP($A297,'Plant in-Service Timing'!$C$4:$J$1354,8,FALSE)</f>
        <v>Monthly: Monthly</v>
      </c>
      <c r="K297" s="7">
        <v>631906.60763029463</v>
      </c>
      <c r="L297" s="7">
        <v>634657.10556338506</v>
      </c>
      <c r="M297" s="7">
        <v>648064.71660834597</v>
      </c>
      <c r="N297" s="7">
        <v>645695.79489628796</v>
      </c>
      <c r="O297" s="7">
        <v>658144.88584253285</v>
      </c>
      <c r="P297" s="7">
        <v>3218469.1105408464</v>
      </c>
    </row>
    <row r="298" spans="1:16" x14ac:dyDescent="0.25">
      <c r="A298" s="5" t="s">
        <v>373</v>
      </c>
      <c r="B298" s="5" t="s">
        <v>1969</v>
      </c>
      <c r="C298" s="5" t="s">
        <v>1137</v>
      </c>
      <c r="D298" s="5" t="s">
        <v>517</v>
      </c>
      <c r="E298" s="6" t="s">
        <v>370</v>
      </c>
      <c r="F298" s="6" t="str">
        <f>VLOOKUP($E298,'CC master listing'!$C$2:$H$297,2,FALSE)</f>
        <v>John Klippert</v>
      </c>
      <c r="G298" s="6" t="str">
        <f>VLOOKUP($E298,'CC master listing'!$C$2:$H$297,4,FALSE)</f>
        <v>Roque Bamba</v>
      </c>
      <c r="H298" s="6" t="str">
        <f>VLOOKUP($E298,'CC master listing'!$C$2:$H$297,6,FALSE)</f>
        <v>Dan'l Koch</v>
      </c>
      <c r="I298" s="6" t="str">
        <f>VLOOKUP($A298,'Plant in-Service Timing'!$C$4:$J$1354,7,FALSE)</f>
        <v>Operational: Operational</v>
      </c>
      <c r="J298" s="28" t="str">
        <f>VLOOKUP($A298,'Plant in-Service Timing'!$C$4:$J$1354,8,FALSE)</f>
        <v>Monthly: Monthly</v>
      </c>
      <c r="K298" s="7">
        <v>2249344.0966527001</v>
      </c>
      <c r="L298" s="7">
        <v>2259134.8097326919</v>
      </c>
      <c r="M298" s="7">
        <v>2306860.7400996718</v>
      </c>
      <c r="N298" s="7">
        <v>2298428.2913736836</v>
      </c>
      <c r="O298" s="7">
        <v>2342742.2594355834</v>
      </c>
      <c r="P298" s="7">
        <v>11456510.19729433</v>
      </c>
    </row>
    <row r="299" spans="1:16" x14ac:dyDescent="0.25">
      <c r="A299" s="5" t="s">
        <v>374</v>
      </c>
      <c r="B299" s="5" t="s">
        <v>1969</v>
      </c>
      <c r="C299" s="5" t="s">
        <v>1137</v>
      </c>
      <c r="D299" s="5" t="s">
        <v>517</v>
      </c>
      <c r="E299" s="6" t="s">
        <v>370</v>
      </c>
      <c r="F299" s="6" t="str">
        <f>VLOOKUP($E299,'CC master listing'!$C$2:$H$297,2,FALSE)</f>
        <v>John Klippert</v>
      </c>
      <c r="G299" s="6" t="str">
        <f>VLOOKUP($E299,'CC master listing'!$C$2:$H$297,4,FALSE)</f>
        <v>Roque Bamba</v>
      </c>
      <c r="H299" s="6" t="str">
        <f>VLOOKUP($E299,'CC master listing'!$C$2:$H$297,6,FALSE)</f>
        <v>Dan'l Koch</v>
      </c>
      <c r="I299" s="6" t="str">
        <f>VLOOKUP($A299,'Plant in-Service Timing'!$C$4:$J$1354,7,FALSE)</f>
        <v>Operational: Operational</v>
      </c>
      <c r="J299" s="28" t="str">
        <f>VLOOKUP($A299,'Plant in-Service Timing'!$C$4:$J$1354,8,FALSE)</f>
        <v>Monthly: Monthly</v>
      </c>
      <c r="K299" s="7">
        <v>9245682.8269230723</v>
      </c>
      <c r="L299" s="7">
        <v>9285926.4819163773</v>
      </c>
      <c r="M299" s="7">
        <v>9482098.6973855738</v>
      </c>
      <c r="N299" s="7">
        <v>9447438.039422797</v>
      </c>
      <c r="O299" s="7">
        <v>9629585.7571118493</v>
      </c>
      <c r="P299" s="7">
        <v>47090731.802759662</v>
      </c>
    </row>
    <row r="300" spans="1:16" x14ac:dyDescent="0.25">
      <c r="A300" s="5" t="s">
        <v>375</v>
      </c>
      <c r="B300" s="5" t="s">
        <v>1979</v>
      </c>
      <c r="C300" s="5" t="s">
        <v>1980</v>
      </c>
      <c r="D300" s="5" t="s">
        <v>1763</v>
      </c>
      <c r="E300" s="6" t="s">
        <v>370</v>
      </c>
      <c r="F300" s="6" t="str">
        <f>VLOOKUP($E300,'CC master listing'!$C$2:$H$297,2,FALSE)</f>
        <v>John Klippert</v>
      </c>
      <c r="G300" s="6" t="str">
        <f>VLOOKUP($E300,'CC master listing'!$C$2:$H$297,4,FALSE)</f>
        <v>Roque Bamba</v>
      </c>
      <c r="H300" s="6" t="str">
        <f>VLOOKUP($E300,'CC master listing'!$C$2:$H$297,6,FALSE)</f>
        <v>Dan'l Koch</v>
      </c>
      <c r="I300" s="6" t="str">
        <f>VLOOKUP($A300,'Plant in-Service Timing'!$C$4:$J$1354,7,FALSE)</f>
        <v>Operational: Operational</v>
      </c>
      <c r="J300" s="28" t="str">
        <f>VLOOKUP($A300,'Plant in-Service Timing'!$C$4:$J$1354,8,FALSE)</f>
        <v>Monthly: Monthly</v>
      </c>
      <c r="K300" s="7">
        <v>281919.81425626314</v>
      </c>
      <c r="L300" s="7">
        <v>336894.231644916</v>
      </c>
      <c r="M300" s="7">
        <v>359299.97953689122</v>
      </c>
      <c r="N300" s="7">
        <v>340956.87731554313</v>
      </c>
      <c r="O300" s="7">
        <v>362470.09724638559</v>
      </c>
      <c r="P300" s="7">
        <v>1681540.9999999991</v>
      </c>
    </row>
    <row r="301" spans="1:16" x14ac:dyDescent="0.25">
      <c r="A301" s="5" t="s">
        <v>376</v>
      </c>
      <c r="B301" s="5" t="s">
        <v>1979</v>
      </c>
      <c r="C301" s="5" t="s">
        <v>1980</v>
      </c>
      <c r="D301" s="5" t="s">
        <v>1763</v>
      </c>
      <c r="E301" s="6" t="s">
        <v>370</v>
      </c>
      <c r="F301" s="6" t="str">
        <f>VLOOKUP($E301,'CC master listing'!$C$2:$H$297,2,FALSE)</f>
        <v>John Klippert</v>
      </c>
      <c r="G301" s="6" t="str">
        <f>VLOOKUP($E301,'CC master listing'!$C$2:$H$297,4,FALSE)</f>
        <v>Roque Bamba</v>
      </c>
      <c r="H301" s="6" t="str">
        <f>VLOOKUP($E301,'CC master listing'!$C$2:$H$297,6,FALSE)</f>
        <v>Dan'l Koch</v>
      </c>
      <c r="I301" s="6" t="str">
        <f>VLOOKUP($A301,'Plant in-Service Timing'!$C$4:$J$1354,7,FALSE)</f>
        <v>Operational: Operational</v>
      </c>
      <c r="J301" s="28" t="str">
        <f>VLOOKUP($A301,'Plant in-Service Timing'!$C$4:$J$1354,8,FALSE)</f>
        <v>Monthly: Monthly</v>
      </c>
      <c r="K301" s="7">
        <v>137522.8829032332</v>
      </c>
      <c r="L301" s="7">
        <v>164339.87122013405</v>
      </c>
      <c r="M301" s="7">
        <v>175269.5855853204</v>
      </c>
      <c r="N301" s="7">
        <v>166321.66432791119</v>
      </c>
      <c r="O301" s="7">
        <v>176815.99596340078</v>
      </c>
      <c r="P301" s="7">
        <v>820269.99999999965</v>
      </c>
    </row>
    <row r="302" spans="1:16" x14ac:dyDescent="0.25">
      <c r="A302" s="5" t="s">
        <v>377</v>
      </c>
      <c r="B302" s="5" t="s">
        <v>1969</v>
      </c>
      <c r="C302" s="5" t="s">
        <v>1137</v>
      </c>
      <c r="D302" s="5" t="s">
        <v>517</v>
      </c>
      <c r="E302" s="6" t="s">
        <v>370</v>
      </c>
      <c r="F302" s="6" t="str">
        <f>VLOOKUP($E302,'CC master listing'!$C$2:$H$297,2,FALSE)</f>
        <v>John Klippert</v>
      </c>
      <c r="G302" s="6" t="str">
        <f>VLOOKUP($E302,'CC master listing'!$C$2:$H$297,4,FALSE)</f>
        <v>Roque Bamba</v>
      </c>
      <c r="H302" s="6" t="str">
        <f>VLOOKUP($E302,'CC master listing'!$C$2:$H$297,6,FALSE)</f>
        <v>Dan'l Koch</v>
      </c>
      <c r="I302" s="6" t="str">
        <f>VLOOKUP($A302,'Plant in-Service Timing'!$C$4:$J$1354,7,FALSE)</f>
        <v>Operational: Operational</v>
      </c>
      <c r="J302" s="28" t="str">
        <f>VLOOKUP($A302,'Plant in-Service Timing'!$C$4:$J$1354,8,FALSE)</f>
        <v>Monthly: Monthly</v>
      </c>
      <c r="K302" s="7">
        <v>332051.56713991932</v>
      </c>
      <c r="L302" s="7">
        <v>333496.8869673576</v>
      </c>
      <c r="M302" s="7">
        <v>340542.26076994801</v>
      </c>
      <c r="N302" s="7">
        <v>339297.4499744568</v>
      </c>
      <c r="O302" s="7">
        <v>345839.14475696511</v>
      </c>
      <c r="P302" s="7">
        <v>1691227.3096086469</v>
      </c>
    </row>
    <row r="303" spans="1:16" x14ac:dyDescent="0.25">
      <c r="A303" s="5" t="s">
        <v>378</v>
      </c>
      <c r="B303" s="5" t="s">
        <v>1969</v>
      </c>
      <c r="C303" s="5" t="s">
        <v>1137</v>
      </c>
      <c r="D303" s="5" t="s">
        <v>517</v>
      </c>
      <c r="E303" s="6" t="s">
        <v>370</v>
      </c>
      <c r="F303" s="6" t="str">
        <f>VLOOKUP($E303,'CC master listing'!$C$2:$H$297,2,FALSE)</f>
        <v>John Klippert</v>
      </c>
      <c r="G303" s="6" t="str">
        <f>VLOOKUP($E303,'CC master listing'!$C$2:$H$297,4,FALSE)</f>
        <v>Roque Bamba</v>
      </c>
      <c r="H303" s="6" t="str">
        <f>VLOOKUP($E303,'CC master listing'!$C$2:$H$297,6,FALSE)</f>
        <v>Dan'l Koch</v>
      </c>
      <c r="I303" s="6" t="str">
        <f>VLOOKUP($A303,'Plant in-Service Timing'!$C$4:$J$1354,7,FALSE)</f>
        <v>Operational: Operational</v>
      </c>
      <c r="J303" s="28" t="str">
        <f>VLOOKUP($A303,'Plant in-Service Timing'!$C$4:$J$1354,8,FALSE)</f>
        <v>Monthly: Monthly</v>
      </c>
      <c r="K303" s="7">
        <v>2643376.8568101721</v>
      </c>
      <c r="L303" s="7">
        <v>2654882.675064384</v>
      </c>
      <c r="M303" s="7">
        <v>2710969.0782027724</v>
      </c>
      <c r="N303" s="7">
        <v>2701059.460620624</v>
      </c>
      <c r="O303" s="7">
        <v>2753136.2050291561</v>
      </c>
      <c r="P303" s="7">
        <v>13463424.275727108</v>
      </c>
    </row>
    <row r="304" spans="1:16" x14ac:dyDescent="0.25">
      <c r="A304" s="5" t="s">
        <v>379</v>
      </c>
      <c r="B304" s="5" t="s">
        <v>1985</v>
      </c>
      <c r="C304" s="5" t="s">
        <v>1986</v>
      </c>
      <c r="D304" s="5" t="s">
        <v>1763</v>
      </c>
      <c r="E304" s="6" t="s">
        <v>370</v>
      </c>
      <c r="F304" s="6" t="str">
        <f>VLOOKUP($E304,'CC master listing'!$C$2:$H$297,2,FALSE)</f>
        <v>John Klippert</v>
      </c>
      <c r="G304" s="6" t="str">
        <f>VLOOKUP($E304,'CC master listing'!$C$2:$H$297,4,FALSE)</f>
        <v>Roque Bamba</v>
      </c>
      <c r="H304" s="6" t="str">
        <f>VLOOKUP($E304,'CC master listing'!$C$2:$H$297,6,FALSE)</f>
        <v>Dan'l Koch</v>
      </c>
      <c r="I304" s="6" t="str">
        <f>VLOOKUP($A304,'Plant in-Service Timing'!$C$4:$J$1354,7,FALSE)</f>
        <v>Operational: Operational</v>
      </c>
      <c r="J304" s="28" t="str">
        <f>VLOOKUP($A304,'Plant in-Service Timing'!$C$4:$J$1354,8,FALSE)</f>
        <v>Monthly: Monthly</v>
      </c>
      <c r="K304" s="7">
        <v>1423995.5485840915</v>
      </c>
      <c r="L304" s="7">
        <v>1466728.8939293881</v>
      </c>
      <c r="M304" s="7">
        <v>1510749.8872137361</v>
      </c>
      <c r="N304" s="7">
        <v>1554017.87000742</v>
      </c>
      <c r="O304" s="7">
        <v>1995477.8002653716</v>
      </c>
      <c r="P304" s="7">
        <v>7950970.0000000075</v>
      </c>
    </row>
    <row r="305" spans="1:16" x14ac:dyDescent="0.25">
      <c r="A305" s="5" t="s">
        <v>380</v>
      </c>
      <c r="B305" s="5" t="s">
        <v>1985</v>
      </c>
      <c r="C305" s="5" t="s">
        <v>1986</v>
      </c>
      <c r="D305" s="5" t="s">
        <v>1763</v>
      </c>
      <c r="E305" s="6" t="s">
        <v>370</v>
      </c>
      <c r="F305" s="6" t="str">
        <f>VLOOKUP($E305,'CC master listing'!$C$2:$H$297,2,FALSE)</f>
        <v>John Klippert</v>
      </c>
      <c r="G305" s="6" t="str">
        <f>VLOOKUP($E305,'CC master listing'!$C$2:$H$297,4,FALSE)</f>
        <v>Roque Bamba</v>
      </c>
      <c r="H305" s="6" t="str">
        <f>VLOOKUP($E305,'CC master listing'!$C$2:$H$297,6,FALSE)</f>
        <v>Dan'l Koch</v>
      </c>
      <c r="I305" s="6" t="str">
        <f>VLOOKUP($A305,'Plant in-Service Timing'!$C$4:$J$1354,7,FALSE)</f>
        <v>Operational: Operational</v>
      </c>
      <c r="J305" s="28" t="str">
        <f>VLOOKUP($A305,'Plant in-Service Timing'!$C$4:$J$1354,8,FALSE)</f>
        <v>Monthly: Monthly</v>
      </c>
      <c r="K305" s="7">
        <v>467074.45141591318</v>
      </c>
      <c r="L305" s="7">
        <v>481091.10607060796</v>
      </c>
      <c r="M305" s="7">
        <v>495530.11278626276</v>
      </c>
      <c r="N305" s="7">
        <v>509722.12999258429</v>
      </c>
      <c r="O305" s="7">
        <v>654522.19973463239</v>
      </c>
      <c r="P305" s="7">
        <v>2607940.0000000005</v>
      </c>
    </row>
    <row r="306" spans="1:16" x14ac:dyDescent="0.25">
      <c r="A306" s="5" t="s">
        <v>381</v>
      </c>
      <c r="B306" s="5" t="s">
        <v>1917</v>
      </c>
      <c r="C306" s="5" t="s">
        <v>1918</v>
      </c>
      <c r="D306" s="5" t="s">
        <v>1763</v>
      </c>
      <c r="E306" s="6" t="s">
        <v>175</v>
      </c>
      <c r="F306" s="6" t="str">
        <f>VLOOKUP($E306,'CC master listing'!$C$2:$H$297,2,FALSE)</f>
        <v>Stephanie Kreshel</v>
      </c>
      <c r="G306" s="6" t="str">
        <f>VLOOKUP($E306,'CC master listing'!$C$2:$H$297,4,FALSE)</f>
        <v>Roque Bamba</v>
      </c>
      <c r="H306" s="6" t="str">
        <f>VLOOKUP($E306,'CC master listing'!$C$2:$H$297,6,FALSE)</f>
        <v>Dan'l Koch</v>
      </c>
      <c r="I306" s="6" t="str">
        <f>VLOOKUP($A306,'Plant in-Service Timing'!$C$4:$J$1354,7,FALSE)</f>
        <v>% CWIP to Close: % CWIP to Close</v>
      </c>
      <c r="J306" s="28" t="str">
        <f>VLOOKUP($A306,'Plant in-Service Timing'!$C$4:$J$1354,8,FALSE)</f>
        <v>Closing every December</v>
      </c>
      <c r="K306" s="7">
        <v>21576.154380627355</v>
      </c>
      <c r="L306" s="7">
        <v>23182.581812790595</v>
      </c>
      <c r="M306" s="7">
        <v>31491.391789940408</v>
      </c>
      <c r="N306" s="7">
        <v>25155.710851596847</v>
      </c>
      <c r="O306" s="7">
        <v>19868.70291822252</v>
      </c>
      <c r="P306" s="7">
        <v>121274.54175317772</v>
      </c>
    </row>
    <row r="307" spans="1:16" x14ac:dyDescent="0.25">
      <c r="A307" s="5" t="s">
        <v>382</v>
      </c>
      <c r="B307" s="5" t="s">
        <v>1979</v>
      </c>
      <c r="C307" s="5" t="s">
        <v>1980</v>
      </c>
      <c r="D307" s="5" t="s">
        <v>1763</v>
      </c>
      <c r="E307" s="6" t="s">
        <v>175</v>
      </c>
      <c r="F307" s="6" t="str">
        <f>VLOOKUP($E307,'CC master listing'!$C$2:$H$297,2,FALSE)</f>
        <v>Stephanie Kreshel</v>
      </c>
      <c r="G307" s="6" t="str">
        <f>VLOOKUP($E307,'CC master listing'!$C$2:$H$297,4,FALSE)</f>
        <v>Roque Bamba</v>
      </c>
      <c r="H307" s="6" t="str">
        <f>VLOOKUP($E307,'CC master listing'!$C$2:$H$297,6,FALSE)</f>
        <v>Dan'l Koch</v>
      </c>
      <c r="I307" s="6" t="str">
        <f>VLOOKUP($A307,'Plant in-Service Timing'!$C$4:$J$1354,7,FALSE)</f>
        <v>% CWIP to Close: % CWIP to Close</v>
      </c>
      <c r="J307" s="28" t="str">
        <f>VLOOKUP($A307,'Plant in-Service Timing'!$C$4:$J$1354,8,FALSE)</f>
        <v>Closing every December</v>
      </c>
      <c r="K307" s="7">
        <v>167655.6291260604</v>
      </c>
      <c r="L307" s="7">
        <v>200348.50868632804</v>
      </c>
      <c r="M307" s="7">
        <v>213673.04129776914</v>
      </c>
      <c r="N307" s="7">
        <v>202764.53402893207</v>
      </c>
      <c r="O307" s="7">
        <v>215558.28686091362</v>
      </c>
      <c r="P307" s="7">
        <v>1000000.0000000034</v>
      </c>
    </row>
    <row r="308" spans="1:16" x14ac:dyDescent="0.25">
      <c r="A308" s="5" t="s">
        <v>383</v>
      </c>
      <c r="B308" s="5" t="s">
        <v>1917</v>
      </c>
      <c r="C308" s="5" t="s">
        <v>1918</v>
      </c>
      <c r="D308" s="5" t="s">
        <v>1763</v>
      </c>
      <c r="E308" s="6" t="s">
        <v>175</v>
      </c>
      <c r="F308" s="6" t="str">
        <f>VLOOKUP($E308,'CC master listing'!$C$2:$H$297,2,FALSE)</f>
        <v>Stephanie Kreshel</v>
      </c>
      <c r="G308" s="6" t="str">
        <f>VLOOKUP($E308,'CC master listing'!$C$2:$H$297,4,FALSE)</f>
        <v>Roque Bamba</v>
      </c>
      <c r="H308" s="6" t="str">
        <f>VLOOKUP($E308,'CC master listing'!$C$2:$H$297,6,FALSE)</f>
        <v>Dan'l Koch</v>
      </c>
      <c r="I308" s="6" t="str">
        <f>VLOOKUP($A308,'Plant in-Service Timing'!$C$4:$J$1354,7,FALSE)</f>
        <v>% CWIP to Close: % CWIP to Close</v>
      </c>
      <c r="J308" s="28" t="str">
        <f>VLOOKUP($A308,'Plant in-Service Timing'!$C$4:$J$1354,8,FALSE)</f>
        <v>Closing every month at 2.76%</v>
      </c>
      <c r="K308" s="7">
        <v>2332076.0922955316</v>
      </c>
      <c r="L308" s="7">
        <v>2505708.1002273723</v>
      </c>
      <c r="M308" s="7">
        <v>3403772.5449522953</v>
      </c>
      <c r="N308" s="7">
        <v>2718975.3478211151</v>
      </c>
      <c r="O308" s="7">
        <v>2147524.8203689321</v>
      </c>
      <c r="P308" s="7">
        <v>13108056.905665247</v>
      </c>
    </row>
    <row r="309" spans="1:16" x14ac:dyDescent="0.25">
      <c r="A309" s="5" t="s">
        <v>384</v>
      </c>
      <c r="B309" s="5" t="s">
        <v>1917</v>
      </c>
      <c r="C309" s="5" t="s">
        <v>1918</v>
      </c>
      <c r="D309" s="5" t="s">
        <v>1763</v>
      </c>
      <c r="E309" s="6" t="s">
        <v>175</v>
      </c>
      <c r="F309" s="6" t="str">
        <f>VLOOKUP($E309,'CC master listing'!$C$2:$H$297,2,FALSE)</f>
        <v>Stephanie Kreshel</v>
      </c>
      <c r="G309" s="6" t="str">
        <f>VLOOKUP($E309,'CC master listing'!$C$2:$H$297,4,FALSE)</f>
        <v>Roque Bamba</v>
      </c>
      <c r="H309" s="6" t="str">
        <f>VLOOKUP($E309,'CC master listing'!$C$2:$H$297,6,FALSE)</f>
        <v>Dan'l Koch</v>
      </c>
      <c r="I309" s="6" t="str">
        <f>VLOOKUP($A309,'Plant in-Service Timing'!$C$4:$J$1354,7,FALSE)</f>
        <v>% CWIP to Close: % CWIP to Close</v>
      </c>
      <c r="J309" s="28" t="str">
        <f>VLOOKUP($A309,'Plant in-Service Timing'!$C$4:$J$1354,8,FALSE)</f>
        <v>Closing every month at 8.37%</v>
      </c>
      <c r="K309" s="7">
        <v>6070518.6829982745</v>
      </c>
      <c r="L309" s="7">
        <v>6522492.0776910819</v>
      </c>
      <c r="M309" s="7">
        <v>8860201.8154865187</v>
      </c>
      <c r="N309" s="7">
        <v>7077638.1191373942</v>
      </c>
      <c r="O309" s="7">
        <v>5590121.8606550051</v>
      </c>
      <c r="P309" s="7">
        <v>34120972.555968277</v>
      </c>
    </row>
    <row r="310" spans="1:16" x14ac:dyDescent="0.25">
      <c r="A310" s="5" t="s">
        <v>385</v>
      </c>
      <c r="B310" s="5" t="s">
        <v>1987</v>
      </c>
      <c r="C310" s="5" t="s">
        <v>1988</v>
      </c>
      <c r="D310" s="5" t="s">
        <v>517</v>
      </c>
      <c r="E310" s="6" t="s">
        <v>209</v>
      </c>
      <c r="F310" s="6" t="str">
        <f>VLOOKUP($E310,'CC master listing'!$C$2:$H$297,2,FALSE)</f>
        <v>Anthony Pagano</v>
      </c>
      <c r="G310" s="6" t="str">
        <f>VLOOKUP($E310,'CC master listing'!$C$2:$H$297,4,FALSE)</f>
        <v>Roque Bamba</v>
      </c>
      <c r="H310" s="6" t="str">
        <f>VLOOKUP($E310,'CC master listing'!$C$2:$H$297,6,FALSE)</f>
        <v>Dan'l Koch</v>
      </c>
      <c r="I310" s="6" t="str">
        <f>VLOOKUP($A310,'Plant in-Service Timing'!$C$4:$J$1354,7,FALSE)</f>
        <v>Operational: Operational</v>
      </c>
      <c r="J310" s="28" t="str">
        <f>VLOOKUP($A310,'Plant in-Service Timing'!$C$4:$J$1354,8,FALSE)</f>
        <v>Monthly: Monthly</v>
      </c>
      <c r="K310" s="7">
        <v>249734.88557135165</v>
      </c>
      <c r="L310" s="7">
        <v>747623.40667751012</v>
      </c>
      <c r="M310" s="7">
        <v>998349.15937586257</v>
      </c>
      <c r="N310" s="7">
        <v>3507945.5294626676</v>
      </c>
      <c r="O310" s="7">
        <v>10084373.311440935</v>
      </c>
      <c r="P310" s="7">
        <v>15588026.292528328</v>
      </c>
    </row>
    <row r="311" spans="1:16" x14ac:dyDescent="0.25">
      <c r="A311" s="5" t="s">
        <v>386</v>
      </c>
      <c r="B311" s="5" t="s">
        <v>1989</v>
      </c>
      <c r="C311" s="5" t="s">
        <v>1990</v>
      </c>
      <c r="D311" s="5" t="s">
        <v>1763</v>
      </c>
      <c r="E311" s="6" t="s">
        <v>353</v>
      </c>
      <c r="F311" s="6" t="str">
        <f>VLOOKUP($E311,'CC master listing'!$C$2:$H$297,2,FALSE)</f>
        <v>Kathleen Weatherby</v>
      </c>
      <c r="G311" s="6" t="str">
        <f>VLOOKUP($E311,'CC master listing'!$C$2:$H$297,4,FALSE)</f>
        <v>David Landers</v>
      </c>
      <c r="H311" s="6" t="str">
        <f>VLOOKUP($E311,'CC master listing'!$C$2:$H$297,6,FALSE)</f>
        <v>Joshua Jacobs</v>
      </c>
      <c r="I311" s="6" t="str">
        <f>VLOOKUP($A311,'Plant in-Service Timing'!$C$4:$J$1354,7,FALSE)</f>
        <v>Operational: Operational</v>
      </c>
      <c r="J311" s="28" t="str">
        <f>VLOOKUP($A311,'Plant in-Service Timing'!$C$4:$J$1354,8,FALSE)</f>
        <v>Annually: Annually</v>
      </c>
      <c r="K311" s="7">
        <v>1997879.0845708081</v>
      </c>
      <c r="L311" s="7">
        <v>2741285.8244842086</v>
      </c>
      <c r="M311" s="7">
        <v>2695542.7303148271</v>
      </c>
      <c r="N311" s="7">
        <v>2806356.4235701445</v>
      </c>
      <c r="O311" s="7">
        <v>0</v>
      </c>
      <c r="P311" s="7">
        <v>10241064.062939988</v>
      </c>
    </row>
    <row r="312" spans="1:16" x14ac:dyDescent="0.25">
      <c r="A312" s="5" t="s">
        <v>387</v>
      </c>
      <c r="B312" s="5" t="s">
        <v>1976</v>
      </c>
      <c r="C312" s="5" t="s">
        <v>1977</v>
      </c>
      <c r="D312" s="5" t="s">
        <v>1763</v>
      </c>
      <c r="E312" s="6" t="s">
        <v>175</v>
      </c>
      <c r="F312" s="6" t="str">
        <f>VLOOKUP($E312,'CC master listing'!$C$2:$H$297,2,FALSE)</f>
        <v>Stephanie Kreshel</v>
      </c>
      <c r="G312" s="6" t="str">
        <f>VLOOKUP($E312,'CC master listing'!$C$2:$H$297,4,FALSE)</f>
        <v>Roque Bamba</v>
      </c>
      <c r="H312" s="6" t="str">
        <f>VLOOKUP($E312,'CC master listing'!$C$2:$H$297,6,FALSE)</f>
        <v>Dan'l Koch</v>
      </c>
      <c r="I312" s="6" t="str">
        <f>VLOOKUP($A312,'Plant in-Service Timing'!$C$4:$J$1354,7,FALSE)</f>
        <v>% CWIP to Close: % CWIP to Close</v>
      </c>
      <c r="J312" s="28" t="str">
        <f>VLOOKUP($A312,'Plant in-Service Timing'!$C$4:$J$1354,8,FALSE)</f>
        <v>Closing every December</v>
      </c>
      <c r="K312" s="7">
        <v>1280806.9021865043</v>
      </c>
      <c r="L312" s="7">
        <v>1280921.9098660443</v>
      </c>
      <c r="M312" s="7">
        <v>1285780.3882149358</v>
      </c>
      <c r="N312" s="7">
        <v>1317469.6141094761</v>
      </c>
      <c r="O312" s="7">
        <v>1341673.0047012602</v>
      </c>
      <c r="P312" s="7">
        <v>6506651.819078221</v>
      </c>
    </row>
    <row r="313" spans="1:16" x14ac:dyDescent="0.25">
      <c r="A313" s="5" t="s">
        <v>388</v>
      </c>
      <c r="B313" s="5" t="s">
        <v>1991</v>
      </c>
      <c r="C313" s="5" t="s">
        <v>1992</v>
      </c>
      <c r="D313" s="5" t="s">
        <v>1763</v>
      </c>
      <c r="E313" s="6" t="s">
        <v>175</v>
      </c>
      <c r="F313" s="6" t="str">
        <f>VLOOKUP($E313,'CC master listing'!$C$2:$H$297,2,FALSE)</f>
        <v>Stephanie Kreshel</v>
      </c>
      <c r="G313" s="6" t="str">
        <f>VLOOKUP($E313,'CC master listing'!$C$2:$H$297,4,FALSE)</f>
        <v>Roque Bamba</v>
      </c>
      <c r="H313" s="6" t="str">
        <f>VLOOKUP($E313,'CC master listing'!$C$2:$H$297,6,FALSE)</f>
        <v>Dan'l Koch</v>
      </c>
      <c r="I313" s="6" t="str">
        <f>VLOOKUP($A313,'Plant in-Service Timing'!$C$4:$J$1354,7,FALSE)</f>
        <v>Operational: Operational</v>
      </c>
      <c r="J313" s="28" t="str">
        <f>VLOOKUP($A313,'Plant in-Service Timing'!$C$4:$J$1354,8,FALSE)</f>
        <v>Annually: Annually</v>
      </c>
      <c r="K313" s="7">
        <v>1498409.3134281123</v>
      </c>
      <c r="L313" s="7">
        <v>1495246.8133550163</v>
      </c>
      <c r="M313" s="7">
        <v>1497523.7390637957</v>
      </c>
      <c r="N313" s="7">
        <v>2004540.3025500954</v>
      </c>
      <c r="O313" s="7">
        <v>151265.59967161439</v>
      </c>
      <c r="P313" s="7">
        <v>6646985.768068634</v>
      </c>
    </row>
    <row r="314" spans="1:16" x14ac:dyDescent="0.25">
      <c r="A314" s="5" t="s">
        <v>389</v>
      </c>
      <c r="B314" s="5" t="s">
        <v>1979</v>
      </c>
      <c r="C314" s="5" t="s">
        <v>1980</v>
      </c>
      <c r="D314" s="5" t="s">
        <v>1763</v>
      </c>
      <c r="E314" s="6" t="s">
        <v>175</v>
      </c>
      <c r="F314" s="6" t="str">
        <f>VLOOKUP($E314,'CC master listing'!$C$2:$H$297,2,FALSE)</f>
        <v>Stephanie Kreshel</v>
      </c>
      <c r="G314" s="6" t="str">
        <f>VLOOKUP($E314,'CC master listing'!$C$2:$H$297,4,FALSE)</f>
        <v>Roque Bamba</v>
      </c>
      <c r="H314" s="6" t="str">
        <f>VLOOKUP($E314,'CC master listing'!$C$2:$H$297,6,FALSE)</f>
        <v>Dan'l Koch</v>
      </c>
      <c r="I314" s="6" t="str">
        <f>VLOOKUP($A314,'Plant in-Service Timing'!$C$4:$J$1354,7,FALSE)</f>
        <v>Operational: Operational</v>
      </c>
      <c r="J314" s="28" t="str">
        <f>VLOOKUP($A314,'Plant in-Service Timing'!$C$4:$J$1354,8,FALSE)</f>
        <v>Monthly: Monthly</v>
      </c>
      <c r="K314" s="7">
        <v>636219.58140757179</v>
      </c>
      <c r="L314" s="7">
        <v>760282.52076287393</v>
      </c>
      <c r="M314" s="7">
        <v>810846.45711677184</v>
      </c>
      <c r="N314" s="7">
        <v>769450.85373298929</v>
      </c>
      <c r="O314" s="7">
        <v>818000.58697979187</v>
      </c>
      <c r="P314" s="7">
        <v>3794799.9999999986</v>
      </c>
    </row>
    <row r="315" spans="1:16" x14ac:dyDescent="0.25">
      <c r="A315" s="5" t="s">
        <v>390</v>
      </c>
      <c r="B315" s="5" t="s">
        <v>1993</v>
      </c>
      <c r="C315" s="5" t="s">
        <v>1994</v>
      </c>
      <c r="D315" s="5" t="s">
        <v>517</v>
      </c>
      <c r="E315" s="6" t="s">
        <v>209</v>
      </c>
      <c r="F315" s="6" t="str">
        <f>VLOOKUP($E315,'CC master listing'!$C$2:$H$297,2,FALSE)</f>
        <v>Anthony Pagano</v>
      </c>
      <c r="G315" s="6" t="str">
        <f>VLOOKUP($E315,'CC master listing'!$C$2:$H$297,4,FALSE)</f>
        <v>Roque Bamba</v>
      </c>
      <c r="H315" s="6" t="str">
        <f>VLOOKUP($E315,'CC master listing'!$C$2:$H$297,6,FALSE)</f>
        <v>Dan'l Koch</v>
      </c>
      <c r="I315" s="6" t="str">
        <f>VLOOKUP($A315,'Plant in-Service Timing'!$C$4:$J$1354,7,FALSE)</f>
        <v>In-Service Date: In-Service Date</v>
      </c>
      <c r="J315" s="28">
        <f>VLOOKUP($A315,'Plant in-Service Timing'!$C$4:$J$1354,8,FALSE)</f>
        <v>47088</v>
      </c>
      <c r="K315" s="7">
        <v>265718.32498602715</v>
      </c>
      <c r="L315" s="7">
        <v>547263.00199302018</v>
      </c>
      <c r="M315" s="7">
        <v>1108841.934529355</v>
      </c>
      <c r="N315" s="7">
        <v>1118962.0324112412</v>
      </c>
      <c r="O315" s="7">
        <v>11334415.691161664</v>
      </c>
      <c r="P315" s="7">
        <v>14375200.985081308</v>
      </c>
    </row>
    <row r="316" spans="1:16" x14ac:dyDescent="0.25">
      <c r="A316" s="5" t="s">
        <v>391</v>
      </c>
      <c r="B316" s="5" t="s">
        <v>1995</v>
      </c>
      <c r="C316" s="5" t="s">
        <v>1996</v>
      </c>
      <c r="D316" s="5" t="s">
        <v>517</v>
      </c>
      <c r="E316" s="6" t="s">
        <v>209</v>
      </c>
      <c r="F316" s="6" t="str">
        <f>VLOOKUP($E316,'CC master listing'!$C$2:$H$297,2,FALSE)</f>
        <v>Anthony Pagano</v>
      </c>
      <c r="G316" s="6" t="str">
        <f>VLOOKUP($E316,'CC master listing'!$C$2:$H$297,4,FALSE)</f>
        <v>Roque Bamba</v>
      </c>
      <c r="H316" s="6" t="str">
        <f>VLOOKUP($E316,'CC master listing'!$C$2:$H$297,6,FALSE)</f>
        <v>Dan'l Koch</v>
      </c>
      <c r="I316" s="6" t="str">
        <f>VLOOKUP($A316,'Plant in-Service Timing'!$C$4:$J$1354,7,FALSE)</f>
        <v>In-Service Date: In-Service Date</v>
      </c>
      <c r="J316" s="28">
        <f>VLOOKUP($A316,'Plant in-Service Timing'!$C$4:$J$1354,8,FALSE)</f>
        <v>46661</v>
      </c>
      <c r="K316" s="7">
        <v>1065111.0521792711</v>
      </c>
      <c r="L316" s="7">
        <v>7668410.3868830986</v>
      </c>
      <c r="M316" s="7">
        <v>8892714.2841476258</v>
      </c>
      <c r="N316" s="7">
        <v>1740836.3199148204</v>
      </c>
      <c r="O316" s="7">
        <v>101955.65090993194</v>
      </c>
      <c r="P316" s="7">
        <v>19469027.694034748</v>
      </c>
    </row>
    <row r="317" spans="1:16" x14ac:dyDescent="0.25">
      <c r="A317" s="5" t="s">
        <v>392</v>
      </c>
      <c r="B317" s="5" t="s">
        <v>1997</v>
      </c>
      <c r="C317" s="5" t="s">
        <v>1998</v>
      </c>
      <c r="D317" s="5" t="s">
        <v>517</v>
      </c>
      <c r="E317" s="6" t="s">
        <v>209</v>
      </c>
      <c r="F317" s="6" t="str">
        <f>VLOOKUP($E317,'CC master listing'!$C$2:$H$297,2,FALSE)</f>
        <v>Anthony Pagano</v>
      </c>
      <c r="G317" s="6" t="str">
        <f>VLOOKUP($E317,'CC master listing'!$C$2:$H$297,4,FALSE)</f>
        <v>Roque Bamba</v>
      </c>
      <c r="H317" s="6" t="str">
        <f>VLOOKUP($E317,'CC master listing'!$C$2:$H$297,6,FALSE)</f>
        <v>Dan'l Koch</v>
      </c>
      <c r="I317" s="6" t="str">
        <f>VLOOKUP($A317,'Plant in-Service Timing'!$C$4:$J$1354,7,FALSE)</f>
        <v>In-Service Date: In-Service Date</v>
      </c>
      <c r="J317" s="28">
        <f>VLOOKUP($A317,'Plant in-Service Timing'!$C$4:$J$1354,8,FALSE)</f>
        <v>45931</v>
      </c>
      <c r="K317" s="7">
        <v>2052237.0947577478</v>
      </c>
      <c r="L317" s="7">
        <v>4144819.180054273</v>
      </c>
      <c r="M317" s="7">
        <v>0</v>
      </c>
      <c r="N317" s="7">
        <v>0</v>
      </c>
      <c r="O317" s="7">
        <v>0</v>
      </c>
      <c r="P317" s="7">
        <v>6197056.2748120204</v>
      </c>
    </row>
    <row r="318" spans="1:16" x14ac:dyDescent="0.25">
      <c r="A318" s="5" t="s">
        <v>393</v>
      </c>
      <c r="B318" s="5" t="s">
        <v>1999</v>
      </c>
      <c r="C318" s="5" t="s">
        <v>2000</v>
      </c>
      <c r="D318" s="5" t="s">
        <v>517</v>
      </c>
      <c r="E318" s="6" t="s">
        <v>209</v>
      </c>
      <c r="F318" s="6" t="str">
        <f>VLOOKUP($E318,'CC master listing'!$C$2:$H$297,2,FALSE)</f>
        <v>Anthony Pagano</v>
      </c>
      <c r="G318" s="6" t="str">
        <f>VLOOKUP($E318,'CC master listing'!$C$2:$H$297,4,FALSE)</f>
        <v>Roque Bamba</v>
      </c>
      <c r="H318" s="6" t="str">
        <f>VLOOKUP($E318,'CC master listing'!$C$2:$H$297,6,FALSE)</f>
        <v>Dan'l Koch</v>
      </c>
      <c r="I318" s="6" t="str">
        <f>VLOOKUP($A318,'Plant in-Service Timing'!$C$4:$J$1354,7,FALSE)</f>
        <v>In-Service Date: In-Service Date</v>
      </c>
      <c r="J318" s="28">
        <f>VLOOKUP($A318,'Plant in-Service Timing'!$C$4:$J$1354,8,FALSE)</f>
        <v>46357</v>
      </c>
      <c r="K318" s="7">
        <v>963284.84434817138</v>
      </c>
      <c r="L318" s="7">
        <v>7150553.4447979443</v>
      </c>
      <c r="M318" s="7">
        <v>41218.181358140653</v>
      </c>
      <c r="N318" s="7">
        <v>104081.07741923881</v>
      </c>
      <c r="O318" s="7">
        <v>0</v>
      </c>
      <c r="P318" s="7">
        <v>8259137.547923496</v>
      </c>
    </row>
    <row r="319" spans="1:16" x14ac:dyDescent="0.25">
      <c r="A319" s="5" t="s">
        <v>394</v>
      </c>
      <c r="B319" s="5" t="s">
        <v>2001</v>
      </c>
      <c r="C319" s="5" t="s">
        <v>2002</v>
      </c>
      <c r="D319" s="5" t="s">
        <v>517</v>
      </c>
      <c r="E319" s="6" t="s">
        <v>209</v>
      </c>
      <c r="F319" s="6" t="str">
        <f>VLOOKUP($E319,'CC master listing'!$C$2:$H$297,2,FALSE)</f>
        <v>Anthony Pagano</v>
      </c>
      <c r="G319" s="6" t="str">
        <f>VLOOKUP($E319,'CC master listing'!$C$2:$H$297,4,FALSE)</f>
        <v>Roque Bamba</v>
      </c>
      <c r="H319" s="6" t="str">
        <f>VLOOKUP($E319,'CC master listing'!$C$2:$H$297,6,FALSE)</f>
        <v>Dan'l Koch</v>
      </c>
      <c r="I319" s="6" t="str">
        <f>VLOOKUP($A319,'Plant in-Service Timing'!$C$4:$J$1354,7,FALSE)</f>
        <v>In-Service Date: In-Service Date</v>
      </c>
      <c r="J319" s="28">
        <f>VLOOKUP($A319,'Plant in-Service Timing'!$C$4:$J$1354,8,FALSE)</f>
        <v>47088</v>
      </c>
      <c r="K319" s="7">
        <v>8362866.1611378109</v>
      </c>
      <c r="L319" s="7">
        <v>15465743.209157759</v>
      </c>
      <c r="M319" s="7">
        <v>15408422.5785162</v>
      </c>
      <c r="N319" s="7">
        <v>30612596.481503289</v>
      </c>
      <c r="O319" s="7">
        <v>76466738.182448998</v>
      </c>
      <c r="P319" s="7">
        <v>146316366.61276406</v>
      </c>
    </row>
    <row r="320" spans="1:16" x14ac:dyDescent="0.25">
      <c r="A320" s="5" t="s">
        <v>395</v>
      </c>
      <c r="B320" s="5" t="s">
        <v>2003</v>
      </c>
      <c r="C320" s="5" t="s">
        <v>2004</v>
      </c>
      <c r="D320" s="5" t="s">
        <v>517</v>
      </c>
      <c r="E320" s="6" t="s">
        <v>209</v>
      </c>
      <c r="F320" s="6" t="str">
        <f>VLOOKUP($E320,'CC master listing'!$C$2:$H$297,2,FALSE)</f>
        <v>Anthony Pagano</v>
      </c>
      <c r="G320" s="6" t="str">
        <f>VLOOKUP($E320,'CC master listing'!$C$2:$H$297,4,FALSE)</f>
        <v>Roque Bamba</v>
      </c>
      <c r="H320" s="6" t="str">
        <f>VLOOKUP($E320,'CC master listing'!$C$2:$H$297,6,FALSE)</f>
        <v>Dan'l Koch</v>
      </c>
      <c r="I320" s="6" t="str">
        <f>VLOOKUP($A320,'Plant in-Service Timing'!$C$4:$J$1354,7,FALSE)</f>
        <v>In-Service Date: In-Service Date</v>
      </c>
      <c r="J320" s="28">
        <f>VLOOKUP($A320,'Plant in-Service Timing'!$C$4:$J$1354,8,FALSE)</f>
        <v>45992</v>
      </c>
      <c r="K320" s="7">
        <v>2924437.860029785</v>
      </c>
      <c r="L320" s="7">
        <v>2804454.7685939395</v>
      </c>
      <c r="M320" s="7">
        <v>-3514047.9349409039</v>
      </c>
      <c r="N320" s="7">
        <v>0</v>
      </c>
      <c r="O320" s="7">
        <v>0</v>
      </c>
      <c r="P320" s="7">
        <v>2214844.6936828201</v>
      </c>
    </row>
    <row r="321" spans="1:16" x14ac:dyDescent="0.25">
      <c r="A321" s="5" t="s">
        <v>396</v>
      </c>
      <c r="B321" s="5" t="s">
        <v>2005</v>
      </c>
      <c r="C321" s="5" t="s">
        <v>2006</v>
      </c>
      <c r="D321" s="5" t="s">
        <v>517</v>
      </c>
      <c r="E321" s="6" t="s">
        <v>209</v>
      </c>
      <c r="F321" s="6" t="str">
        <f>VLOOKUP($E321,'CC master listing'!$C$2:$H$297,2,FALSE)</f>
        <v>Anthony Pagano</v>
      </c>
      <c r="G321" s="6" t="str">
        <f>VLOOKUP($E321,'CC master listing'!$C$2:$H$297,4,FALSE)</f>
        <v>Roque Bamba</v>
      </c>
      <c r="H321" s="6" t="str">
        <f>VLOOKUP($E321,'CC master listing'!$C$2:$H$297,6,FALSE)</f>
        <v>Dan'l Koch</v>
      </c>
      <c r="I321" s="6" t="str">
        <f>VLOOKUP($A321,'Plant in-Service Timing'!$C$4:$J$1354,7,FALSE)</f>
        <v>In-Service Date: In-Service Date</v>
      </c>
      <c r="J321" s="28">
        <f>VLOOKUP($A321,'Plant in-Service Timing'!$C$4:$J$1354,8,FALSE)</f>
        <v>46661</v>
      </c>
      <c r="K321" s="7">
        <v>1594309.9499161562</v>
      </c>
      <c r="L321" s="7">
        <v>2189052.0079720807</v>
      </c>
      <c r="M321" s="7">
        <v>8870735.4762348346</v>
      </c>
      <c r="N321" s="7">
        <v>5594810.1620562123</v>
      </c>
      <c r="O321" s="7">
        <v>0</v>
      </c>
      <c r="P321" s="7">
        <v>18248907.596179284</v>
      </c>
    </row>
    <row r="322" spans="1:16" x14ac:dyDescent="0.25">
      <c r="A322" s="5" t="s">
        <v>397</v>
      </c>
      <c r="B322" s="5" t="s">
        <v>1969</v>
      </c>
      <c r="C322" s="5" t="s">
        <v>1137</v>
      </c>
      <c r="D322" s="5" t="s">
        <v>517</v>
      </c>
      <c r="E322" s="6" t="s">
        <v>326</v>
      </c>
      <c r="F322" s="6" t="str">
        <f>VLOOKUP($E322,'CC master listing'!$C$2:$H$297,2,FALSE)</f>
        <v>Signe Lippert</v>
      </c>
      <c r="G322" s="6" t="str">
        <f>VLOOKUP($E322,'CC master listing'!$C$2:$H$297,4,FALSE)</f>
        <v>Kaaren Daugherty</v>
      </c>
      <c r="H322" s="6" t="str">
        <f>VLOOKUP($E322,'CC master listing'!$C$2:$H$297,6,FALSE)</f>
        <v>Dan'l Koch</v>
      </c>
      <c r="I322" s="6" t="str">
        <f>VLOOKUP($A322,'Plant in-Service Timing'!$C$4:$J$1354,7,FALSE)</f>
        <v>Operational: Operational</v>
      </c>
      <c r="J322" s="28" t="str">
        <f>VLOOKUP($A322,'Plant in-Service Timing'!$C$4:$J$1354,8,FALSE)</f>
        <v>Monthly: Monthly</v>
      </c>
      <c r="K322" s="7">
        <v>196533.59530187157</v>
      </c>
      <c r="L322" s="7">
        <v>197389.04647318917</v>
      </c>
      <c r="M322" s="7">
        <v>201559.03927158235</v>
      </c>
      <c r="N322" s="7">
        <v>200822.26473015835</v>
      </c>
      <c r="O322" s="7">
        <v>204694.141637856</v>
      </c>
      <c r="P322" s="7">
        <v>1000998.0874146575</v>
      </c>
    </row>
    <row r="323" spans="1:16" x14ac:dyDescent="0.25">
      <c r="A323" s="5" t="s">
        <v>398</v>
      </c>
      <c r="B323" s="5" t="s">
        <v>1969</v>
      </c>
      <c r="C323" s="5" t="s">
        <v>1137</v>
      </c>
      <c r="D323" s="5" t="s">
        <v>517</v>
      </c>
      <c r="E323" s="6" t="s">
        <v>326</v>
      </c>
      <c r="F323" s="6" t="str">
        <f>VLOOKUP($E323,'CC master listing'!$C$2:$H$297,2,FALSE)</f>
        <v>Signe Lippert</v>
      </c>
      <c r="G323" s="6" t="str">
        <f>VLOOKUP($E323,'CC master listing'!$C$2:$H$297,4,FALSE)</f>
        <v>Kaaren Daugherty</v>
      </c>
      <c r="H323" s="6" t="str">
        <f>VLOOKUP($E323,'CC master listing'!$C$2:$H$297,6,FALSE)</f>
        <v>Dan'l Koch</v>
      </c>
      <c r="I323" s="6" t="str">
        <f>VLOOKUP($A323,'Plant in-Service Timing'!$C$4:$J$1354,7,FALSE)</f>
        <v>Operational: Operational</v>
      </c>
      <c r="J323" s="28" t="str">
        <f>VLOOKUP($A323,'Plant in-Service Timing'!$C$4:$J$1354,8,FALSE)</f>
        <v>Monthly: Monthly</v>
      </c>
      <c r="K323" s="7">
        <v>2017072.4393139482</v>
      </c>
      <c r="L323" s="7">
        <v>2025852.14427072</v>
      </c>
      <c r="M323" s="7">
        <v>2068649.8020088684</v>
      </c>
      <c r="N323" s="7">
        <v>2061088.1043804726</v>
      </c>
      <c r="O323" s="7">
        <v>2100826.1256940193</v>
      </c>
      <c r="P323" s="7">
        <v>10273488.615668029</v>
      </c>
    </row>
    <row r="324" spans="1:16" x14ac:dyDescent="0.25">
      <c r="A324" s="5" t="s">
        <v>399</v>
      </c>
      <c r="B324" s="5" t="s">
        <v>1969</v>
      </c>
      <c r="C324" s="5" t="s">
        <v>1137</v>
      </c>
      <c r="D324" s="5" t="s">
        <v>517</v>
      </c>
      <c r="E324" s="6" t="s">
        <v>326</v>
      </c>
      <c r="F324" s="6" t="str">
        <f>VLOOKUP($E324,'CC master listing'!$C$2:$H$297,2,FALSE)</f>
        <v>Signe Lippert</v>
      </c>
      <c r="G324" s="6" t="str">
        <f>VLOOKUP($E324,'CC master listing'!$C$2:$H$297,4,FALSE)</f>
        <v>Kaaren Daugherty</v>
      </c>
      <c r="H324" s="6" t="str">
        <f>VLOOKUP($E324,'CC master listing'!$C$2:$H$297,6,FALSE)</f>
        <v>Dan'l Koch</v>
      </c>
      <c r="I324" s="6" t="str">
        <f>VLOOKUP($A324,'Plant in-Service Timing'!$C$4:$J$1354,7,FALSE)</f>
        <v>Operational: Operational</v>
      </c>
      <c r="J324" s="28" t="str">
        <f>VLOOKUP($A324,'Plant in-Service Timing'!$C$4:$J$1354,8,FALSE)</f>
        <v>Monthly: Monthly</v>
      </c>
      <c r="K324" s="7">
        <v>212079.40269024961</v>
      </c>
      <c r="L324" s="7">
        <v>213002.52004921806</v>
      </c>
      <c r="M324" s="7">
        <v>217502.35927796396</v>
      </c>
      <c r="N324" s="7">
        <v>216707.30587031392</v>
      </c>
      <c r="O324" s="7">
        <v>220885.44824141046</v>
      </c>
      <c r="P324" s="7">
        <v>1080177.0361291561</v>
      </c>
    </row>
    <row r="325" spans="1:16" x14ac:dyDescent="0.25">
      <c r="A325" s="5" t="s">
        <v>400</v>
      </c>
      <c r="B325" s="5" t="s">
        <v>1969</v>
      </c>
      <c r="C325" s="5" t="s">
        <v>1137</v>
      </c>
      <c r="D325" s="5" t="s">
        <v>517</v>
      </c>
      <c r="E325" s="6" t="s">
        <v>326</v>
      </c>
      <c r="F325" s="6" t="str">
        <f>VLOOKUP($E325,'CC master listing'!$C$2:$H$297,2,FALSE)</f>
        <v>Signe Lippert</v>
      </c>
      <c r="G325" s="6" t="str">
        <f>VLOOKUP($E325,'CC master listing'!$C$2:$H$297,4,FALSE)</f>
        <v>Kaaren Daugherty</v>
      </c>
      <c r="H325" s="6" t="str">
        <f>VLOOKUP($E325,'CC master listing'!$C$2:$H$297,6,FALSE)</f>
        <v>Dan'l Koch</v>
      </c>
      <c r="I325" s="6" t="str">
        <f>VLOOKUP($A325,'Plant in-Service Timing'!$C$4:$J$1354,7,FALSE)</f>
        <v>Operational: Operational</v>
      </c>
      <c r="J325" s="28" t="str">
        <f>VLOOKUP($A325,'Plant in-Service Timing'!$C$4:$J$1354,8,FALSE)</f>
        <v>Monthly: Monthly</v>
      </c>
      <c r="K325" s="7">
        <v>1483765.7537786281</v>
      </c>
      <c r="L325" s="7">
        <v>1490224.1363777041</v>
      </c>
      <c r="M325" s="7">
        <v>1521706.2476078758</v>
      </c>
      <c r="N325" s="7">
        <v>1516143.8355879842</v>
      </c>
      <c r="O325" s="7">
        <v>1545375.2672404924</v>
      </c>
      <c r="P325" s="7">
        <v>7557215.2405926846</v>
      </c>
    </row>
    <row r="326" spans="1:16" x14ac:dyDescent="0.25">
      <c r="A326" s="5" t="s">
        <v>401</v>
      </c>
      <c r="B326" s="5" t="s">
        <v>2007</v>
      </c>
      <c r="C326" s="5" t="s">
        <v>2008</v>
      </c>
      <c r="D326" s="5" t="s">
        <v>517</v>
      </c>
      <c r="E326" s="6" t="s">
        <v>209</v>
      </c>
      <c r="F326" s="6" t="str">
        <f>VLOOKUP($E326,'CC master listing'!$C$2:$H$297,2,FALSE)</f>
        <v>Anthony Pagano</v>
      </c>
      <c r="G326" s="6" t="str">
        <f>VLOOKUP($E326,'CC master listing'!$C$2:$H$297,4,FALSE)</f>
        <v>Roque Bamba</v>
      </c>
      <c r="H326" s="6" t="str">
        <f>VLOOKUP($E326,'CC master listing'!$C$2:$H$297,6,FALSE)</f>
        <v>Dan'l Koch</v>
      </c>
      <c r="I326" s="6" t="str">
        <f>VLOOKUP($A326,'Plant in-Service Timing'!$C$4:$J$1354,7,FALSE)</f>
        <v>In-Service Date: In-Service Date</v>
      </c>
      <c r="J326" s="28">
        <f>VLOOKUP($A326,'Plant in-Service Timing'!$C$4:$J$1354,8,FALSE)</f>
        <v>46661</v>
      </c>
      <c r="K326" s="7">
        <v>1539177.8210683076</v>
      </c>
      <c r="L326" s="7">
        <v>2577623.8681929596</v>
      </c>
      <c r="M326" s="7">
        <v>5136140.8595053786</v>
      </c>
      <c r="N326" s="7">
        <v>10204198.827167762</v>
      </c>
      <c r="O326" s="7">
        <v>2548891.2727482961</v>
      </c>
      <c r="P326" s="7">
        <v>22006032.648682702</v>
      </c>
    </row>
    <row r="327" spans="1:16" x14ac:dyDescent="0.25">
      <c r="A327" s="5" t="s">
        <v>402</v>
      </c>
      <c r="B327" s="5" t="s">
        <v>2009</v>
      </c>
      <c r="C327" s="5" t="s">
        <v>2010</v>
      </c>
      <c r="D327" s="5" t="s">
        <v>517</v>
      </c>
      <c r="E327" s="6" t="s">
        <v>209</v>
      </c>
      <c r="F327" s="6" t="str">
        <f>VLOOKUP($E327,'CC master listing'!$C$2:$H$297,2,FALSE)</f>
        <v>Anthony Pagano</v>
      </c>
      <c r="G327" s="6" t="str">
        <f>VLOOKUP($E327,'CC master listing'!$C$2:$H$297,4,FALSE)</f>
        <v>Roque Bamba</v>
      </c>
      <c r="H327" s="6" t="str">
        <f>VLOOKUP($E327,'CC master listing'!$C$2:$H$297,6,FALSE)</f>
        <v>Dan'l Koch</v>
      </c>
      <c r="I327" s="6" t="str">
        <f>VLOOKUP($A327,'Plant in-Service Timing'!$C$4:$J$1354,7,FALSE)</f>
        <v>In-Service Date: In-Service Date</v>
      </c>
      <c r="J327" s="28">
        <f>VLOOKUP($A327,'Plant in-Service Timing'!$C$4:$J$1354,8,FALSE)</f>
        <v>47027</v>
      </c>
      <c r="K327" s="7">
        <v>531436.64997205429</v>
      </c>
      <c r="L327" s="7">
        <v>3283578.0119581199</v>
      </c>
      <c r="M327" s="7">
        <v>1108841.934529355</v>
      </c>
      <c r="N327" s="7">
        <v>559481.0162056213</v>
      </c>
      <c r="O327" s="7">
        <v>11334415.691161664</v>
      </c>
      <c r="P327" s="7">
        <v>16817753.303826816</v>
      </c>
    </row>
    <row r="328" spans="1:16" x14ac:dyDescent="0.25">
      <c r="A328" s="5" t="s">
        <v>403</v>
      </c>
      <c r="B328" s="5" t="s">
        <v>2011</v>
      </c>
      <c r="C328" s="5" t="s">
        <v>2012</v>
      </c>
      <c r="D328" s="5" t="s">
        <v>517</v>
      </c>
      <c r="E328" s="6" t="s">
        <v>209</v>
      </c>
      <c r="F328" s="6" t="str">
        <f>VLOOKUP($E328,'CC master listing'!$C$2:$H$297,2,FALSE)</f>
        <v>Anthony Pagano</v>
      </c>
      <c r="G328" s="6" t="str">
        <f>VLOOKUP($E328,'CC master listing'!$C$2:$H$297,4,FALSE)</f>
        <v>Roque Bamba</v>
      </c>
      <c r="H328" s="6" t="str">
        <f>VLOOKUP($E328,'CC master listing'!$C$2:$H$297,6,FALSE)</f>
        <v>Dan'l Koch</v>
      </c>
      <c r="I328" s="6" t="str">
        <f>VLOOKUP($A328,'Plant in-Service Timing'!$C$4:$J$1354,7,FALSE)</f>
        <v>In-Service Date: In-Service Date</v>
      </c>
      <c r="J328" s="28">
        <f>VLOOKUP($A328,'Plant in-Service Timing'!$C$4:$J$1354,8,FALSE)</f>
        <v>45261</v>
      </c>
      <c r="K328" s="7">
        <v>307835.56421366154</v>
      </c>
      <c r="L328" s="7">
        <v>0</v>
      </c>
      <c r="M328" s="7">
        <v>0</v>
      </c>
      <c r="N328" s="7">
        <v>0</v>
      </c>
      <c r="O328" s="7">
        <v>0</v>
      </c>
      <c r="P328" s="7">
        <v>307835.56421366154</v>
      </c>
    </row>
    <row r="329" spans="1:16" x14ac:dyDescent="0.25">
      <c r="A329" s="5" t="s">
        <v>404</v>
      </c>
      <c r="B329" s="5" t="s">
        <v>2013</v>
      </c>
      <c r="C329" s="5" t="s">
        <v>2014</v>
      </c>
      <c r="D329" s="5" t="s">
        <v>517</v>
      </c>
      <c r="E329" s="6" t="s">
        <v>405</v>
      </c>
      <c r="F329" s="6" t="str">
        <f>VLOOKUP($E329,'CC master listing'!$C$2:$H$297,2,FALSE)</f>
        <v>Joshua Peavler</v>
      </c>
      <c r="G329" s="6" t="str">
        <f>VLOOKUP($E329,'CC master listing'!$C$2:$H$297,4,FALSE)</f>
        <v>Jennifer Boyer</v>
      </c>
      <c r="H329" s="6" t="str">
        <f>VLOOKUP($E329,'CC master listing'!$C$2:$H$297,6,FALSE)</f>
        <v>Dan'l Koch</v>
      </c>
      <c r="I329" s="6" t="str">
        <f>VLOOKUP($A329,'Plant in-Service Timing'!$C$4:$J$1354,7,FALSE)</f>
        <v>% CWIP to Close: % CWIP to Close</v>
      </c>
      <c r="J329" s="28">
        <f>VLOOKUP($A329,'Plant in-Service Timing'!$C$4:$J$1354,8,FALSE)</f>
        <v>0</v>
      </c>
      <c r="K329" s="7">
        <v>2205533.0000000042</v>
      </c>
      <c r="L329" s="7">
        <v>2271699</v>
      </c>
      <c r="M329" s="7">
        <v>2339850</v>
      </c>
      <c r="N329" s="7">
        <v>2410046.0000000042</v>
      </c>
      <c r="O329" s="7">
        <v>2482347</v>
      </c>
      <c r="P329" s="7">
        <v>11709475.000000007</v>
      </c>
    </row>
    <row r="330" spans="1:16" x14ac:dyDescent="0.25">
      <c r="A330" s="5" t="s">
        <v>406</v>
      </c>
      <c r="B330" s="5" t="s">
        <v>2015</v>
      </c>
      <c r="C330" s="5" t="s">
        <v>2016</v>
      </c>
      <c r="D330" s="5" t="s">
        <v>517</v>
      </c>
      <c r="E330" s="6" t="s">
        <v>405</v>
      </c>
      <c r="F330" s="6" t="str">
        <f>VLOOKUP($E330,'CC master listing'!$C$2:$H$297,2,FALSE)</f>
        <v>Joshua Peavler</v>
      </c>
      <c r="G330" s="6" t="str">
        <f>VLOOKUP($E330,'CC master listing'!$C$2:$H$297,4,FALSE)</f>
        <v>Jennifer Boyer</v>
      </c>
      <c r="H330" s="6" t="str">
        <f>VLOOKUP($E330,'CC master listing'!$C$2:$H$297,6,FALSE)</f>
        <v>Dan'l Koch</v>
      </c>
      <c r="I330" s="6" t="str">
        <f>VLOOKUP($A330,'Plant in-Service Timing'!$C$4:$J$1354,7,FALSE)</f>
        <v>% CWIP to Close: % CWIP to Close</v>
      </c>
      <c r="J330" s="28">
        <f>VLOOKUP($A330,'Plant in-Service Timing'!$C$4:$J$1354,8,FALSE)</f>
        <v>0</v>
      </c>
      <c r="K330" s="7">
        <v>1411868.3799999959</v>
      </c>
      <c r="L330" s="7">
        <v>1454224.4300000044</v>
      </c>
      <c r="M330" s="7">
        <v>1497851.1599999995</v>
      </c>
      <c r="N330" s="7">
        <v>1542786.6900000004</v>
      </c>
      <c r="O330" s="7">
        <v>1589070.2900000035</v>
      </c>
      <c r="P330" s="7">
        <v>7495800.9500000039</v>
      </c>
    </row>
    <row r="331" spans="1:16" x14ac:dyDescent="0.25">
      <c r="A331" s="5" t="s">
        <v>407</v>
      </c>
      <c r="B331" s="5" t="s">
        <v>2017</v>
      </c>
      <c r="C331" s="5" t="s">
        <v>2018</v>
      </c>
      <c r="D331" s="31" t="s">
        <v>1012</v>
      </c>
      <c r="E331" s="6" t="s">
        <v>408</v>
      </c>
      <c r="F331" s="6" t="str">
        <f>VLOOKUP($E331,'CC master listing'!$C$2:$H$297,2,FALSE)</f>
        <v>Troy W Nutter</v>
      </c>
      <c r="G331" s="6" t="str">
        <f>VLOOKUP($E331,'CC master listing'!$C$2:$H$297,4,FALSE)</f>
        <v>Harry Shapiro</v>
      </c>
      <c r="H331" s="6" t="str">
        <f>VLOOKUP($E331,'CC master listing'!$C$2:$H$297,6,FALSE)</f>
        <v>Michelle Vargo</v>
      </c>
      <c r="I331" s="6" t="str">
        <f>VLOOKUP($A331,'Plant in-Service Timing'!$C$4:$J$1354,7,FALSE)</f>
        <v>In-Service Date: In-Service Date</v>
      </c>
      <c r="J331" s="28">
        <f>VLOOKUP($A331,'Plant in-Service Timing'!$C$4:$J$1354,8,FALSE)</f>
        <v>45627</v>
      </c>
      <c r="K331" s="7">
        <v>505025.08354208403</v>
      </c>
      <c r="L331" s="7">
        <v>510100.67001337808</v>
      </c>
      <c r="M331" s="7">
        <v>515227.26697675796</v>
      </c>
      <c r="N331" s="7">
        <v>520405.38709619391</v>
      </c>
      <c r="O331" s="7">
        <v>525635.54818801186</v>
      </c>
      <c r="P331" s="7">
        <v>2576393.9558164258</v>
      </c>
    </row>
    <row r="332" spans="1:16" x14ac:dyDescent="0.25">
      <c r="A332" s="5" t="s">
        <v>409</v>
      </c>
      <c r="B332" s="5" t="s">
        <v>2019</v>
      </c>
      <c r="C332" s="5" t="s">
        <v>2020</v>
      </c>
      <c r="D332" s="5" t="s">
        <v>517</v>
      </c>
      <c r="E332" s="6" t="s">
        <v>209</v>
      </c>
      <c r="F332" s="6" t="str">
        <f>VLOOKUP($E332,'CC master listing'!$C$2:$H$297,2,FALSE)</f>
        <v>Anthony Pagano</v>
      </c>
      <c r="G332" s="6" t="str">
        <f>VLOOKUP($E332,'CC master listing'!$C$2:$H$297,4,FALSE)</f>
        <v>Roque Bamba</v>
      </c>
      <c r="H332" s="6" t="str">
        <f>VLOOKUP($E332,'CC master listing'!$C$2:$H$297,6,FALSE)</f>
        <v>Dan'l Koch</v>
      </c>
      <c r="I332" s="6" t="str">
        <f>VLOOKUP($A332,'Plant in-Service Timing'!$C$4:$J$1354,7,FALSE)</f>
        <v>% CWIP to Close: % CWIP to Close</v>
      </c>
      <c r="J332" s="28" t="str">
        <f>VLOOKUP($A332,'Plant in-Service Timing'!$C$4:$J$1354,8,FALSE)</f>
        <v>Closing Oct 2026 and Oct 2028</v>
      </c>
      <c r="K332" s="7">
        <v>1026118.5473788726</v>
      </c>
      <c r="L332" s="7">
        <v>3794262.3339800281</v>
      </c>
      <c r="M332" s="7">
        <v>3780199.6725959643</v>
      </c>
      <c r="N332" s="7">
        <v>510209.94135838799</v>
      </c>
      <c r="O332" s="7">
        <v>4078226.0363972769</v>
      </c>
      <c r="P332" s="7">
        <v>13189016.53171053</v>
      </c>
    </row>
    <row r="333" spans="1:16" x14ac:dyDescent="0.25">
      <c r="A333" s="5" t="s">
        <v>410</v>
      </c>
      <c r="B333" s="5" t="s">
        <v>1919</v>
      </c>
      <c r="C333" s="5" t="s">
        <v>1920</v>
      </c>
      <c r="D333" s="5" t="s">
        <v>517</v>
      </c>
      <c r="E333" s="6" t="s">
        <v>411</v>
      </c>
      <c r="F333" s="6" t="str">
        <f>VLOOKUP($E333,'CC master listing'!$C$2:$H$297,2,FALSE)</f>
        <v>Gary Bolton</v>
      </c>
      <c r="G333" s="6" t="str">
        <f>VLOOKUP($E333,'CC master listing'!$C$2:$H$297,4,FALSE)</f>
        <v>Ryan Blood</v>
      </c>
      <c r="H333" s="6" t="str">
        <f>VLOOKUP($E333,'CC master listing'!$C$2:$H$297,6,FALSE)</f>
        <v>Dan'l Koch</v>
      </c>
      <c r="I333" s="6" t="str">
        <f>VLOOKUP($A333,'Plant in-Service Timing'!$C$4:$J$1354,7,FALSE)</f>
        <v>Operational: Operational</v>
      </c>
      <c r="J333" s="28" t="str">
        <f>VLOOKUP($A333,'Plant in-Service Timing'!$C$4:$J$1354,8,FALSE)</f>
        <v>Monthly: Monthly</v>
      </c>
      <c r="K333" s="7">
        <v>2275.98704731008</v>
      </c>
      <c r="L333" s="7">
        <v>2432.6273692449358</v>
      </c>
      <c r="M333" s="7">
        <v>2004.3497859000715</v>
      </c>
      <c r="N333" s="7">
        <v>2082.6327771459723</v>
      </c>
      <c r="O333" s="7">
        <v>2229.7995669399484</v>
      </c>
      <c r="P333" s="7">
        <v>11025.396546541007</v>
      </c>
    </row>
    <row r="334" spans="1:16" x14ac:dyDescent="0.25">
      <c r="A334" s="5" t="s">
        <v>412</v>
      </c>
      <c r="B334" s="5" t="s">
        <v>1919</v>
      </c>
      <c r="C334" s="5" t="s">
        <v>1920</v>
      </c>
      <c r="D334" s="5" t="s">
        <v>517</v>
      </c>
      <c r="E334" s="6" t="s">
        <v>411</v>
      </c>
      <c r="F334" s="6" t="str">
        <f>VLOOKUP($E334,'CC master listing'!$C$2:$H$297,2,FALSE)</f>
        <v>Gary Bolton</v>
      </c>
      <c r="G334" s="6" t="str">
        <f>VLOOKUP($E334,'CC master listing'!$C$2:$H$297,4,FALSE)</f>
        <v>Ryan Blood</v>
      </c>
      <c r="H334" s="6" t="str">
        <f>VLOOKUP($E334,'CC master listing'!$C$2:$H$297,6,FALSE)</f>
        <v>Dan'l Koch</v>
      </c>
      <c r="I334" s="6" t="str">
        <f>VLOOKUP($A334,'Plant in-Service Timing'!$C$4:$J$1354,7,FALSE)</f>
        <v>% CWIP to Close: % CWIP to Close</v>
      </c>
      <c r="J334" s="28" t="str">
        <f>VLOOKUP($A334,'Plant in-Service Timing'!$C$4:$J$1354,8,FALSE)</f>
        <v>Closing every December</v>
      </c>
      <c r="K334" s="7">
        <v>944534.62463367975</v>
      </c>
      <c r="L334" s="7">
        <v>1009540.3582366486</v>
      </c>
      <c r="M334" s="7">
        <v>831805.16114852636</v>
      </c>
      <c r="N334" s="7">
        <v>864292.60251557513</v>
      </c>
      <c r="O334" s="7">
        <v>925366.82028007461</v>
      </c>
      <c r="P334" s="7">
        <v>4575539.5668145046</v>
      </c>
    </row>
    <row r="335" spans="1:16" x14ac:dyDescent="0.25">
      <c r="A335" s="5" t="s">
        <v>413</v>
      </c>
      <c r="B335" s="5" t="s">
        <v>1919</v>
      </c>
      <c r="C335" s="5" t="s">
        <v>1920</v>
      </c>
      <c r="D335" s="5" t="s">
        <v>517</v>
      </c>
      <c r="E335" s="6" t="s">
        <v>411</v>
      </c>
      <c r="F335" s="6" t="str">
        <f>VLOOKUP($E335,'CC master listing'!$C$2:$H$297,2,FALSE)</f>
        <v>Gary Bolton</v>
      </c>
      <c r="G335" s="6" t="str">
        <f>VLOOKUP($E335,'CC master listing'!$C$2:$H$297,4,FALSE)</f>
        <v>Ryan Blood</v>
      </c>
      <c r="H335" s="6" t="str">
        <f>VLOOKUP($E335,'CC master listing'!$C$2:$H$297,6,FALSE)</f>
        <v>Dan'l Koch</v>
      </c>
      <c r="I335" s="6" t="str">
        <f>VLOOKUP($A335,'Plant in-Service Timing'!$C$4:$J$1354,7,FALSE)</f>
        <v>% CWIP to Close: % CWIP to Close</v>
      </c>
      <c r="J335" s="28" t="str">
        <f>VLOOKUP($A335,'Plant in-Service Timing'!$C$4:$J$1354,8,FALSE)</f>
        <v>Closing every December</v>
      </c>
      <c r="K335" s="7">
        <v>716104.7294329945</v>
      </c>
      <c r="L335" s="7">
        <v>765389.22579690581</v>
      </c>
      <c r="M335" s="7">
        <v>630638.19401670841</v>
      </c>
      <c r="N335" s="7">
        <v>655268.74731076439</v>
      </c>
      <c r="O335" s="7">
        <v>701572.54078423313</v>
      </c>
      <c r="P335" s="7">
        <v>3468973.4373416062</v>
      </c>
    </row>
    <row r="336" spans="1:16" x14ac:dyDescent="0.25">
      <c r="A336" s="5" t="s">
        <v>414</v>
      </c>
      <c r="B336" s="5" t="s">
        <v>1952</v>
      </c>
      <c r="C336" s="5" t="s">
        <v>1953</v>
      </c>
      <c r="D336" s="5" t="s">
        <v>517</v>
      </c>
      <c r="E336" s="6" t="s">
        <v>415</v>
      </c>
      <c r="F336" s="6" t="str">
        <f>VLOOKUP($E336,'CC master listing'!$C$2:$H$297,2,FALSE)</f>
        <v>Bruce Jones</v>
      </c>
      <c r="G336" s="6" t="str">
        <f>VLOOKUP($E336,'CC master listing'!$C$2:$H$297,4,FALSE)</f>
        <v>Patrick Murphy</v>
      </c>
      <c r="H336" s="6" t="str">
        <f>VLOOKUP($E336,'CC master listing'!$C$2:$H$297,6,FALSE)</f>
        <v>Dan'l Koch</v>
      </c>
      <c r="I336" s="6" t="str">
        <f>VLOOKUP($A336,'Plant in-Service Timing'!$C$4:$J$1354,7,FALSE)</f>
        <v>% CWIP to Close: % CWIP to Close</v>
      </c>
      <c r="J336" s="28" t="str">
        <f>VLOOKUP($A336,'Plant in-Service Timing'!$C$4:$J$1354,8,FALSE)</f>
        <v>Closing Mar 2024, Jan 2025, and every December</v>
      </c>
      <c r="K336" s="7">
        <v>491587.9390828656</v>
      </c>
      <c r="L336" s="7">
        <v>511685.39521021192</v>
      </c>
      <c r="M336" s="7">
        <v>507846.69067940145</v>
      </c>
      <c r="N336" s="7">
        <v>530658.02563440602</v>
      </c>
      <c r="O336" s="7">
        <v>554595.94704160921</v>
      </c>
      <c r="P336" s="7">
        <v>2596373.9976484943</v>
      </c>
    </row>
    <row r="337" spans="1:16" x14ac:dyDescent="0.25">
      <c r="A337" s="5" t="s">
        <v>416</v>
      </c>
      <c r="B337" s="5" t="s">
        <v>1969</v>
      </c>
      <c r="C337" s="5" t="s">
        <v>1137</v>
      </c>
      <c r="D337" s="5" t="s">
        <v>517</v>
      </c>
      <c r="E337" s="6" t="s">
        <v>326</v>
      </c>
      <c r="F337" s="6" t="str">
        <f>VLOOKUP($E337,'CC master listing'!$C$2:$H$297,2,FALSE)</f>
        <v>Signe Lippert</v>
      </c>
      <c r="G337" s="6" t="str">
        <f>VLOOKUP($E337,'CC master listing'!$C$2:$H$297,4,FALSE)</f>
        <v>Kaaren Daugherty</v>
      </c>
      <c r="H337" s="6" t="str">
        <f>VLOOKUP($E337,'CC master listing'!$C$2:$H$297,6,FALSE)</f>
        <v>Dan'l Koch</v>
      </c>
      <c r="I337" s="6" t="str">
        <f>VLOOKUP($A337,'Plant in-Service Timing'!$C$4:$J$1354,7,FALSE)</f>
        <v>Operational: Operational</v>
      </c>
      <c r="J337" s="28" t="str">
        <f>VLOOKUP($A337,'Plant in-Service Timing'!$C$4:$J$1354,8,FALSE)</f>
        <v>Monthly: Monthly</v>
      </c>
      <c r="K337" s="7">
        <v>143232.70158802802</v>
      </c>
      <c r="L337" s="7">
        <v>143856.15012442804</v>
      </c>
      <c r="M337" s="7">
        <v>146895.22002593279</v>
      </c>
      <c r="N337" s="7">
        <v>146358.26242401599</v>
      </c>
      <c r="O337" s="7">
        <v>149180.0669549616</v>
      </c>
      <c r="P337" s="7">
        <v>729522.40111736651</v>
      </c>
    </row>
    <row r="338" spans="1:16" x14ac:dyDescent="0.25">
      <c r="A338" s="5" t="s">
        <v>417</v>
      </c>
      <c r="B338" s="5" t="s">
        <v>2021</v>
      </c>
      <c r="C338" s="5" t="s">
        <v>2022</v>
      </c>
      <c r="D338" s="5" t="s">
        <v>517</v>
      </c>
      <c r="E338" s="6" t="s">
        <v>209</v>
      </c>
      <c r="F338" s="6" t="str">
        <f>VLOOKUP($E338,'CC master listing'!$C$2:$H$297,2,FALSE)</f>
        <v>Anthony Pagano</v>
      </c>
      <c r="G338" s="6" t="str">
        <f>VLOOKUP($E338,'CC master listing'!$C$2:$H$297,4,FALSE)</f>
        <v>Roque Bamba</v>
      </c>
      <c r="H338" s="6" t="str">
        <f>VLOOKUP($E338,'CC master listing'!$C$2:$H$297,6,FALSE)</f>
        <v>Dan'l Koch</v>
      </c>
      <c r="I338" s="6" t="str">
        <f>VLOOKUP($A338,'Plant in-Service Timing'!$C$4:$J$1354,7,FALSE)</f>
        <v>In-Service Date: In-Service Date</v>
      </c>
      <c r="J338" s="28">
        <f>VLOOKUP($A338,'Plant in-Service Timing'!$C$4:$J$1354,8,FALSE)</f>
        <v>46722</v>
      </c>
      <c r="K338" s="7">
        <v>797154.97495808022</v>
      </c>
      <c r="L338" s="7">
        <v>1094526.0039860408</v>
      </c>
      <c r="M338" s="7">
        <v>2772104.8363233842</v>
      </c>
      <c r="N338" s="7">
        <v>11189620.324112408</v>
      </c>
      <c r="O338" s="7">
        <v>11334415.691161664</v>
      </c>
      <c r="P338" s="7">
        <v>27187821.830541577</v>
      </c>
    </row>
    <row r="339" spans="1:16" x14ac:dyDescent="0.25">
      <c r="A339" s="5" t="s">
        <v>418</v>
      </c>
      <c r="B339" s="5" t="s">
        <v>2023</v>
      </c>
      <c r="C339" s="5" t="s">
        <v>2024</v>
      </c>
      <c r="D339" s="5" t="s">
        <v>517</v>
      </c>
      <c r="E339" s="6" t="s">
        <v>209</v>
      </c>
      <c r="F339" s="6" t="str">
        <f>VLOOKUP($E339,'CC master listing'!$C$2:$H$297,2,FALSE)</f>
        <v>Anthony Pagano</v>
      </c>
      <c r="G339" s="6" t="str">
        <f>VLOOKUP($E339,'CC master listing'!$C$2:$H$297,4,FALSE)</f>
        <v>Roque Bamba</v>
      </c>
      <c r="H339" s="6" t="str">
        <f>VLOOKUP($E339,'CC master listing'!$C$2:$H$297,6,FALSE)</f>
        <v>Dan'l Koch</v>
      </c>
      <c r="I339" s="6" t="str">
        <f>VLOOKUP($A339,'Plant in-Service Timing'!$C$4:$J$1354,7,FALSE)</f>
        <v>In-Service Date: In-Service Date</v>
      </c>
      <c r="J339" s="28">
        <f>VLOOKUP($A339,'Plant in-Service Timing'!$C$4:$J$1354,8,FALSE)</f>
        <v>45505</v>
      </c>
      <c r="K339" s="7">
        <v>473125.43364970671</v>
      </c>
      <c r="L339" s="7">
        <v>14349.50292870384</v>
      </c>
      <c r="M339" s="7">
        <v>0</v>
      </c>
      <c r="N339" s="7">
        <v>0</v>
      </c>
      <c r="O339" s="7">
        <v>0</v>
      </c>
      <c r="P339" s="7">
        <v>487474.93657841056</v>
      </c>
    </row>
    <row r="340" spans="1:16" x14ac:dyDescent="0.25">
      <c r="A340" s="5" t="s">
        <v>419</v>
      </c>
      <c r="B340" s="5" t="s">
        <v>2023</v>
      </c>
      <c r="C340" s="5" t="s">
        <v>2024</v>
      </c>
      <c r="D340" s="5" t="s">
        <v>517</v>
      </c>
      <c r="E340" s="6" t="s">
        <v>209</v>
      </c>
      <c r="F340" s="6" t="str">
        <f>VLOOKUP($E340,'CC master listing'!$C$2:$H$297,2,FALSE)</f>
        <v>Anthony Pagano</v>
      </c>
      <c r="G340" s="6" t="str">
        <f>VLOOKUP($E340,'CC master listing'!$C$2:$H$297,4,FALSE)</f>
        <v>Roque Bamba</v>
      </c>
      <c r="H340" s="6" t="str">
        <f>VLOOKUP($E340,'CC master listing'!$C$2:$H$297,6,FALSE)</f>
        <v>Dan'l Koch</v>
      </c>
      <c r="I340" s="6" t="str">
        <f>VLOOKUP($A340,'Plant in-Service Timing'!$C$4:$J$1354,7,FALSE)</f>
        <v>In-Service Date: In-Service Date</v>
      </c>
      <c r="J340" s="28">
        <f>VLOOKUP($A340,'Plant in-Service Timing'!$C$4:$J$1354,8,FALSE)</f>
        <v>45444</v>
      </c>
      <c r="K340" s="7">
        <v>119526.42534308338</v>
      </c>
      <c r="L340" s="7">
        <v>3625.1375819883247</v>
      </c>
      <c r="M340" s="7">
        <v>0</v>
      </c>
      <c r="N340" s="7">
        <v>0</v>
      </c>
      <c r="O340" s="7">
        <v>0</v>
      </c>
      <c r="P340" s="7">
        <v>123151.5629250717</v>
      </c>
    </row>
    <row r="341" spans="1:16" x14ac:dyDescent="0.25">
      <c r="A341" s="5" t="s">
        <v>420</v>
      </c>
      <c r="B341" s="5" t="s">
        <v>2023</v>
      </c>
      <c r="C341" s="5" t="s">
        <v>2024</v>
      </c>
      <c r="D341" s="5" t="s">
        <v>517</v>
      </c>
      <c r="E341" s="6" t="s">
        <v>209</v>
      </c>
      <c r="F341" s="6" t="str">
        <f>VLOOKUP($E341,'CC master listing'!$C$2:$H$297,2,FALSE)</f>
        <v>Anthony Pagano</v>
      </c>
      <c r="G341" s="6" t="str">
        <f>VLOOKUP($E341,'CC master listing'!$C$2:$H$297,4,FALSE)</f>
        <v>Roque Bamba</v>
      </c>
      <c r="H341" s="6" t="str">
        <f>VLOOKUP($E341,'CC master listing'!$C$2:$H$297,6,FALSE)</f>
        <v>Dan'l Koch</v>
      </c>
      <c r="I341" s="6" t="str">
        <f>VLOOKUP($A341,'Plant in-Service Timing'!$C$4:$J$1354,7,FALSE)</f>
        <v>In-Service Date: In-Service Date</v>
      </c>
      <c r="J341" s="28">
        <f>VLOOKUP($A341,'Plant in-Service Timing'!$C$4:$J$1354,8,FALSE)</f>
        <v>45505</v>
      </c>
      <c r="K341" s="7">
        <v>816763.90651107102</v>
      </c>
      <c r="L341" s="7">
        <v>24771.773476920232</v>
      </c>
      <c r="M341" s="7">
        <v>0</v>
      </c>
      <c r="N341" s="7">
        <v>0</v>
      </c>
      <c r="O341" s="7">
        <v>0</v>
      </c>
      <c r="P341" s="7">
        <v>841535.67998799123</v>
      </c>
    </row>
    <row r="342" spans="1:16" x14ac:dyDescent="0.25">
      <c r="A342" s="5" t="s">
        <v>421</v>
      </c>
      <c r="B342" s="5" t="s">
        <v>2023</v>
      </c>
      <c r="C342" s="5" t="s">
        <v>2024</v>
      </c>
      <c r="D342" s="5" t="s">
        <v>517</v>
      </c>
      <c r="E342" s="6" t="s">
        <v>209</v>
      </c>
      <c r="F342" s="6" t="str">
        <f>VLOOKUP($E342,'CC master listing'!$C$2:$H$297,2,FALSE)</f>
        <v>Anthony Pagano</v>
      </c>
      <c r="G342" s="6" t="str">
        <f>VLOOKUP($E342,'CC master listing'!$C$2:$H$297,4,FALSE)</f>
        <v>Roque Bamba</v>
      </c>
      <c r="H342" s="6" t="str">
        <f>VLOOKUP($E342,'CC master listing'!$C$2:$H$297,6,FALSE)</f>
        <v>Dan'l Koch</v>
      </c>
      <c r="I342" s="6" t="str">
        <f>VLOOKUP($A342,'Plant in-Service Timing'!$C$4:$J$1354,7,FALSE)</f>
        <v>In-Service Date: In-Service Date</v>
      </c>
      <c r="J342" s="28">
        <f>VLOOKUP($A342,'Plant in-Service Timing'!$C$4:$J$1354,8,FALSE)</f>
        <v>45566</v>
      </c>
      <c r="K342" s="7">
        <v>348618.74058399483</v>
      </c>
      <c r="L342" s="7">
        <v>10573.317947465999</v>
      </c>
      <c r="M342" s="7">
        <v>0</v>
      </c>
      <c r="N342" s="7">
        <v>0</v>
      </c>
      <c r="O342" s="7">
        <v>0</v>
      </c>
      <c r="P342" s="7">
        <v>359192.05853146082</v>
      </c>
    </row>
    <row r="343" spans="1:16" x14ac:dyDescent="0.25">
      <c r="A343" s="5" t="s">
        <v>422</v>
      </c>
      <c r="B343" s="5" t="s">
        <v>2025</v>
      </c>
      <c r="C343" s="5" t="s">
        <v>2026</v>
      </c>
      <c r="D343" s="5" t="s">
        <v>517</v>
      </c>
      <c r="E343" s="6" t="s">
        <v>209</v>
      </c>
      <c r="F343" s="6" t="str">
        <f>VLOOKUP($E343,'CC master listing'!$C$2:$H$297,2,FALSE)</f>
        <v>Anthony Pagano</v>
      </c>
      <c r="G343" s="6" t="str">
        <f>VLOOKUP($E343,'CC master listing'!$C$2:$H$297,4,FALSE)</f>
        <v>Roque Bamba</v>
      </c>
      <c r="H343" s="6" t="str">
        <f>VLOOKUP($E343,'CC master listing'!$C$2:$H$297,6,FALSE)</f>
        <v>Dan'l Koch</v>
      </c>
      <c r="I343" s="6" t="str">
        <f>VLOOKUP($A343,'Plant in-Service Timing'!$C$4:$J$1354,7,FALSE)</f>
        <v>In-Service Date: In-Service Date</v>
      </c>
      <c r="J343" s="28">
        <f>VLOOKUP($A343,'Plant in-Service Timing'!$C$4:$J$1354,8,FALSE)</f>
        <v>46357</v>
      </c>
      <c r="K343" s="7">
        <v>0</v>
      </c>
      <c r="L343" s="7">
        <v>2189052.0079720807</v>
      </c>
      <c r="M343" s="7">
        <v>9813251.1205847878</v>
      </c>
      <c r="N343" s="7">
        <v>0</v>
      </c>
      <c r="O343" s="7">
        <v>0</v>
      </c>
      <c r="P343" s="7">
        <v>12002303.128556868</v>
      </c>
    </row>
    <row r="344" spans="1:16" x14ac:dyDescent="0.25">
      <c r="A344" s="5" t="s">
        <v>423</v>
      </c>
      <c r="B344" s="5" t="s">
        <v>2027</v>
      </c>
      <c r="C344" s="5" t="s">
        <v>2028</v>
      </c>
      <c r="D344" s="5" t="s">
        <v>517</v>
      </c>
      <c r="E344" s="6" t="s">
        <v>209</v>
      </c>
      <c r="F344" s="6" t="str">
        <f>VLOOKUP($E344,'CC master listing'!$C$2:$H$297,2,FALSE)</f>
        <v>Anthony Pagano</v>
      </c>
      <c r="G344" s="6" t="str">
        <f>VLOOKUP($E344,'CC master listing'!$C$2:$H$297,4,FALSE)</f>
        <v>Roque Bamba</v>
      </c>
      <c r="H344" s="6" t="str">
        <f>VLOOKUP($E344,'CC master listing'!$C$2:$H$297,6,FALSE)</f>
        <v>Dan'l Koch</v>
      </c>
      <c r="I344" s="6" t="str">
        <f>VLOOKUP($A344,'Plant in-Service Timing'!$C$4:$J$1354,7,FALSE)</f>
        <v>In-Service Date: In-Service Date</v>
      </c>
      <c r="J344" s="28">
        <f>VLOOKUP($A344,'Plant in-Service Timing'!$C$4:$J$1354,8,FALSE)</f>
        <v>47392</v>
      </c>
      <c r="K344" s="7">
        <v>769588.91053415521</v>
      </c>
      <c r="L344" s="7">
        <v>773287.16045788687</v>
      </c>
      <c r="M344" s="7">
        <v>2568070.4297526949</v>
      </c>
      <c r="N344" s="7">
        <v>10204198.827167762</v>
      </c>
      <c r="O344" s="7">
        <v>1019556.5090993196</v>
      </c>
      <c r="P344" s="7">
        <v>15334701.837011818</v>
      </c>
    </row>
    <row r="345" spans="1:16" x14ac:dyDescent="0.25">
      <c r="A345" s="5" t="s">
        <v>424</v>
      </c>
      <c r="B345" s="5" t="s">
        <v>2029</v>
      </c>
      <c r="C345" s="5" t="s">
        <v>2030</v>
      </c>
      <c r="D345" s="5" t="s">
        <v>517</v>
      </c>
      <c r="E345" s="6" t="s">
        <v>209</v>
      </c>
      <c r="F345" s="6" t="str">
        <f>VLOOKUP($E345,'CC master listing'!$C$2:$H$297,2,FALSE)</f>
        <v>Anthony Pagano</v>
      </c>
      <c r="G345" s="6" t="str">
        <f>VLOOKUP($E345,'CC master listing'!$C$2:$H$297,4,FALSE)</f>
        <v>Roque Bamba</v>
      </c>
      <c r="H345" s="6" t="str">
        <f>VLOOKUP($E345,'CC master listing'!$C$2:$H$297,6,FALSE)</f>
        <v>Dan'l Koch</v>
      </c>
      <c r="I345" s="6" t="str">
        <f>VLOOKUP($A345,'Plant in-Service Timing'!$C$4:$J$1354,7,FALSE)</f>
        <v>In-Service Date: In-Service Date</v>
      </c>
      <c r="J345" s="28">
        <f>VLOOKUP($A345,'Plant in-Service Timing'!$C$4:$J$1354,8,FALSE)</f>
        <v>47392</v>
      </c>
      <c r="K345" s="7">
        <v>51305.92736894363</v>
      </c>
      <c r="L345" s="7">
        <v>257762.38681929602</v>
      </c>
      <c r="M345" s="7">
        <v>513614.08595053799</v>
      </c>
      <c r="N345" s="7">
        <v>765314.91203758214</v>
      </c>
      <c r="O345" s="7">
        <v>1019556.5090993196</v>
      </c>
      <c r="P345" s="7">
        <v>2607553.8212756794</v>
      </c>
    </row>
    <row r="346" spans="1:16" x14ac:dyDescent="0.25">
      <c r="A346" s="5" t="s">
        <v>425</v>
      </c>
      <c r="B346" s="5" t="s">
        <v>2031</v>
      </c>
      <c r="C346" s="5" t="s">
        <v>2032</v>
      </c>
      <c r="D346" s="5" t="s">
        <v>517</v>
      </c>
      <c r="E346" s="6" t="s">
        <v>209</v>
      </c>
      <c r="F346" s="6" t="str">
        <f>VLOOKUP($E346,'CC master listing'!$C$2:$H$297,2,FALSE)</f>
        <v>Anthony Pagano</v>
      </c>
      <c r="G346" s="6" t="str">
        <f>VLOOKUP($E346,'CC master listing'!$C$2:$H$297,4,FALSE)</f>
        <v>Roque Bamba</v>
      </c>
      <c r="H346" s="6" t="str">
        <f>VLOOKUP($E346,'CC master listing'!$C$2:$H$297,6,FALSE)</f>
        <v>Dan'l Koch</v>
      </c>
      <c r="I346" s="6" t="str">
        <f>VLOOKUP($A346,'Plant in-Service Timing'!$C$4:$J$1354,7,FALSE)</f>
        <v>In-Service Date: In-Service Date</v>
      </c>
      <c r="J346" s="28">
        <f>VLOOKUP($A346,'Plant in-Service Timing'!$C$4:$J$1354,8,FALSE)</f>
        <v>46722</v>
      </c>
      <c r="K346" s="7">
        <v>2565296.3684471878</v>
      </c>
      <c r="L346" s="7">
        <v>2474518.9134652442</v>
      </c>
      <c r="M346" s="7">
        <v>10272281.719010776</v>
      </c>
      <c r="N346" s="7">
        <v>5102099.4135838812</v>
      </c>
      <c r="O346" s="7">
        <v>1019556.5090993196</v>
      </c>
      <c r="P346" s="7">
        <v>21433752.923606411</v>
      </c>
    </row>
    <row r="347" spans="1:16" x14ac:dyDescent="0.25">
      <c r="A347" s="5" t="s">
        <v>426</v>
      </c>
      <c r="B347" s="5" t="s">
        <v>2033</v>
      </c>
      <c r="C347" s="5" t="s">
        <v>2034</v>
      </c>
      <c r="D347" s="5" t="s">
        <v>517</v>
      </c>
      <c r="E347" s="6" t="s">
        <v>209</v>
      </c>
      <c r="F347" s="6" t="str">
        <f>VLOOKUP($E347,'CC master listing'!$C$2:$H$297,2,FALSE)</f>
        <v>Anthony Pagano</v>
      </c>
      <c r="G347" s="6" t="str">
        <f>VLOOKUP($E347,'CC master listing'!$C$2:$H$297,4,FALSE)</f>
        <v>Roque Bamba</v>
      </c>
      <c r="H347" s="6" t="str">
        <f>VLOOKUP($E347,'CC master listing'!$C$2:$H$297,6,FALSE)</f>
        <v>Dan'l Koch</v>
      </c>
      <c r="I347" s="6" t="str">
        <f>VLOOKUP($A347,'Plant in-Service Timing'!$C$4:$J$1354,7,FALSE)</f>
        <v>In-Service Date: In-Service Date</v>
      </c>
      <c r="J347" s="28">
        <f>VLOOKUP($A347,'Plant in-Service Timing'!$C$4:$J$1354,8,FALSE)</f>
        <v>47088</v>
      </c>
      <c r="K347" s="7">
        <v>531436.64997205429</v>
      </c>
      <c r="L347" s="7">
        <v>547263.00199302018</v>
      </c>
      <c r="M347" s="7">
        <v>1108841.934529355</v>
      </c>
      <c r="N347" s="7">
        <v>2237924.0648224801</v>
      </c>
      <c r="O347" s="7">
        <v>11334415.691161664</v>
      </c>
      <c r="P347" s="7">
        <v>15759881.342478573</v>
      </c>
    </row>
    <row r="348" spans="1:16" x14ac:dyDescent="0.25">
      <c r="A348" s="5" t="s">
        <v>427</v>
      </c>
      <c r="B348" s="5" t="s">
        <v>2035</v>
      </c>
      <c r="C348" s="5" t="s">
        <v>2036</v>
      </c>
      <c r="D348" s="5" t="s">
        <v>517</v>
      </c>
      <c r="E348" s="6" t="s">
        <v>209</v>
      </c>
      <c r="F348" s="6" t="str">
        <f>VLOOKUP($E348,'CC master listing'!$C$2:$H$297,2,FALSE)</f>
        <v>Anthony Pagano</v>
      </c>
      <c r="G348" s="6" t="str">
        <f>VLOOKUP($E348,'CC master listing'!$C$2:$H$297,4,FALSE)</f>
        <v>Roque Bamba</v>
      </c>
      <c r="H348" s="6" t="str">
        <f>VLOOKUP($E348,'CC master listing'!$C$2:$H$297,6,FALSE)</f>
        <v>Dan'l Koch</v>
      </c>
      <c r="I348" s="6" t="str">
        <f>VLOOKUP($A348,'Plant in-Service Timing'!$C$4:$J$1354,7,FALSE)</f>
        <v>In-Service Date: In-Service Date</v>
      </c>
      <c r="J348" s="28">
        <f>VLOOKUP($A348,'Plant in-Service Timing'!$C$4:$J$1354,8,FALSE)</f>
        <v>47453</v>
      </c>
      <c r="K348" s="7">
        <v>0</v>
      </c>
      <c r="L348" s="7">
        <v>154657.43209157759</v>
      </c>
      <c r="M348" s="7">
        <v>256807.04297526964</v>
      </c>
      <c r="N348" s="7">
        <v>1020419.882716776</v>
      </c>
      <c r="O348" s="7">
        <v>5097782.5454966053</v>
      </c>
      <c r="P348" s="7">
        <v>6529666.9032802284</v>
      </c>
    </row>
    <row r="349" spans="1:16" x14ac:dyDescent="0.25">
      <c r="A349" s="5" t="s">
        <v>428</v>
      </c>
      <c r="B349" s="5" t="s">
        <v>2037</v>
      </c>
      <c r="C349" s="5" t="s">
        <v>2038</v>
      </c>
      <c r="D349" s="5" t="s">
        <v>517</v>
      </c>
      <c r="E349" s="6" t="s">
        <v>209</v>
      </c>
      <c r="F349" s="6" t="str">
        <f>VLOOKUP($E349,'CC master listing'!$C$2:$H$297,2,FALSE)</f>
        <v>Anthony Pagano</v>
      </c>
      <c r="G349" s="6" t="str">
        <f>VLOOKUP($E349,'CC master listing'!$C$2:$H$297,4,FALSE)</f>
        <v>Roque Bamba</v>
      </c>
      <c r="H349" s="6" t="str">
        <f>VLOOKUP($E349,'CC master listing'!$C$2:$H$297,6,FALSE)</f>
        <v>Dan'l Koch</v>
      </c>
      <c r="I349" s="6" t="str">
        <f>VLOOKUP($A349,'Plant in-Service Timing'!$C$4:$J$1354,7,FALSE)</f>
        <v>In-Service Date: In-Service Date</v>
      </c>
      <c r="J349" s="28">
        <f>VLOOKUP($A349,'Plant in-Service Timing'!$C$4:$J$1354,8,FALSE)</f>
        <v>47088</v>
      </c>
      <c r="K349" s="7">
        <v>531436.64997205429</v>
      </c>
      <c r="L349" s="7">
        <v>547263.00199302018</v>
      </c>
      <c r="M349" s="7">
        <v>1108841.934529355</v>
      </c>
      <c r="N349" s="7">
        <v>1118962.0324112412</v>
      </c>
      <c r="O349" s="7">
        <v>17001623.53674252</v>
      </c>
      <c r="P349" s="7">
        <v>20308127.155648191</v>
      </c>
    </row>
    <row r="350" spans="1:16" x14ac:dyDescent="0.25">
      <c r="A350" s="5" t="s">
        <v>429</v>
      </c>
      <c r="B350" s="5" t="s">
        <v>2039</v>
      </c>
      <c r="C350" s="5" t="s">
        <v>2040</v>
      </c>
      <c r="D350" s="5" t="s">
        <v>517</v>
      </c>
      <c r="E350" s="6" t="s">
        <v>209</v>
      </c>
      <c r="F350" s="6" t="str">
        <f>VLOOKUP($E350,'CC master listing'!$C$2:$H$297,2,FALSE)</f>
        <v>Anthony Pagano</v>
      </c>
      <c r="G350" s="6" t="str">
        <f>VLOOKUP($E350,'CC master listing'!$C$2:$H$297,4,FALSE)</f>
        <v>Roque Bamba</v>
      </c>
      <c r="H350" s="6" t="str">
        <f>VLOOKUP($E350,'CC master listing'!$C$2:$H$297,6,FALSE)</f>
        <v>Dan'l Koch</v>
      </c>
      <c r="I350" s="6" t="str">
        <f>VLOOKUP($A350,'Plant in-Service Timing'!$C$4:$J$1354,7,FALSE)</f>
        <v>In-Service Date: In-Service Date</v>
      </c>
      <c r="J350" s="28">
        <f>VLOOKUP($A350,'Plant in-Service Timing'!$C$4:$J$1354,8,FALSE)</f>
        <v>46357</v>
      </c>
      <c r="K350" s="7">
        <v>0</v>
      </c>
      <c r="L350" s="7">
        <v>1497424.1889970682</v>
      </c>
      <c r="M350" s="7">
        <v>6898852.075749577</v>
      </c>
      <c r="N350" s="7">
        <v>153062.98240751642</v>
      </c>
      <c r="O350" s="7">
        <v>0</v>
      </c>
      <c r="P350" s="7">
        <v>8549339.2471541613</v>
      </c>
    </row>
    <row r="351" spans="1:16" x14ac:dyDescent="0.25">
      <c r="A351" s="5" t="s">
        <v>430</v>
      </c>
      <c r="B351" s="5" t="s">
        <v>2041</v>
      </c>
      <c r="C351" s="5" t="s">
        <v>2042</v>
      </c>
      <c r="D351" s="5" t="s">
        <v>517</v>
      </c>
      <c r="E351" s="6" t="s">
        <v>209</v>
      </c>
      <c r="F351" s="6" t="str">
        <f>VLOOKUP($E351,'CC master listing'!$C$2:$H$297,2,FALSE)</f>
        <v>Anthony Pagano</v>
      </c>
      <c r="G351" s="6" t="str">
        <f>VLOOKUP($E351,'CC master listing'!$C$2:$H$297,4,FALSE)</f>
        <v>Roque Bamba</v>
      </c>
      <c r="H351" s="6" t="str">
        <f>VLOOKUP($E351,'CC master listing'!$C$2:$H$297,6,FALSE)</f>
        <v>Dan'l Koch</v>
      </c>
      <c r="I351" s="6" t="str">
        <f>VLOOKUP($A351,'Plant in-Service Timing'!$C$4:$J$1354,7,FALSE)</f>
        <v>In-Service Date: In-Service Date</v>
      </c>
      <c r="J351" s="28">
        <f>VLOOKUP($A351,'Plant in-Service Timing'!$C$4:$J$1354,8,FALSE)</f>
        <v>45627</v>
      </c>
      <c r="K351" s="7">
        <v>7814918.8568375064</v>
      </c>
      <c r="L351" s="7">
        <v>412419.81891087373</v>
      </c>
      <c r="M351" s="7">
        <v>0</v>
      </c>
      <c r="N351" s="7">
        <v>0</v>
      </c>
      <c r="O351" s="7">
        <v>0</v>
      </c>
      <c r="P351" s="7">
        <v>8227338.6757483799</v>
      </c>
    </row>
    <row r="352" spans="1:16" x14ac:dyDescent="0.25">
      <c r="A352" s="5" t="s">
        <v>431</v>
      </c>
      <c r="B352" s="5" t="s">
        <v>2043</v>
      </c>
      <c r="C352" s="5" t="s">
        <v>2044</v>
      </c>
      <c r="D352" s="5" t="s">
        <v>517</v>
      </c>
      <c r="E352" s="6" t="s">
        <v>209</v>
      </c>
      <c r="F352" s="6" t="str">
        <f>VLOOKUP($E352,'CC master listing'!$C$2:$H$297,2,FALSE)</f>
        <v>Anthony Pagano</v>
      </c>
      <c r="G352" s="6" t="str">
        <f>VLOOKUP($E352,'CC master listing'!$C$2:$H$297,4,FALSE)</f>
        <v>Roque Bamba</v>
      </c>
      <c r="H352" s="6" t="str">
        <f>VLOOKUP($E352,'CC master listing'!$C$2:$H$297,6,FALSE)</f>
        <v>Dan'l Koch</v>
      </c>
      <c r="I352" s="6" t="str">
        <f>VLOOKUP($A352,'Plant in-Service Timing'!$C$4:$J$1354,7,FALSE)</f>
        <v>In-Service Date: In-Service Date</v>
      </c>
      <c r="J352" s="28">
        <f>VLOOKUP($A352,'Plant in-Service Timing'!$C$4:$J$1354,8,FALSE)</f>
        <v>47818</v>
      </c>
      <c r="K352" s="7">
        <v>265718.32498602715</v>
      </c>
      <c r="L352" s="7">
        <v>547263.00199302018</v>
      </c>
      <c r="M352" s="7">
        <v>831631.45089701505</v>
      </c>
      <c r="N352" s="7">
        <v>839221.52430843131</v>
      </c>
      <c r="O352" s="7">
        <v>7934090.983813162</v>
      </c>
      <c r="P352" s="7">
        <v>10417925.285997655</v>
      </c>
    </row>
    <row r="353" spans="1:16" x14ac:dyDescent="0.25">
      <c r="A353" s="5" t="s">
        <v>432</v>
      </c>
      <c r="B353" s="5" t="s">
        <v>2045</v>
      </c>
      <c r="C353" s="5" t="s">
        <v>2046</v>
      </c>
      <c r="D353" s="5" t="s">
        <v>517</v>
      </c>
      <c r="E353" s="6" t="s">
        <v>209</v>
      </c>
      <c r="F353" s="6" t="str">
        <f>VLOOKUP($E353,'CC master listing'!$C$2:$H$297,2,FALSE)</f>
        <v>Anthony Pagano</v>
      </c>
      <c r="G353" s="6" t="str">
        <f>VLOOKUP($E353,'CC master listing'!$C$2:$H$297,4,FALSE)</f>
        <v>Roque Bamba</v>
      </c>
      <c r="H353" s="6" t="str">
        <f>VLOOKUP($E353,'CC master listing'!$C$2:$H$297,6,FALSE)</f>
        <v>Dan'l Koch</v>
      </c>
      <c r="I353" s="6" t="str">
        <f>VLOOKUP($A353,'Plant in-Service Timing'!$C$4:$J$1354,7,FALSE)</f>
        <v>In-Service Date: In-Service Date</v>
      </c>
      <c r="J353" s="28">
        <f>VLOOKUP($A353,'Plant in-Service Timing'!$C$4:$J$1354,8,FALSE)</f>
        <v>47088</v>
      </c>
      <c r="K353" s="7">
        <v>513059.27368943632</v>
      </c>
      <c r="L353" s="7">
        <v>515524.77363859204</v>
      </c>
      <c r="M353" s="7">
        <v>1027228.1719010774</v>
      </c>
      <c r="N353" s="7">
        <v>2551049.7067919406</v>
      </c>
      <c r="O353" s="7">
        <v>5097782.5454966053</v>
      </c>
      <c r="P353" s="7">
        <v>9704644.4715176523</v>
      </c>
    </row>
    <row r="354" spans="1:16" x14ac:dyDescent="0.25">
      <c r="A354" s="5" t="s">
        <v>433</v>
      </c>
      <c r="B354" s="5" t="s">
        <v>2023</v>
      </c>
      <c r="C354" s="5" t="s">
        <v>2024</v>
      </c>
      <c r="D354" s="5" t="s">
        <v>517</v>
      </c>
      <c r="E354" s="6" t="s">
        <v>209</v>
      </c>
      <c r="F354" s="6" t="str">
        <f>VLOOKUP($E354,'CC master listing'!$C$2:$H$297,2,FALSE)</f>
        <v>Anthony Pagano</v>
      </c>
      <c r="G354" s="6" t="str">
        <f>VLOOKUP($E354,'CC master listing'!$C$2:$H$297,4,FALSE)</f>
        <v>Roque Bamba</v>
      </c>
      <c r="H354" s="6" t="str">
        <f>VLOOKUP($E354,'CC master listing'!$C$2:$H$297,6,FALSE)</f>
        <v>Dan'l Koch</v>
      </c>
      <c r="I354" s="6" t="str">
        <f>VLOOKUP($A354,'Plant in-Service Timing'!$C$4:$J$1354,7,FALSE)</f>
        <v>In-Service Date: In-Service Date</v>
      </c>
      <c r="J354" s="28">
        <f>VLOOKUP($A354,'Plant in-Service Timing'!$C$4:$J$1354,8,FALSE)</f>
        <v>45505</v>
      </c>
      <c r="K354" s="7">
        <v>1641496.2413783523</v>
      </c>
      <c r="L354" s="7">
        <v>49785.222792639826</v>
      </c>
      <c r="M354" s="7">
        <v>0</v>
      </c>
      <c r="N354" s="7">
        <v>0</v>
      </c>
      <c r="O354" s="7">
        <v>0</v>
      </c>
      <c r="P354" s="7">
        <v>1691281.4641709921</v>
      </c>
    </row>
    <row r="355" spans="1:16" x14ac:dyDescent="0.25">
      <c r="A355" s="5" t="s">
        <v>434</v>
      </c>
      <c r="B355" s="5" t="s">
        <v>2047</v>
      </c>
      <c r="C355" s="5" t="s">
        <v>2048</v>
      </c>
      <c r="D355" s="5" t="s">
        <v>517</v>
      </c>
      <c r="E355" s="6" t="s">
        <v>209</v>
      </c>
      <c r="F355" s="6" t="str">
        <f>VLOOKUP($E355,'CC master listing'!$C$2:$H$297,2,FALSE)</f>
        <v>Anthony Pagano</v>
      </c>
      <c r="G355" s="6" t="str">
        <f>VLOOKUP($E355,'CC master listing'!$C$2:$H$297,4,FALSE)</f>
        <v>Roque Bamba</v>
      </c>
      <c r="H355" s="6" t="str">
        <f>VLOOKUP($E355,'CC master listing'!$C$2:$H$297,6,FALSE)</f>
        <v>Dan'l Koch</v>
      </c>
      <c r="I355" s="6" t="str">
        <f>VLOOKUP($A355,'Plant in-Service Timing'!$C$4:$J$1354,7,FALSE)</f>
        <v>In-Service Date: In-Service Date</v>
      </c>
      <c r="J355" s="28">
        <f>VLOOKUP($A355,'Plant in-Service Timing'!$C$4:$J$1354,8,FALSE)</f>
        <v>45627</v>
      </c>
      <c r="K355" s="7">
        <v>5703410.8865176579</v>
      </c>
      <c r="L355" s="7">
        <v>306060.40200802672</v>
      </c>
      <c r="M355" s="7">
        <v>0</v>
      </c>
      <c r="N355" s="7">
        <v>0</v>
      </c>
      <c r="O355" s="7">
        <v>0</v>
      </c>
      <c r="P355" s="7">
        <v>6009471.2885256847</v>
      </c>
    </row>
    <row r="356" spans="1:16" x14ac:dyDescent="0.25">
      <c r="A356" s="5" t="s">
        <v>435</v>
      </c>
      <c r="B356" s="5" t="s">
        <v>2049</v>
      </c>
      <c r="C356" s="5" t="s">
        <v>2050</v>
      </c>
      <c r="D356" s="5" t="s">
        <v>1763</v>
      </c>
      <c r="E356" s="6" t="s">
        <v>238</v>
      </c>
      <c r="F356" s="6" t="str">
        <f>VLOOKUP($E356,'CC master listing'!$C$2:$H$297,2,FALSE)</f>
        <v>Ryan M Lambert</v>
      </c>
      <c r="G356" s="6" t="str">
        <f>VLOOKUP($E356,'CC master listing'!$C$2:$H$297,4,FALSE)</f>
        <v>David Landers</v>
      </c>
      <c r="H356" s="6" t="str">
        <f>VLOOKUP($E356,'CC master listing'!$C$2:$H$297,6,FALSE)</f>
        <v>Joshua Jacobs</v>
      </c>
      <c r="I356" s="6" t="str">
        <f>VLOOKUP($A356,'Plant in-Service Timing'!$C$4:$J$1354,7,FALSE)</f>
        <v>% CWIP to Close: % CWIP to Close</v>
      </c>
      <c r="J356" s="28" t="str">
        <f>VLOOKUP($A356,'Plant in-Service Timing'!$C$4:$J$1354,8,FALSE)</f>
        <v>Closing Dec 2024 and then monthly</v>
      </c>
      <c r="K356" s="7">
        <v>5526941.1597093605</v>
      </c>
      <c r="L356" s="7">
        <v>6238798.2227204284</v>
      </c>
      <c r="M356" s="7">
        <v>6320399.0268173181</v>
      </c>
      <c r="N356" s="7">
        <v>6378083.5847440781</v>
      </c>
      <c r="O356" s="7">
        <v>6460616.9439621484</v>
      </c>
      <c r="P356" s="7">
        <v>30924838.937953334</v>
      </c>
    </row>
    <row r="357" spans="1:16" x14ac:dyDescent="0.25">
      <c r="A357" s="5" t="s">
        <v>436</v>
      </c>
      <c r="B357" s="5" t="s">
        <v>2051</v>
      </c>
      <c r="C357" s="5" t="s">
        <v>2052</v>
      </c>
      <c r="D357" s="5" t="s">
        <v>1763</v>
      </c>
      <c r="E357" s="6" t="s">
        <v>175</v>
      </c>
      <c r="F357" s="6" t="str">
        <f>VLOOKUP($E357,'CC master listing'!$C$2:$H$297,2,FALSE)</f>
        <v>Stephanie Kreshel</v>
      </c>
      <c r="G357" s="6" t="str">
        <f>VLOOKUP($E357,'CC master listing'!$C$2:$H$297,4,FALSE)</f>
        <v>Roque Bamba</v>
      </c>
      <c r="H357" s="6" t="str">
        <f>VLOOKUP($E357,'CC master listing'!$C$2:$H$297,6,FALSE)</f>
        <v>Dan'l Koch</v>
      </c>
      <c r="I357" s="6" t="str">
        <f>VLOOKUP($A357,'Plant in-Service Timing'!$C$4:$J$1354,7,FALSE)</f>
        <v>% CWIP to Close: % CWIP to Close</v>
      </c>
      <c r="J357" s="28" t="str">
        <f>VLOOKUP($A357,'Plant in-Service Timing'!$C$4:$J$1354,8,FALSE)</f>
        <v>Closing Nov 2023, Sept 2024, and then monthly</v>
      </c>
      <c r="K357" s="7">
        <v>13328431.181299077</v>
      </c>
      <c r="L357" s="7">
        <v>5472630.0199301168</v>
      </c>
      <c r="M357" s="7">
        <v>24948943.526910473</v>
      </c>
      <c r="N357" s="7">
        <v>31694599.568048403</v>
      </c>
      <c r="O357" s="7">
        <v>24028961.265262678</v>
      </c>
      <c r="P357" s="7">
        <v>99473565.56145075</v>
      </c>
    </row>
    <row r="358" spans="1:16" x14ac:dyDescent="0.25">
      <c r="A358" s="5" t="s">
        <v>437</v>
      </c>
      <c r="B358" s="5" t="s">
        <v>1911</v>
      </c>
      <c r="C358" s="5" t="s">
        <v>1912</v>
      </c>
      <c r="D358" s="5" t="s">
        <v>1763</v>
      </c>
      <c r="E358" s="6" t="s">
        <v>175</v>
      </c>
      <c r="F358" s="6" t="str">
        <f>VLOOKUP($E358,'CC master listing'!$C$2:$H$297,2,FALSE)</f>
        <v>Stephanie Kreshel</v>
      </c>
      <c r="G358" s="6" t="str">
        <f>VLOOKUP($E358,'CC master listing'!$C$2:$H$297,4,FALSE)</f>
        <v>Roque Bamba</v>
      </c>
      <c r="H358" s="6" t="str">
        <f>VLOOKUP($E358,'CC master listing'!$C$2:$H$297,6,FALSE)</f>
        <v>Dan'l Koch</v>
      </c>
      <c r="I358" s="6" t="str">
        <f>VLOOKUP($A358,'Plant in-Service Timing'!$C$4:$J$1354,7,FALSE)</f>
        <v>% CWIP to Close: % CWIP to Close</v>
      </c>
      <c r="J358" s="28" t="str">
        <f>VLOOKUP($A358,'Plant in-Service Timing'!$C$4:$J$1354,8,FALSE)</f>
        <v>Closing every December</v>
      </c>
      <c r="K358" s="7">
        <v>10766360.883471839</v>
      </c>
      <c r="L358" s="7">
        <v>12292816.430691838</v>
      </c>
      <c r="M358" s="7">
        <v>9479634.8116133884</v>
      </c>
      <c r="N358" s="7">
        <v>9531843.8657904845</v>
      </c>
      <c r="O358" s="7">
        <v>9375528.3198544551</v>
      </c>
      <c r="P358" s="7">
        <v>51446184.311422005</v>
      </c>
    </row>
    <row r="359" spans="1:16" x14ac:dyDescent="0.25">
      <c r="A359" s="5" t="s">
        <v>438</v>
      </c>
      <c r="B359" s="5" t="s">
        <v>2053</v>
      </c>
      <c r="C359" s="5" t="s">
        <v>2054</v>
      </c>
      <c r="D359" s="5" t="s">
        <v>1763</v>
      </c>
      <c r="E359" s="6" t="s">
        <v>238</v>
      </c>
      <c r="F359" s="6" t="str">
        <f>VLOOKUP($E359,'CC master listing'!$C$2:$H$297,2,FALSE)</f>
        <v>Ryan M Lambert</v>
      </c>
      <c r="G359" s="6" t="str">
        <f>VLOOKUP($E359,'CC master listing'!$C$2:$H$297,4,FALSE)</f>
        <v>David Landers</v>
      </c>
      <c r="H359" s="6" t="str">
        <f>VLOOKUP($E359,'CC master listing'!$C$2:$H$297,6,FALSE)</f>
        <v>Joshua Jacobs</v>
      </c>
      <c r="I359" s="6" t="str">
        <f>VLOOKUP($A359,'Plant in-Service Timing'!$C$4:$J$1354,7,FALSE)</f>
        <v>% CWIP to Close: % CWIP to Close</v>
      </c>
      <c r="J359" s="28" t="str">
        <f>VLOOKUP($A359,'Plant in-Service Timing'!$C$4:$J$1354,8,FALSE)</f>
        <v>Closing every December</v>
      </c>
      <c r="K359" s="7">
        <v>2657183.2498602718</v>
      </c>
      <c r="L359" s="7">
        <v>3283578.0119581199</v>
      </c>
      <c r="M359" s="7">
        <v>31601995.13408665</v>
      </c>
      <c r="N359" s="7">
        <v>61263171.274515487</v>
      </c>
      <c r="O359" s="7">
        <v>85234805.997535676</v>
      </c>
      <c r="P359" s="7">
        <v>184040733.6679562</v>
      </c>
    </row>
    <row r="360" spans="1:16" x14ac:dyDescent="0.25">
      <c r="A360" s="5" t="s">
        <v>439</v>
      </c>
      <c r="B360" s="5" t="s">
        <v>2055</v>
      </c>
      <c r="C360" s="5" t="s">
        <v>2056</v>
      </c>
      <c r="D360" s="5" t="s">
        <v>1763</v>
      </c>
      <c r="E360" s="6" t="s">
        <v>238</v>
      </c>
      <c r="F360" s="6" t="str">
        <f>VLOOKUP($E360,'CC master listing'!$C$2:$H$297,2,FALSE)</f>
        <v>Ryan M Lambert</v>
      </c>
      <c r="G360" s="6" t="str">
        <f>VLOOKUP($E360,'CC master listing'!$C$2:$H$297,4,FALSE)</f>
        <v>David Landers</v>
      </c>
      <c r="H360" s="6" t="str">
        <f>VLOOKUP($E360,'CC master listing'!$C$2:$H$297,6,FALSE)</f>
        <v>Joshua Jacobs</v>
      </c>
      <c r="I360" s="6" t="str">
        <f>VLOOKUP($A360,'Plant in-Service Timing'!$C$4:$J$1354,7,FALSE)</f>
        <v>In-Service Date: In-Service Date</v>
      </c>
      <c r="J360" s="28">
        <f>VLOOKUP($A360,'Plant in-Service Timing'!$C$4:$J$1354,8,FALSE)</f>
        <v>46722</v>
      </c>
      <c r="K360" s="7">
        <v>513059.27368943632</v>
      </c>
      <c r="L360" s="7">
        <v>8763921.1518560536</v>
      </c>
      <c r="M360" s="7">
        <v>6163369.0314064659</v>
      </c>
      <c r="N360" s="7">
        <v>13137905.989978557</v>
      </c>
      <c r="O360" s="7">
        <v>5811472.1018661251</v>
      </c>
      <c r="P360" s="7">
        <v>34389727.548796639</v>
      </c>
    </row>
    <row r="361" spans="1:16" x14ac:dyDescent="0.25">
      <c r="A361" s="5" t="s">
        <v>440</v>
      </c>
      <c r="B361" s="5" t="s">
        <v>2057</v>
      </c>
      <c r="C361" s="5" t="s">
        <v>2058</v>
      </c>
      <c r="D361" s="5" t="s">
        <v>517</v>
      </c>
      <c r="E361" s="6" t="s">
        <v>209</v>
      </c>
      <c r="F361" s="6" t="str">
        <f>VLOOKUP($E361,'CC master listing'!$C$2:$H$297,2,FALSE)</f>
        <v>Anthony Pagano</v>
      </c>
      <c r="G361" s="6" t="str">
        <f>VLOOKUP($E361,'CC master listing'!$C$2:$H$297,4,FALSE)</f>
        <v>Roque Bamba</v>
      </c>
      <c r="H361" s="6" t="str">
        <f>VLOOKUP($E361,'CC master listing'!$C$2:$H$297,6,FALSE)</f>
        <v>Dan'l Koch</v>
      </c>
      <c r="I361" s="6" t="str">
        <f>VLOOKUP($A361,'Plant in-Service Timing'!$C$4:$J$1354,7,FALSE)</f>
        <v>In-Service Date: In-Service Date</v>
      </c>
      <c r="J361" s="28">
        <f>VLOOKUP($A361,'Plant in-Service Timing'!$C$4:$J$1354,8,FALSE)</f>
        <v>46357</v>
      </c>
      <c r="K361" s="7">
        <v>1497879.084570816</v>
      </c>
      <c r="L361" s="7">
        <v>3987324.835613389</v>
      </c>
      <c r="M361" s="7">
        <v>2995047.4781275913</v>
      </c>
      <c r="N361" s="7">
        <v>15034052.269125717</v>
      </c>
      <c r="O361" s="7">
        <v>10084373.311440935</v>
      </c>
      <c r="P361" s="7">
        <v>33598676.978878453</v>
      </c>
    </row>
    <row r="362" spans="1:16" x14ac:dyDescent="0.25">
      <c r="A362" s="5" t="s">
        <v>441</v>
      </c>
      <c r="B362" s="5" t="s">
        <v>2057</v>
      </c>
      <c r="C362" s="5" t="s">
        <v>2058</v>
      </c>
      <c r="D362" s="5" t="s">
        <v>517</v>
      </c>
      <c r="E362" s="6" t="s">
        <v>209</v>
      </c>
      <c r="F362" s="6" t="str">
        <f>VLOOKUP($E362,'CC master listing'!$C$2:$H$297,2,FALSE)</f>
        <v>Anthony Pagano</v>
      </c>
      <c r="G362" s="6" t="str">
        <f>VLOOKUP($E362,'CC master listing'!$C$2:$H$297,4,FALSE)</f>
        <v>Roque Bamba</v>
      </c>
      <c r="H362" s="6" t="str">
        <f>VLOOKUP($E362,'CC master listing'!$C$2:$H$297,6,FALSE)</f>
        <v>Dan'l Koch</v>
      </c>
      <c r="I362" s="6" t="str">
        <f>VLOOKUP($A362,'Plant in-Service Timing'!$C$4:$J$1354,7,FALSE)</f>
        <v>In-Service Date: In-Service Date</v>
      </c>
      <c r="J362" s="28">
        <f>VLOOKUP($A362,'Plant in-Service Timing'!$C$4:$J$1354,8,FALSE)</f>
        <v>45627</v>
      </c>
      <c r="K362" s="7">
        <v>500000.00000000029</v>
      </c>
      <c r="L362" s="7">
        <v>0</v>
      </c>
      <c r="M362" s="7">
        <v>0</v>
      </c>
      <c r="N362" s="7">
        <v>0</v>
      </c>
      <c r="O362" s="7">
        <v>0</v>
      </c>
      <c r="P362" s="7">
        <v>500000.00000000029</v>
      </c>
    </row>
    <row r="363" spans="1:16" x14ac:dyDescent="0.25">
      <c r="A363" s="5" t="s">
        <v>442</v>
      </c>
      <c r="B363" s="5" t="s">
        <v>2059</v>
      </c>
      <c r="C363" s="5" t="s">
        <v>2060</v>
      </c>
      <c r="D363" s="5" t="s">
        <v>1798</v>
      </c>
      <c r="E363" s="6" t="s">
        <v>305</v>
      </c>
      <c r="F363" s="6" t="str">
        <f>VLOOKUP($E363,'CC master listing'!$C$2:$H$297,2,FALSE)</f>
        <v>Lionel N Metchop</v>
      </c>
      <c r="G363" s="6" t="str">
        <f>VLOOKUP($E363,'CC master listing'!$C$2:$H$297,4,FALSE)</f>
        <v>Aaron August</v>
      </c>
      <c r="H363" s="6" t="str">
        <f>VLOOKUP($E363,'CC master listing'!$C$2:$H$297,6,FALSE)</f>
        <v>Aaron August</v>
      </c>
      <c r="I363" s="6" t="str">
        <f>VLOOKUP($A363,'Plant in-Service Timing'!$C$4:$J$1354,7,FALSE)</f>
        <v>Operational: Operational</v>
      </c>
      <c r="J363" s="28" t="str">
        <f>VLOOKUP($A363,'Plant in-Service Timing'!$C$4:$J$1354,8,FALSE)</f>
        <v>Monthly: Monthly</v>
      </c>
      <c r="K363" s="7">
        <v>3720056.549804376</v>
      </c>
      <c r="L363" s="7">
        <v>4378104.0159441615</v>
      </c>
      <c r="M363" s="7">
        <v>3880946.770852739</v>
      </c>
      <c r="N363" s="7">
        <v>4475848.1296449602</v>
      </c>
      <c r="O363" s="7">
        <v>3967045.4919065889</v>
      </c>
      <c r="P363" s="7">
        <v>20422000.958152823</v>
      </c>
    </row>
    <row r="364" spans="1:16" x14ac:dyDescent="0.25">
      <c r="A364" s="5" t="s">
        <v>443</v>
      </c>
      <c r="B364" s="5" t="s">
        <v>2061</v>
      </c>
      <c r="C364" s="5" t="s">
        <v>2062</v>
      </c>
      <c r="D364" s="5" t="s">
        <v>1798</v>
      </c>
      <c r="E364" s="6" t="s">
        <v>305</v>
      </c>
      <c r="F364" s="6" t="str">
        <f>VLOOKUP($E364,'CC master listing'!$C$2:$H$297,2,FALSE)</f>
        <v>Lionel N Metchop</v>
      </c>
      <c r="G364" s="6" t="str">
        <f>VLOOKUP($E364,'CC master listing'!$C$2:$H$297,4,FALSE)</f>
        <v>Aaron August</v>
      </c>
      <c r="H364" s="6" t="str">
        <f>VLOOKUP($E364,'CC master listing'!$C$2:$H$297,6,FALSE)</f>
        <v>Aaron August</v>
      </c>
      <c r="I364" s="6" t="str">
        <f>VLOOKUP($A364,'Plant in-Service Timing'!$C$4:$J$1354,7,FALSE)</f>
        <v>% CWIP to Close: % CWIP to Close</v>
      </c>
      <c r="J364" s="28" t="str">
        <f>VLOOKUP($A364,'Plant in-Service Timing'!$C$4:$J$1354,8,FALSE)</f>
        <v>Closing Mar 2024, Jan 2025, and every December</v>
      </c>
      <c r="K364" s="7">
        <v>2473247.0000000042</v>
      </c>
      <c r="L364" s="7">
        <v>2839845</v>
      </c>
      <c r="M364" s="7">
        <v>3217440</v>
      </c>
      <c r="N364" s="7">
        <v>3606363</v>
      </c>
      <c r="O364" s="7">
        <v>4006455</v>
      </c>
      <c r="P364" s="7">
        <v>16143350.000000004</v>
      </c>
    </row>
    <row r="365" spans="1:16" x14ac:dyDescent="0.25">
      <c r="A365" s="5" t="s">
        <v>444</v>
      </c>
      <c r="B365" s="5" t="s">
        <v>2063</v>
      </c>
      <c r="C365" s="5" t="s">
        <v>2064</v>
      </c>
      <c r="D365" s="5" t="s">
        <v>1798</v>
      </c>
      <c r="E365" s="6" t="s">
        <v>305</v>
      </c>
      <c r="F365" s="6" t="str">
        <f>VLOOKUP($E365,'CC master listing'!$C$2:$H$297,2,FALSE)</f>
        <v>Lionel N Metchop</v>
      </c>
      <c r="G365" s="6" t="str">
        <f>VLOOKUP($E365,'CC master listing'!$C$2:$H$297,4,FALSE)</f>
        <v>Aaron August</v>
      </c>
      <c r="H365" s="6" t="str">
        <f>VLOOKUP($E365,'CC master listing'!$C$2:$H$297,6,FALSE)</f>
        <v>Aaron August</v>
      </c>
      <c r="I365" s="6" t="str">
        <f>VLOOKUP($A365,'Plant in-Service Timing'!$C$4:$J$1354,7,FALSE)</f>
        <v>% CWIP to Close: % CWIP to Close</v>
      </c>
      <c r="J365" s="28" t="str">
        <f>VLOOKUP($A365,'Plant in-Service Timing'!$C$4:$J$1354,8,FALSE)</f>
        <v>Closing every month at 8.6%</v>
      </c>
      <c r="K365" s="7">
        <v>2429241.3553491244</v>
      </c>
      <c r="L365" s="7">
        <v>3030666.2117571835</v>
      </c>
      <c r="M365" s="7">
        <v>6467261.4619090194</v>
      </c>
      <c r="N365" s="7">
        <v>6532258.5201782035</v>
      </c>
      <c r="O365" s="7">
        <v>6597908.8097429657</v>
      </c>
      <c r="P365" s="7">
        <v>25057336.358936496</v>
      </c>
    </row>
    <row r="366" spans="1:16" x14ac:dyDescent="0.25">
      <c r="A366" s="5" t="s">
        <v>445</v>
      </c>
      <c r="B366" s="5" t="s">
        <v>2065</v>
      </c>
      <c r="C366" s="5" t="s">
        <v>2066</v>
      </c>
      <c r="D366" s="5" t="s">
        <v>1798</v>
      </c>
      <c r="E366" s="6" t="s">
        <v>305</v>
      </c>
      <c r="F366" s="6" t="str">
        <f>VLOOKUP($E366,'CC master listing'!$C$2:$H$297,2,FALSE)</f>
        <v>Lionel N Metchop</v>
      </c>
      <c r="G366" s="6" t="str">
        <f>VLOOKUP($E366,'CC master listing'!$C$2:$H$297,4,FALSE)</f>
        <v>Aaron August</v>
      </c>
      <c r="H366" s="6" t="str">
        <f>VLOOKUP($E366,'CC master listing'!$C$2:$H$297,6,FALSE)</f>
        <v>Aaron August</v>
      </c>
      <c r="I366" s="6" t="str">
        <f>VLOOKUP($A366,'Plant in-Service Timing'!$C$4:$J$1354,7,FALSE)</f>
        <v>% CWIP to Close: % CWIP to Close</v>
      </c>
      <c r="J366" s="28" t="str">
        <f>VLOOKUP($A366,'Plant in-Service Timing'!$C$4:$J$1354,8,FALSE)</f>
        <v>Closing every month at 0.344%</v>
      </c>
      <c r="K366" s="7">
        <v>4782929.8497484801</v>
      </c>
      <c r="L366" s="7">
        <v>5472630.0199301997</v>
      </c>
      <c r="M366" s="7">
        <v>6098630.6399114514</v>
      </c>
      <c r="N366" s="7">
        <v>6713772.1944674514</v>
      </c>
      <c r="O366" s="7">
        <v>7367370.1992550818</v>
      </c>
      <c r="P366" s="7">
        <v>30435332.903312664</v>
      </c>
    </row>
    <row r="367" spans="1:16" x14ac:dyDescent="0.25">
      <c r="A367" s="5" t="s">
        <v>446</v>
      </c>
      <c r="B367" s="5" t="s">
        <v>2067</v>
      </c>
      <c r="C367" s="5" t="s">
        <v>2068</v>
      </c>
      <c r="D367" s="5" t="s">
        <v>1798</v>
      </c>
      <c r="E367" s="6" t="s">
        <v>447</v>
      </c>
      <c r="F367" s="6" t="str">
        <f>VLOOKUP($E367,'CC master listing'!$C$2:$H$297,2,FALSE)</f>
        <v>Heather M Mulligan</v>
      </c>
      <c r="G367" s="6" t="str">
        <f>VLOOKUP($E367,'CC master listing'!$C$2:$H$297,4,FALSE)</f>
        <v>Aaron August</v>
      </c>
      <c r="H367" s="6" t="str">
        <f>VLOOKUP($E367,'CC master listing'!$C$2:$H$297,6,FALSE)</f>
        <v>Aaron August</v>
      </c>
      <c r="I367" s="6" t="str">
        <f>VLOOKUP($A367,'Plant in-Service Timing'!$C$4:$J$1354,7,FALSE)</f>
        <v>In-Service Date: In-Service Date</v>
      </c>
      <c r="J367" s="28">
        <f>VLOOKUP($A367,'Plant in-Service Timing'!$C$4:$J$1354,8,FALSE)</f>
        <v>45444</v>
      </c>
      <c r="K367" s="7">
        <v>829223.98816399428</v>
      </c>
      <c r="L367" s="7">
        <v>0</v>
      </c>
      <c r="M367" s="7">
        <v>0</v>
      </c>
      <c r="N367" s="7">
        <v>0</v>
      </c>
      <c r="O367" s="7">
        <v>0</v>
      </c>
      <c r="P367" s="7">
        <v>829223.98816399428</v>
      </c>
    </row>
    <row r="368" spans="1:16" x14ac:dyDescent="0.25">
      <c r="A368" s="5" t="s">
        <v>448</v>
      </c>
      <c r="B368" s="5" t="s">
        <v>2069</v>
      </c>
      <c r="C368" s="5" t="s">
        <v>2070</v>
      </c>
      <c r="D368" s="5" t="s">
        <v>1798</v>
      </c>
      <c r="E368" s="6" t="s">
        <v>449</v>
      </c>
      <c r="F368" s="6" t="str">
        <f>VLOOKUP($E368,'CC master listing'!$C$2:$H$297,2,FALSE)</f>
        <v>Heather M Mulligan</v>
      </c>
      <c r="G368" s="6" t="str">
        <f>VLOOKUP($E368,'CC master listing'!$C$2:$H$297,4,FALSE)</f>
        <v>Aaron August</v>
      </c>
      <c r="H368" s="6" t="str">
        <f>VLOOKUP($E368,'CC master listing'!$C$2:$H$297,6,FALSE)</f>
        <v>Aaron August</v>
      </c>
      <c r="I368" s="6" t="str">
        <f>VLOOKUP($A368,'Plant in-Service Timing'!$C$4:$J$1354,7,FALSE)</f>
        <v>Operational: Operational</v>
      </c>
      <c r="J368" s="28" t="str">
        <f>VLOOKUP($A368,'Plant in-Service Timing'!$C$4:$J$1354,8,FALSE)</f>
        <v>Monthly: Monthly</v>
      </c>
      <c r="K368" s="7">
        <v>3560262.8221355411</v>
      </c>
      <c r="L368" s="7">
        <v>4019684.77458402</v>
      </c>
      <c r="M368" s="7">
        <v>4172061.0900997203</v>
      </c>
      <c r="N368" s="7">
        <v>4183103.3696551085</v>
      </c>
      <c r="O368" s="7">
        <v>4894279.1116504436</v>
      </c>
      <c r="P368" s="7">
        <v>20829391.168124832</v>
      </c>
    </row>
    <row r="369" spans="1:16" x14ac:dyDescent="0.25">
      <c r="A369" s="5" t="s">
        <v>450</v>
      </c>
      <c r="B369" s="5" t="s">
        <v>2069</v>
      </c>
      <c r="C369" s="5" t="s">
        <v>2070</v>
      </c>
      <c r="D369" s="5" t="s">
        <v>1798</v>
      </c>
      <c r="E369" s="6" t="s">
        <v>449</v>
      </c>
      <c r="F369" s="6" t="str">
        <f>VLOOKUP($E369,'CC master listing'!$C$2:$H$297,2,FALSE)</f>
        <v>Heather M Mulligan</v>
      </c>
      <c r="G369" s="6" t="str">
        <f>VLOOKUP($E369,'CC master listing'!$C$2:$H$297,4,FALSE)</f>
        <v>Aaron August</v>
      </c>
      <c r="H369" s="6" t="str">
        <f>VLOOKUP($E369,'CC master listing'!$C$2:$H$297,6,FALSE)</f>
        <v>Aaron August</v>
      </c>
      <c r="I369" s="6" t="str">
        <f>VLOOKUP($A369,'Plant in-Service Timing'!$C$4:$J$1354,7,FALSE)</f>
        <v>Operational: Operational</v>
      </c>
      <c r="J369" s="28" t="str">
        <f>VLOOKUP($A369,'Plant in-Service Timing'!$C$4:$J$1354,8,FALSE)</f>
        <v>Monthly: Monthly</v>
      </c>
      <c r="K369" s="7">
        <v>8307280.0442907624</v>
      </c>
      <c r="L369" s="7">
        <v>9379264.6162598282</v>
      </c>
      <c r="M369" s="7">
        <v>9734809.3578547332</v>
      </c>
      <c r="N369" s="7">
        <v>9760574.677208038</v>
      </c>
      <c r="O369" s="7">
        <v>11419984.767027684</v>
      </c>
      <c r="P369" s="7">
        <v>48601913.462641045</v>
      </c>
    </row>
    <row r="370" spans="1:16" x14ac:dyDescent="0.25">
      <c r="A370" s="5" t="s">
        <v>451</v>
      </c>
      <c r="B370" s="5" t="s">
        <v>2071</v>
      </c>
      <c r="C370" s="5" t="s">
        <v>2072</v>
      </c>
      <c r="D370" s="5" t="s">
        <v>1798</v>
      </c>
      <c r="E370" s="6" t="s">
        <v>447</v>
      </c>
      <c r="F370" s="6" t="str">
        <f>VLOOKUP($E370,'CC master listing'!$C$2:$H$297,2,FALSE)</f>
        <v>Heather M Mulligan</v>
      </c>
      <c r="G370" s="6" t="str">
        <f>VLOOKUP($E370,'CC master listing'!$C$2:$H$297,4,FALSE)</f>
        <v>Aaron August</v>
      </c>
      <c r="H370" s="6" t="str">
        <f>VLOOKUP($E370,'CC master listing'!$C$2:$H$297,6,FALSE)</f>
        <v>Aaron August</v>
      </c>
      <c r="I370" s="6" t="str">
        <f>VLOOKUP($A370,'Plant in-Service Timing'!$C$4:$J$1354,7,FALSE)</f>
        <v>% CWIP to Close: % CWIP to Close</v>
      </c>
      <c r="J370" s="28" t="str">
        <f>VLOOKUP($A370,'Plant in-Service Timing'!$C$4:$J$1354,8,FALSE)</f>
        <v>Closing every December and monthly after Dec 2025</v>
      </c>
      <c r="K370" s="7">
        <v>5330493.3974332213</v>
      </c>
      <c r="L370" s="7">
        <v>8580319.854321925</v>
      </c>
      <c r="M370" s="7">
        <v>0</v>
      </c>
      <c r="N370" s="7">
        <v>0</v>
      </c>
      <c r="O370" s="7">
        <v>0</v>
      </c>
      <c r="P370" s="7">
        <v>13910813.251755146</v>
      </c>
    </row>
    <row r="371" spans="1:16" x14ac:dyDescent="0.25">
      <c r="A371" s="5" t="s">
        <v>452</v>
      </c>
      <c r="B371" s="5" t="s">
        <v>2073</v>
      </c>
      <c r="C371" s="5" t="s">
        <v>2074</v>
      </c>
      <c r="D371" s="5" t="s">
        <v>1798</v>
      </c>
      <c r="E371" s="6" t="s">
        <v>170</v>
      </c>
      <c r="F371" s="6" t="str">
        <f>VLOOKUP($E371,'CC master listing'!$C$2:$H$297,2,FALSE)</f>
        <v>Nicholas Coulson</v>
      </c>
      <c r="G371" s="6" t="str">
        <f>VLOOKUP($E371,'CC master listing'!$C$2:$H$297,4,FALSE)</f>
        <v>Aaron August</v>
      </c>
      <c r="H371" s="6" t="str">
        <f>VLOOKUP($E371,'CC master listing'!$C$2:$H$297,6,FALSE)</f>
        <v>Aaron August</v>
      </c>
      <c r="I371" s="6" t="str">
        <f>VLOOKUP($A371,'Plant in-Service Timing'!$C$4:$J$1354,7,FALSE)</f>
        <v>In-Service Date: In-Service Date</v>
      </c>
      <c r="J371" s="28">
        <f>VLOOKUP($A371,'Plant in-Service Timing'!$C$4:$J$1354,8,FALSE)</f>
        <v>46357</v>
      </c>
      <c r="K371" s="7">
        <v>3030150.5012525041</v>
      </c>
      <c r="L371" s="7">
        <v>4080805.3601070247</v>
      </c>
      <c r="M371" s="7">
        <v>10613681.699721217</v>
      </c>
      <c r="N371" s="7">
        <v>11041961.503407046</v>
      </c>
      <c r="O371" s="7">
        <v>11563982.06013626</v>
      </c>
      <c r="P371" s="7">
        <v>40330581.124624051</v>
      </c>
    </row>
    <row r="372" spans="1:16" x14ac:dyDescent="0.25">
      <c r="A372" s="5" t="s">
        <v>453</v>
      </c>
      <c r="B372" s="5" t="s">
        <v>2075</v>
      </c>
      <c r="C372" s="5" t="s">
        <v>2076</v>
      </c>
      <c r="D372" s="5" t="s">
        <v>1798</v>
      </c>
      <c r="E372" s="6" t="s">
        <v>170</v>
      </c>
      <c r="F372" s="6" t="str">
        <f>VLOOKUP($E372,'CC master listing'!$C$2:$H$297,2,FALSE)</f>
        <v>Nicholas Coulson</v>
      </c>
      <c r="G372" s="6" t="str">
        <f>VLOOKUP($E372,'CC master listing'!$C$2:$H$297,4,FALSE)</f>
        <v>Aaron August</v>
      </c>
      <c r="H372" s="6" t="str">
        <f>VLOOKUP($E372,'CC master listing'!$C$2:$H$297,6,FALSE)</f>
        <v>Aaron August</v>
      </c>
      <c r="I372" s="6" t="str">
        <f>VLOOKUP($A372,'Plant in-Service Timing'!$C$4:$J$1354,7,FALSE)</f>
        <v>In-Service Date: In-Service Date</v>
      </c>
      <c r="J372" s="28">
        <f>VLOOKUP($A372,'Plant in-Service Timing'!$C$4:$J$1354,8,FALSE)</f>
        <v>46357</v>
      </c>
      <c r="K372" s="7">
        <v>7614990.5677617462</v>
      </c>
      <c r="L372" s="7">
        <v>10087512.96842826</v>
      </c>
      <c r="M372" s="7">
        <v>12763682.717060162</v>
      </c>
      <c r="N372" s="7">
        <v>13238874.310928641</v>
      </c>
      <c r="O372" s="7">
        <v>13573217.479642684</v>
      </c>
      <c r="P372" s="7">
        <v>57278278.043821491</v>
      </c>
    </row>
    <row r="373" spans="1:16" s="33" customFormat="1" x14ac:dyDescent="0.25">
      <c r="A373" s="40"/>
      <c r="B373" s="39"/>
      <c r="C373" s="39"/>
      <c r="D373" s="39"/>
      <c r="E373" s="39" t="s">
        <v>454</v>
      </c>
      <c r="F373" s="39"/>
      <c r="G373" s="39"/>
      <c r="H373" s="39"/>
      <c r="I373" s="6" t="e">
        <f>VLOOKUP($A373,'Plant in-Service Timing'!$C$4:$J$1354,7,FALSE)</f>
        <v>#N/A</v>
      </c>
      <c r="J373" s="28" t="e">
        <f>VLOOKUP($A373,'Plant in-Service Timing'!$C$4:$J$1354,8,FALSE)</f>
        <v>#N/A</v>
      </c>
      <c r="K373" s="38">
        <v>1720144663.9154458</v>
      </c>
      <c r="L373" s="38">
        <v>1946065739.2092986</v>
      </c>
      <c r="M373" s="38">
        <v>2257600522.9583268</v>
      </c>
      <c r="N373" s="38">
        <v>1843124161.4325507</v>
      </c>
      <c r="O373" s="38">
        <v>1781641581.0767291</v>
      </c>
      <c r="P373" s="38">
        <v>9548576668.5923519</v>
      </c>
    </row>
  </sheetData>
  <autoFilter ref="A2:T373"/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5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5" x14ac:dyDescent="0.25"/>
  <cols>
    <col min="1" max="1" width="9.140625" style="70"/>
    <col min="2" max="2" width="58.28515625" style="70" bestFit="1" customWidth="1"/>
    <col min="3" max="3" width="57.85546875" customWidth="1"/>
    <col min="5" max="5" width="27.140625" bestFit="1" customWidth="1"/>
    <col min="6" max="6" width="20.140625" bestFit="1" customWidth="1"/>
    <col min="7" max="7" width="14.140625" bestFit="1" customWidth="1"/>
    <col min="8" max="8" width="20" bestFit="1" customWidth="1"/>
    <col min="9" max="9" width="31.28515625" bestFit="1" customWidth="1"/>
    <col min="10" max="10" width="55.140625" bestFit="1" customWidth="1"/>
    <col min="11" max="11" width="15" bestFit="1" customWidth="1"/>
    <col min="12" max="12" width="14.28515625" bestFit="1" customWidth="1"/>
    <col min="13" max="13" width="15.28515625" bestFit="1" customWidth="1"/>
    <col min="14" max="14" width="140.85546875" bestFit="1" customWidth="1"/>
    <col min="15" max="15" width="14" bestFit="1" customWidth="1"/>
    <col min="16" max="16" width="148" bestFit="1" customWidth="1"/>
  </cols>
  <sheetData>
    <row r="3" spans="1:16" ht="39" x14ac:dyDescent="0.25">
      <c r="A3" s="51" t="s">
        <v>493</v>
      </c>
      <c r="B3" s="51" t="s">
        <v>3322</v>
      </c>
      <c r="C3" s="51" t="s">
        <v>2077</v>
      </c>
      <c r="D3" s="52" t="s">
        <v>2078</v>
      </c>
      <c r="E3" s="53" t="s">
        <v>2079</v>
      </c>
      <c r="F3" s="53" t="s">
        <v>504</v>
      </c>
      <c r="G3" s="53" t="s">
        <v>497</v>
      </c>
      <c r="H3" s="51" t="s">
        <v>2080</v>
      </c>
      <c r="I3" s="54" t="s">
        <v>2081</v>
      </c>
      <c r="J3" s="55" t="s">
        <v>2082</v>
      </c>
      <c r="K3" s="54" t="s">
        <v>3323</v>
      </c>
      <c r="L3" s="54" t="s">
        <v>2083</v>
      </c>
      <c r="M3" s="54" t="s">
        <v>2084</v>
      </c>
      <c r="N3" s="53" t="s">
        <v>2085</v>
      </c>
      <c r="O3" s="54" t="s">
        <v>2086</v>
      </c>
      <c r="P3" s="53" t="s">
        <v>2087</v>
      </c>
    </row>
    <row r="4" spans="1:16" s="41" customFormat="1" x14ac:dyDescent="0.25">
      <c r="A4" s="41">
        <f>IFERROR(VLOOKUP($C4,'CapEx by WBS and CSA'!$A$3:$C$372,2,FALSE),0)</f>
        <v>0</v>
      </c>
      <c r="B4" s="41">
        <f>IFERROR(VLOOKUP($C4,'CapEx by WBS and CSA'!$A$3:$C$372,3,FALSE),0)</f>
        <v>0</v>
      </c>
      <c r="C4" s="46" t="s">
        <v>2088</v>
      </c>
      <c r="D4" s="46">
        <v>1150</v>
      </c>
      <c r="E4" s="46" t="s">
        <v>608</v>
      </c>
      <c r="F4" s="46" t="s">
        <v>585</v>
      </c>
      <c r="G4" s="46" t="s">
        <v>520</v>
      </c>
      <c r="H4" s="46" t="s">
        <v>2089</v>
      </c>
      <c r="I4" s="45">
        <v>0</v>
      </c>
      <c r="J4" s="71"/>
      <c r="K4" s="72">
        <v>3121885.04</v>
      </c>
      <c r="L4" s="72">
        <v>0</v>
      </c>
      <c r="M4" s="72">
        <f>IFERROR(VLOOKUP(C4,'CapEx by WBS and CSA'!$A$3:$P$372,16,FALSE),0)</f>
        <v>0</v>
      </c>
      <c r="N4" s="45" t="s">
        <v>2090</v>
      </c>
      <c r="O4" s="45" t="s">
        <v>2091</v>
      </c>
      <c r="P4" s="71"/>
    </row>
    <row r="5" spans="1:16" s="41" customFormat="1" x14ac:dyDescent="0.25">
      <c r="A5" s="41">
        <f>IFERROR(VLOOKUP($C5,'CapEx by WBS and CSA'!$A$3:$C$372,2,FALSE),0)</f>
        <v>0</v>
      </c>
      <c r="B5" s="41">
        <f>IFERROR(VLOOKUP($C5,'CapEx by WBS and CSA'!$A$3:$C$372,3,FALSE),0)</f>
        <v>0</v>
      </c>
      <c r="C5" s="46" t="s">
        <v>2092</v>
      </c>
      <c r="D5" s="46">
        <v>4520</v>
      </c>
      <c r="E5" s="46" t="s">
        <v>1358</v>
      </c>
      <c r="F5" s="46" t="s">
        <v>1046</v>
      </c>
      <c r="G5" s="46" t="s">
        <v>536</v>
      </c>
      <c r="H5" s="46" t="s">
        <v>2093</v>
      </c>
      <c r="I5" s="45" t="s">
        <v>1633</v>
      </c>
      <c r="J5" s="59">
        <v>44166</v>
      </c>
      <c r="K5" s="72">
        <v>0</v>
      </c>
      <c r="L5" s="72">
        <v>0</v>
      </c>
      <c r="M5" s="72">
        <f>IFERROR(VLOOKUP(C5,'CapEx by WBS and CSA'!$A$3:$P$372,16,FALSE),0)</f>
        <v>0</v>
      </c>
      <c r="N5" s="44" t="s">
        <v>2094</v>
      </c>
      <c r="O5" s="45" t="s">
        <v>2091</v>
      </c>
      <c r="P5" s="71"/>
    </row>
    <row r="6" spans="1:16" s="41" customFormat="1" x14ac:dyDescent="0.25">
      <c r="A6" s="41">
        <f>IFERROR(VLOOKUP($C6,'CapEx by WBS and CSA'!$A$3:$C$372,2,FALSE),0)</f>
        <v>0</v>
      </c>
      <c r="B6" s="41">
        <f>IFERROR(VLOOKUP($C6,'CapEx by WBS and CSA'!$A$3:$C$372,3,FALSE),0)</f>
        <v>0</v>
      </c>
      <c r="C6" s="45" t="s">
        <v>2095</v>
      </c>
      <c r="D6" s="46">
        <v>1266</v>
      </c>
      <c r="E6" s="46" t="s">
        <v>795</v>
      </c>
      <c r="F6" s="46" t="s">
        <v>797</v>
      </c>
      <c r="G6" s="46" t="s">
        <v>536</v>
      </c>
      <c r="H6" s="46" t="s">
        <v>2096</v>
      </c>
      <c r="I6" s="45" t="s">
        <v>1633</v>
      </c>
      <c r="J6" s="59">
        <v>44835</v>
      </c>
      <c r="K6" s="72">
        <v>1136.8900000000001</v>
      </c>
      <c r="L6" s="72">
        <v>0</v>
      </c>
      <c r="M6" s="72">
        <f>IFERROR(VLOOKUP(C6,'CapEx by WBS and CSA'!$A$3:$P$372,16,FALSE),0)</f>
        <v>0</v>
      </c>
      <c r="N6" s="45" t="s">
        <v>2097</v>
      </c>
      <c r="O6" s="45" t="s">
        <v>2091</v>
      </c>
      <c r="P6" s="71"/>
    </row>
    <row r="7" spans="1:16" s="41" customFormat="1" x14ac:dyDescent="0.25">
      <c r="A7" s="41">
        <f>IFERROR(VLOOKUP($C7,'CapEx by WBS and CSA'!$A$3:$C$372,2,FALSE),0)</f>
        <v>0</v>
      </c>
      <c r="B7" s="41">
        <f>IFERROR(VLOOKUP($C7,'CapEx by WBS and CSA'!$A$3:$C$372,3,FALSE),0)</f>
        <v>0</v>
      </c>
      <c r="C7" s="45" t="s">
        <v>2098</v>
      </c>
      <c r="D7" s="46">
        <v>1266</v>
      </c>
      <c r="E7" s="46" t="s">
        <v>795</v>
      </c>
      <c r="F7" s="46" t="s">
        <v>797</v>
      </c>
      <c r="G7" s="46" t="s">
        <v>536</v>
      </c>
      <c r="H7" s="46" t="s">
        <v>2096</v>
      </c>
      <c r="I7" s="45" t="s">
        <v>1633</v>
      </c>
      <c r="J7" s="59">
        <v>44927</v>
      </c>
      <c r="K7" s="72">
        <v>-4515.0599999999995</v>
      </c>
      <c r="L7" s="72">
        <v>0</v>
      </c>
      <c r="M7" s="72">
        <f>IFERROR(VLOOKUP(C7,'CapEx by WBS and CSA'!$A$3:$P$372,16,FALSE),0)</f>
        <v>0</v>
      </c>
      <c r="N7" s="45" t="s">
        <v>2097</v>
      </c>
      <c r="O7" s="45" t="s">
        <v>2091</v>
      </c>
      <c r="P7" s="71"/>
    </row>
    <row r="8" spans="1:16" s="41" customFormat="1" x14ac:dyDescent="0.25">
      <c r="A8" s="41">
        <f>IFERROR(VLOOKUP($C8,'CapEx by WBS and CSA'!$A$3:$C$372,2,FALSE),0)</f>
        <v>0</v>
      </c>
      <c r="B8" s="41">
        <f>IFERROR(VLOOKUP($C8,'CapEx by WBS and CSA'!$A$3:$C$372,3,FALSE),0)</f>
        <v>0</v>
      </c>
      <c r="C8" s="48" t="s">
        <v>2099</v>
      </c>
      <c r="D8" s="46">
        <v>1266</v>
      </c>
      <c r="E8" s="46" t="s">
        <v>795</v>
      </c>
      <c r="F8" s="46" t="s">
        <v>797</v>
      </c>
      <c r="G8" s="46" t="s">
        <v>536</v>
      </c>
      <c r="H8" s="46" t="s">
        <v>2096</v>
      </c>
      <c r="I8" s="45" t="s">
        <v>1633</v>
      </c>
      <c r="J8" s="59">
        <v>44986</v>
      </c>
      <c r="K8" s="72">
        <v>-635521.55000000005</v>
      </c>
      <c r="L8" s="72">
        <v>3813999.9999984</v>
      </c>
      <c r="M8" s="72">
        <f>IFERROR(VLOOKUP(C8,'CapEx by WBS and CSA'!$A$3:$P$372,16,FALSE),0)</f>
        <v>0</v>
      </c>
      <c r="N8" s="45" t="s">
        <v>2097</v>
      </c>
      <c r="O8" s="45" t="s">
        <v>2091</v>
      </c>
      <c r="P8" s="71"/>
    </row>
    <row r="9" spans="1:16" s="41" customFormat="1" x14ac:dyDescent="0.25">
      <c r="A9" s="41" t="str">
        <f>IFERROR(VLOOKUP($C9,'CapEx by WBS and CSA'!$A$3:$C$372,2,FALSE),0)</f>
        <v>CSA0066</v>
      </c>
      <c r="B9" s="41" t="str">
        <f>IFERROR(VLOOKUP($C9,'CapEx by WBS and CSA'!$A$3:$C$372,3,FALSE),0)</f>
        <v>Facilities Optimization - RedWest/South King - Lease Exit</v>
      </c>
      <c r="C9" s="46" t="s">
        <v>10</v>
      </c>
      <c r="D9" s="46">
        <v>1507</v>
      </c>
      <c r="E9" s="46" t="s">
        <v>795</v>
      </c>
      <c r="F9" s="46" t="s">
        <v>797</v>
      </c>
      <c r="G9" s="46" t="s">
        <v>536</v>
      </c>
      <c r="H9" s="46" t="s">
        <v>2100</v>
      </c>
      <c r="I9" s="45" t="s">
        <v>1633</v>
      </c>
      <c r="J9" s="59">
        <v>45627</v>
      </c>
      <c r="K9" s="72">
        <v>0</v>
      </c>
      <c r="L9" s="72">
        <v>2499999.9999996</v>
      </c>
      <c r="M9" s="72">
        <f>IFERROR(VLOOKUP(C9,'CapEx by WBS and CSA'!$A$3:$P$372,16,FALSE),0)</f>
        <v>4698091.7944161128</v>
      </c>
      <c r="N9" s="71"/>
      <c r="O9" s="71"/>
      <c r="P9" s="45" t="s">
        <v>2101</v>
      </c>
    </row>
    <row r="10" spans="1:16" s="41" customFormat="1" x14ac:dyDescent="0.25">
      <c r="A10" s="41">
        <f>IFERROR(VLOOKUP($C10,'CapEx by WBS and CSA'!$A$3:$C$372,2,FALSE),0)</f>
        <v>0</v>
      </c>
      <c r="B10" s="41">
        <f>IFERROR(VLOOKUP($C10,'CapEx by WBS and CSA'!$A$3:$C$372,3,FALSE),0)</f>
        <v>0</v>
      </c>
      <c r="C10" s="46" t="s">
        <v>2102</v>
      </c>
      <c r="D10" s="46">
        <v>1266</v>
      </c>
      <c r="E10" s="46" t="s">
        <v>795</v>
      </c>
      <c r="F10" s="46" t="s">
        <v>797</v>
      </c>
      <c r="G10" s="46" t="s">
        <v>536</v>
      </c>
      <c r="H10" s="46" t="s">
        <v>2100</v>
      </c>
      <c r="I10" s="45" t="s">
        <v>1633</v>
      </c>
      <c r="J10" s="59">
        <v>45047</v>
      </c>
      <c r="K10" s="72">
        <v>702480.72</v>
      </c>
      <c r="L10" s="72">
        <v>1949999.9999988</v>
      </c>
      <c r="M10" s="72">
        <f>IFERROR(VLOOKUP(C10,'CapEx by WBS and CSA'!$A$3:$P$372,16,FALSE),0)</f>
        <v>0</v>
      </c>
      <c r="N10" s="71"/>
      <c r="O10" s="71"/>
      <c r="P10" s="45" t="s">
        <v>2101</v>
      </c>
    </row>
    <row r="11" spans="1:16" s="41" customFormat="1" x14ac:dyDescent="0.25">
      <c r="A11" s="41">
        <f>IFERROR(VLOOKUP($C11,'CapEx by WBS and CSA'!$A$3:$C$372,2,FALSE),0)</f>
        <v>0</v>
      </c>
      <c r="B11" s="41">
        <f>IFERROR(VLOOKUP($C11,'CapEx by WBS and CSA'!$A$3:$C$372,3,FALSE),0)</f>
        <v>0</v>
      </c>
      <c r="C11" s="46" t="s">
        <v>2103</v>
      </c>
      <c r="D11" s="46">
        <v>1266</v>
      </c>
      <c r="E11" s="46" t="s">
        <v>795</v>
      </c>
      <c r="F11" s="46" t="s">
        <v>797</v>
      </c>
      <c r="G11" s="46" t="s">
        <v>536</v>
      </c>
      <c r="H11" s="46" t="s">
        <v>2100</v>
      </c>
      <c r="I11" s="45" t="s">
        <v>1633</v>
      </c>
      <c r="J11" s="59">
        <v>45170</v>
      </c>
      <c r="K11" s="72">
        <v>0</v>
      </c>
      <c r="L11" s="72">
        <v>0</v>
      </c>
      <c r="M11" s="72">
        <f>IFERROR(VLOOKUP(C11,'CapEx by WBS and CSA'!$A$3:$P$372,16,FALSE),0)</f>
        <v>0</v>
      </c>
      <c r="N11" s="45" t="s">
        <v>2094</v>
      </c>
      <c r="O11" s="45" t="s">
        <v>2091</v>
      </c>
      <c r="P11" s="71"/>
    </row>
    <row r="12" spans="1:16" s="41" customFormat="1" x14ac:dyDescent="0.25">
      <c r="A12" s="41">
        <f>IFERROR(VLOOKUP($C12,'CapEx by WBS and CSA'!$A$3:$C$372,2,FALSE),0)</f>
        <v>0</v>
      </c>
      <c r="B12" s="41">
        <f>IFERROR(VLOOKUP($C12,'CapEx by WBS and CSA'!$A$3:$C$372,3,FALSE),0)</f>
        <v>0</v>
      </c>
      <c r="C12" s="46" t="s">
        <v>2104</v>
      </c>
      <c r="D12" s="46">
        <v>1266</v>
      </c>
      <c r="E12" s="46" t="s">
        <v>795</v>
      </c>
      <c r="F12" s="46" t="s">
        <v>797</v>
      </c>
      <c r="G12" s="46" t="s">
        <v>536</v>
      </c>
      <c r="H12" s="46" t="s">
        <v>2105</v>
      </c>
      <c r="I12" s="45" t="s">
        <v>1633</v>
      </c>
      <c r="J12" s="59">
        <v>44835</v>
      </c>
      <c r="K12" s="72">
        <v>3153.94</v>
      </c>
      <c r="L12" s="72">
        <v>0</v>
      </c>
      <c r="M12" s="72">
        <f>IFERROR(VLOOKUP(C12,'CapEx by WBS and CSA'!$A$3:$P$372,16,FALSE),0)</f>
        <v>0</v>
      </c>
      <c r="N12" s="71"/>
      <c r="O12" s="71"/>
      <c r="P12" s="45" t="s">
        <v>2101</v>
      </c>
    </row>
    <row r="13" spans="1:16" s="41" customFormat="1" x14ac:dyDescent="0.25">
      <c r="A13" s="41">
        <f>IFERROR(VLOOKUP($C13,'CapEx by WBS and CSA'!$A$3:$C$372,2,FALSE),0)</f>
        <v>0</v>
      </c>
      <c r="B13" s="41">
        <f>IFERROR(VLOOKUP($C13,'CapEx by WBS and CSA'!$A$3:$C$372,3,FALSE),0)</f>
        <v>0</v>
      </c>
      <c r="C13" s="46" t="s">
        <v>2106</v>
      </c>
      <c r="D13" s="46">
        <v>1266</v>
      </c>
      <c r="E13" s="46" t="s">
        <v>795</v>
      </c>
      <c r="F13" s="46" t="s">
        <v>797</v>
      </c>
      <c r="G13" s="46" t="s">
        <v>536</v>
      </c>
      <c r="H13" s="46" t="s">
        <v>2089</v>
      </c>
      <c r="I13" s="45" t="s">
        <v>1633</v>
      </c>
      <c r="J13" s="59">
        <v>43435</v>
      </c>
      <c r="K13" s="72">
        <v>0</v>
      </c>
      <c r="L13" s="72">
        <v>0</v>
      </c>
      <c r="M13" s="72">
        <f>IFERROR(VLOOKUP(C13,'CapEx by WBS and CSA'!$A$3:$P$372,16,FALSE),0)</f>
        <v>0</v>
      </c>
      <c r="N13" s="71"/>
      <c r="O13" s="71"/>
      <c r="P13" s="45" t="s">
        <v>2101</v>
      </c>
    </row>
    <row r="14" spans="1:16" s="41" customFormat="1" x14ac:dyDescent="0.25">
      <c r="A14" s="41">
        <f>IFERROR(VLOOKUP($C14,'CapEx by WBS and CSA'!$A$3:$C$372,2,FALSE),0)</f>
        <v>0</v>
      </c>
      <c r="B14" s="41">
        <f>IFERROR(VLOOKUP($C14,'CapEx by WBS and CSA'!$A$3:$C$372,3,FALSE),0)</f>
        <v>0</v>
      </c>
      <c r="C14" s="46" t="s">
        <v>2107</v>
      </c>
      <c r="D14" s="46">
        <v>1266</v>
      </c>
      <c r="E14" s="46" t="s">
        <v>795</v>
      </c>
      <c r="F14" s="46" t="s">
        <v>797</v>
      </c>
      <c r="G14" s="46" t="s">
        <v>536</v>
      </c>
      <c r="H14" s="46" t="s">
        <v>2100</v>
      </c>
      <c r="I14" s="45" t="s">
        <v>1633</v>
      </c>
      <c r="J14" s="59">
        <v>45992</v>
      </c>
      <c r="K14" s="72">
        <v>29553.84</v>
      </c>
      <c r="L14" s="72">
        <v>0</v>
      </c>
      <c r="M14" s="72">
        <f>IFERROR(VLOOKUP(C14,'CapEx by WBS and CSA'!$A$3:$P$372,16,FALSE),0)</f>
        <v>0</v>
      </c>
      <c r="N14" s="45" t="s">
        <v>2094</v>
      </c>
      <c r="O14" s="45" t="s">
        <v>2108</v>
      </c>
      <c r="P14" s="45" t="s">
        <v>2109</v>
      </c>
    </row>
    <row r="15" spans="1:16" s="41" customFormat="1" x14ac:dyDescent="0.25">
      <c r="A15" s="41" t="str">
        <f>IFERROR(VLOOKUP($C15,'CapEx by WBS and CSA'!$A$3:$C$372,2,FALSE),0)</f>
        <v>CSA0005</v>
      </c>
      <c r="B15" s="41" t="str">
        <f>IFERROR(VLOOKUP($C15,'CapEx by WBS and CSA'!$A$3:$C$372,3,FALSE),0)</f>
        <v>Operational Training Center</v>
      </c>
      <c r="C15" s="46" t="s">
        <v>12</v>
      </c>
      <c r="D15" s="46">
        <v>1507</v>
      </c>
      <c r="E15" s="46" t="s">
        <v>795</v>
      </c>
      <c r="F15" s="46" t="s">
        <v>797</v>
      </c>
      <c r="G15" s="46" t="s">
        <v>536</v>
      </c>
      <c r="H15" s="46" t="s">
        <v>2100</v>
      </c>
      <c r="I15" s="45" t="s">
        <v>1633</v>
      </c>
      <c r="J15" s="59">
        <v>45992</v>
      </c>
      <c r="K15" s="72">
        <v>800042.02999999991</v>
      </c>
      <c r="L15" s="72">
        <v>861438.0000006</v>
      </c>
      <c r="M15" s="72">
        <f>IFERROR(VLOOKUP(C15,'CapEx by WBS and CSA'!$A$3:$P$372,16,FALSE),0)</f>
        <v>6799819.8728801999</v>
      </c>
      <c r="N15" s="71"/>
      <c r="O15" s="45" t="s">
        <v>2108</v>
      </c>
      <c r="P15" s="45" t="s">
        <v>2109</v>
      </c>
    </row>
    <row r="16" spans="1:16" s="41" customFormat="1" x14ac:dyDescent="0.25">
      <c r="A16" s="41">
        <f>IFERROR(VLOOKUP($C16,'CapEx by WBS and CSA'!$A$3:$C$372,2,FALSE),0)</f>
        <v>0</v>
      </c>
      <c r="B16" s="41">
        <f>IFERROR(VLOOKUP($C16,'CapEx by WBS and CSA'!$A$3:$C$372,3,FALSE),0)</f>
        <v>0</v>
      </c>
      <c r="C16" s="46" t="s">
        <v>2110</v>
      </c>
      <c r="D16" s="46">
        <v>1266</v>
      </c>
      <c r="E16" s="46" t="s">
        <v>795</v>
      </c>
      <c r="F16" s="46" t="s">
        <v>797</v>
      </c>
      <c r="G16" s="46" t="s">
        <v>536</v>
      </c>
      <c r="H16" s="46" t="s">
        <v>2100</v>
      </c>
      <c r="I16" s="45" t="s">
        <v>1633</v>
      </c>
      <c r="J16" s="59">
        <v>44835</v>
      </c>
      <c r="K16" s="72">
        <v>0</v>
      </c>
      <c r="L16" s="72">
        <v>0</v>
      </c>
      <c r="M16" s="72">
        <f>IFERROR(VLOOKUP(C16,'CapEx by WBS and CSA'!$A$3:$P$372,16,FALSE),0)</f>
        <v>0</v>
      </c>
      <c r="N16" s="45" t="s">
        <v>2094</v>
      </c>
      <c r="O16" s="45" t="s">
        <v>2108</v>
      </c>
      <c r="P16" s="45" t="s">
        <v>2111</v>
      </c>
    </row>
    <row r="17" spans="1:16" s="41" customFormat="1" x14ac:dyDescent="0.25">
      <c r="A17" s="41">
        <f>IFERROR(VLOOKUP($C17,'CapEx by WBS and CSA'!$A$3:$C$372,2,FALSE),0)</f>
        <v>0</v>
      </c>
      <c r="B17" s="41">
        <f>IFERROR(VLOOKUP($C17,'CapEx by WBS and CSA'!$A$3:$C$372,3,FALSE),0)</f>
        <v>0</v>
      </c>
      <c r="C17" s="46" t="s">
        <v>2112</v>
      </c>
      <c r="D17" s="46">
        <v>1507</v>
      </c>
      <c r="E17" s="46" t="s">
        <v>795</v>
      </c>
      <c r="F17" s="46" t="s">
        <v>797</v>
      </c>
      <c r="G17" s="46" t="s">
        <v>536</v>
      </c>
      <c r="H17" s="46" t="s">
        <v>2113</v>
      </c>
      <c r="I17" s="45" t="s">
        <v>1633</v>
      </c>
      <c r="J17" s="59">
        <v>46722</v>
      </c>
      <c r="K17" s="72">
        <v>28.489999999999782</v>
      </c>
      <c r="L17" s="72">
        <v>0</v>
      </c>
      <c r="M17" s="72">
        <f>IFERROR(VLOOKUP(C17,'CapEx by WBS and CSA'!$A$3:$P$372,16,FALSE),0)</f>
        <v>0</v>
      </c>
      <c r="N17" s="71"/>
      <c r="O17" s="71"/>
      <c r="P17" s="45" t="s">
        <v>2101</v>
      </c>
    </row>
    <row r="18" spans="1:16" s="41" customFormat="1" x14ac:dyDescent="0.25">
      <c r="A18" s="41">
        <f>IFERROR(VLOOKUP($C18,'CapEx by WBS and CSA'!$A$3:$C$372,2,FALSE),0)</f>
        <v>0</v>
      </c>
      <c r="B18" s="41">
        <f>IFERROR(VLOOKUP($C18,'CapEx by WBS and CSA'!$A$3:$C$372,3,FALSE),0)</f>
        <v>0</v>
      </c>
      <c r="C18" s="46" t="s">
        <v>2114</v>
      </c>
      <c r="D18" s="46">
        <v>1507</v>
      </c>
      <c r="E18" s="46" t="s">
        <v>795</v>
      </c>
      <c r="F18" s="46" t="s">
        <v>797</v>
      </c>
      <c r="G18" s="46" t="s">
        <v>536</v>
      </c>
      <c r="H18" s="46" t="s">
        <v>2100</v>
      </c>
      <c r="I18" s="45" t="s">
        <v>1633</v>
      </c>
      <c r="J18" s="59">
        <v>45261</v>
      </c>
      <c r="K18" s="72">
        <v>1273551.19</v>
      </c>
      <c r="L18" s="72">
        <v>0</v>
      </c>
      <c r="M18" s="72">
        <f>IFERROR(VLOOKUP(C18,'CapEx by WBS and CSA'!$A$3:$P$372,16,FALSE),0)</f>
        <v>0</v>
      </c>
      <c r="N18" s="71"/>
      <c r="O18" s="71"/>
      <c r="P18" s="45" t="s">
        <v>2101</v>
      </c>
    </row>
    <row r="19" spans="1:16" s="41" customFormat="1" x14ac:dyDescent="0.25">
      <c r="A19" s="41">
        <f>IFERROR(VLOOKUP($C19,'CapEx by WBS and CSA'!$A$3:$C$372,2,FALSE),0)</f>
        <v>0</v>
      </c>
      <c r="B19" s="41">
        <f>IFERROR(VLOOKUP($C19,'CapEx by WBS and CSA'!$A$3:$C$372,3,FALSE),0)</f>
        <v>0</v>
      </c>
      <c r="C19" s="46" t="s">
        <v>2115</v>
      </c>
      <c r="D19" s="46">
        <v>1507</v>
      </c>
      <c r="E19" s="46" t="s">
        <v>795</v>
      </c>
      <c r="F19" s="46" t="s">
        <v>797</v>
      </c>
      <c r="G19" s="46" t="s">
        <v>536</v>
      </c>
      <c r="H19" s="46" t="s">
        <v>2100</v>
      </c>
      <c r="I19" s="45" t="s">
        <v>1633</v>
      </c>
      <c r="J19" s="59">
        <v>45444</v>
      </c>
      <c r="K19" s="72">
        <v>0</v>
      </c>
      <c r="L19" s="72">
        <v>0</v>
      </c>
      <c r="M19" s="72">
        <f>IFERROR(VLOOKUP(C19,'CapEx by WBS and CSA'!$A$3:$P$372,16,FALSE),0)</f>
        <v>0</v>
      </c>
      <c r="N19" s="71"/>
      <c r="O19" s="71"/>
      <c r="P19" s="45" t="s">
        <v>2101</v>
      </c>
    </row>
    <row r="20" spans="1:16" s="41" customFormat="1" x14ac:dyDescent="0.25">
      <c r="A20" s="41">
        <f>IFERROR(VLOOKUP($C20,'CapEx by WBS and CSA'!$A$3:$C$372,2,FALSE),0)</f>
        <v>0</v>
      </c>
      <c r="B20" s="41">
        <f>IFERROR(VLOOKUP($C20,'CapEx by WBS and CSA'!$A$3:$C$372,3,FALSE),0)</f>
        <v>0</v>
      </c>
      <c r="C20" s="46" t="s">
        <v>2116</v>
      </c>
      <c r="D20" s="46">
        <v>1266</v>
      </c>
      <c r="E20" s="46" t="s">
        <v>795</v>
      </c>
      <c r="F20" s="46" t="s">
        <v>797</v>
      </c>
      <c r="G20" s="46" t="s">
        <v>536</v>
      </c>
      <c r="H20" s="46" t="s">
        <v>2117</v>
      </c>
      <c r="I20" s="45" t="s">
        <v>1638</v>
      </c>
      <c r="J20" s="59" t="s">
        <v>2118</v>
      </c>
      <c r="K20" s="72">
        <v>1723.08</v>
      </c>
      <c r="L20" s="72">
        <v>0</v>
      </c>
      <c r="M20" s="72">
        <f>IFERROR(VLOOKUP(C20,'CapEx by WBS and CSA'!$A$3:$P$372,16,FALSE),0)</f>
        <v>0</v>
      </c>
      <c r="N20" s="45" t="s">
        <v>2094</v>
      </c>
      <c r="O20" s="45" t="s">
        <v>2108</v>
      </c>
      <c r="P20" s="45" t="s">
        <v>2119</v>
      </c>
    </row>
    <row r="21" spans="1:16" s="41" customFormat="1" x14ac:dyDescent="0.25">
      <c r="A21" s="41">
        <f>IFERROR(VLOOKUP($C21,'CapEx by WBS and CSA'!$A$3:$C$372,2,FALSE),0)</f>
        <v>0</v>
      </c>
      <c r="B21" s="41">
        <f>IFERROR(VLOOKUP($C21,'CapEx by WBS and CSA'!$A$3:$C$372,3,FALSE),0)</f>
        <v>0</v>
      </c>
      <c r="C21" s="46" t="s">
        <v>2120</v>
      </c>
      <c r="D21" s="46">
        <v>1266</v>
      </c>
      <c r="E21" s="46" t="s">
        <v>795</v>
      </c>
      <c r="F21" s="46" t="s">
        <v>797</v>
      </c>
      <c r="G21" s="46" t="s">
        <v>536</v>
      </c>
      <c r="H21" s="46" t="s">
        <v>2121</v>
      </c>
      <c r="I21" s="45">
        <v>0</v>
      </c>
      <c r="J21" s="71"/>
      <c r="K21" s="72">
        <v>0</v>
      </c>
      <c r="L21" s="72">
        <v>0</v>
      </c>
      <c r="M21" s="72">
        <f>IFERROR(VLOOKUP(C21,'CapEx by WBS and CSA'!$A$3:$P$372,16,FALSE),0)</f>
        <v>0</v>
      </c>
      <c r="N21" s="45" t="s">
        <v>2094</v>
      </c>
      <c r="O21" s="45" t="s">
        <v>2091</v>
      </c>
      <c r="P21" s="71"/>
    </row>
    <row r="22" spans="1:16" s="41" customFormat="1" x14ac:dyDescent="0.25">
      <c r="A22" s="41" t="str">
        <f>IFERROR(VLOOKUP($C22,'CapEx by WBS and CSA'!$A$3:$C$372,2,FALSE),0)</f>
        <v>CSA0067</v>
      </c>
      <c r="B22" s="41" t="str">
        <f>IFERROR(VLOOKUP($C22,'CapEx by WBS and CSA'!$A$3:$C$372,3,FALSE),0)</f>
        <v>Facility Annual Replacement</v>
      </c>
      <c r="C22" s="46" t="s">
        <v>13</v>
      </c>
      <c r="D22" s="46">
        <v>1507</v>
      </c>
      <c r="E22" s="46" t="s">
        <v>795</v>
      </c>
      <c r="F22" s="46" t="s">
        <v>797</v>
      </c>
      <c r="G22" s="46" t="s">
        <v>536</v>
      </c>
      <c r="H22" s="46" t="s">
        <v>2100</v>
      </c>
      <c r="I22" s="45" t="s">
        <v>1638</v>
      </c>
      <c r="J22" s="59" t="s">
        <v>2118</v>
      </c>
      <c r="K22" s="72">
        <v>2239798.0099999998</v>
      </c>
      <c r="L22" s="72">
        <v>3000000</v>
      </c>
      <c r="M22" s="72">
        <f>IFERROR(VLOOKUP(C22,'CapEx by WBS and CSA'!$A$3:$P$372,16,FALSE),0)</f>
        <v>35518246.853577413</v>
      </c>
      <c r="N22" s="71"/>
      <c r="O22" s="45" t="s">
        <v>2108</v>
      </c>
      <c r="P22" s="45" t="s">
        <v>2122</v>
      </c>
    </row>
    <row r="23" spans="1:16" s="41" customFormat="1" x14ac:dyDescent="0.25">
      <c r="A23" s="41">
        <f>IFERROR(VLOOKUP($C23,'CapEx by WBS and CSA'!$A$3:$C$372,2,FALSE),0)</f>
        <v>0</v>
      </c>
      <c r="B23" s="41">
        <f>IFERROR(VLOOKUP($C23,'CapEx by WBS and CSA'!$A$3:$C$372,3,FALSE),0)</f>
        <v>0</v>
      </c>
      <c r="C23" s="46" t="s">
        <v>2123</v>
      </c>
      <c r="D23" s="46">
        <v>1266</v>
      </c>
      <c r="E23" s="46" t="s">
        <v>795</v>
      </c>
      <c r="F23" s="46" t="s">
        <v>797</v>
      </c>
      <c r="G23" s="46" t="s">
        <v>536</v>
      </c>
      <c r="H23" s="46" t="s">
        <v>2124</v>
      </c>
      <c r="I23" s="45" t="s">
        <v>1633</v>
      </c>
      <c r="J23" s="59">
        <v>44896</v>
      </c>
      <c r="K23" s="72">
        <v>10050.310000000001</v>
      </c>
      <c r="L23" s="72">
        <v>0</v>
      </c>
      <c r="M23" s="72">
        <f>IFERROR(VLOOKUP(C23,'CapEx by WBS and CSA'!$A$3:$P$372,16,FALSE),0)</f>
        <v>0</v>
      </c>
      <c r="N23" s="71"/>
      <c r="O23" s="71"/>
      <c r="P23" s="45" t="s">
        <v>2101</v>
      </c>
    </row>
    <row r="24" spans="1:16" s="41" customFormat="1" x14ac:dyDescent="0.25">
      <c r="A24" s="41">
        <f>IFERROR(VLOOKUP($C24,'CapEx by WBS and CSA'!$A$3:$C$372,2,FALSE),0)</f>
        <v>0</v>
      </c>
      <c r="B24" s="41">
        <f>IFERROR(VLOOKUP($C24,'CapEx by WBS and CSA'!$A$3:$C$372,3,FALSE),0)</f>
        <v>0</v>
      </c>
      <c r="C24" s="46" t="s">
        <v>2125</v>
      </c>
      <c r="D24" s="46">
        <v>4250</v>
      </c>
      <c r="E24" s="46" t="s">
        <v>1252</v>
      </c>
      <c r="F24" s="46" t="s">
        <v>1112</v>
      </c>
      <c r="G24" s="46" t="s">
        <v>779</v>
      </c>
      <c r="H24" s="46" t="s">
        <v>2117</v>
      </c>
      <c r="I24" s="45" t="s">
        <v>1633</v>
      </c>
      <c r="J24" s="59">
        <v>44713</v>
      </c>
      <c r="K24" s="72">
        <v>0</v>
      </c>
      <c r="L24" s="72">
        <v>0</v>
      </c>
      <c r="M24" s="72">
        <f>IFERROR(VLOOKUP(C24,'CapEx by WBS and CSA'!$A$3:$P$372,16,FALSE),0)</f>
        <v>0</v>
      </c>
      <c r="N24" s="71"/>
      <c r="O24" s="45" t="s">
        <v>2108</v>
      </c>
      <c r="P24" s="45" t="s">
        <v>2126</v>
      </c>
    </row>
    <row r="25" spans="1:16" s="41" customFormat="1" x14ac:dyDescent="0.25">
      <c r="A25" s="41">
        <f>IFERROR(VLOOKUP($C25,'CapEx by WBS and CSA'!$A$3:$C$372,2,FALSE),0)</f>
        <v>0</v>
      </c>
      <c r="B25" s="41">
        <f>IFERROR(VLOOKUP($C25,'CapEx by WBS and CSA'!$A$3:$C$372,3,FALSE),0)</f>
        <v>0</v>
      </c>
      <c r="C25" s="46" t="s">
        <v>2127</v>
      </c>
      <c r="D25" s="46">
        <v>1260</v>
      </c>
      <c r="E25" s="46" t="s">
        <v>728</v>
      </c>
      <c r="F25" s="46" t="s">
        <v>665</v>
      </c>
      <c r="G25" s="46" t="s">
        <v>534</v>
      </c>
      <c r="H25" s="46" t="s">
        <v>2117</v>
      </c>
      <c r="I25" s="45" t="s">
        <v>1650</v>
      </c>
      <c r="J25" s="59" t="s">
        <v>1696</v>
      </c>
      <c r="K25" s="72">
        <v>0</v>
      </c>
      <c r="L25" s="72">
        <v>0</v>
      </c>
      <c r="M25" s="72">
        <f>IFERROR(VLOOKUP(C25,'CapEx by WBS and CSA'!$A$3:$P$372,16,FALSE),0)</f>
        <v>0</v>
      </c>
      <c r="N25" s="71"/>
      <c r="O25" s="71"/>
      <c r="P25" s="71"/>
    </row>
    <row r="26" spans="1:16" s="41" customFormat="1" x14ac:dyDescent="0.25">
      <c r="A26" s="41">
        <f>IFERROR(VLOOKUP($C26,'CapEx by WBS and CSA'!$A$3:$C$372,2,FALSE),0)</f>
        <v>0</v>
      </c>
      <c r="B26" s="41">
        <f>IFERROR(VLOOKUP($C26,'CapEx by WBS and CSA'!$A$3:$C$372,3,FALSE),0)</f>
        <v>0</v>
      </c>
      <c r="C26" s="46" t="s">
        <v>2128</v>
      </c>
      <c r="D26" s="46">
        <v>1260</v>
      </c>
      <c r="E26" s="46" t="s">
        <v>728</v>
      </c>
      <c r="F26" s="46" t="s">
        <v>665</v>
      </c>
      <c r="G26" s="46" t="s">
        <v>534</v>
      </c>
      <c r="H26" s="46" t="s">
        <v>2117</v>
      </c>
      <c r="I26" s="45" t="s">
        <v>1638</v>
      </c>
      <c r="J26" s="59" t="s">
        <v>2118</v>
      </c>
      <c r="K26" s="72">
        <v>-25037.73</v>
      </c>
      <c r="L26" s="72">
        <v>0</v>
      </c>
      <c r="M26" s="72">
        <f>IFERROR(VLOOKUP(C26,'CapEx by WBS and CSA'!$A$3:$P$372,16,FALSE),0)</f>
        <v>0</v>
      </c>
      <c r="N26" s="71"/>
      <c r="O26" s="71"/>
      <c r="P26" s="71"/>
    </row>
    <row r="27" spans="1:16" s="41" customFormat="1" x14ac:dyDescent="0.25">
      <c r="A27" s="41" t="str">
        <f>IFERROR(VLOOKUP($C27,'CapEx by WBS and CSA'!$A$3:$C$372,2,FALSE),0)</f>
        <v>CSA0176</v>
      </c>
      <c r="B27" s="41" t="str">
        <f>IFERROR(VLOOKUP($C27,'CapEx by WBS and CSA'!$A$3:$C$372,3,FALSE),0)</f>
        <v>WECC CIP 14 Mitigation</v>
      </c>
      <c r="C27" s="46" t="s">
        <v>14</v>
      </c>
      <c r="D27" s="46">
        <v>1260</v>
      </c>
      <c r="E27" s="46" t="s">
        <v>728</v>
      </c>
      <c r="F27" s="46" t="s">
        <v>665</v>
      </c>
      <c r="G27" s="46" t="s">
        <v>534</v>
      </c>
      <c r="H27" s="46" t="s">
        <v>2129</v>
      </c>
      <c r="I27" s="45" t="s">
        <v>1638</v>
      </c>
      <c r="J27" s="56" t="s">
        <v>2130</v>
      </c>
      <c r="K27" s="72">
        <v>9000158.5899999999</v>
      </c>
      <c r="L27" s="72">
        <v>8253827.9923203001</v>
      </c>
      <c r="M27" s="72">
        <f>IFERROR(VLOOKUP(C27,'CapEx by WBS and CSA'!$A$3:$P$372,16,FALSE),0)</f>
        <v>13765829.664096083</v>
      </c>
      <c r="N27" s="45" t="s">
        <v>2131</v>
      </c>
      <c r="O27" s="45" t="s">
        <v>2132</v>
      </c>
      <c r="P27" s="71"/>
    </row>
    <row r="28" spans="1:16" s="41" customFormat="1" x14ac:dyDescent="0.25">
      <c r="A28" s="41" t="str">
        <f>IFERROR(VLOOKUP($C28,'CapEx by WBS and CSA'!$A$3:$C$372,2,FALSE),0)</f>
        <v>CSA0070</v>
      </c>
      <c r="B28" s="41" t="str">
        <f>IFERROR(VLOOKUP($C28,'CapEx by WBS and CSA'!$A$3:$C$372,3,FALSE),0)</f>
        <v>Fleet Purchase</v>
      </c>
      <c r="C28" s="46" t="s">
        <v>16</v>
      </c>
      <c r="D28" s="46">
        <v>4520</v>
      </c>
      <c r="E28" s="46" t="s">
        <v>1358</v>
      </c>
      <c r="F28" s="46" t="s">
        <v>1046</v>
      </c>
      <c r="G28" s="46" t="s">
        <v>536</v>
      </c>
      <c r="H28" s="46" t="s">
        <v>2093</v>
      </c>
      <c r="I28" s="45" t="s">
        <v>1638</v>
      </c>
      <c r="J28" s="59" t="s">
        <v>2118</v>
      </c>
      <c r="K28" s="72">
        <v>848810.77999999991</v>
      </c>
      <c r="L28" s="72">
        <v>1360999.9999992</v>
      </c>
      <c r="M28" s="72">
        <f>IFERROR(VLOOKUP(C28,'CapEx by WBS and CSA'!$A$3:$P$372,16,FALSE),0)</f>
        <v>6986453.9965364998</v>
      </c>
      <c r="N28" s="71"/>
      <c r="O28" s="45" t="s">
        <v>2108</v>
      </c>
      <c r="P28" s="45" t="s">
        <v>2133</v>
      </c>
    </row>
    <row r="29" spans="1:16" s="41" customFormat="1" x14ac:dyDescent="0.25">
      <c r="A29" s="41">
        <f>IFERROR(VLOOKUP($C29,'CapEx by WBS and CSA'!$A$3:$C$372,2,FALSE),0)</f>
        <v>0</v>
      </c>
      <c r="B29" s="41">
        <f>IFERROR(VLOOKUP($C29,'CapEx by WBS and CSA'!$A$3:$C$372,3,FALSE),0)</f>
        <v>0</v>
      </c>
      <c r="C29" s="46" t="s">
        <v>2134</v>
      </c>
      <c r="D29" s="46">
        <v>4520</v>
      </c>
      <c r="E29" s="46" t="s">
        <v>1358</v>
      </c>
      <c r="F29" s="46" t="s">
        <v>1046</v>
      </c>
      <c r="G29" s="46" t="s">
        <v>536</v>
      </c>
      <c r="H29" s="46" t="s">
        <v>2089</v>
      </c>
      <c r="I29" s="45" t="s">
        <v>1650</v>
      </c>
      <c r="J29" s="59" t="s">
        <v>1651</v>
      </c>
      <c r="K29" s="72">
        <v>0</v>
      </c>
      <c r="L29" s="72">
        <v>0</v>
      </c>
      <c r="M29" s="72">
        <f>IFERROR(VLOOKUP(C29,'CapEx by WBS and CSA'!$A$3:$P$372,16,FALSE),0)</f>
        <v>0</v>
      </c>
      <c r="N29" s="45" t="s">
        <v>2094</v>
      </c>
      <c r="O29" s="45" t="s">
        <v>2091</v>
      </c>
      <c r="P29" s="71"/>
    </row>
    <row r="30" spans="1:16" s="41" customFormat="1" x14ac:dyDescent="0.25">
      <c r="A30" s="41" t="str">
        <f>IFERROR(VLOOKUP($C30,'CapEx by WBS and CSA'!$A$3:$C$372,2,FALSE),0)</f>
        <v>CSA0071</v>
      </c>
      <c r="B30" s="41" t="str">
        <f>IFERROR(VLOOKUP($C30,'CapEx by WBS and CSA'!$A$3:$C$372,3,FALSE),0)</f>
        <v>Fleet Radio</v>
      </c>
      <c r="C30" s="46" t="s">
        <v>18</v>
      </c>
      <c r="D30" s="46">
        <v>4520</v>
      </c>
      <c r="E30" s="46" t="s">
        <v>1358</v>
      </c>
      <c r="F30" s="46" t="s">
        <v>1046</v>
      </c>
      <c r="G30" s="46" t="s">
        <v>536</v>
      </c>
      <c r="H30" s="46" t="s">
        <v>2135</v>
      </c>
      <c r="I30" s="45" t="s">
        <v>1638</v>
      </c>
      <c r="J30" s="59" t="s">
        <v>2118</v>
      </c>
      <c r="K30" s="72">
        <v>281369.64</v>
      </c>
      <c r="L30" s="72">
        <v>300000.0000001</v>
      </c>
      <c r="M30" s="72">
        <f>IFERROR(VLOOKUP(C30,'CapEx by WBS and CSA'!$A$3:$P$372,16,FALSE),0)</f>
        <v>1555297.8133572396</v>
      </c>
      <c r="N30" s="71"/>
      <c r="O30" s="45" t="s">
        <v>2108</v>
      </c>
      <c r="P30" s="45" t="s">
        <v>2133</v>
      </c>
    </row>
    <row r="31" spans="1:16" s="41" customFormat="1" x14ac:dyDescent="0.25">
      <c r="A31" s="41" t="str">
        <f>IFERROR(VLOOKUP($C31,'CapEx by WBS and CSA'!$A$3:$C$372,2,FALSE),0)</f>
        <v>CSA0045</v>
      </c>
      <c r="B31" s="41" t="str">
        <f>IFERROR(VLOOKUP($C31,'CapEx by WBS and CSA'!$A$3:$C$372,3,FALSE),0)</f>
        <v>EEI Fleet Electrical Commitment</v>
      </c>
      <c r="C31" s="46" t="s">
        <v>19</v>
      </c>
      <c r="D31" s="46">
        <v>1507</v>
      </c>
      <c r="E31" s="46" t="s">
        <v>795</v>
      </c>
      <c r="F31" s="46" t="s">
        <v>797</v>
      </c>
      <c r="G31" s="46" t="s">
        <v>536</v>
      </c>
      <c r="H31" s="46" t="s">
        <v>2100</v>
      </c>
      <c r="I31" s="45" t="s">
        <v>1638</v>
      </c>
      <c r="J31" s="59" t="s">
        <v>2118</v>
      </c>
      <c r="K31" s="72">
        <v>288967.02999999997</v>
      </c>
      <c r="L31" s="72">
        <v>421999.99999919999</v>
      </c>
      <c r="M31" s="72">
        <f>IFERROR(VLOOKUP(C31,'CapEx by WBS and CSA'!$A$3:$P$372,16,FALSE),0)</f>
        <v>17037283.987644896</v>
      </c>
      <c r="N31" s="71"/>
      <c r="O31" s="71"/>
      <c r="P31" s="45" t="s">
        <v>2101</v>
      </c>
    </row>
    <row r="32" spans="1:16" s="41" customFormat="1" x14ac:dyDescent="0.25">
      <c r="A32" s="41">
        <f>IFERROR(VLOOKUP($C32,'CapEx by WBS and CSA'!$A$3:$C$372,2,FALSE),0)</f>
        <v>0</v>
      </c>
      <c r="B32" s="41">
        <f>IFERROR(VLOOKUP($C32,'CapEx by WBS and CSA'!$A$3:$C$372,3,FALSE),0)</f>
        <v>0</v>
      </c>
      <c r="C32" s="46" t="s">
        <v>2136</v>
      </c>
      <c r="D32" s="46">
        <v>4520</v>
      </c>
      <c r="E32" s="46" t="s">
        <v>1358</v>
      </c>
      <c r="F32" s="46" t="s">
        <v>1046</v>
      </c>
      <c r="G32" s="46" t="s">
        <v>536</v>
      </c>
      <c r="H32" s="46" t="s">
        <v>2121</v>
      </c>
      <c r="I32" s="45" t="s">
        <v>1633</v>
      </c>
      <c r="J32" s="59">
        <v>44378</v>
      </c>
      <c r="K32" s="72">
        <v>0</v>
      </c>
      <c r="L32" s="72">
        <v>0</v>
      </c>
      <c r="M32" s="72">
        <f>IFERROR(VLOOKUP(C32,'CapEx by WBS and CSA'!$A$3:$P$372,16,FALSE),0)</f>
        <v>0</v>
      </c>
      <c r="N32" s="45" t="s">
        <v>2094</v>
      </c>
      <c r="O32" s="45" t="s">
        <v>2091</v>
      </c>
      <c r="P32" s="71"/>
    </row>
    <row r="33" spans="1:16" s="41" customFormat="1" x14ac:dyDescent="0.25">
      <c r="A33" s="41">
        <f>IFERROR(VLOOKUP($C33,'CapEx by WBS and CSA'!$A$3:$C$372,2,FALSE),0)</f>
        <v>0</v>
      </c>
      <c r="B33" s="41">
        <f>IFERROR(VLOOKUP($C33,'CapEx by WBS and CSA'!$A$3:$C$372,3,FALSE),0)</f>
        <v>0</v>
      </c>
      <c r="C33" s="46" t="s">
        <v>2137</v>
      </c>
      <c r="D33" s="46">
        <v>4560</v>
      </c>
      <c r="E33" s="46" t="s">
        <v>1361</v>
      </c>
      <c r="F33" s="46" t="s">
        <v>797</v>
      </c>
      <c r="G33" s="46" t="s">
        <v>536</v>
      </c>
      <c r="H33" s="46" t="s">
        <v>2089</v>
      </c>
      <c r="I33" s="45" t="s">
        <v>1650</v>
      </c>
      <c r="J33" s="59" t="s">
        <v>1696</v>
      </c>
      <c r="K33" s="72">
        <v>44291.45</v>
      </c>
      <c r="L33" s="72">
        <v>0</v>
      </c>
      <c r="M33" s="72">
        <f>IFERROR(VLOOKUP(C33,'CapEx by WBS and CSA'!$A$3:$P$372,16,FALSE),0)</f>
        <v>0</v>
      </c>
      <c r="N33" s="71"/>
      <c r="O33" s="71"/>
      <c r="P33" s="71"/>
    </row>
    <row r="34" spans="1:16" s="41" customFormat="1" x14ac:dyDescent="0.25">
      <c r="A34" s="41" t="str">
        <f>IFERROR(VLOOKUP($C34,'CapEx by WBS and CSA'!$A$3:$C$372,2,FALSE),0)</f>
        <v>CSA0009</v>
      </c>
      <c r="B34" s="41" t="str">
        <f>IFERROR(VLOOKUP($C34,'CapEx by WBS and CSA'!$A$3:$C$372,3,FALSE),0)</f>
        <v>Storm Response</v>
      </c>
      <c r="C34" s="46" t="s">
        <v>20</v>
      </c>
      <c r="D34" s="46">
        <v>9800</v>
      </c>
      <c r="E34" s="46" t="s">
        <v>1107</v>
      </c>
      <c r="F34" s="46" t="s">
        <v>570</v>
      </c>
      <c r="G34" s="46" t="s">
        <v>520</v>
      </c>
      <c r="H34" s="46" t="s">
        <v>2089</v>
      </c>
      <c r="I34" s="45" t="s">
        <v>1650</v>
      </c>
      <c r="J34" s="59" t="s">
        <v>1651</v>
      </c>
      <c r="K34" s="72">
        <v>1812889.5299999998</v>
      </c>
      <c r="L34" s="72">
        <v>2920000.025496</v>
      </c>
      <c r="M34" s="72">
        <f>IFERROR(VLOOKUP(C34,'CapEx by WBS and CSA'!$A$3:$P$372,16,FALSE),0)</f>
        <v>9936705.8862209134</v>
      </c>
      <c r="N34" s="71"/>
      <c r="O34" s="71"/>
      <c r="P34" s="71"/>
    </row>
    <row r="35" spans="1:16" s="41" customFormat="1" x14ac:dyDescent="0.25">
      <c r="A35" s="41" t="str">
        <f>IFERROR(VLOOKUP($C35,'CapEx by WBS and CSA'!$A$3:$C$372,2,FALSE),0)</f>
        <v>CSA0009</v>
      </c>
      <c r="B35" s="41" t="str">
        <f>IFERROR(VLOOKUP($C35,'CapEx by WBS and CSA'!$A$3:$C$372,3,FALSE),0)</f>
        <v>Storm Response</v>
      </c>
      <c r="C35" s="46" t="s">
        <v>22</v>
      </c>
      <c r="D35" s="46">
        <v>9800</v>
      </c>
      <c r="E35" s="46" t="s">
        <v>1107</v>
      </c>
      <c r="F35" s="46" t="s">
        <v>570</v>
      </c>
      <c r="G35" s="46" t="s">
        <v>520</v>
      </c>
      <c r="H35" s="46" t="s">
        <v>2089</v>
      </c>
      <c r="I35" s="45" t="s">
        <v>1650</v>
      </c>
      <c r="J35" s="59" t="s">
        <v>1651</v>
      </c>
      <c r="K35" s="72">
        <v>549981.04999999993</v>
      </c>
      <c r="L35" s="72">
        <v>1079999.9927040001</v>
      </c>
      <c r="M35" s="72">
        <f>IFERROR(VLOOKUP(C35,'CapEx by WBS and CSA'!$A$3:$P$372,16,FALSE),0)</f>
        <v>3675219.9853145871</v>
      </c>
      <c r="N35" s="71"/>
      <c r="O35" s="71"/>
      <c r="P35" s="71"/>
    </row>
    <row r="36" spans="1:16" s="41" customFormat="1" x14ac:dyDescent="0.25">
      <c r="A36" s="41">
        <f>IFERROR(VLOOKUP($C36,'CapEx by WBS and CSA'!$A$3:$C$372,2,FALSE),0)</f>
        <v>0</v>
      </c>
      <c r="B36" s="41">
        <f>IFERROR(VLOOKUP($C36,'CapEx by WBS and CSA'!$A$3:$C$372,3,FALSE),0)</f>
        <v>0</v>
      </c>
      <c r="C36" s="46" t="s">
        <v>2138</v>
      </c>
      <c r="D36" s="46">
        <v>1266</v>
      </c>
      <c r="E36" s="46" t="s">
        <v>795</v>
      </c>
      <c r="F36" s="46" t="s">
        <v>797</v>
      </c>
      <c r="G36" s="46" t="s">
        <v>536</v>
      </c>
      <c r="H36" s="46" t="s">
        <v>2105</v>
      </c>
      <c r="I36" s="45" t="s">
        <v>1633</v>
      </c>
      <c r="J36" s="59">
        <v>44621</v>
      </c>
      <c r="K36" s="72">
        <v>728</v>
      </c>
      <c r="L36" s="72">
        <v>0</v>
      </c>
      <c r="M36" s="72">
        <f>IFERROR(VLOOKUP(C36,'CapEx by WBS and CSA'!$A$3:$P$372,16,FALSE),0)</f>
        <v>0</v>
      </c>
      <c r="N36" s="71"/>
      <c r="O36" s="71"/>
      <c r="P36" s="45" t="s">
        <v>2101</v>
      </c>
    </row>
    <row r="37" spans="1:16" s="41" customFormat="1" x14ac:dyDescent="0.25">
      <c r="A37" s="41">
        <f>IFERROR(VLOOKUP($C37,'CapEx by WBS and CSA'!$A$3:$C$372,2,FALSE),0)</f>
        <v>0</v>
      </c>
      <c r="B37" s="41">
        <f>IFERROR(VLOOKUP($C37,'CapEx by WBS and CSA'!$A$3:$C$372,3,FALSE),0)</f>
        <v>0</v>
      </c>
      <c r="C37" s="46" t="s">
        <v>2139</v>
      </c>
      <c r="D37" s="46">
        <v>1266</v>
      </c>
      <c r="E37" s="46" t="s">
        <v>795</v>
      </c>
      <c r="F37" s="46" t="s">
        <v>797</v>
      </c>
      <c r="G37" s="46" t="s">
        <v>536</v>
      </c>
      <c r="H37" s="46" t="s">
        <v>2089</v>
      </c>
      <c r="I37" s="45" t="s">
        <v>1633</v>
      </c>
      <c r="J37" s="59">
        <v>44531</v>
      </c>
      <c r="K37" s="72">
        <v>0</v>
      </c>
      <c r="L37" s="72">
        <v>0</v>
      </c>
      <c r="M37" s="72">
        <f>IFERROR(VLOOKUP(C37,'CapEx by WBS and CSA'!$A$3:$P$372,16,FALSE),0)</f>
        <v>0</v>
      </c>
      <c r="N37" s="45" t="s">
        <v>2094</v>
      </c>
      <c r="O37" s="45" t="s">
        <v>2091</v>
      </c>
      <c r="P37" s="71"/>
    </row>
    <row r="38" spans="1:16" s="41" customFormat="1" x14ac:dyDescent="0.25">
      <c r="A38" s="41">
        <f>IFERROR(VLOOKUP($C38,'CapEx by WBS and CSA'!$A$3:$C$372,2,FALSE),0)</f>
        <v>0</v>
      </c>
      <c r="B38" s="41">
        <f>IFERROR(VLOOKUP($C38,'CapEx by WBS and CSA'!$A$3:$C$372,3,FALSE),0)</f>
        <v>0</v>
      </c>
      <c r="C38" s="46" t="s">
        <v>2140</v>
      </c>
      <c r="D38" s="46">
        <v>1266</v>
      </c>
      <c r="E38" s="46" t="s">
        <v>795</v>
      </c>
      <c r="F38" s="46" t="s">
        <v>797</v>
      </c>
      <c r="G38" s="46" t="s">
        <v>536</v>
      </c>
      <c r="H38" s="46" t="s">
        <v>2105</v>
      </c>
      <c r="I38" s="45" t="s">
        <v>1633</v>
      </c>
      <c r="J38" s="59">
        <v>44470</v>
      </c>
      <c r="K38" s="72">
        <v>0</v>
      </c>
      <c r="L38" s="72">
        <v>0</v>
      </c>
      <c r="M38" s="72">
        <f>IFERROR(VLOOKUP(C38,'CapEx by WBS and CSA'!$A$3:$P$372,16,FALSE),0)</f>
        <v>0</v>
      </c>
      <c r="N38" s="45" t="s">
        <v>2094</v>
      </c>
      <c r="O38" s="45" t="s">
        <v>2091</v>
      </c>
      <c r="P38" s="71"/>
    </row>
    <row r="39" spans="1:16" s="41" customFormat="1" x14ac:dyDescent="0.25">
      <c r="A39" s="41">
        <f>IFERROR(VLOOKUP($C39,'CapEx by WBS and CSA'!$A$3:$C$372,2,FALSE),0)</f>
        <v>0</v>
      </c>
      <c r="B39" s="41">
        <f>IFERROR(VLOOKUP($C39,'CapEx by WBS and CSA'!$A$3:$C$372,3,FALSE),0)</f>
        <v>0</v>
      </c>
      <c r="C39" s="46" t="s">
        <v>2141</v>
      </c>
      <c r="D39" s="46">
        <v>1266</v>
      </c>
      <c r="E39" s="46" t="s">
        <v>795</v>
      </c>
      <c r="F39" s="46" t="s">
        <v>797</v>
      </c>
      <c r="G39" s="46" t="s">
        <v>536</v>
      </c>
      <c r="H39" s="46" t="s">
        <v>2105</v>
      </c>
      <c r="I39" s="45" t="s">
        <v>1633</v>
      </c>
      <c r="J39" s="59">
        <v>44531</v>
      </c>
      <c r="K39" s="72">
        <v>0</v>
      </c>
      <c r="L39" s="72">
        <v>0</v>
      </c>
      <c r="M39" s="72">
        <f>IFERROR(VLOOKUP(C39,'CapEx by WBS and CSA'!$A$3:$P$372,16,FALSE),0)</f>
        <v>0</v>
      </c>
      <c r="N39" s="45" t="s">
        <v>2094</v>
      </c>
      <c r="O39" s="45" t="s">
        <v>2091</v>
      </c>
      <c r="P39" s="71"/>
    </row>
    <row r="40" spans="1:16" s="41" customFormat="1" x14ac:dyDescent="0.25">
      <c r="A40" s="41">
        <f>IFERROR(VLOOKUP($C40,'CapEx by WBS and CSA'!$A$3:$C$372,2,FALSE),0)</f>
        <v>0</v>
      </c>
      <c r="B40" s="41">
        <f>IFERROR(VLOOKUP($C40,'CapEx by WBS and CSA'!$A$3:$C$372,3,FALSE),0)</f>
        <v>0</v>
      </c>
      <c r="C40" s="46" t="s">
        <v>2142</v>
      </c>
      <c r="D40" s="46">
        <v>1266</v>
      </c>
      <c r="E40" s="46" t="s">
        <v>795</v>
      </c>
      <c r="F40" s="46" t="s">
        <v>797</v>
      </c>
      <c r="G40" s="46" t="s">
        <v>536</v>
      </c>
      <c r="H40" s="46" t="s">
        <v>2089</v>
      </c>
      <c r="I40" s="45" t="s">
        <v>1633</v>
      </c>
      <c r="J40" s="59">
        <v>44378</v>
      </c>
      <c r="K40" s="72">
        <v>0</v>
      </c>
      <c r="L40" s="72">
        <v>0</v>
      </c>
      <c r="M40" s="72">
        <f>IFERROR(VLOOKUP(C40,'CapEx by WBS and CSA'!$A$3:$P$372,16,FALSE),0)</f>
        <v>0</v>
      </c>
      <c r="N40" s="45" t="s">
        <v>2094</v>
      </c>
      <c r="O40" s="45" t="s">
        <v>2091</v>
      </c>
      <c r="P40" s="71"/>
    </row>
    <row r="41" spans="1:16" s="41" customFormat="1" x14ac:dyDescent="0.25">
      <c r="A41" s="41">
        <f>IFERROR(VLOOKUP($C41,'CapEx by WBS and CSA'!$A$3:$C$372,2,FALSE),0)</f>
        <v>0</v>
      </c>
      <c r="B41" s="41">
        <f>IFERROR(VLOOKUP($C41,'CapEx by WBS and CSA'!$A$3:$C$372,3,FALSE),0)</f>
        <v>0</v>
      </c>
      <c r="C41" s="46" t="s">
        <v>2143</v>
      </c>
      <c r="D41" s="46">
        <v>1266</v>
      </c>
      <c r="E41" s="46" t="s">
        <v>795</v>
      </c>
      <c r="F41" s="46" t="s">
        <v>797</v>
      </c>
      <c r="G41" s="46" t="s">
        <v>536</v>
      </c>
      <c r="H41" s="46" t="s">
        <v>2089</v>
      </c>
      <c r="I41" s="45" t="s">
        <v>1633</v>
      </c>
      <c r="J41" s="59">
        <v>44896</v>
      </c>
      <c r="K41" s="72">
        <v>0</v>
      </c>
      <c r="L41" s="72">
        <v>0</v>
      </c>
      <c r="M41" s="72">
        <f>IFERROR(VLOOKUP(C41,'CapEx by WBS and CSA'!$A$3:$P$372,16,FALSE),0)</f>
        <v>0</v>
      </c>
      <c r="N41" s="71"/>
      <c r="O41" s="71"/>
      <c r="P41" s="45" t="s">
        <v>2101</v>
      </c>
    </row>
    <row r="42" spans="1:16" s="41" customFormat="1" ht="30" x14ac:dyDescent="0.25">
      <c r="A42" s="41" t="str">
        <f>IFERROR(VLOOKUP($C42,'CapEx by WBS and CSA'!$A$3:$C$372,2,FALSE),0)</f>
        <v>CSA0060</v>
      </c>
      <c r="B42" s="41" t="str">
        <f>IFERROR(VLOOKUP($C42,'CapEx by WBS and CSA'!$A$3:$C$372,3,FALSE),0)</f>
        <v>Environmental Disposal &amp; Retirement</v>
      </c>
      <c r="C42" s="46" t="s">
        <v>23</v>
      </c>
      <c r="D42" s="46">
        <v>4300</v>
      </c>
      <c r="E42" s="46" t="s">
        <v>1258</v>
      </c>
      <c r="F42" s="46" t="s">
        <v>1260</v>
      </c>
      <c r="G42" s="46" t="s">
        <v>561</v>
      </c>
      <c r="H42" s="46" t="s">
        <v>2117</v>
      </c>
      <c r="I42" s="45" t="s">
        <v>1638</v>
      </c>
      <c r="J42" s="56" t="s">
        <v>2144</v>
      </c>
      <c r="K42" s="72">
        <v>1168854.23</v>
      </c>
      <c r="L42" s="72">
        <v>1440339.6249993001</v>
      </c>
      <c r="M42" s="72">
        <f>IFERROR(VLOOKUP(C42,'CapEx by WBS and CSA'!$A$3:$P$372,16,FALSE),0)</f>
        <v>9049267.5835545473</v>
      </c>
      <c r="N42" s="45" t="s">
        <v>2145</v>
      </c>
      <c r="O42" s="45" t="s">
        <v>2091</v>
      </c>
      <c r="P42" s="71"/>
    </row>
    <row r="43" spans="1:16" s="41" customFormat="1" x14ac:dyDescent="0.25">
      <c r="A43" s="41" t="str">
        <f>IFERROR(VLOOKUP($C43,'CapEx by WBS and CSA'!$A$3:$C$372,2,FALSE),0)</f>
        <v>CSA0060</v>
      </c>
      <c r="B43" s="41" t="str">
        <f>IFERROR(VLOOKUP($C43,'CapEx by WBS and CSA'!$A$3:$C$372,3,FALSE),0)</f>
        <v>Environmental Disposal &amp; Retirement</v>
      </c>
      <c r="C43" s="46" t="s">
        <v>25</v>
      </c>
      <c r="D43" s="46">
        <v>4300</v>
      </c>
      <c r="E43" s="46" t="s">
        <v>1258</v>
      </c>
      <c r="F43" s="46" t="s">
        <v>1260</v>
      </c>
      <c r="G43" s="46" t="s">
        <v>561</v>
      </c>
      <c r="H43" s="46" t="s">
        <v>2117</v>
      </c>
      <c r="I43" s="45" t="s">
        <v>1650</v>
      </c>
      <c r="J43" s="59" t="s">
        <v>1651</v>
      </c>
      <c r="K43" s="72">
        <v>468471.48</v>
      </c>
      <c r="L43" s="72">
        <v>380375.6249997</v>
      </c>
      <c r="M43" s="72">
        <f>IFERROR(VLOOKUP(C43,'CapEx by WBS and CSA'!$A$3:$P$372,16,FALSE),0)</f>
        <v>2385958.1326725287</v>
      </c>
      <c r="N43" s="71"/>
      <c r="O43" s="45" t="s">
        <v>2146</v>
      </c>
      <c r="P43" s="45" t="s">
        <v>2147</v>
      </c>
    </row>
    <row r="44" spans="1:16" s="41" customFormat="1" x14ac:dyDescent="0.25">
      <c r="A44" s="41">
        <f>IFERROR(VLOOKUP($C44,'CapEx by WBS and CSA'!$A$3:$C$372,2,FALSE),0)</f>
        <v>0</v>
      </c>
      <c r="B44" s="41">
        <f>IFERROR(VLOOKUP($C44,'CapEx by WBS and CSA'!$A$3:$C$372,3,FALSE),0)</f>
        <v>0</v>
      </c>
      <c r="C44" s="46" t="s">
        <v>2148</v>
      </c>
      <c r="D44" s="46">
        <v>5318</v>
      </c>
      <c r="E44" s="46" t="s">
        <v>1453</v>
      </c>
      <c r="F44" s="46" t="s">
        <v>1247</v>
      </c>
      <c r="G44" s="46" t="s">
        <v>526</v>
      </c>
      <c r="H44" s="46" t="s">
        <v>2117</v>
      </c>
      <c r="I44" s="45">
        <v>0</v>
      </c>
      <c r="J44" s="71"/>
      <c r="K44" s="72">
        <v>0</v>
      </c>
      <c r="L44" s="72">
        <v>0</v>
      </c>
      <c r="M44" s="72">
        <f>IFERROR(VLOOKUP(C44,'CapEx by WBS and CSA'!$A$3:$P$372,16,FALSE),0)</f>
        <v>0</v>
      </c>
      <c r="N44" s="45" t="s">
        <v>2094</v>
      </c>
      <c r="O44" s="45" t="s">
        <v>2091</v>
      </c>
      <c r="P44" s="71"/>
    </row>
    <row r="45" spans="1:16" s="41" customFormat="1" x14ac:dyDescent="0.25">
      <c r="A45" s="41">
        <f>IFERROR(VLOOKUP($C45,'CapEx by WBS and CSA'!$A$3:$C$372,2,FALSE),0)</f>
        <v>0</v>
      </c>
      <c r="B45" s="41">
        <f>IFERROR(VLOOKUP($C45,'CapEx by WBS and CSA'!$A$3:$C$372,3,FALSE),0)</f>
        <v>0</v>
      </c>
      <c r="C45" s="48" t="s">
        <v>2149</v>
      </c>
      <c r="D45" s="46">
        <v>5318</v>
      </c>
      <c r="E45" s="46" t="s">
        <v>1453</v>
      </c>
      <c r="F45" s="46" t="s">
        <v>1247</v>
      </c>
      <c r="G45" s="46" t="s">
        <v>526</v>
      </c>
      <c r="H45" s="46" t="s">
        <v>2117</v>
      </c>
      <c r="I45" s="45" t="s">
        <v>1633</v>
      </c>
      <c r="J45" s="59">
        <v>47453</v>
      </c>
      <c r="K45" s="72">
        <v>0</v>
      </c>
      <c r="L45" s="72">
        <v>0</v>
      </c>
      <c r="M45" s="72">
        <f>IFERROR(VLOOKUP(C45,'CapEx by WBS and CSA'!$A$3:$P$372,16,FALSE),0)</f>
        <v>0</v>
      </c>
      <c r="N45" s="71"/>
      <c r="O45" s="45" t="s">
        <v>2146</v>
      </c>
      <c r="P45" s="45" t="s">
        <v>2150</v>
      </c>
    </row>
    <row r="46" spans="1:16" s="41" customFormat="1" x14ac:dyDescent="0.25">
      <c r="A46" s="41">
        <f>IFERROR(VLOOKUP($C46,'CapEx by WBS and CSA'!$A$3:$C$372,2,FALSE),0)</f>
        <v>0</v>
      </c>
      <c r="B46" s="41">
        <f>IFERROR(VLOOKUP($C46,'CapEx by WBS and CSA'!$A$3:$C$372,3,FALSE),0)</f>
        <v>0</v>
      </c>
      <c r="C46" s="46" t="s">
        <v>2151</v>
      </c>
      <c r="D46" s="46">
        <v>1150</v>
      </c>
      <c r="E46" s="46" t="s">
        <v>608</v>
      </c>
      <c r="F46" s="46" t="s">
        <v>585</v>
      </c>
      <c r="G46" s="46" t="s">
        <v>520</v>
      </c>
      <c r="H46" s="46" t="s">
        <v>2093</v>
      </c>
      <c r="I46" s="45" t="s">
        <v>1650</v>
      </c>
      <c r="J46" s="59" t="s">
        <v>1696</v>
      </c>
      <c r="K46" s="72">
        <v>1863169.1099999999</v>
      </c>
      <c r="L46" s="72">
        <v>0</v>
      </c>
      <c r="M46" s="72">
        <f>IFERROR(VLOOKUP(C46,'CapEx by WBS and CSA'!$A$3:$P$372,16,FALSE),0)</f>
        <v>0</v>
      </c>
      <c r="N46" s="71"/>
      <c r="O46" s="71"/>
      <c r="P46" s="71"/>
    </row>
    <row r="47" spans="1:16" s="41" customFormat="1" x14ac:dyDescent="0.25">
      <c r="A47" s="41" t="str">
        <f>IFERROR(VLOOKUP($C47,'CapEx by WBS and CSA'!$A$3:$C$372,2,FALSE),0)</f>
        <v>CSA0008</v>
      </c>
      <c r="B47" s="41" t="str">
        <f>IFERROR(VLOOKUP($C47,'CapEx by WBS and CSA'!$A$3:$C$372,3,FALSE),0)</f>
        <v>Management Reserve</v>
      </c>
      <c r="C47" s="46" t="s">
        <v>26</v>
      </c>
      <c r="D47" s="46">
        <v>5321</v>
      </c>
      <c r="E47" s="46" t="s">
        <v>1107</v>
      </c>
      <c r="F47" s="46" t="s">
        <v>570</v>
      </c>
      <c r="G47" s="46" t="s">
        <v>520</v>
      </c>
      <c r="H47" s="46" t="s">
        <v>2121</v>
      </c>
      <c r="I47" s="45" t="s">
        <v>1633</v>
      </c>
      <c r="J47" s="59">
        <v>54027</v>
      </c>
      <c r="K47" s="72">
        <v>0</v>
      </c>
      <c r="L47" s="72">
        <v>-8399624.7723804004</v>
      </c>
      <c r="M47" s="72">
        <f>IFERROR(VLOOKUP(C47,'CapEx by WBS and CSA'!$A$3:$P$372,16,FALSE),0)</f>
        <v>76104152.081401736</v>
      </c>
      <c r="N47" s="71"/>
      <c r="O47" s="71"/>
      <c r="P47" s="71"/>
    </row>
    <row r="48" spans="1:16" s="41" customFormat="1" x14ac:dyDescent="0.25">
      <c r="A48" s="41">
        <f>IFERROR(VLOOKUP($C48,'CapEx by WBS and CSA'!$A$3:$C$372,2,FALSE),0)</f>
        <v>0</v>
      </c>
      <c r="B48" s="41">
        <f>IFERROR(VLOOKUP($C48,'CapEx by WBS and CSA'!$A$3:$C$372,3,FALSE),0)</f>
        <v>0</v>
      </c>
      <c r="C48" s="46" t="s">
        <v>2152</v>
      </c>
      <c r="D48" s="46">
        <v>5321</v>
      </c>
      <c r="E48" s="46" t="s">
        <v>1107</v>
      </c>
      <c r="F48" s="46" t="s">
        <v>570</v>
      </c>
      <c r="G48" s="46" t="s">
        <v>520</v>
      </c>
      <c r="H48" s="46" t="s">
        <v>2121</v>
      </c>
      <c r="I48" s="45">
        <v>0</v>
      </c>
      <c r="J48" s="71"/>
      <c r="K48" s="72">
        <v>0</v>
      </c>
      <c r="L48" s="72">
        <v>0</v>
      </c>
      <c r="M48" s="72">
        <f>IFERROR(VLOOKUP(C48,'CapEx by WBS and CSA'!$A$3:$P$372,16,FALSE),0)</f>
        <v>0</v>
      </c>
      <c r="N48" s="45" t="s">
        <v>2094</v>
      </c>
      <c r="O48" s="45" t="s">
        <v>2091</v>
      </c>
      <c r="P48" s="71"/>
    </row>
    <row r="49" spans="1:16" s="41" customFormat="1" x14ac:dyDescent="0.25">
      <c r="A49" s="41">
        <f>IFERROR(VLOOKUP($C49,'CapEx by WBS and CSA'!$A$3:$C$372,2,FALSE),0)</f>
        <v>0</v>
      </c>
      <c r="B49" s="41">
        <f>IFERROR(VLOOKUP($C49,'CapEx by WBS and CSA'!$A$3:$C$372,3,FALSE),0)</f>
        <v>0</v>
      </c>
      <c r="C49" s="46" t="s">
        <v>2153</v>
      </c>
      <c r="D49" s="46">
        <v>1412</v>
      </c>
      <c r="E49" s="46" t="s">
        <v>894</v>
      </c>
      <c r="F49" s="46" t="s">
        <v>887</v>
      </c>
      <c r="G49" s="46" t="s">
        <v>874</v>
      </c>
      <c r="H49" s="46" t="s">
        <v>2100</v>
      </c>
      <c r="I49" s="45" t="s">
        <v>1638</v>
      </c>
      <c r="J49" s="56" t="s">
        <v>2154</v>
      </c>
      <c r="K49" s="72">
        <v>24837.87</v>
      </c>
      <c r="L49" s="72">
        <v>0</v>
      </c>
      <c r="M49" s="72">
        <f>IFERROR(VLOOKUP(C49,'CapEx by WBS and CSA'!$A$3:$P$372,16,FALSE),0)</f>
        <v>0</v>
      </c>
      <c r="N49" s="71"/>
      <c r="O49" s="45" t="s">
        <v>2146</v>
      </c>
      <c r="P49" s="45" t="s">
        <v>2155</v>
      </c>
    </row>
    <row r="50" spans="1:16" s="41" customFormat="1" x14ac:dyDescent="0.25">
      <c r="A50" s="41" t="str">
        <f>IFERROR(VLOOKUP($C50,'CapEx by WBS and CSA'!$A$3:$C$372,2,FALSE),0)</f>
        <v>CSA0291</v>
      </c>
      <c r="B50" s="41" t="str">
        <f>IFERROR(VLOOKUP($C50,'CapEx by WBS and CSA'!$A$3:$C$372,3,FALSE),0)</f>
        <v>SAP SuccessFactors Sustainment</v>
      </c>
      <c r="C50" s="46" t="s">
        <v>28</v>
      </c>
      <c r="D50" s="46">
        <v>1442</v>
      </c>
      <c r="E50" s="46" t="s">
        <v>962</v>
      </c>
      <c r="F50" s="46" t="s">
        <v>887</v>
      </c>
      <c r="G50" s="46" t="s">
        <v>874</v>
      </c>
      <c r="H50" s="46" t="s">
        <v>2121</v>
      </c>
      <c r="I50" s="45" t="s">
        <v>1638</v>
      </c>
      <c r="J50" s="56" t="s">
        <v>2154</v>
      </c>
      <c r="K50" s="72">
        <v>28243.45</v>
      </c>
      <c r="L50" s="72">
        <v>0</v>
      </c>
      <c r="M50" s="72">
        <f>IFERROR(VLOOKUP(C50,'CapEx by WBS and CSA'!$A$3:$P$372,16,FALSE),0)</f>
        <v>1009644.0180902331</v>
      </c>
      <c r="N50" s="71"/>
      <c r="O50" s="45" t="s">
        <v>2146</v>
      </c>
      <c r="P50" s="45" t="s">
        <v>2155</v>
      </c>
    </row>
    <row r="51" spans="1:16" s="41" customFormat="1" x14ac:dyDescent="0.25">
      <c r="A51" s="41">
        <f>IFERROR(VLOOKUP($C51,'CapEx by WBS and CSA'!$A$3:$C$372,2,FALSE),0)</f>
        <v>0</v>
      </c>
      <c r="B51" s="41">
        <f>IFERROR(VLOOKUP($C51,'CapEx by WBS and CSA'!$A$3:$C$372,3,FALSE),0)</f>
        <v>0</v>
      </c>
      <c r="C51" s="46" t="s">
        <v>2156</v>
      </c>
      <c r="D51" s="46">
        <v>4300</v>
      </c>
      <c r="E51" s="46" t="s">
        <v>1258</v>
      </c>
      <c r="F51" s="46" t="s">
        <v>1260</v>
      </c>
      <c r="G51" s="46" t="s">
        <v>561</v>
      </c>
      <c r="H51" s="46" t="s">
        <v>2157</v>
      </c>
      <c r="I51" s="45">
        <v>0</v>
      </c>
      <c r="J51" s="71"/>
      <c r="K51" s="72">
        <v>0</v>
      </c>
      <c r="L51" s="72">
        <v>0</v>
      </c>
      <c r="M51" s="72">
        <f>IFERROR(VLOOKUP(C51,'CapEx by WBS and CSA'!$A$3:$P$372,16,FALSE),0)</f>
        <v>0</v>
      </c>
      <c r="N51" s="45" t="s">
        <v>2158</v>
      </c>
      <c r="O51" s="45" t="s">
        <v>2091</v>
      </c>
      <c r="P51" s="71"/>
    </row>
    <row r="52" spans="1:16" s="41" customFormat="1" x14ac:dyDescent="0.25">
      <c r="A52" s="41">
        <f>IFERROR(VLOOKUP($C52,'CapEx by WBS and CSA'!$A$3:$C$372,2,FALSE),0)</f>
        <v>0</v>
      </c>
      <c r="B52" s="41">
        <f>IFERROR(VLOOKUP($C52,'CapEx by WBS and CSA'!$A$3:$C$372,3,FALSE),0)</f>
        <v>0</v>
      </c>
      <c r="C52" s="46" t="s">
        <v>2159</v>
      </c>
      <c r="D52" s="46">
        <v>4300</v>
      </c>
      <c r="E52" s="46" t="s">
        <v>1258</v>
      </c>
      <c r="F52" s="46" t="s">
        <v>1260</v>
      </c>
      <c r="G52" s="46" t="s">
        <v>561</v>
      </c>
      <c r="H52" s="46" t="s">
        <v>2157</v>
      </c>
      <c r="I52" s="45">
        <v>0</v>
      </c>
      <c r="J52" s="71"/>
      <c r="K52" s="72">
        <v>23316.36</v>
      </c>
      <c r="L52" s="72">
        <v>0</v>
      </c>
      <c r="M52" s="72">
        <f>IFERROR(VLOOKUP(C52,'CapEx by WBS and CSA'!$A$3:$P$372,16,FALSE),0)</f>
        <v>0</v>
      </c>
      <c r="N52" s="45" t="s">
        <v>2158</v>
      </c>
      <c r="O52" s="45" t="s">
        <v>2091</v>
      </c>
      <c r="P52" s="71"/>
    </row>
    <row r="53" spans="1:16" s="41" customFormat="1" x14ac:dyDescent="0.25">
      <c r="A53" s="41">
        <f>IFERROR(VLOOKUP($C53,'CapEx by WBS and CSA'!$A$3:$C$372,2,FALSE),0)</f>
        <v>0</v>
      </c>
      <c r="B53" s="41">
        <f>IFERROR(VLOOKUP($C53,'CapEx by WBS and CSA'!$A$3:$C$372,3,FALSE),0)</f>
        <v>0</v>
      </c>
      <c r="C53" s="46" t="s">
        <v>2160</v>
      </c>
      <c r="D53" s="46">
        <v>4300</v>
      </c>
      <c r="E53" s="46" t="s">
        <v>1258</v>
      </c>
      <c r="F53" s="46" t="s">
        <v>1260</v>
      </c>
      <c r="G53" s="46" t="s">
        <v>561</v>
      </c>
      <c r="H53" s="46" t="s">
        <v>2157</v>
      </c>
      <c r="I53" s="45">
        <v>0</v>
      </c>
      <c r="J53" s="71"/>
      <c r="K53" s="72">
        <v>479.84999999999906</v>
      </c>
      <c r="L53" s="72">
        <v>0</v>
      </c>
      <c r="M53" s="72">
        <f>IFERROR(VLOOKUP(C53,'CapEx by WBS and CSA'!$A$3:$P$372,16,FALSE),0)</f>
        <v>0</v>
      </c>
      <c r="N53" s="45" t="s">
        <v>2158</v>
      </c>
      <c r="O53" s="45" t="s">
        <v>2091</v>
      </c>
      <c r="P53" s="71"/>
    </row>
    <row r="54" spans="1:16" s="41" customFormat="1" x14ac:dyDescent="0.25">
      <c r="A54" s="41">
        <f>IFERROR(VLOOKUP($C54,'CapEx by WBS and CSA'!$A$3:$C$372,2,FALSE),0)</f>
        <v>0</v>
      </c>
      <c r="B54" s="41">
        <f>IFERROR(VLOOKUP($C54,'CapEx by WBS and CSA'!$A$3:$C$372,3,FALSE),0)</f>
        <v>0</v>
      </c>
      <c r="C54" s="46" t="s">
        <v>2161</v>
      </c>
      <c r="D54" s="46">
        <v>4300</v>
      </c>
      <c r="E54" s="46" t="s">
        <v>1258</v>
      </c>
      <c r="F54" s="46" t="s">
        <v>1260</v>
      </c>
      <c r="G54" s="46" t="s">
        <v>561</v>
      </c>
      <c r="H54" s="46" t="s">
        <v>2157</v>
      </c>
      <c r="I54" s="45">
        <v>0</v>
      </c>
      <c r="J54" s="71"/>
      <c r="K54" s="72">
        <v>13707.94</v>
      </c>
      <c r="L54" s="72">
        <v>0</v>
      </c>
      <c r="M54" s="72">
        <f>IFERROR(VLOOKUP(C54,'CapEx by WBS and CSA'!$A$3:$P$372,16,FALSE),0)</f>
        <v>0</v>
      </c>
      <c r="N54" s="45" t="s">
        <v>2158</v>
      </c>
      <c r="O54" s="45" t="s">
        <v>2091</v>
      </c>
      <c r="P54" s="71"/>
    </row>
    <row r="55" spans="1:16" s="41" customFormat="1" x14ac:dyDescent="0.25">
      <c r="A55" s="41" t="str">
        <f>IFERROR(VLOOKUP($C55,'CapEx by WBS and CSA'!$A$3:$C$372,2,FALSE),0)</f>
        <v>CSA0061</v>
      </c>
      <c r="B55" s="41" t="str">
        <f>IFERROR(VLOOKUP($C55,'CapEx by WBS and CSA'!$A$3:$C$372,3,FALSE),0)</f>
        <v>Environmental Remediation</v>
      </c>
      <c r="C55" s="46" t="s">
        <v>30</v>
      </c>
      <c r="D55" s="46">
        <v>4300</v>
      </c>
      <c r="E55" s="46" t="s">
        <v>1258</v>
      </c>
      <c r="F55" s="46" t="s">
        <v>1260</v>
      </c>
      <c r="G55" s="46" t="s">
        <v>561</v>
      </c>
      <c r="H55" s="46" t="s">
        <v>2157</v>
      </c>
      <c r="I55" s="45" t="s">
        <v>1633</v>
      </c>
      <c r="J55" s="59">
        <v>54027</v>
      </c>
      <c r="K55" s="72">
        <v>-836684.44</v>
      </c>
      <c r="L55" s="72">
        <v>770000.0000004</v>
      </c>
      <c r="M55" s="72">
        <f>IFERROR(VLOOKUP(C55,'CapEx by WBS and CSA'!$A$3:$P$372,16,FALSE),0)</f>
        <v>40711490.646177359</v>
      </c>
      <c r="N55" s="45" t="s">
        <v>2158</v>
      </c>
      <c r="O55" s="45" t="s">
        <v>2091</v>
      </c>
      <c r="P55" s="71"/>
    </row>
    <row r="56" spans="1:16" s="41" customFormat="1" x14ac:dyDescent="0.25">
      <c r="A56" s="41">
        <f>IFERROR(VLOOKUP($C56,'CapEx by WBS and CSA'!$A$3:$C$372,2,FALSE),0)</f>
        <v>0</v>
      </c>
      <c r="B56" s="41">
        <f>IFERROR(VLOOKUP($C56,'CapEx by WBS and CSA'!$A$3:$C$372,3,FALSE),0)</f>
        <v>0</v>
      </c>
      <c r="C56" s="46" t="s">
        <v>2162</v>
      </c>
      <c r="D56" s="46">
        <v>4300</v>
      </c>
      <c r="E56" s="46" t="s">
        <v>1258</v>
      </c>
      <c r="F56" s="46" t="s">
        <v>1260</v>
      </c>
      <c r="G56" s="46" t="s">
        <v>561</v>
      </c>
      <c r="H56" s="46" t="s">
        <v>2157</v>
      </c>
      <c r="I56" s="45">
        <v>0</v>
      </c>
      <c r="J56" s="71"/>
      <c r="K56" s="72">
        <v>0</v>
      </c>
      <c r="L56" s="72">
        <v>0</v>
      </c>
      <c r="M56" s="72">
        <f>IFERROR(VLOOKUP(C56,'CapEx by WBS and CSA'!$A$3:$P$372,16,FALSE),0)</f>
        <v>0</v>
      </c>
      <c r="N56" s="45" t="s">
        <v>2158</v>
      </c>
      <c r="O56" s="45" t="s">
        <v>2091</v>
      </c>
      <c r="P56" s="71"/>
    </row>
    <row r="57" spans="1:16" s="41" customFormat="1" x14ac:dyDescent="0.25">
      <c r="A57" s="41">
        <f>IFERROR(VLOOKUP($C57,'CapEx by WBS and CSA'!$A$3:$C$372,2,FALSE),0)</f>
        <v>0</v>
      </c>
      <c r="B57" s="41">
        <f>IFERROR(VLOOKUP($C57,'CapEx by WBS and CSA'!$A$3:$C$372,3,FALSE),0)</f>
        <v>0</v>
      </c>
      <c r="C57" s="46" t="s">
        <v>2163</v>
      </c>
      <c r="D57" s="46">
        <v>4300</v>
      </c>
      <c r="E57" s="46" t="s">
        <v>1258</v>
      </c>
      <c r="F57" s="46" t="s">
        <v>1260</v>
      </c>
      <c r="G57" s="46" t="s">
        <v>561</v>
      </c>
      <c r="H57" s="46" t="s">
        <v>2157</v>
      </c>
      <c r="I57" s="45">
        <v>0</v>
      </c>
      <c r="J57" s="71"/>
      <c r="K57" s="72">
        <v>25396.81</v>
      </c>
      <c r="L57" s="72">
        <v>0</v>
      </c>
      <c r="M57" s="72">
        <f>IFERROR(VLOOKUP(C57,'CapEx by WBS and CSA'!$A$3:$P$372,16,FALSE),0)</f>
        <v>0</v>
      </c>
      <c r="N57" s="45" t="s">
        <v>2158</v>
      </c>
      <c r="O57" s="45" t="s">
        <v>2091</v>
      </c>
      <c r="P57" s="71"/>
    </row>
    <row r="58" spans="1:16" s="41" customFormat="1" x14ac:dyDescent="0.25">
      <c r="A58" s="41">
        <f>IFERROR(VLOOKUP($C58,'CapEx by WBS and CSA'!$A$3:$C$372,2,FALSE),0)</f>
        <v>0</v>
      </c>
      <c r="B58" s="41">
        <f>IFERROR(VLOOKUP($C58,'CapEx by WBS and CSA'!$A$3:$C$372,3,FALSE),0)</f>
        <v>0</v>
      </c>
      <c r="C58" s="46" t="s">
        <v>2164</v>
      </c>
      <c r="D58" s="46">
        <v>4300</v>
      </c>
      <c r="E58" s="46" t="s">
        <v>1258</v>
      </c>
      <c r="F58" s="46" t="s">
        <v>1260</v>
      </c>
      <c r="G58" s="46" t="s">
        <v>561</v>
      </c>
      <c r="H58" s="46" t="s">
        <v>2157</v>
      </c>
      <c r="I58" s="45">
        <v>0</v>
      </c>
      <c r="J58" s="71"/>
      <c r="K58" s="72">
        <v>141602.60999999999</v>
      </c>
      <c r="L58" s="72">
        <v>0</v>
      </c>
      <c r="M58" s="72">
        <f>IFERROR(VLOOKUP(C58,'CapEx by WBS and CSA'!$A$3:$P$372,16,FALSE),0)</f>
        <v>0</v>
      </c>
      <c r="N58" s="45" t="s">
        <v>2158</v>
      </c>
      <c r="O58" s="45" t="s">
        <v>2091</v>
      </c>
      <c r="P58" s="71"/>
    </row>
    <row r="59" spans="1:16" s="41" customFormat="1" x14ac:dyDescent="0.25">
      <c r="A59" s="41">
        <f>IFERROR(VLOOKUP($C59,'CapEx by WBS and CSA'!$A$3:$C$372,2,FALSE),0)</f>
        <v>0</v>
      </c>
      <c r="B59" s="41">
        <f>IFERROR(VLOOKUP($C59,'CapEx by WBS and CSA'!$A$3:$C$372,3,FALSE),0)</f>
        <v>0</v>
      </c>
      <c r="C59" s="46" t="s">
        <v>2165</v>
      </c>
      <c r="D59" s="46">
        <v>4300</v>
      </c>
      <c r="E59" s="46" t="s">
        <v>1258</v>
      </c>
      <c r="F59" s="46" t="s">
        <v>1260</v>
      </c>
      <c r="G59" s="46" t="s">
        <v>561</v>
      </c>
      <c r="H59" s="46" t="s">
        <v>2157</v>
      </c>
      <c r="I59" s="45">
        <v>0</v>
      </c>
      <c r="J59" s="71"/>
      <c r="K59" s="72">
        <v>6977.76</v>
      </c>
      <c r="L59" s="72">
        <v>0</v>
      </c>
      <c r="M59" s="72">
        <f>IFERROR(VLOOKUP(C59,'CapEx by WBS and CSA'!$A$3:$P$372,16,FALSE),0)</f>
        <v>0</v>
      </c>
      <c r="N59" s="45" t="s">
        <v>2158</v>
      </c>
      <c r="O59" s="45" t="s">
        <v>2091</v>
      </c>
      <c r="P59" s="71"/>
    </row>
    <row r="60" spans="1:16" s="41" customFormat="1" x14ac:dyDescent="0.25">
      <c r="A60" s="41">
        <f>IFERROR(VLOOKUP($C60,'CapEx by WBS and CSA'!$A$3:$C$372,2,FALSE),0)</f>
        <v>0</v>
      </c>
      <c r="B60" s="41">
        <f>IFERROR(VLOOKUP($C60,'CapEx by WBS and CSA'!$A$3:$C$372,3,FALSE),0)</f>
        <v>0</v>
      </c>
      <c r="C60" s="46" t="s">
        <v>2166</v>
      </c>
      <c r="D60" s="46">
        <v>4300</v>
      </c>
      <c r="E60" s="46" t="s">
        <v>1258</v>
      </c>
      <c r="F60" s="46" t="s">
        <v>1260</v>
      </c>
      <c r="G60" s="46" t="s">
        <v>561</v>
      </c>
      <c r="H60" s="46" t="s">
        <v>2157</v>
      </c>
      <c r="I60" s="45">
        <v>0</v>
      </c>
      <c r="J60" s="71"/>
      <c r="K60" s="72">
        <v>3197.81</v>
      </c>
      <c r="L60" s="72">
        <v>0</v>
      </c>
      <c r="M60" s="72">
        <f>IFERROR(VLOOKUP(C60,'CapEx by WBS and CSA'!$A$3:$P$372,16,FALSE),0)</f>
        <v>0</v>
      </c>
      <c r="N60" s="45" t="s">
        <v>2158</v>
      </c>
      <c r="O60" s="45" t="s">
        <v>2091</v>
      </c>
      <c r="P60" s="71"/>
    </row>
    <row r="61" spans="1:16" s="41" customFormat="1" x14ac:dyDescent="0.25">
      <c r="A61" s="41">
        <f>IFERROR(VLOOKUP($C61,'CapEx by WBS and CSA'!$A$3:$C$372,2,FALSE),0)</f>
        <v>0</v>
      </c>
      <c r="B61" s="41">
        <f>IFERROR(VLOOKUP($C61,'CapEx by WBS and CSA'!$A$3:$C$372,3,FALSE),0)</f>
        <v>0</v>
      </c>
      <c r="C61" s="46" t="s">
        <v>2167</v>
      </c>
      <c r="D61" s="46">
        <v>4300</v>
      </c>
      <c r="E61" s="46" t="s">
        <v>1258</v>
      </c>
      <c r="F61" s="46" t="s">
        <v>1260</v>
      </c>
      <c r="G61" s="46" t="s">
        <v>561</v>
      </c>
      <c r="H61" s="46" t="s">
        <v>2157</v>
      </c>
      <c r="I61" s="45">
        <v>0</v>
      </c>
      <c r="J61" s="71"/>
      <c r="K61" s="72">
        <v>29756.48</v>
      </c>
      <c r="L61" s="72">
        <v>0</v>
      </c>
      <c r="M61" s="72">
        <f>IFERROR(VLOOKUP(C61,'CapEx by WBS and CSA'!$A$3:$P$372,16,FALSE),0)</f>
        <v>0</v>
      </c>
      <c r="N61" s="45" t="s">
        <v>2158</v>
      </c>
      <c r="O61" s="45" t="s">
        <v>2091</v>
      </c>
      <c r="P61" s="71"/>
    </row>
    <row r="62" spans="1:16" s="41" customFormat="1" x14ac:dyDescent="0.25">
      <c r="A62" s="41">
        <f>IFERROR(VLOOKUP($C62,'CapEx by WBS and CSA'!$A$3:$C$372,2,FALSE),0)</f>
        <v>0</v>
      </c>
      <c r="B62" s="41">
        <f>IFERROR(VLOOKUP($C62,'CapEx by WBS and CSA'!$A$3:$C$372,3,FALSE),0)</f>
        <v>0</v>
      </c>
      <c r="C62" s="46" t="s">
        <v>2168</v>
      </c>
      <c r="D62" s="46">
        <v>4300</v>
      </c>
      <c r="E62" s="46" t="s">
        <v>1258</v>
      </c>
      <c r="F62" s="46" t="s">
        <v>1260</v>
      </c>
      <c r="G62" s="46" t="s">
        <v>561</v>
      </c>
      <c r="H62" s="46" t="s">
        <v>2157</v>
      </c>
      <c r="I62" s="45">
        <v>0</v>
      </c>
      <c r="J62" s="71"/>
      <c r="K62" s="72">
        <v>51224.33</v>
      </c>
      <c r="L62" s="72">
        <v>0</v>
      </c>
      <c r="M62" s="72">
        <f>IFERROR(VLOOKUP(C62,'CapEx by WBS and CSA'!$A$3:$P$372,16,FALSE),0)</f>
        <v>0</v>
      </c>
      <c r="N62" s="45" t="s">
        <v>2158</v>
      </c>
      <c r="O62" s="45" t="s">
        <v>2091</v>
      </c>
      <c r="P62" s="71"/>
    </row>
    <row r="63" spans="1:16" s="41" customFormat="1" x14ac:dyDescent="0.25">
      <c r="A63" s="41">
        <f>IFERROR(VLOOKUP($C63,'CapEx by WBS and CSA'!$A$3:$C$372,2,FALSE),0)</f>
        <v>0</v>
      </c>
      <c r="B63" s="41">
        <f>IFERROR(VLOOKUP($C63,'CapEx by WBS and CSA'!$A$3:$C$372,3,FALSE),0)</f>
        <v>0</v>
      </c>
      <c r="C63" s="46" t="s">
        <v>2169</v>
      </c>
      <c r="D63" s="46">
        <v>4300</v>
      </c>
      <c r="E63" s="46" t="s">
        <v>1258</v>
      </c>
      <c r="F63" s="46" t="s">
        <v>1260</v>
      </c>
      <c r="G63" s="46" t="s">
        <v>561</v>
      </c>
      <c r="H63" s="46" t="s">
        <v>2157</v>
      </c>
      <c r="I63" s="45">
        <v>0</v>
      </c>
      <c r="J63" s="71"/>
      <c r="K63" s="72">
        <v>0</v>
      </c>
      <c r="L63" s="72">
        <v>0</v>
      </c>
      <c r="M63" s="72">
        <f>IFERROR(VLOOKUP(C63,'CapEx by WBS and CSA'!$A$3:$P$372,16,FALSE),0)</f>
        <v>0</v>
      </c>
      <c r="N63" s="45" t="s">
        <v>2158</v>
      </c>
      <c r="O63" s="45" t="s">
        <v>2091</v>
      </c>
      <c r="P63" s="71"/>
    </row>
    <row r="64" spans="1:16" s="41" customFormat="1" x14ac:dyDescent="0.25">
      <c r="A64" s="41" t="str">
        <f>IFERROR(VLOOKUP($C64,'CapEx by WBS and CSA'!$A$3:$C$372,2,FALSE),0)</f>
        <v>CSA0061</v>
      </c>
      <c r="B64" s="41" t="str">
        <f>IFERROR(VLOOKUP($C64,'CapEx by WBS and CSA'!$A$3:$C$372,3,FALSE),0)</f>
        <v>Environmental Remediation</v>
      </c>
      <c r="C64" s="46" t="s">
        <v>31</v>
      </c>
      <c r="D64" s="46">
        <v>4300</v>
      </c>
      <c r="E64" s="46" t="s">
        <v>1258</v>
      </c>
      <c r="F64" s="46" t="s">
        <v>1260</v>
      </c>
      <c r="G64" s="46" t="s">
        <v>561</v>
      </c>
      <c r="H64" s="46" t="s">
        <v>2157</v>
      </c>
      <c r="I64" s="45" t="s">
        <v>1633</v>
      </c>
      <c r="J64" s="59">
        <v>54027</v>
      </c>
      <c r="K64" s="72">
        <v>241035.11000000002</v>
      </c>
      <c r="L64" s="72">
        <v>6515000.0000003995</v>
      </c>
      <c r="M64" s="72">
        <f>IFERROR(VLOOKUP(C64,'CapEx by WBS and CSA'!$A$3:$P$372,16,FALSE),0)</f>
        <v>34680852.162666425</v>
      </c>
      <c r="N64" s="45" t="s">
        <v>2158</v>
      </c>
      <c r="O64" s="45" t="s">
        <v>2091</v>
      </c>
    </row>
    <row r="65" spans="1:15" s="41" customFormat="1" x14ac:dyDescent="0.25">
      <c r="A65" s="41">
        <f>IFERROR(VLOOKUP($C65,'CapEx by WBS and CSA'!$A$3:$C$372,2,FALSE),0)</f>
        <v>0</v>
      </c>
      <c r="B65" s="41">
        <f>IFERROR(VLOOKUP($C65,'CapEx by WBS and CSA'!$A$3:$C$372,3,FALSE),0)</f>
        <v>0</v>
      </c>
      <c r="C65" s="46" t="s">
        <v>2170</v>
      </c>
      <c r="D65" s="46">
        <v>4300</v>
      </c>
      <c r="E65" s="46" t="s">
        <v>1258</v>
      </c>
      <c r="F65" s="46" t="s">
        <v>1260</v>
      </c>
      <c r="G65" s="46" t="s">
        <v>561</v>
      </c>
      <c r="H65" s="46" t="s">
        <v>2157</v>
      </c>
      <c r="I65" s="45">
        <v>0</v>
      </c>
      <c r="J65" s="71"/>
      <c r="K65" s="72">
        <v>753689.03</v>
      </c>
      <c r="L65" s="72">
        <v>0</v>
      </c>
      <c r="M65" s="72">
        <f>IFERROR(VLOOKUP(C65,'CapEx by WBS and CSA'!$A$3:$P$372,16,FALSE),0)</f>
        <v>0</v>
      </c>
      <c r="N65" s="45" t="s">
        <v>2158</v>
      </c>
      <c r="O65" s="45" t="s">
        <v>2091</v>
      </c>
    </row>
    <row r="66" spans="1:15" s="41" customFormat="1" x14ac:dyDescent="0.25">
      <c r="A66" s="41">
        <f>IFERROR(VLOOKUP($C66,'CapEx by WBS and CSA'!$A$3:$C$372,2,FALSE),0)</f>
        <v>0</v>
      </c>
      <c r="B66" s="41">
        <f>IFERROR(VLOOKUP($C66,'CapEx by WBS and CSA'!$A$3:$C$372,3,FALSE),0)</f>
        <v>0</v>
      </c>
      <c r="C66" s="46" t="s">
        <v>2171</v>
      </c>
      <c r="D66" s="46">
        <v>4300</v>
      </c>
      <c r="E66" s="46" t="s">
        <v>1258</v>
      </c>
      <c r="F66" s="46" t="s">
        <v>1260</v>
      </c>
      <c r="G66" s="46" t="s">
        <v>561</v>
      </c>
      <c r="H66" s="46" t="s">
        <v>2157</v>
      </c>
      <c r="I66" s="45">
        <v>0</v>
      </c>
      <c r="J66" s="71"/>
      <c r="K66" s="72">
        <v>19259.98000000001</v>
      </c>
      <c r="L66" s="72">
        <v>0</v>
      </c>
      <c r="M66" s="72">
        <f>IFERROR(VLOOKUP(C66,'CapEx by WBS and CSA'!$A$3:$P$372,16,FALSE),0)</f>
        <v>0</v>
      </c>
      <c r="N66" s="45" t="s">
        <v>2158</v>
      </c>
      <c r="O66" s="45" t="s">
        <v>2091</v>
      </c>
    </row>
    <row r="67" spans="1:15" s="41" customFormat="1" x14ac:dyDescent="0.25">
      <c r="A67" s="41">
        <f>IFERROR(VLOOKUP($C67,'CapEx by WBS and CSA'!$A$3:$C$372,2,FALSE),0)</f>
        <v>0</v>
      </c>
      <c r="B67" s="41">
        <f>IFERROR(VLOOKUP($C67,'CapEx by WBS and CSA'!$A$3:$C$372,3,FALSE),0)</f>
        <v>0</v>
      </c>
      <c r="C67" s="46" t="s">
        <v>2172</v>
      </c>
      <c r="D67" s="46">
        <v>4300</v>
      </c>
      <c r="E67" s="46" t="s">
        <v>1258</v>
      </c>
      <c r="F67" s="46" t="s">
        <v>1260</v>
      </c>
      <c r="G67" s="46" t="s">
        <v>561</v>
      </c>
      <c r="H67" s="46" t="s">
        <v>2157</v>
      </c>
      <c r="I67" s="45">
        <v>0</v>
      </c>
      <c r="J67" s="71"/>
      <c r="K67" s="72">
        <v>0</v>
      </c>
      <c r="L67" s="72">
        <v>0</v>
      </c>
      <c r="M67" s="72">
        <f>IFERROR(VLOOKUP(C67,'CapEx by WBS and CSA'!$A$3:$P$372,16,FALSE),0)</f>
        <v>0</v>
      </c>
      <c r="N67" s="45" t="s">
        <v>2158</v>
      </c>
      <c r="O67" s="45" t="s">
        <v>2091</v>
      </c>
    </row>
    <row r="68" spans="1:15" s="41" customFormat="1" x14ac:dyDescent="0.25">
      <c r="A68" s="41">
        <f>IFERROR(VLOOKUP($C68,'CapEx by WBS and CSA'!$A$3:$C$372,2,FALSE),0)</f>
        <v>0</v>
      </c>
      <c r="B68" s="41">
        <f>IFERROR(VLOOKUP($C68,'CapEx by WBS and CSA'!$A$3:$C$372,3,FALSE),0)</f>
        <v>0</v>
      </c>
      <c r="C68" s="46" t="s">
        <v>2173</v>
      </c>
      <c r="D68" s="46">
        <v>4300</v>
      </c>
      <c r="E68" s="46" t="s">
        <v>1258</v>
      </c>
      <c r="F68" s="46" t="s">
        <v>1260</v>
      </c>
      <c r="G68" s="46" t="s">
        <v>561</v>
      </c>
      <c r="H68" s="46" t="s">
        <v>2157</v>
      </c>
      <c r="I68" s="45">
        <v>0</v>
      </c>
      <c r="J68" s="71"/>
      <c r="K68" s="72">
        <v>15335.22</v>
      </c>
      <c r="L68" s="72">
        <v>0</v>
      </c>
      <c r="M68" s="72">
        <f>IFERROR(VLOOKUP(C68,'CapEx by WBS and CSA'!$A$3:$P$372,16,FALSE),0)</f>
        <v>0</v>
      </c>
      <c r="N68" s="45" t="s">
        <v>2158</v>
      </c>
      <c r="O68" s="45" t="s">
        <v>2091</v>
      </c>
    </row>
    <row r="69" spans="1:15" s="41" customFormat="1" x14ac:dyDescent="0.25">
      <c r="A69" s="41">
        <f>IFERROR(VLOOKUP($C69,'CapEx by WBS and CSA'!$A$3:$C$372,2,FALSE),0)</f>
        <v>0</v>
      </c>
      <c r="B69" s="41">
        <f>IFERROR(VLOOKUP($C69,'CapEx by WBS and CSA'!$A$3:$C$372,3,FALSE),0)</f>
        <v>0</v>
      </c>
      <c r="C69" s="46" t="s">
        <v>2174</v>
      </c>
      <c r="D69" s="46">
        <v>4300</v>
      </c>
      <c r="E69" s="46" t="s">
        <v>1258</v>
      </c>
      <c r="F69" s="46" t="s">
        <v>1260</v>
      </c>
      <c r="G69" s="46" t="s">
        <v>561</v>
      </c>
      <c r="H69" s="46" t="s">
        <v>2157</v>
      </c>
      <c r="I69" s="45">
        <v>0</v>
      </c>
      <c r="J69" s="71"/>
      <c r="K69" s="72">
        <v>0</v>
      </c>
      <c r="L69" s="72">
        <v>0</v>
      </c>
      <c r="M69" s="72">
        <f>IFERROR(VLOOKUP(C69,'CapEx by WBS and CSA'!$A$3:$P$372,16,FALSE),0)</f>
        <v>0</v>
      </c>
      <c r="N69" s="45" t="s">
        <v>2158</v>
      </c>
      <c r="O69" s="45" t="s">
        <v>2091</v>
      </c>
    </row>
    <row r="70" spans="1:15" s="41" customFormat="1" x14ac:dyDescent="0.25">
      <c r="A70" s="41">
        <f>IFERROR(VLOOKUP($C70,'CapEx by WBS and CSA'!$A$3:$C$372,2,FALSE),0)</f>
        <v>0</v>
      </c>
      <c r="B70" s="41">
        <f>IFERROR(VLOOKUP($C70,'CapEx by WBS and CSA'!$A$3:$C$372,3,FALSE),0)</f>
        <v>0</v>
      </c>
      <c r="C70" s="46" t="s">
        <v>2175</v>
      </c>
      <c r="D70" s="46">
        <v>4300</v>
      </c>
      <c r="E70" s="46" t="s">
        <v>1258</v>
      </c>
      <c r="F70" s="46" t="s">
        <v>1260</v>
      </c>
      <c r="G70" s="46" t="s">
        <v>561</v>
      </c>
      <c r="H70" s="46" t="s">
        <v>2157</v>
      </c>
      <c r="I70" s="45">
        <v>0</v>
      </c>
      <c r="J70" s="71"/>
      <c r="K70" s="72">
        <v>0</v>
      </c>
      <c r="L70" s="72">
        <v>0</v>
      </c>
      <c r="M70" s="72">
        <f>IFERROR(VLOOKUP(C70,'CapEx by WBS and CSA'!$A$3:$P$372,16,FALSE),0)</f>
        <v>0</v>
      </c>
      <c r="N70" s="45" t="s">
        <v>2158</v>
      </c>
      <c r="O70" s="45" t="s">
        <v>2091</v>
      </c>
    </row>
    <row r="71" spans="1:15" s="41" customFormat="1" x14ac:dyDescent="0.25">
      <c r="A71" s="41">
        <f>IFERROR(VLOOKUP($C71,'CapEx by WBS and CSA'!$A$3:$C$372,2,FALSE),0)</f>
        <v>0</v>
      </c>
      <c r="B71" s="41">
        <f>IFERROR(VLOOKUP($C71,'CapEx by WBS and CSA'!$A$3:$C$372,3,FALSE),0)</f>
        <v>0</v>
      </c>
      <c r="C71" s="46" t="s">
        <v>2176</v>
      </c>
      <c r="D71" s="46">
        <v>4300</v>
      </c>
      <c r="E71" s="46" t="s">
        <v>1258</v>
      </c>
      <c r="F71" s="46" t="s">
        <v>1260</v>
      </c>
      <c r="G71" s="46" t="s">
        <v>561</v>
      </c>
      <c r="H71" s="46" t="s">
        <v>2157</v>
      </c>
      <c r="I71" s="45">
        <v>0</v>
      </c>
      <c r="J71" s="71"/>
      <c r="K71" s="72">
        <v>0</v>
      </c>
      <c r="L71" s="72">
        <v>0</v>
      </c>
      <c r="M71" s="72">
        <f>IFERROR(VLOOKUP(C71,'CapEx by WBS and CSA'!$A$3:$P$372,16,FALSE),0)</f>
        <v>0</v>
      </c>
      <c r="N71" s="45" t="s">
        <v>2158</v>
      </c>
      <c r="O71" s="45" t="s">
        <v>2091</v>
      </c>
    </row>
    <row r="72" spans="1:15" s="41" customFormat="1" x14ac:dyDescent="0.25">
      <c r="A72" s="41">
        <f>IFERROR(VLOOKUP($C72,'CapEx by WBS and CSA'!$A$3:$C$372,2,FALSE),0)</f>
        <v>0</v>
      </c>
      <c r="B72" s="41">
        <f>IFERROR(VLOOKUP($C72,'CapEx by WBS and CSA'!$A$3:$C$372,3,FALSE),0)</f>
        <v>0</v>
      </c>
      <c r="C72" s="46" t="s">
        <v>2177</v>
      </c>
      <c r="D72" s="46">
        <v>4300</v>
      </c>
      <c r="E72" s="46" t="s">
        <v>1258</v>
      </c>
      <c r="F72" s="46" t="s">
        <v>1260</v>
      </c>
      <c r="G72" s="46" t="s">
        <v>561</v>
      </c>
      <c r="H72" s="46" t="s">
        <v>2157</v>
      </c>
      <c r="I72" s="45">
        <v>0</v>
      </c>
      <c r="J72" s="71"/>
      <c r="K72" s="72">
        <v>0</v>
      </c>
      <c r="L72" s="72">
        <v>0</v>
      </c>
      <c r="M72" s="72">
        <f>IFERROR(VLOOKUP(C72,'CapEx by WBS and CSA'!$A$3:$P$372,16,FALSE),0)</f>
        <v>0</v>
      </c>
      <c r="N72" s="45" t="s">
        <v>2158</v>
      </c>
      <c r="O72" s="45" t="s">
        <v>2091</v>
      </c>
    </row>
    <row r="73" spans="1:15" s="41" customFormat="1" x14ac:dyDescent="0.25">
      <c r="A73" s="41">
        <f>IFERROR(VLOOKUP($C73,'CapEx by WBS and CSA'!$A$3:$C$372,2,FALSE),0)</f>
        <v>0</v>
      </c>
      <c r="B73" s="41">
        <f>IFERROR(VLOOKUP($C73,'CapEx by WBS and CSA'!$A$3:$C$372,3,FALSE),0)</f>
        <v>0</v>
      </c>
      <c r="C73" s="46" t="s">
        <v>2178</v>
      </c>
      <c r="D73" s="46">
        <v>4300</v>
      </c>
      <c r="E73" s="46" t="s">
        <v>1258</v>
      </c>
      <c r="F73" s="46" t="s">
        <v>1260</v>
      </c>
      <c r="G73" s="46" t="s">
        <v>561</v>
      </c>
      <c r="H73" s="46" t="s">
        <v>2157</v>
      </c>
      <c r="I73" s="45">
        <v>0</v>
      </c>
      <c r="J73" s="71"/>
      <c r="K73" s="72">
        <v>0</v>
      </c>
      <c r="L73" s="72">
        <v>0</v>
      </c>
      <c r="M73" s="72">
        <f>IFERROR(VLOOKUP(C73,'CapEx by WBS and CSA'!$A$3:$P$372,16,FALSE),0)</f>
        <v>0</v>
      </c>
      <c r="N73" s="45" t="s">
        <v>2158</v>
      </c>
      <c r="O73" s="45" t="s">
        <v>2091</v>
      </c>
    </row>
    <row r="74" spans="1:15" s="41" customFormat="1" x14ac:dyDescent="0.25">
      <c r="A74" s="41">
        <f>IFERROR(VLOOKUP($C74,'CapEx by WBS and CSA'!$A$3:$C$372,2,FALSE),0)</f>
        <v>0</v>
      </c>
      <c r="B74" s="41">
        <f>IFERROR(VLOOKUP($C74,'CapEx by WBS and CSA'!$A$3:$C$372,3,FALSE),0)</f>
        <v>0</v>
      </c>
      <c r="C74" s="46" t="s">
        <v>2179</v>
      </c>
      <c r="D74" s="46">
        <v>4300</v>
      </c>
      <c r="E74" s="46" t="s">
        <v>1258</v>
      </c>
      <c r="F74" s="46" t="s">
        <v>1260</v>
      </c>
      <c r="G74" s="46" t="s">
        <v>561</v>
      </c>
      <c r="H74" s="46" t="s">
        <v>2157</v>
      </c>
      <c r="I74" s="45">
        <v>0</v>
      </c>
      <c r="J74" s="71"/>
      <c r="K74" s="72">
        <v>0</v>
      </c>
      <c r="L74" s="72">
        <v>0</v>
      </c>
      <c r="M74" s="72">
        <f>IFERROR(VLOOKUP(C74,'CapEx by WBS and CSA'!$A$3:$P$372,16,FALSE),0)</f>
        <v>0</v>
      </c>
      <c r="N74" s="45" t="s">
        <v>2158</v>
      </c>
      <c r="O74" s="45" t="s">
        <v>2091</v>
      </c>
    </row>
    <row r="75" spans="1:15" s="41" customFormat="1" x14ac:dyDescent="0.25">
      <c r="A75" s="41">
        <f>IFERROR(VLOOKUP($C75,'CapEx by WBS and CSA'!$A$3:$C$372,2,FALSE),0)</f>
        <v>0</v>
      </c>
      <c r="B75" s="41">
        <f>IFERROR(VLOOKUP($C75,'CapEx by WBS and CSA'!$A$3:$C$372,3,FALSE),0)</f>
        <v>0</v>
      </c>
      <c r="C75" s="46" t="s">
        <v>2180</v>
      </c>
      <c r="D75" s="46">
        <v>4300</v>
      </c>
      <c r="E75" s="46" t="s">
        <v>1258</v>
      </c>
      <c r="F75" s="46" t="s">
        <v>1260</v>
      </c>
      <c r="G75" s="46" t="s">
        <v>561</v>
      </c>
      <c r="H75" s="46" t="s">
        <v>2157</v>
      </c>
      <c r="I75" s="45">
        <v>0</v>
      </c>
      <c r="J75" s="71"/>
      <c r="K75" s="72">
        <v>0</v>
      </c>
      <c r="L75" s="72">
        <v>0</v>
      </c>
      <c r="M75" s="72">
        <f>IFERROR(VLOOKUP(C75,'CapEx by WBS and CSA'!$A$3:$P$372,16,FALSE),0)</f>
        <v>0</v>
      </c>
      <c r="N75" s="45" t="s">
        <v>2158</v>
      </c>
      <c r="O75" s="45" t="s">
        <v>2091</v>
      </c>
    </row>
    <row r="76" spans="1:15" s="41" customFormat="1" x14ac:dyDescent="0.25">
      <c r="A76" s="41">
        <f>IFERROR(VLOOKUP($C76,'CapEx by WBS and CSA'!$A$3:$C$372,2,FALSE),0)</f>
        <v>0</v>
      </c>
      <c r="B76" s="41">
        <f>IFERROR(VLOOKUP($C76,'CapEx by WBS and CSA'!$A$3:$C$372,3,FALSE),0)</f>
        <v>0</v>
      </c>
      <c r="C76" s="46" t="s">
        <v>2181</v>
      </c>
      <c r="D76" s="46">
        <v>4300</v>
      </c>
      <c r="E76" s="46" t="s">
        <v>1258</v>
      </c>
      <c r="F76" s="46" t="s">
        <v>1260</v>
      </c>
      <c r="G76" s="46" t="s">
        <v>561</v>
      </c>
      <c r="H76" s="46" t="s">
        <v>2157</v>
      </c>
      <c r="I76" s="45">
        <v>0</v>
      </c>
      <c r="J76" s="71"/>
      <c r="K76" s="72">
        <v>0</v>
      </c>
      <c r="L76" s="72">
        <v>0</v>
      </c>
      <c r="M76" s="72">
        <f>IFERROR(VLOOKUP(C76,'CapEx by WBS and CSA'!$A$3:$P$372,16,FALSE),0)</f>
        <v>0</v>
      </c>
      <c r="N76" s="45" t="s">
        <v>2158</v>
      </c>
      <c r="O76" s="45" t="s">
        <v>2091</v>
      </c>
    </row>
    <row r="77" spans="1:15" s="41" customFormat="1" x14ac:dyDescent="0.25">
      <c r="A77" s="41">
        <f>IFERROR(VLOOKUP($C77,'CapEx by WBS and CSA'!$A$3:$C$372,2,FALSE),0)</f>
        <v>0</v>
      </c>
      <c r="B77" s="41">
        <f>IFERROR(VLOOKUP($C77,'CapEx by WBS and CSA'!$A$3:$C$372,3,FALSE),0)</f>
        <v>0</v>
      </c>
      <c r="C77" s="46" t="s">
        <v>2182</v>
      </c>
      <c r="D77" s="46">
        <v>4300</v>
      </c>
      <c r="E77" s="46" t="s">
        <v>1258</v>
      </c>
      <c r="F77" s="46" t="s">
        <v>1260</v>
      </c>
      <c r="G77" s="46" t="s">
        <v>561</v>
      </c>
      <c r="H77" s="46" t="s">
        <v>2157</v>
      </c>
      <c r="I77" s="45">
        <v>0</v>
      </c>
      <c r="J77" s="71"/>
      <c r="K77" s="72">
        <v>-456588.46</v>
      </c>
      <c r="L77" s="72">
        <v>0</v>
      </c>
      <c r="M77" s="72">
        <f>IFERROR(VLOOKUP(C77,'CapEx by WBS and CSA'!$A$3:$P$372,16,FALSE),0)</f>
        <v>0</v>
      </c>
      <c r="N77" s="45" t="s">
        <v>2158</v>
      </c>
      <c r="O77" s="45" t="s">
        <v>2091</v>
      </c>
    </row>
    <row r="78" spans="1:15" s="41" customFormat="1" x14ac:dyDescent="0.25">
      <c r="A78" s="41">
        <f>IFERROR(VLOOKUP($C78,'CapEx by WBS and CSA'!$A$3:$C$372,2,FALSE),0)</f>
        <v>0</v>
      </c>
      <c r="B78" s="41">
        <f>IFERROR(VLOOKUP($C78,'CapEx by WBS and CSA'!$A$3:$C$372,3,FALSE),0)</f>
        <v>0</v>
      </c>
      <c r="C78" s="46" t="s">
        <v>2183</v>
      </c>
      <c r="D78" s="46">
        <v>4300</v>
      </c>
      <c r="E78" s="46" t="s">
        <v>1258</v>
      </c>
      <c r="F78" s="46" t="s">
        <v>1260</v>
      </c>
      <c r="G78" s="46" t="s">
        <v>561</v>
      </c>
      <c r="H78" s="46" t="s">
        <v>2157</v>
      </c>
      <c r="I78" s="45">
        <v>0</v>
      </c>
      <c r="J78" s="71"/>
      <c r="K78" s="72">
        <v>0</v>
      </c>
      <c r="L78" s="72">
        <v>0</v>
      </c>
      <c r="M78" s="72">
        <f>IFERROR(VLOOKUP(C78,'CapEx by WBS and CSA'!$A$3:$P$372,16,FALSE),0)</f>
        <v>0</v>
      </c>
      <c r="N78" s="45" t="s">
        <v>2158</v>
      </c>
      <c r="O78" s="45" t="s">
        <v>2091</v>
      </c>
    </row>
    <row r="79" spans="1:15" s="41" customFormat="1" x14ac:dyDescent="0.25">
      <c r="A79" s="41">
        <f>IFERROR(VLOOKUP($C79,'CapEx by WBS and CSA'!$A$3:$C$372,2,FALSE),0)</f>
        <v>0</v>
      </c>
      <c r="B79" s="41">
        <f>IFERROR(VLOOKUP($C79,'CapEx by WBS and CSA'!$A$3:$C$372,3,FALSE),0)</f>
        <v>0</v>
      </c>
      <c r="C79" s="46" t="s">
        <v>2184</v>
      </c>
      <c r="D79" s="46">
        <v>4300</v>
      </c>
      <c r="E79" s="46" t="s">
        <v>1258</v>
      </c>
      <c r="F79" s="46" t="s">
        <v>1260</v>
      </c>
      <c r="G79" s="46" t="s">
        <v>561</v>
      </c>
      <c r="H79" s="46" t="s">
        <v>2157</v>
      </c>
      <c r="I79" s="45">
        <v>0</v>
      </c>
      <c r="J79" s="71"/>
      <c r="K79" s="72">
        <v>0</v>
      </c>
      <c r="L79" s="72">
        <v>0</v>
      </c>
      <c r="M79" s="72">
        <f>IFERROR(VLOOKUP(C79,'CapEx by WBS and CSA'!$A$3:$P$372,16,FALSE),0)</f>
        <v>0</v>
      </c>
      <c r="N79" s="45" t="s">
        <v>2158</v>
      </c>
      <c r="O79" s="45" t="s">
        <v>2091</v>
      </c>
    </row>
    <row r="80" spans="1:15" s="41" customFormat="1" x14ac:dyDescent="0.25">
      <c r="A80" s="41">
        <f>IFERROR(VLOOKUP($C80,'CapEx by WBS and CSA'!$A$3:$C$372,2,FALSE),0)</f>
        <v>0</v>
      </c>
      <c r="B80" s="41">
        <f>IFERROR(VLOOKUP($C80,'CapEx by WBS and CSA'!$A$3:$C$372,3,FALSE),0)</f>
        <v>0</v>
      </c>
      <c r="C80" s="46" t="s">
        <v>2185</v>
      </c>
      <c r="D80" s="46">
        <v>4300</v>
      </c>
      <c r="E80" s="46" t="s">
        <v>1258</v>
      </c>
      <c r="F80" s="46" t="s">
        <v>1260</v>
      </c>
      <c r="G80" s="46" t="s">
        <v>561</v>
      </c>
      <c r="H80" s="46" t="s">
        <v>2157</v>
      </c>
      <c r="I80" s="45">
        <v>0</v>
      </c>
      <c r="J80" s="71"/>
      <c r="K80" s="72">
        <v>0</v>
      </c>
      <c r="L80" s="72">
        <v>0</v>
      </c>
      <c r="M80" s="72">
        <f>IFERROR(VLOOKUP(C80,'CapEx by WBS and CSA'!$A$3:$P$372,16,FALSE),0)</f>
        <v>0</v>
      </c>
      <c r="N80" s="45" t="s">
        <v>2158</v>
      </c>
      <c r="O80" s="45" t="s">
        <v>2091</v>
      </c>
    </row>
    <row r="81" spans="1:15" s="41" customFormat="1" x14ac:dyDescent="0.25">
      <c r="A81" s="41">
        <f>IFERROR(VLOOKUP($C81,'CapEx by WBS and CSA'!$A$3:$C$372,2,FALSE),0)</f>
        <v>0</v>
      </c>
      <c r="B81" s="41">
        <f>IFERROR(VLOOKUP($C81,'CapEx by WBS and CSA'!$A$3:$C$372,3,FALSE),0)</f>
        <v>0</v>
      </c>
      <c r="C81" s="46" t="s">
        <v>2186</v>
      </c>
      <c r="D81" s="46">
        <v>4300</v>
      </c>
      <c r="E81" s="46" t="s">
        <v>1258</v>
      </c>
      <c r="F81" s="46" t="s">
        <v>1260</v>
      </c>
      <c r="G81" s="46" t="s">
        <v>561</v>
      </c>
      <c r="H81" s="46" t="s">
        <v>2121</v>
      </c>
      <c r="I81" s="45">
        <v>0</v>
      </c>
      <c r="J81" s="71"/>
      <c r="K81" s="72">
        <v>0</v>
      </c>
      <c r="L81" s="72">
        <v>0</v>
      </c>
      <c r="M81" s="72">
        <f>IFERROR(VLOOKUP(C81,'CapEx by WBS and CSA'!$A$3:$P$372,16,FALSE),0)</f>
        <v>0</v>
      </c>
      <c r="N81" s="45" t="s">
        <v>2158</v>
      </c>
      <c r="O81" s="45" t="s">
        <v>2091</v>
      </c>
    </row>
    <row r="82" spans="1:15" s="41" customFormat="1" x14ac:dyDescent="0.25">
      <c r="A82" s="41">
        <f>IFERROR(VLOOKUP($C82,'CapEx by WBS and CSA'!$A$3:$C$372,2,FALSE),0)</f>
        <v>0</v>
      </c>
      <c r="B82" s="41">
        <f>IFERROR(VLOOKUP($C82,'CapEx by WBS and CSA'!$A$3:$C$372,3,FALSE),0)</f>
        <v>0</v>
      </c>
      <c r="C82" s="46" t="s">
        <v>2187</v>
      </c>
      <c r="D82" s="46">
        <v>4300</v>
      </c>
      <c r="E82" s="46" t="s">
        <v>1258</v>
      </c>
      <c r="F82" s="46" t="s">
        <v>1260</v>
      </c>
      <c r="G82" s="46" t="s">
        <v>561</v>
      </c>
      <c r="H82" s="46" t="s">
        <v>2121</v>
      </c>
      <c r="I82" s="45">
        <v>0</v>
      </c>
      <c r="J82" s="71"/>
      <c r="K82" s="72">
        <v>0</v>
      </c>
      <c r="L82" s="72">
        <v>0</v>
      </c>
      <c r="M82" s="72">
        <f>IFERROR(VLOOKUP(C82,'CapEx by WBS and CSA'!$A$3:$P$372,16,FALSE),0)</f>
        <v>0</v>
      </c>
      <c r="N82" s="45" t="s">
        <v>2158</v>
      </c>
      <c r="O82" s="45" t="s">
        <v>2091</v>
      </c>
    </row>
    <row r="83" spans="1:15" s="41" customFormat="1" x14ac:dyDescent="0.25">
      <c r="A83" s="41">
        <f>IFERROR(VLOOKUP($C83,'CapEx by WBS and CSA'!$A$3:$C$372,2,FALSE),0)</f>
        <v>0</v>
      </c>
      <c r="B83" s="41">
        <f>IFERROR(VLOOKUP($C83,'CapEx by WBS and CSA'!$A$3:$C$372,3,FALSE),0)</f>
        <v>0</v>
      </c>
      <c r="C83" s="46" t="s">
        <v>2188</v>
      </c>
      <c r="D83" s="46">
        <v>4300</v>
      </c>
      <c r="E83" s="46" t="s">
        <v>1258</v>
      </c>
      <c r="F83" s="46" t="s">
        <v>1260</v>
      </c>
      <c r="G83" s="46" t="s">
        <v>561</v>
      </c>
      <c r="H83" s="46" t="s">
        <v>2121</v>
      </c>
      <c r="I83" s="45">
        <v>0</v>
      </c>
      <c r="J83" s="71"/>
      <c r="K83" s="72">
        <v>252626.35</v>
      </c>
      <c r="L83" s="72">
        <v>0</v>
      </c>
      <c r="M83" s="72">
        <f>IFERROR(VLOOKUP(C83,'CapEx by WBS and CSA'!$A$3:$P$372,16,FALSE),0)</f>
        <v>0</v>
      </c>
      <c r="N83" s="45" t="s">
        <v>2158</v>
      </c>
      <c r="O83" s="45" t="s">
        <v>2091</v>
      </c>
    </row>
    <row r="84" spans="1:15" s="41" customFormat="1" x14ac:dyDescent="0.25">
      <c r="A84" s="41">
        <f>IFERROR(VLOOKUP($C84,'CapEx by WBS and CSA'!$A$3:$C$372,2,FALSE),0)</f>
        <v>0</v>
      </c>
      <c r="B84" s="41">
        <f>IFERROR(VLOOKUP($C84,'CapEx by WBS and CSA'!$A$3:$C$372,3,FALSE),0)</f>
        <v>0</v>
      </c>
      <c r="C84" s="46" t="s">
        <v>2189</v>
      </c>
      <c r="D84" s="46">
        <v>4300</v>
      </c>
      <c r="E84" s="46" t="s">
        <v>1258</v>
      </c>
      <c r="F84" s="46" t="s">
        <v>1260</v>
      </c>
      <c r="G84" s="46" t="s">
        <v>561</v>
      </c>
      <c r="H84" s="46" t="s">
        <v>2121</v>
      </c>
      <c r="I84" s="45">
        <v>0</v>
      </c>
      <c r="J84" s="71"/>
      <c r="K84" s="72">
        <v>25000</v>
      </c>
      <c r="L84" s="72">
        <v>0</v>
      </c>
      <c r="M84" s="72">
        <f>IFERROR(VLOOKUP(C84,'CapEx by WBS and CSA'!$A$3:$P$372,16,FALSE),0)</f>
        <v>0</v>
      </c>
      <c r="N84" s="45" t="s">
        <v>2158</v>
      </c>
      <c r="O84" s="45" t="s">
        <v>2091</v>
      </c>
    </row>
    <row r="85" spans="1:15" s="41" customFormat="1" x14ac:dyDescent="0.25">
      <c r="A85" s="41">
        <f>IFERROR(VLOOKUP($C85,'CapEx by WBS and CSA'!$A$3:$C$372,2,FALSE),0)</f>
        <v>0</v>
      </c>
      <c r="B85" s="41">
        <f>IFERROR(VLOOKUP($C85,'CapEx by WBS and CSA'!$A$3:$C$372,3,FALSE),0)</f>
        <v>0</v>
      </c>
      <c r="C85" s="46" t="s">
        <v>2190</v>
      </c>
      <c r="D85" s="46">
        <v>4300</v>
      </c>
      <c r="E85" s="46" t="s">
        <v>1258</v>
      </c>
      <c r="F85" s="46" t="s">
        <v>1260</v>
      </c>
      <c r="G85" s="46" t="s">
        <v>561</v>
      </c>
      <c r="H85" s="46" t="s">
        <v>2121</v>
      </c>
      <c r="I85" s="45">
        <v>0</v>
      </c>
      <c r="J85" s="71"/>
      <c r="K85" s="72">
        <v>0</v>
      </c>
      <c r="L85" s="72">
        <v>0</v>
      </c>
      <c r="M85" s="72">
        <f>IFERROR(VLOOKUP(C85,'CapEx by WBS and CSA'!$A$3:$P$372,16,FALSE),0)</f>
        <v>0</v>
      </c>
      <c r="N85" s="45" t="s">
        <v>2158</v>
      </c>
      <c r="O85" s="45" t="s">
        <v>2091</v>
      </c>
    </row>
    <row r="86" spans="1:15" s="41" customFormat="1" x14ac:dyDescent="0.25">
      <c r="A86" s="41">
        <f>IFERROR(VLOOKUP($C86,'CapEx by WBS and CSA'!$A$3:$C$372,2,FALSE),0)</f>
        <v>0</v>
      </c>
      <c r="B86" s="41">
        <f>IFERROR(VLOOKUP($C86,'CapEx by WBS and CSA'!$A$3:$C$372,3,FALSE),0)</f>
        <v>0</v>
      </c>
      <c r="C86" s="46" t="s">
        <v>2191</v>
      </c>
      <c r="D86" s="46">
        <v>4300</v>
      </c>
      <c r="E86" s="46" t="s">
        <v>1258</v>
      </c>
      <c r="F86" s="46" t="s">
        <v>1260</v>
      </c>
      <c r="G86" s="46" t="s">
        <v>561</v>
      </c>
      <c r="H86" s="46" t="s">
        <v>2121</v>
      </c>
      <c r="I86" s="45">
        <v>0</v>
      </c>
      <c r="J86" s="71"/>
      <c r="K86" s="72">
        <v>0</v>
      </c>
      <c r="L86" s="72">
        <v>0</v>
      </c>
      <c r="M86" s="72">
        <f>IFERROR(VLOOKUP(C86,'CapEx by WBS and CSA'!$A$3:$P$372,16,FALSE),0)</f>
        <v>0</v>
      </c>
      <c r="N86" s="45" t="s">
        <v>2158</v>
      </c>
      <c r="O86" s="45" t="s">
        <v>2091</v>
      </c>
    </row>
    <row r="87" spans="1:15" s="41" customFormat="1" x14ac:dyDescent="0.25">
      <c r="A87" s="41">
        <f>IFERROR(VLOOKUP($C87,'CapEx by WBS and CSA'!$A$3:$C$372,2,FALSE),0)</f>
        <v>0</v>
      </c>
      <c r="B87" s="41">
        <f>IFERROR(VLOOKUP($C87,'CapEx by WBS and CSA'!$A$3:$C$372,3,FALSE),0)</f>
        <v>0</v>
      </c>
      <c r="C87" s="46" t="s">
        <v>2192</v>
      </c>
      <c r="D87" s="46">
        <v>4300</v>
      </c>
      <c r="E87" s="46" t="s">
        <v>1258</v>
      </c>
      <c r="F87" s="46" t="s">
        <v>1260</v>
      </c>
      <c r="G87" s="46" t="s">
        <v>561</v>
      </c>
      <c r="H87" s="46" t="s">
        <v>2121</v>
      </c>
      <c r="I87" s="45">
        <v>0</v>
      </c>
      <c r="J87" s="71"/>
      <c r="K87" s="72">
        <v>2326.8000000000002</v>
      </c>
      <c r="L87" s="72">
        <v>0</v>
      </c>
      <c r="M87" s="72">
        <f>IFERROR(VLOOKUP(C87,'CapEx by WBS and CSA'!$A$3:$P$372,16,FALSE),0)</f>
        <v>0</v>
      </c>
      <c r="N87" s="45" t="s">
        <v>2158</v>
      </c>
      <c r="O87" s="45" t="s">
        <v>2091</v>
      </c>
    </row>
    <row r="88" spans="1:15" s="41" customFormat="1" x14ac:dyDescent="0.25">
      <c r="A88" s="41">
        <f>IFERROR(VLOOKUP($C88,'CapEx by WBS and CSA'!$A$3:$C$372,2,FALSE),0)</f>
        <v>0</v>
      </c>
      <c r="B88" s="41">
        <f>IFERROR(VLOOKUP($C88,'CapEx by WBS and CSA'!$A$3:$C$372,3,FALSE),0)</f>
        <v>0</v>
      </c>
      <c r="C88" s="46" t="s">
        <v>2193</v>
      </c>
      <c r="D88" s="46">
        <v>4300</v>
      </c>
      <c r="E88" s="46" t="s">
        <v>1258</v>
      </c>
      <c r="F88" s="46" t="s">
        <v>1260</v>
      </c>
      <c r="G88" s="46" t="s">
        <v>561</v>
      </c>
      <c r="H88" s="46" t="s">
        <v>2121</v>
      </c>
      <c r="I88" s="45">
        <v>0</v>
      </c>
      <c r="J88" s="71"/>
      <c r="K88" s="72">
        <v>3042.5</v>
      </c>
      <c r="L88" s="72">
        <v>0</v>
      </c>
      <c r="M88" s="72">
        <f>IFERROR(VLOOKUP(C88,'CapEx by WBS and CSA'!$A$3:$P$372,16,FALSE),0)</f>
        <v>0</v>
      </c>
      <c r="N88" s="45" t="s">
        <v>2158</v>
      </c>
      <c r="O88" s="45" t="s">
        <v>2091</v>
      </c>
    </row>
    <row r="89" spans="1:15" s="41" customFormat="1" x14ac:dyDescent="0.25">
      <c r="A89" s="41">
        <f>IFERROR(VLOOKUP($C89,'CapEx by WBS and CSA'!$A$3:$C$372,2,FALSE),0)</f>
        <v>0</v>
      </c>
      <c r="B89" s="41">
        <f>IFERROR(VLOOKUP($C89,'CapEx by WBS and CSA'!$A$3:$C$372,3,FALSE),0)</f>
        <v>0</v>
      </c>
      <c r="C89" s="46" t="s">
        <v>2194</v>
      </c>
      <c r="D89" s="46">
        <v>4300</v>
      </c>
      <c r="E89" s="46" t="s">
        <v>1258</v>
      </c>
      <c r="F89" s="46" t="s">
        <v>1260</v>
      </c>
      <c r="G89" s="46" t="s">
        <v>561</v>
      </c>
      <c r="H89" s="46" t="s">
        <v>2121</v>
      </c>
      <c r="I89" s="45">
        <v>0</v>
      </c>
      <c r="J89" s="71"/>
      <c r="K89" s="72">
        <v>0</v>
      </c>
      <c r="L89" s="72">
        <v>0</v>
      </c>
      <c r="M89" s="72">
        <f>IFERROR(VLOOKUP(C89,'CapEx by WBS and CSA'!$A$3:$P$372,16,FALSE),0)</f>
        <v>0</v>
      </c>
      <c r="N89" s="45" t="s">
        <v>2158</v>
      </c>
      <c r="O89" s="45" t="s">
        <v>2091</v>
      </c>
    </row>
    <row r="90" spans="1:15" s="41" customFormat="1" x14ac:dyDescent="0.25">
      <c r="A90" s="41">
        <f>IFERROR(VLOOKUP($C90,'CapEx by WBS and CSA'!$A$3:$C$372,2,FALSE),0)</f>
        <v>0</v>
      </c>
      <c r="B90" s="41">
        <f>IFERROR(VLOOKUP($C90,'CapEx by WBS and CSA'!$A$3:$C$372,3,FALSE),0)</f>
        <v>0</v>
      </c>
      <c r="C90" s="46" t="s">
        <v>2195</v>
      </c>
      <c r="D90" s="46">
        <v>4300</v>
      </c>
      <c r="E90" s="46" t="s">
        <v>1258</v>
      </c>
      <c r="F90" s="46" t="s">
        <v>1260</v>
      </c>
      <c r="G90" s="46" t="s">
        <v>561</v>
      </c>
      <c r="H90" s="46" t="s">
        <v>2121</v>
      </c>
      <c r="I90" s="45">
        <v>0</v>
      </c>
      <c r="J90" s="71"/>
      <c r="K90" s="72">
        <v>68880.86</v>
      </c>
      <c r="L90" s="72">
        <v>0</v>
      </c>
      <c r="M90" s="72">
        <f>IFERROR(VLOOKUP(C90,'CapEx by WBS and CSA'!$A$3:$P$372,16,FALSE),0)</f>
        <v>0</v>
      </c>
      <c r="N90" s="45" t="s">
        <v>2158</v>
      </c>
      <c r="O90" s="45" t="s">
        <v>2091</v>
      </c>
    </row>
    <row r="91" spans="1:15" s="41" customFormat="1" x14ac:dyDescent="0.25">
      <c r="A91" s="41">
        <f>IFERROR(VLOOKUP($C91,'CapEx by WBS and CSA'!$A$3:$C$372,2,FALSE),0)</f>
        <v>0</v>
      </c>
      <c r="B91" s="41">
        <f>IFERROR(VLOOKUP($C91,'CapEx by WBS and CSA'!$A$3:$C$372,3,FALSE),0)</f>
        <v>0</v>
      </c>
      <c r="C91" s="46" t="s">
        <v>2196</v>
      </c>
      <c r="D91" s="46">
        <v>1205</v>
      </c>
      <c r="E91" s="46" t="s">
        <v>649</v>
      </c>
      <c r="F91" s="46" t="s">
        <v>651</v>
      </c>
      <c r="G91" s="46" t="s">
        <v>534</v>
      </c>
      <c r="H91" s="46" t="s">
        <v>2197</v>
      </c>
      <c r="I91" s="45" t="s">
        <v>1633</v>
      </c>
      <c r="J91" s="59">
        <v>42736</v>
      </c>
      <c r="K91" s="72">
        <v>0</v>
      </c>
      <c r="L91" s="72">
        <v>0</v>
      </c>
      <c r="M91" s="72">
        <f>IFERROR(VLOOKUP(C91,'CapEx by WBS and CSA'!$A$3:$P$372,16,FALSE),0)</f>
        <v>0</v>
      </c>
      <c r="N91" s="45" t="s">
        <v>2094</v>
      </c>
      <c r="O91" s="45" t="s">
        <v>2091</v>
      </c>
    </row>
    <row r="92" spans="1:15" s="41" customFormat="1" x14ac:dyDescent="0.25">
      <c r="A92" s="41">
        <f>IFERROR(VLOOKUP($C92,'CapEx by WBS and CSA'!$A$3:$C$372,2,FALSE),0)</f>
        <v>0</v>
      </c>
      <c r="B92" s="41">
        <f>IFERROR(VLOOKUP($C92,'CapEx by WBS and CSA'!$A$3:$C$372,3,FALSE),0)</f>
        <v>0</v>
      </c>
      <c r="C92" s="46" t="s">
        <v>2198</v>
      </c>
      <c r="D92" s="46">
        <v>1205</v>
      </c>
      <c r="E92" s="46" t="s">
        <v>649</v>
      </c>
      <c r="F92" s="46" t="s">
        <v>651</v>
      </c>
      <c r="G92" s="46" t="s">
        <v>534</v>
      </c>
      <c r="H92" s="46" t="s">
        <v>2117</v>
      </c>
      <c r="I92" s="45" t="s">
        <v>1633</v>
      </c>
      <c r="J92" s="59">
        <v>42552</v>
      </c>
      <c r="K92" s="72">
        <v>0</v>
      </c>
      <c r="L92" s="72">
        <v>0</v>
      </c>
      <c r="M92" s="72">
        <f>IFERROR(VLOOKUP(C92,'CapEx by WBS and CSA'!$A$3:$P$372,16,FALSE),0)</f>
        <v>0</v>
      </c>
      <c r="N92" s="45" t="s">
        <v>2094</v>
      </c>
      <c r="O92" s="45" t="s">
        <v>2091</v>
      </c>
    </row>
    <row r="93" spans="1:15" s="41" customFormat="1" x14ac:dyDescent="0.25">
      <c r="A93" s="41">
        <f>IFERROR(VLOOKUP($C93,'CapEx by WBS and CSA'!$A$3:$C$372,2,FALSE),0)</f>
        <v>0</v>
      </c>
      <c r="B93" s="41">
        <f>IFERROR(VLOOKUP($C93,'CapEx by WBS and CSA'!$A$3:$C$372,3,FALSE),0)</f>
        <v>0</v>
      </c>
      <c r="C93" s="46" t="s">
        <v>2199</v>
      </c>
      <c r="D93" s="46">
        <v>1216</v>
      </c>
      <c r="E93" s="46" t="s">
        <v>688</v>
      </c>
      <c r="F93" s="46" t="s">
        <v>651</v>
      </c>
      <c r="G93" s="46" t="s">
        <v>534</v>
      </c>
      <c r="H93" s="46" t="s">
        <v>2129</v>
      </c>
      <c r="I93" s="45" t="s">
        <v>1650</v>
      </c>
      <c r="J93" s="59" t="s">
        <v>1651</v>
      </c>
      <c r="K93" s="72">
        <v>0</v>
      </c>
      <c r="L93" s="72">
        <v>0</v>
      </c>
      <c r="M93" s="72">
        <f>IFERROR(VLOOKUP(C93,'CapEx by WBS and CSA'!$A$3:$P$372,16,FALSE),0)</f>
        <v>0</v>
      </c>
      <c r="N93" s="45" t="s">
        <v>2094</v>
      </c>
      <c r="O93" s="45" t="s">
        <v>2091</v>
      </c>
    </row>
    <row r="94" spans="1:15" s="41" customFormat="1" x14ac:dyDescent="0.25">
      <c r="A94" s="41">
        <f>IFERROR(VLOOKUP($C94,'CapEx by WBS and CSA'!$A$3:$C$372,2,FALSE),0)</f>
        <v>0</v>
      </c>
      <c r="B94" s="41">
        <f>IFERROR(VLOOKUP($C94,'CapEx by WBS and CSA'!$A$3:$C$372,3,FALSE),0)</f>
        <v>0</v>
      </c>
      <c r="C94" s="46" t="s">
        <v>2200</v>
      </c>
      <c r="D94" s="46">
        <v>1216</v>
      </c>
      <c r="E94" s="46" t="s">
        <v>688</v>
      </c>
      <c r="F94" s="46" t="s">
        <v>651</v>
      </c>
      <c r="G94" s="46" t="s">
        <v>534</v>
      </c>
      <c r="H94" s="46" t="s">
        <v>2129</v>
      </c>
      <c r="I94" s="45" t="s">
        <v>1633</v>
      </c>
      <c r="J94" s="59">
        <v>47088</v>
      </c>
      <c r="K94" s="72">
        <v>0</v>
      </c>
      <c r="L94" s="72">
        <v>0</v>
      </c>
      <c r="M94" s="72">
        <f>IFERROR(VLOOKUP(C94,'CapEx by WBS and CSA'!$A$3:$P$372,16,FALSE),0)</f>
        <v>0</v>
      </c>
      <c r="N94" s="71"/>
      <c r="O94" s="71"/>
    </row>
    <row r="95" spans="1:15" s="41" customFormat="1" x14ac:dyDescent="0.25">
      <c r="A95" s="41">
        <f>IFERROR(VLOOKUP($C95,'CapEx by WBS and CSA'!$A$3:$C$372,2,FALSE),0)</f>
        <v>0</v>
      </c>
      <c r="B95" s="41">
        <f>IFERROR(VLOOKUP($C95,'CapEx by WBS and CSA'!$A$3:$C$372,3,FALSE),0)</f>
        <v>0</v>
      </c>
      <c r="C95" s="46" t="s">
        <v>2201</v>
      </c>
      <c r="D95" s="46">
        <v>1205</v>
      </c>
      <c r="E95" s="46" t="s">
        <v>649</v>
      </c>
      <c r="F95" s="46" t="s">
        <v>651</v>
      </c>
      <c r="G95" s="46" t="s">
        <v>534</v>
      </c>
      <c r="H95" s="46" t="s">
        <v>2100</v>
      </c>
      <c r="I95" s="45" t="s">
        <v>1633</v>
      </c>
      <c r="J95" s="59">
        <v>44713</v>
      </c>
      <c r="K95" s="72">
        <v>0</v>
      </c>
      <c r="L95" s="72">
        <v>0</v>
      </c>
      <c r="M95" s="72">
        <f>IFERROR(VLOOKUP(C95,'CapEx by WBS and CSA'!$A$3:$P$372,16,FALSE),0)</f>
        <v>0</v>
      </c>
      <c r="N95" s="45" t="s">
        <v>2094</v>
      </c>
      <c r="O95" s="45" t="s">
        <v>2091</v>
      </c>
    </row>
    <row r="96" spans="1:15" s="41" customFormat="1" x14ac:dyDescent="0.25">
      <c r="A96" s="41">
        <f>IFERROR(VLOOKUP($C96,'CapEx by WBS and CSA'!$A$3:$C$372,2,FALSE),0)</f>
        <v>0</v>
      </c>
      <c r="B96" s="41">
        <f>IFERROR(VLOOKUP($C96,'CapEx by WBS and CSA'!$A$3:$C$372,3,FALSE),0)</f>
        <v>0</v>
      </c>
      <c r="C96" s="46" t="s">
        <v>2202</v>
      </c>
      <c r="D96" s="46">
        <v>1216</v>
      </c>
      <c r="E96" s="46" t="s">
        <v>688</v>
      </c>
      <c r="F96" s="46" t="s">
        <v>651</v>
      </c>
      <c r="G96" s="46" t="s">
        <v>534</v>
      </c>
      <c r="H96" s="46" t="s">
        <v>2100</v>
      </c>
      <c r="I96" s="45" t="s">
        <v>1633</v>
      </c>
      <c r="J96" s="59">
        <v>45261</v>
      </c>
      <c r="K96" s="72">
        <v>186.39</v>
      </c>
      <c r="L96" s="72">
        <v>699999.9999996</v>
      </c>
      <c r="M96" s="72">
        <f>IFERROR(VLOOKUP(C96,'CapEx by WBS and CSA'!$A$3:$P$372,16,FALSE),0)</f>
        <v>0</v>
      </c>
      <c r="N96" s="71"/>
      <c r="O96" s="71"/>
    </row>
    <row r="97" spans="1:15" s="41" customFormat="1" x14ac:dyDescent="0.25">
      <c r="A97" s="41">
        <f>IFERROR(VLOOKUP($C97,'CapEx by WBS and CSA'!$A$3:$C$372,2,FALSE),0)</f>
        <v>0</v>
      </c>
      <c r="B97" s="41">
        <f>IFERROR(VLOOKUP($C97,'CapEx by WBS and CSA'!$A$3:$C$372,3,FALSE),0)</f>
        <v>0</v>
      </c>
      <c r="C97" s="46" t="s">
        <v>2203</v>
      </c>
      <c r="D97" s="46">
        <v>1216</v>
      </c>
      <c r="E97" s="46" t="s">
        <v>688</v>
      </c>
      <c r="F97" s="46" t="s">
        <v>651</v>
      </c>
      <c r="G97" s="46" t="s">
        <v>534</v>
      </c>
      <c r="H97" s="46" t="s">
        <v>2100</v>
      </c>
      <c r="I97" s="45" t="s">
        <v>1633</v>
      </c>
      <c r="J97" s="59">
        <v>45261</v>
      </c>
      <c r="K97" s="72">
        <v>200973.54</v>
      </c>
      <c r="L97" s="72">
        <v>0</v>
      </c>
      <c r="M97" s="72">
        <f>IFERROR(VLOOKUP(C97,'CapEx by WBS and CSA'!$A$3:$P$372,16,FALSE),0)</f>
        <v>0</v>
      </c>
      <c r="N97" s="71"/>
      <c r="O97" s="71"/>
    </row>
    <row r="98" spans="1:15" s="41" customFormat="1" x14ac:dyDescent="0.25">
      <c r="A98" s="41">
        <f>IFERROR(VLOOKUP($C98,'CapEx by WBS and CSA'!$A$3:$C$372,2,FALSE),0)</f>
        <v>0</v>
      </c>
      <c r="B98" s="41">
        <f>IFERROR(VLOOKUP($C98,'CapEx by WBS and CSA'!$A$3:$C$372,3,FALSE),0)</f>
        <v>0</v>
      </c>
      <c r="C98" s="46" t="s">
        <v>2204</v>
      </c>
      <c r="D98" s="46">
        <v>1207</v>
      </c>
      <c r="E98" s="46" t="s">
        <v>660</v>
      </c>
      <c r="F98" s="46" t="s">
        <v>651</v>
      </c>
      <c r="G98" s="46" t="s">
        <v>534</v>
      </c>
      <c r="H98" s="46" t="s">
        <v>2105</v>
      </c>
      <c r="I98" s="45" t="s">
        <v>1633</v>
      </c>
      <c r="J98" s="59">
        <v>42736</v>
      </c>
      <c r="K98" s="72">
        <v>0</v>
      </c>
      <c r="L98" s="72">
        <v>0</v>
      </c>
      <c r="M98" s="72">
        <f>IFERROR(VLOOKUP(C98,'CapEx by WBS and CSA'!$A$3:$P$372,16,FALSE),0)</f>
        <v>0</v>
      </c>
      <c r="N98" s="45" t="s">
        <v>2094</v>
      </c>
      <c r="O98" s="45" t="s">
        <v>2091</v>
      </c>
    </row>
    <row r="99" spans="1:15" s="41" customFormat="1" x14ac:dyDescent="0.25">
      <c r="A99" s="41">
        <f>IFERROR(VLOOKUP($C99,'CapEx by WBS and CSA'!$A$3:$C$372,2,FALSE),0)</f>
        <v>0</v>
      </c>
      <c r="B99" s="41">
        <f>IFERROR(VLOOKUP($C99,'CapEx by WBS and CSA'!$A$3:$C$372,3,FALSE),0)</f>
        <v>0</v>
      </c>
      <c r="C99" s="46" t="s">
        <v>2205</v>
      </c>
      <c r="D99" s="46">
        <v>1220</v>
      </c>
      <c r="E99" s="46" t="s">
        <v>695</v>
      </c>
      <c r="F99" s="46" t="s">
        <v>651</v>
      </c>
      <c r="G99" s="46" t="s">
        <v>534</v>
      </c>
      <c r="H99" s="46" t="s">
        <v>2105</v>
      </c>
      <c r="I99" s="45" t="s">
        <v>1633</v>
      </c>
      <c r="J99" s="59">
        <v>43191</v>
      </c>
      <c r="K99" s="72">
        <v>0</v>
      </c>
      <c r="L99" s="72">
        <v>0</v>
      </c>
      <c r="M99" s="72">
        <f>IFERROR(VLOOKUP(C99,'CapEx by WBS and CSA'!$A$3:$P$372,16,FALSE),0)</f>
        <v>0</v>
      </c>
      <c r="N99" s="45" t="s">
        <v>2094</v>
      </c>
      <c r="O99" s="45" t="s">
        <v>2091</v>
      </c>
    </row>
    <row r="100" spans="1:15" s="41" customFormat="1" x14ac:dyDescent="0.25">
      <c r="A100" s="41">
        <f>IFERROR(VLOOKUP($C100,'CapEx by WBS and CSA'!$A$3:$C$372,2,FALSE),0)</f>
        <v>0</v>
      </c>
      <c r="B100" s="41">
        <f>IFERROR(VLOOKUP($C100,'CapEx by WBS and CSA'!$A$3:$C$372,3,FALSE),0)</f>
        <v>0</v>
      </c>
      <c r="C100" s="46" t="s">
        <v>2206</v>
      </c>
      <c r="D100" s="46">
        <v>1257</v>
      </c>
      <c r="E100" s="46" t="s">
        <v>759</v>
      </c>
      <c r="F100" s="46" t="s">
        <v>651</v>
      </c>
      <c r="G100" s="46" t="s">
        <v>534</v>
      </c>
      <c r="H100" s="46" t="s">
        <v>2124</v>
      </c>
      <c r="I100" s="45" t="s">
        <v>1633</v>
      </c>
      <c r="J100" s="59">
        <v>43800</v>
      </c>
      <c r="K100" s="72">
        <v>0</v>
      </c>
      <c r="L100" s="72">
        <v>0</v>
      </c>
      <c r="M100" s="72">
        <f>IFERROR(VLOOKUP(C100,'CapEx by WBS and CSA'!$A$3:$P$372,16,FALSE),0)</f>
        <v>0</v>
      </c>
      <c r="N100" s="45" t="s">
        <v>2094</v>
      </c>
      <c r="O100" s="45" t="s">
        <v>2091</v>
      </c>
    </row>
    <row r="101" spans="1:15" s="41" customFormat="1" x14ac:dyDescent="0.25">
      <c r="A101" s="41">
        <f>IFERROR(VLOOKUP($C101,'CapEx by WBS and CSA'!$A$3:$C$372,2,FALSE),0)</f>
        <v>0</v>
      </c>
      <c r="B101" s="41">
        <f>IFERROR(VLOOKUP($C101,'CapEx by WBS and CSA'!$A$3:$C$372,3,FALSE),0)</f>
        <v>0</v>
      </c>
      <c r="C101" s="46" t="s">
        <v>2207</v>
      </c>
      <c r="D101" s="46">
        <v>1257</v>
      </c>
      <c r="E101" s="46" t="s">
        <v>759</v>
      </c>
      <c r="F101" s="46" t="s">
        <v>651</v>
      </c>
      <c r="G101" s="46" t="s">
        <v>534</v>
      </c>
      <c r="H101" s="46" t="s">
        <v>2129</v>
      </c>
      <c r="I101" s="45" t="s">
        <v>1633</v>
      </c>
      <c r="J101" s="59">
        <v>44166</v>
      </c>
      <c r="K101" s="72">
        <v>0</v>
      </c>
      <c r="L101" s="72">
        <v>0</v>
      </c>
      <c r="M101" s="72">
        <f>IFERROR(VLOOKUP(C101,'CapEx by WBS and CSA'!$A$3:$P$372,16,FALSE),0)</f>
        <v>0</v>
      </c>
      <c r="N101" s="45" t="s">
        <v>2094</v>
      </c>
      <c r="O101" s="45" t="s">
        <v>2091</v>
      </c>
    </row>
    <row r="102" spans="1:15" s="41" customFormat="1" x14ac:dyDescent="0.25">
      <c r="A102" s="41">
        <f>IFERROR(VLOOKUP($C102,'CapEx by WBS and CSA'!$A$3:$C$372,2,FALSE),0)</f>
        <v>0</v>
      </c>
      <c r="B102" s="41">
        <f>IFERROR(VLOOKUP($C102,'CapEx by WBS and CSA'!$A$3:$C$372,3,FALSE),0)</f>
        <v>0</v>
      </c>
      <c r="C102" s="46" t="s">
        <v>2208</v>
      </c>
      <c r="D102" s="46">
        <v>1205</v>
      </c>
      <c r="E102" s="46" t="s">
        <v>649</v>
      </c>
      <c r="F102" s="46" t="s">
        <v>651</v>
      </c>
      <c r="G102" s="46" t="s">
        <v>534</v>
      </c>
      <c r="H102" s="46" t="s">
        <v>2105</v>
      </c>
      <c r="I102" s="45" t="s">
        <v>1633</v>
      </c>
      <c r="J102" s="59">
        <v>44896</v>
      </c>
      <c r="K102" s="72">
        <v>0</v>
      </c>
      <c r="L102" s="72">
        <v>0</v>
      </c>
      <c r="M102" s="72">
        <f>IFERROR(VLOOKUP(C102,'CapEx by WBS and CSA'!$A$3:$P$372,16,FALSE),0)</f>
        <v>0</v>
      </c>
      <c r="N102" s="45" t="s">
        <v>2094</v>
      </c>
      <c r="O102" s="45" t="s">
        <v>2091</v>
      </c>
    </row>
    <row r="103" spans="1:15" s="41" customFormat="1" x14ac:dyDescent="0.25">
      <c r="A103" s="41" t="str">
        <f>IFERROR(VLOOKUP($C103,'CapEx by WBS and CSA'!$A$3:$C$372,2,FALSE),0)</f>
        <v>CSA0212</v>
      </c>
      <c r="B103" s="41" t="str">
        <f>IFERROR(VLOOKUP($C103,'CapEx by WBS and CSA'!$A$3:$C$372,3,FALSE),0)</f>
        <v>Transmission GIS</v>
      </c>
      <c r="C103" s="46" t="s">
        <v>32</v>
      </c>
      <c r="D103" s="46">
        <v>1280</v>
      </c>
      <c r="E103" s="46" t="s">
        <v>818</v>
      </c>
      <c r="F103" s="46" t="s">
        <v>651</v>
      </c>
      <c r="G103" s="46" t="s">
        <v>534</v>
      </c>
      <c r="H103" s="46" t="s">
        <v>2100</v>
      </c>
      <c r="I103" s="45" t="s">
        <v>1633</v>
      </c>
      <c r="J103" s="59">
        <v>45992</v>
      </c>
      <c r="K103" s="72">
        <v>176471.35</v>
      </c>
      <c r="L103" s="72">
        <v>0</v>
      </c>
      <c r="M103" s="72">
        <f>IFERROR(VLOOKUP(C103,'CapEx by WBS and CSA'!$A$3:$P$372,16,FALSE),0)</f>
        <v>9298894.7653542366</v>
      </c>
      <c r="N103" s="45" t="s">
        <v>2209</v>
      </c>
      <c r="O103" s="45" t="s">
        <v>2132</v>
      </c>
    </row>
    <row r="104" spans="1:15" s="41" customFormat="1" x14ac:dyDescent="0.25">
      <c r="A104" s="41">
        <f>IFERROR(VLOOKUP($C104,'CapEx by WBS and CSA'!$A$3:$C$372,2,FALSE),0)</f>
        <v>0</v>
      </c>
      <c r="B104" s="41">
        <f>IFERROR(VLOOKUP($C104,'CapEx by WBS and CSA'!$A$3:$C$372,3,FALSE),0)</f>
        <v>0</v>
      </c>
      <c r="C104" s="46" t="s">
        <v>2210</v>
      </c>
      <c r="D104" s="46">
        <v>1280</v>
      </c>
      <c r="E104" s="46" t="s">
        <v>818</v>
      </c>
      <c r="F104" s="46" t="s">
        <v>651</v>
      </c>
      <c r="G104" s="46" t="s">
        <v>534</v>
      </c>
      <c r="H104" s="46" t="s">
        <v>2100</v>
      </c>
      <c r="I104" s="45" t="s">
        <v>1633</v>
      </c>
      <c r="J104" s="59">
        <v>47088</v>
      </c>
      <c r="K104" s="72">
        <v>0</v>
      </c>
      <c r="L104" s="72">
        <v>0</v>
      </c>
      <c r="M104" s="72">
        <f>IFERROR(VLOOKUP(C104,'CapEx by WBS and CSA'!$A$3:$P$372,16,FALSE),0)</f>
        <v>0</v>
      </c>
      <c r="N104" s="71"/>
      <c r="O104" s="71"/>
    </row>
    <row r="105" spans="1:15" s="41" customFormat="1" x14ac:dyDescent="0.25">
      <c r="A105" s="41">
        <f>IFERROR(VLOOKUP($C105,'CapEx by WBS and CSA'!$A$3:$C$372,2,FALSE),0)</f>
        <v>0</v>
      </c>
      <c r="B105" s="41">
        <f>IFERROR(VLOOKUP($C105,'CapEx by WBS and CSA'!$A$3:$C$372,3,FALSE),0)</f>
        <v>0</v>
      </c>
      <c r="C105" s="46" t="s">
        <v>2211</v>
      </c>
      <c r="D105" s="46">
        <v>1280</v>
      </c>
      <c r="E105" s="46" t="s">
        <v>818</v>
      </c>
      <c r="F105" s="46" t="s">
        <v>651</v>
      </c>
      <c r="G105" s="46" t="s">
        <v>534</v>
      </c>
      <c r="H105" s="46" t="s">
        <v>2100</v>
      </c>
      <c r="I105" s="45" t="s">
        <v>1633</v>
      </c>
      <c r="J105" s="59">
        <v>46722</v>
      </c>
      <c r="K105" s="72">
        <v>0</v>
      </c>
      <c r="L105" s="72">
        <v>0</v>
      </c>
      <c r="M105" s="72">
        <f>IFERROR(VLOOKUP(C105,'CapEx by WBS and CSA'!$A$3:$P$372,16,FALSE),0)</f>
        <v>0</v>
      </c>
      <c r="N105" s="71"/>
      <c r="O105" s="71"/>
    </row>
    <row r="106" spans="1:15" s="41" customFormat="1" x14ac:dyDescent="0.25">
      <c r="A106" s="41">
        <f>IFERROR(VLOOKUP($C106,'CapEx by WBS and CSA'!$A$3:$C$372,2,FALSE),0)</f>
        <v>0</v>
      </c>
      <c r="B106" s="41">
        <f>IFERROR(VLOOKUP($C106,'CapEx by WBS and CSA'!$A$3:$C$372,3,FALSE),0)</f>
        <v>0</v>
      </c>
      <c r="C106" s="46" t="s">
        <v>2212</v>
      </c>
      <c r="D106" s="46">
        <v>1257</v>
      </c>
      <c r="E106" s="46" t="s">
        <v>759</v>
      </c>
      <c r="F106" s="46" t="s">
        <v>651</v>
      </c>
      <c r="G106" s="46" t="s">
        <v>534</v>
      </c>
      <c r="H106" s="46" t="s">
        <v>2124</v>
      </c>
      <c r="I106" s="45" t="s">
        <v>1633</v>
      </c>
      <c r="J106" s="59">
        <v>44166</v>
      </c>
      <c r="K106" s="72">
        <v>0</v>
      </c>
      <c r="L106" s="72">
        <v>0</v>
      </c>
      <c r="M106" s="72">
        <f>IFERROR(VLOOKUP(C106,'CapEx by WBS and CSA'!$A$3:$P$372,16,FALSE),0)</f>
        <v>0</v>
      </c>
      <c r="N106" s="45" t="s">
        <v>2094</v>
      </c>
      <c r="O106" s="45" t="s">
        <v>2091</v>
      </c>
    </row>
    <row r="107" spans="1:15" s="41" customFormat="1" x14ac:dyDescent="0.25">
      <c r="A107" s="41">
        <f>IFERROR(VLOOKUP($C107,'CapEx by WBS and CSA'!$A$3:$C$372,2,FALSE),0)</f>
        <v>0</v>
      </c>
      <c r="B107" s="41">
        <f>IFERROR(VLOOKUP($C107,'CapEx by WBS and CSA'!$A$3:$C$372,3,FALSE),0)</f>
        <v>0</v>
      </c>
      <c r="C107" s="46" t="s">
        <v>2213</v>
      </c>
      <c r="D107" s="46">
        <v>1245</v>
      </c>
      <c r="E107" s="46" t="s">
        <v>759</v>
      </c>
      <c r="F107" s="46" t="s">
        <v>651</v>
      </c>
      <c r="G107" s="46" t="s">
        <v>534</v>
      </c>
      <c r="H107" s="46" t="s">
        <v>2100</v>
      </c>
      <c r="I107" s="45" t="s">
        <v>1633</v>
      </c>
      <c r="J107" s="59">
        <v>45627</v>
      </c>
      <c r="K107" s="72">
        <v>0</v>
      </c>
      <c r="L107" s="72">
        <v>0</v>
      </c>
      <c r="M107" s="72">
        <f>IFERROR(VLOOKUP(C107,'CapEx by WBS and CSA'!$A$3:$P$372,16,FALSE),0)</f>
        <v>0</v>
      </c>
      <c r="N107" s="71"/>
      <c r="O107" s="71"/>
    </row>
    <row r="108" spans="1:15" s="41" customFormat="1" x14ac:dyDescent="0.25">
      <c r="A108" s="41">
        <f>IFERROR(VLOOKUP($C108,'CapEx by WBS and CSA'!$A$3:$C$372,2,FALSE),0)</f>
        <v>0</v>
      </c>
      <c r="B108" s="41">
        <f>IFERROR(VLOOKUP($C108,'CapEx by WBS and CSA'!$A$3:$C$372,3,FALSE),0)</f>
        <v>0</v>
      </c>
      <c r="C108" s="46" t="s">
        <v>2214</v>
      </c>
      <c r="D108" s="46">
        <v>1220</v>
      </c>
      <c r="E108" s="46" t="s">
        <v>695</v>
      </c>
      <c r="F108" s="46" t="s">
        <v>651</v>
      </c>
      <c r="G108" s="46" t="s">
        <v>534</v>
      </c>
      <c r="H108" s="46" t="s">
        <v>2117</v>
      </c>
      <c r="I108" s="45" t="s">
        <v>1633</v>
      </c>
      <c r="J108" s="59">
        <v>43191</v>
      </c>
      <c r="K108" s="72">
        <v>0</v>
      </c>
      <c r="L108" s="72">
        <v>0</v>
      </c>
      <c r="M108" s="72">
        <f>IFERROR(VLOOKUP(C108,'CapEx by WBS and CSA'!$A$3:$P$372,16,FALSE),0)</f>
        <v>0</v>
      </c>
      <c r="N108" s="45" t="s">
        <v>2094</v>
      </c>
      <c r="O108" s="45" t="s">
        <v>2091</v>
      </c>
    </row>
    <row r="109" spans="1:15" s="41" customFormat="1" x14ac:dyDescent="0.25">
      <c r="A109" s="41">
        <f>IFERROR(VLOOKUP($C109,'CapEx by WBS and CSA'!$A$3:$C$372,2,FALSE),0)</f>
        <v>0</v>
      </c>
      <c r="B109" s="41">
        <f>IFERROR(VLOOKUP($C109,'CapEx by WBS and CSA'!$A$3:$C$372,3,FALSE),0)</f>
        <v>0</v>
      </c>
      <c r="C109" s="46" t="s">
        <v>2215</v>
      </c>
      <c r="D109" s="46">
        <v>1220</v>
      </c>
      <c r="E109" s="46" t="s">
        <v>695</v>
      </c>
      <c r="F109" s="46" t="s">
        <v>651</v>
      </c>
      <c r="G109" s="46" t="s">
        <v>534</v>
      </c>
      <c r="H109" s="46" t="s">
        <v>2089</v>
      </c>
      <c r="I109" s="45">
        <v>0</v>
      </c>
      <c r="J109" s="71"/>
      <c r="K109" s="72">
        <v>0</v>
      </c>
      <c r="L109" s="72">
        <v>0</v>
      </c>
      <c r="M109" s="72">
        <f>IFERROR(VLOOKUP(C109,'CapEx by WBS and CSA'!$A$3:$P$372,16,FALSE),0)</f>
        <v>0</v>
      </c>
      <c r="N109" s="71"/>
      <c r="O109" s="71"/>
    </row>
    <row r="110" spans="1:15" s="41" customFormat="1" x14ac:dyDescent="0.25">
      <c r="A110" s="41">
        <f>IFERROR(VLOOKUP($C110,'CapEx by WBS and CSA'!$A$3:$C$372,2,FALSE),0)</f>
        <v>0</v>
      </c>
      <c r="B110" s="41">
        <f>IFERROR(VLOOKUP($C110,'CapEx by WBS and CSA'!$A$3:$C$372,3,FALSE),0)</f>
        <v>0</v>
      </c>
      <c r="C110" s="46" t="s">
        <v>2216</v>
      </c>
      <c r="D110" s="46">
        <v>1245</v>
      </c>
      <c r="E110" s="46" t="s">
        <v>759</v>
      </c>
      <c r="F110" s="46" t="s">
        <v>651</v>
      </c>
      <c r="G110" s="46" t="s">
        <v>534</v>
      </c>
      <c r="H110" s="46" t="s">
        <v>2129</v>
      </c>
      <c r="I110" s="45" t="s">
        <v>1633</v>
      </c>
      <c r="J110" s="59">
        <v>44166</v>
      </c>
      <c r="K110" s="72">
        <v>0</v>
      </c>
      <c r="L110" s="72">
        <v>0</v>
      </c>
      <c r="M110" s="72">
        <f>IFERROR(VLOOKUP(C110,'CapEx by WBS and CSA'!$A$3:$P$372,16,FALSE),0)</f>
        <v>0</v>
      </c>
      <c r="N110" s="45" t="s">
        <v>2094</v>
      </c>
      <c r="O110" s="45" t="s">
        <v>2091</v>
      </c>
    </row>
    <row r="111" spans="1:15" s="41" customFormat="1" x14ac:dyDescent="0.25">
      <c r="A111" s="41">
        <f>IFERROR(VLOOKUP($C111,'CapEx by WBS and CSA'!$A$3:$C$372,2,FALSE),0)</f>
        <v>0</v>
      </c>
      <c r="B111" s="41">
        <f>IFERROR(VLOOKUP($C111,'CapEx by WBS and CSA'!$A$3:$C$372,3,FALSE),0)</f>
        <v>0</v>
      </c>
      <c r="C111" s="46" t="s">
        <v>2217</v>
      </c>
      <c r="D111" s="46">
        <v>1216</v>
      </c>
      <c r="E111" s="46" t="s">
        <v>688</v>
      </c>
      <c r="F111" s="46" t="s">
        <v>651</v>
      </c>
      <c r="G111" s="46" t="s">
        <v>534</v>
      </c>
      <c r="H111" s="46" t="s">
        <v>2124</v>
      </c>
      <c r="I111" s="45" t="s">
        <v>1633</v>
      </c>
      <c r="J111" s="59">
        <v>43739</v>
      </c>
      <c r="K111" s="72">
        <v>0</v>
      </c>
      <c r="L111" s="72">
        <v>0</v>
      </c>
      <c r="M111" s="72">
        <f>IFERROR(VLOOKUP(C111,'CapEx by WBS and CSA'!$A$3:$P$372,16,FALSE),0)</f>
        <v>0</v>
      </c>
      <c r="N111" s="45" t="s">
        <v>2094</v>
      </c>
      <c r="O111" s="45" t="s">
        <v>2091</v>
      </c>
    </row>
    <row r="112" spans="1:15" s="41" customFormat="1" x14ac:dyDescent="0.25">
      <c r="A112" s="41">
        <f>IFERROR(VLOOKUP($C112,'CapEx by WBS and CSA'!$A$3:$C$372,2,FALSE),0)</f>
        <v>0</v>
      </c>
      <c r="B112" s="41">
        <f>IFERROR(VLOOKUP($C112,'CapEx by WBS and CSA'!$A$3:$C$372,3,FALSE),0)</f>
        <v>0</v>
      </c>
      <c r="C112" s="46" t="s">
        <v>2218</v>
      </c>
      <c r="D112" s="46">
        <v>1207</v>
      </c>
      <c r="E112" s="46" t="s">
        <v>660</v>
      </c>
      <c r="F112" s="46" t="s">
        <v>651</v>
      </c>
      <c r="G112" s="46" t="s">
        <v>534</v>
      </c>
      <c r="H112" s="46" t="s">
        <v>2105</v>
      </c>
      <c r="I112" s="45" t="s">
        <v>1633</v>
      </c>
      <c r="J112" s="59">
        <v>43040</v>
      </c>
      <c r="K112" s="72">
        <v>0</v>
      </c>
      <c r="L112" s="72">
        <v>0</v>
      </c>
      <c r="M112" s="72">
        <f>IFERROR(VLOOKUP(C112,'CapEx by WBS and CSA'!$A$3:$P$372,16,FALSE),0)</f>
        <v>0</v>
      </c>
      <c r="N112" s="45" t="s">
        <v>2094</v>
      </c>
      <c r="O112" s="45" t="s">
        <v>2091</v>
      </c>
    </row>
    <row r="113" spans="1:16" s="41" customFormat="1" x14ac:dyDescent="0.25">
      <c r="A113" s="41">
        <f>IFERROR(VLOOKUP($C113,'CapEx by WBS and CSA'!$A$3:$C$372,2,FALSE),0)</f>
        <v>0</v>
      </c>
      <c r="B113" s="41">
        <f>IFERROR(VLOOKUP($C113,'CapEx by WBS and CSA'!$A$3:$C$372,3,FALSE),0)</f>
        <v>0</v>
      </c>
      <c r="C113" s="46" t="s">
        <v>2219</v>
      </c>
      <c r="D113" s="46">
        <v>1257</v>
      </c>
      <c r="E113" s="46" t="s">
        <v>759</v>
      </c>
      <c r="F113" s="46" t="s">
        <v>651</v>
      </c>
      <c r="G113" s="46" t="s">
        <v>534</v>
      </c>
      <c r="H113" s="46" t="s">
        <v>2124</v>
      </c>
      <c r="I113" s="45" t="s">
        <v>1633</v>
      </c>
      <c r="J113" s="59">
        <v>43070</v>
      </c>
      <c r="K113" s="72">
        <v>0</v>
      </c>
      <c r="L113" s="72">
        <v>0</v>
      </c>
      <c r="M113" s="72">
        <f>IFERROR(VLOOKUP(C113,'CapEx by WBS and CSA'!$A$3:$P$372,16,FALSE),0)</f>
        <v>0</v>
      </c>
      <c r="N113" s="45" t="s">
        <v>2094</v>
      </c>
      <c r="O113" s="45" t="s">
        <v>2091</v>
      </c>
    </row>
    <row r="114" spans="1:16" s="41" customFormat="1" x14ac:dyDescent="0.25">
      <c r="A114" s="41">
        <f>IFERROR(VLOOKUP($C114,'CapEx by WBS and CSA'!$A$3:$C$372,2,FALSE),0)</f>
        <v>0</v>
      </c>
      <c r="B114" s="41">
        <f>IFERROR(VLOOKUP($C114,'CapEx by WBS and CSA'!$A$3:$C$372,3,FALSE),0)</f>
        <v>0</v>
      </c>
      <c r="C114" s="46" t="s">
        <v>2220</v>
      </c>
      <c r="D114" s="46">
        <v>1257</v>
      </c>
      <c r="E114" s="46" t="s">
        <v>759</v>
      </c>
      <c r="F114" s="46" t="s">
        <v>651</v>
      </c>
      <c r="G114" s="46" t="s">
        <v>534</v>
      </c>
      <c r="H114" s="46" t="s">
        <v>2089</v>
      </c>
      <c r="I114" s="45" t="s">
        <v>1633</v>
      </c>
      <c r="J114" s="59">
        <v>42736</v>
      </c>
      <c r="K114" s="72">
        <v>0</v>
      </c>
      <c r="L114" s="72">
        <v>0</v>
      </c>
      <c r="M114" s="72">
        <f>IFERROR(VLOOKUP(C114,'CapEx by WBS and CSA'!$A$3:$P$372,16,FALSE),0)</f>
        <v>0</v>
      </c>
      <c r="N114" s="45" t="s">
        <v>2094</v>
      </c>
      <c r="O114" s="45" t="s">
        <v>2091</v>
      </c>
    </row>
    <row r="115" spans="1:16" s="41" customFormat="1" x14ac:dyDescent="0.25">
      <c r="A115" s="41">
        <f>IFERROR(VLOOKUP($C115,'CapEx by WBS and CSA'!$A$3:$C$372,2,FALSE),0)</f>
        <v>0</v>
      </c>
      <c r="B115" s="41">
        <f>IFERROR(VLOOKUP($C115,'CapEx by WBS and CSA'!$A$3:$C$372,3,FALSE),0)</f>
        <v>0</v>
      </c>
      <c r="C115" s="46" t="s">
        <v>2221</v>
      </c>
      <c r="D115" s="46">
        <v>1216</v>
      </c>
      <c r="E115" s="46" t="s">
        <v>688</v>
      </c>
      <c r="F115" s="46" t="s">
        <v>651</v>
      </c>
      <c r="G115" s="46" t="s">
        <v>534</v>
      </c>
      <c r="H115" s="46" t="s">
        <v>2105</v>
      </c>
      <c r="I115" s="45" t="s">
        <v>1633</v>
      </c>
      <c r="J115" s="59">
        <v>43070</v>
      </c>
      <c r="K115" s="72">
        <v>0</v>
      </c>
      <c r="L115" s="72">
        <v>0</v>
      </c>
      <c r="M115" s="72">
        <f>IFERROR(VLOOKUP(C115,'CapEx by WBS and CSA'!$A$3:$P$372,16,FALSE),0)</f>
        <v>0</v>
      </c>
      <c r="N115" s="45" t="s">
        <v>2094</v>
      </c>
      <c r="O115" s="45" t="s">
        <v>2091</v>
      </c>
    </row>
    <row r="116" spans="1:16" s="41" customFormat="1" x14ac:dyDescent="0.25">
      <c r="A116" s="41">
        <f>IFERROR(VLOOKUP($C116,'CapEx by WBS and CSA'!$A$3:$C$372,2,FALSE),0)</f>
        <v>0</v>
      </c>
      <c r="B116" s="41">
        <f>IFERROR(VLOOKUP($C116,'CapEx by WBS and CSA'!$A$3:$C$372,3,FALSE),0)</f>
        <v>0</v>
      </c>
      <c r="C116" s="46" t="s">
        <v>2222</v>
      </c>
      <c r="D116" s="46">
        <v>1205</v>
      </c>
      <c r="E116" s="46" t="s">
        <v>649</v>
      </c>
      <c r="F116" s="46" t="s">
        <v>651</v>
      </c>
      <c r="G116" s="46" t="s">
        <v>534</v>
      </c>
      <c r="H116" s="46" t="s">
        <v>2117</v>
      </c>
      <c r="I116" s="45" t="s">
        <v>1633</v>
      </c>
      <c r="J116" s="59">
        <v>42826</v>
      </c>
      <c r="K116" s="72">
        <v>0</v>
      </c>
      <c r="L116" s="72">
        <v>0</v>
      </c>
      <c r="M116" s="72">
        <f>IFERROR(VLOOKUP(C116,'CapEx by WBS and CSA'!$A$3:$P$372,16,FALSE),0)</f>
        <v>0</v>
      </c>
      <c r="N116" s="45" t="s">
        <v>2094</v>
      </c>
      <c r="O116" s="45" t="s">
        <v>2091</v>
      </c>
    </row>
    <row r="117" spans="1:16" s="41" customFormat="1" x14ac:dyDescent="0.25">
      <c r="A117" s="41" t="str">
        <f>IFERROR(VLOOKUP($C117,'CapEx by WBS and CSA'!$A$3:$C$372,2,FALSE),0)</f>
        <v>CSA0038</v>
      </c>
      <c r="B117" s="41" t="str">
        <f>IFERROR(VLOOKUP($C117,'CapEx by WBS and CSA'!$A$3:$C$372,3,FALSE),0)</f>
        <v>DEEP (Data Enablement and Enrichment Platform)</v>
      </c>
      <c r="C117" s="46" t="s">
        <v>34</v>
      </c>
      <c r="D117" s="46">
        <v>1198</v>
      </c>
      <c r="E117" s="46" t="s">
        <v>641</v>
      </c>
      <c r="F117" s="46" t="s">
        <v>643</v>
      </c>
      <c r="G117" s="46" t="s">
        <v>534</v>
      </c>
      <c r="H117" s="46" t="s">
        <v>2129</v>
      </c>
      <c r="I117" s="45" t="s">
        <v>1638</v>
      </c>
      <c r="J117" s="59" t="s">
        <v>2118</v>
      </c>
      <c r="K117" s="72">
        <v>2172331.5499999998</v>
      </c>
      <c r="L117" s="72">
        <v>3500000</v>
      </c>
      <c r="M117" s="72">
        <f>IFERROR(VLOOKUP(C117,'CapEx by WBS and CSA'!$A$3:$P$372,16,FALSE),0)</f>
        <v>10207446.060183458</v>
      </c>
      <c r="N117" s="45" t="s">
        <v>2223</v>
      </c>
      <c r="O117" s="45" t="s">
        <v>2132</v>
      </c>
    </row>
    <row r="118" spans="1:16" s="41" customFormat="1" x14ac:dyDescent="0.25">
      <c r="A118" s="41">
        <f>IFERROR(VLOOKUP($C118,'CapEx by WBS and CSA'!$A$3:$C$372,2,FALSE),0)</f>
        <v>0</v>
      </c>
      <c r="B118" s="41">
        <f>IFERROR(VLOOKUP($C118,'CapEx by WBS and CSA'!$A$3:$C$372,3,FALSE),0)</f>
        <v>0</v>
      </c>
      <c r="C118" s="46" t="s">
        <v>2224</v>
      </c>
      <c r="D118" s="46">
        <v>1247</v>
      </c>
      <c r="E118" s="46" t="s">
        <v>765</v>
      </c>
      <c r="F118" s="46" t="s">
        <v>651</v>
      </c>
      <c r="G118" s="46" t="s">
        <v>534</v>
      </c>
      <c r="H118" s="46" t="s">
        <v>2100</v>
      </c>
      <c r="I118" s="45" t="s">
        <v>1633</v>
      </c>
      <c r="J118" s="59">
        <v>44531</v>
      </c>
      <c r="K118" s="72">
        <v>-81821</v>
      </c>
      <c r="L118" s="72">
        <v>0</v>
      </c>
      <c r="M118" s="72">
        <f>IFERROR(VLOOKUP(C118,'CapEx by WBS and CSA'!$A$3:$P$372,16,FALSE),0)</f>
        <v>0</v>
      </c>
      <c r="N118" s="45" t="s">
        <v>2094</v>
      </c>
      <c r="O118" s="45" t="s">
        <v>2091</v>
      </c>
    </row>
    <row r="119" spans="1:16" s="41" customFormat="1" x14ac:dyDescent="0.25">
      <c r="A119" s="41">
        <f>IFERROR(VLOOKUP($C119,'CapEx by WBS and CSA'!$A$3:$C$372,2,FALSE),0)</f>
        <v>0</v>
      </c>
      <c r="B119" s="41">
        <f>IFERROR(VLOOKUP($C119,'CapEx by WBS and CSA'!$A$3:$C$372,3,FALSE),0)</f>
        <v>0</v>
      </c>
      <c r="C119" s="46" t="s">
        <v>2225</v>
      </c>
      <c r="D119" s="46">
        <v>1231</v>
      </c>
      <c r="E119" s="46" t="s">
        <v>718</v>
      </c>
      <c r="F119" s="46" t="s">
        <v>651</v>
      </c>
      <c r="G119" s="46" t="s">
        <v>534</v>
      </c>
      <c r="H119" s="46" t="s">
        <v>2100</v>
      </c>
      <c r="I119" s="45" t="s">
        <v>1638</v>
      </c>
      <c r="J119" s="56" t="s">
        <v>2226</v>
      </c>
      <c r="K119" s="72">
        <v>3196588.3199999994</v>
      </c>
      <c r="L119" s="72">
        <v>3918091.4635995999</v>
      </c>
      <c r="M119" s="72">
        <f>IFERROR(VLOOKUP(C119,'CapEx by WBS and CSA'!$A$3:$P$372,16,FALSE),0)</f>
        <v>0</v>
      </c>
      <c r="N119" s="71"/>
      <c r="O119" s="71"/>
    </row>
    <row r="120" spans="1:16" s="41" customFormat="1" x14ac:dyDescent="0.25">
      <c r="A120" s="41">
        <f>IFERROR(VLOOKUP($C120,'CapEx by WBS and CSA'!$A$3:$C$372,2,FALSE),0)</f>
        <v>0</v>
      </c>
      <c r="B120" s="41">
        <f>IFERROR(VLOOKUP($C120,'CapEx by WBS and CSA'!$A$3:$C$372,3,FALSE),0)</f>
        <v>0</v>
      </c>
      <c r="C120" s="46" t="s">
        <v>2227</v>
      </c>
      <c r="D120" s="46">
        <v>1231</v>
      </c>
      <c r="E120" s="46" t="s">
        <v>718</v>
      </c>
      <c r="F120" s="46" t="s">
        <v>651</v>
      </c>
      <c r="G120" s="46" t="s">
        <v>534</v>
      </c>
      <c r="H120" s="46" t="s">
        <v>2100</v>
      </c>
      <c r="I120" s="45" t="s">
        <v>1633</v>
      </c>
      <c r="J120" s="59">
        <v>46357</v>
      </c>
      <c r="K120" s="72">
        <v>0</v>
      </c>
      <c r="L120" s="72">
        <v>0</v>
      </c>
      <c r="M120" s="72">
        <f>IFERROR(VLOOKUP(C120,'CapEx by WBS and CSA'!$A$3:$P$372,16,FALSE),0)</f>
        <v>0</v>
      </c>
      <c r="N120" s="71"/>
      <c r="O120" s="71"/>
    </row>
    <row r="121" spans="1:16" s="41" customFormat="1" x14ac:dyDescent="0.25">
      <c r="A121" s="41">
        <f>IFERROR(VLOOKUP($C121,'CapEx by WBS and CSA'!$A$3:$C$372,2,FALSE),0)</f>
        <v>0</v>
      </c>
      <c r="B121" s="41">
        <f>IFERROR(VLOOKUP($C121,'CapEx by WBS and CSA'!$A$3:$C$372,3,FALSE),0)</f>
        <v>0</v>
      </c>
      <c r="C121" s="46" t="s">
        <v>2228</v>
      </c>
      <c r="D121" s="46">
        <v>1226</v>
      </c>
      <c r="E121" s="46" t="s">
        <v>660</v>
      </c>
      <c r="F121" s="46" t="s">
        <v>651</v>
      </c>
      <c r="G121" s="46" t="s">
        <v>534</v>
      </c>
      <c r="H121" s="46" t="s">
        <v>2100</v>
      </c>
      <c r="I121" s="45" t="s">
        <v>1633</v>
      </c>
      <c r="J121" s="59">
        <v>44896</v>
      </c>
      <c r="K121" s="72">
        <v>-2216</v>
      </c>
      <c r="L121" s="72">
        <v>0</v>
      </c>
      <c r="M121" s="72">
        <f>IFERROR(VLOOKUP(C121,'CapEx by WBS and CSA'!$A$3:$P$372,16,FALSE),0)</f>
        <v>0</v>
      </c>
      <c r="N121" s="45" t="s">
        <v>2094</v>
      </c>
      <c r="O121" s="45" t="s">
        <v>2091</v>
      </c>
    </row>
    <row r="122" spans="1:16" s="41" customFormat="1" x14ac:dyDescent="0.25">
      <c r="A122" s="41">
        <f>IFERROR(VLOOKUP($C122,'CapEx by WBS and CSA'!$A$3:$C$372,2,FALSE),0)</f>
        <v>0</v>
      </c>
      <c r="B122" s="41">
        <f>IFERROR(VLOOKUP($C122,'CapEx by WBS and CSA'!$A$3:$C$372,3,FALSE),0)</f>
        <v>0</v>
      </c>
      <c r="C122" s="46" t="s">
        <v>2229</v>
      </c>
      <c r="D122" s="46">
        <v>1247</v>
      </c>
      <c r="E122" s="46" t="s">
        <v>765</v>
      </c>
      <c r="F122" s="46" t="s">
        <v>651</v>
      </c>
      <c r="G122" s="46" t="s">
        <v>534</v>
      </c>
      <c r="H122" s="46" t="s">
        <v>2100</v>
      </c>
      <c r="I122" s="45" t="s">
        <v>1633</v>
      </c>
      <c r="J122" s="59">
        <v>45200</v>
      </c>
      <c r="K122" s="72">
        <v>1390906.0399999998</v>
      </c>
      <c r="L122" s="72">
        <v>1572847.9999996</v>
      </c>
      <c r="M122" s="72">
        <f>IFERROR(VLOOKUP(C122,'CapEx by WBS and CSA'!$A$3:$P$372,16,FALSE),0)</f>
        <v>0</v>
      </c>
      <c r="N122" s="71"/>
      <c r="O122" s="71"/>
    </row>
    <row r="123" spans="1:16" s="41" customFormat="1" x14ac:dyDescent="0.25">
      <c r="A123" s="41" t="str">
        <f>IFERROR(VLOOKUP($C123,'CapEx by WBS and CSA'!$A$3:$C$372,2,FALSE),0)</f>
        <v>CSA0037</v>
      </c>
      <c r="B123" s="41" t="str">
        <f>IFERROR(VLOOKUP($C123,'CapEx by WBS and CSA'!$A$3:$C$372,3,FALSE),0)</f>
        <v>Data Lake &amp; Data Analytics</v>
      </c>
      <c r="C123" s="46" t="s">
        <v>36</v>
      </c>
      <c r="D123" s="46">
        <v>1198</v>
      </c>
      <c r="E123" s="46" t="s">
        <v>641</v>
      </c>
      <c r="F123" s="46" t="s">
        <v>643</v>
      </c>
      <c r="G123" s="46" t="s">
        <v>534</v>
      </c>
      <c r="H123" s="46" t="s">
        <v>2100</v>
      </c>
      <c r="I123" s="45" t="s">
        <v>1638</v>
      </c>
      <c r="J123" s="59" t="s">
        <v>2118</v>
      </c>
      <c r="K123" s="72">
        <v>783614.21000000008</v>
      </c>
      <c r="L123" s="72">
        <v>1365207.8848000001</v>
      </c>
      <c r="M123" s="72">
        <f>IFERROR(VLOOKUP(C123,'CapEx by WBS and CSA'!$A$3:$P$372,16,FALSE),0)</f>
        <v>6048066.8315769946</v>
      </c>
      <c r="N123" s="45" t="s">
        <v>2223</v>
      </c>
      <c r="O123" s="45" t="s">
        <v>2132</v>
      </c>
    </row>
    <row r="124" spans="1:16" s="41" customFormat="1" x14ac:dyDescent="0.25">
      <c r="A124" s="41" t="str">
        <f>IFERROR(VLOOKUP($C124,'CapEx by WBS and CSA'!$A$3:$C$372,2,FALSE),0)</f>
        <v>CSA0037</v>
      </c>
      <c r="B124" s="41" t="str">
        <f>IFERROR(VLOOKUP($C124,'CapEx by WBS and CSA'!$A$3:$C$372,3,FALSE),0)</f>
        <v>Data Lake &amp; Data Analytics</v>
      </c>
      <c r="C124" s="46" t="s">
        <v>37</v>
      </c>
      <c r="D124" s="46">
        <v>1198</v>
      </c>
      <c r="E124" s="46" t="s">
        <v>641</v>
      </c>
      <c r="F124" s="46" t="s">
        <v>643</v>
      </c>
      <c r="G124" s="46" t="s">
        <v>534</v>
      </c>
      <c r="H124" s="46" t="s">
        <v>2100</v>
      </c>
      <c r="I124" s="45" t="s">
        <v>1638</v>
      </c>
      <c r="J124" s="59" t="s">
        <v>2118</v>
      </c>
      <c r="K124" s="72">
        <v>345778.79</v>
      </c>
      <c r="L124" s="72">
        <v>0</v>
      </c>
      <c r="M124" s="72">
        <f>IFERROR(VLOOKUP(C124,'CapEx by WBS and CSA'!$A$3:$P$372,16,FALSE),0)</f>
        <v>672007.42573077779</v>
      </c>
      <c r="N124" s="45" t="s">
        <v>2223</v>
      </c>
      <c r="O124" s="45" t="s">
        <v>2132</v>
      </c>
    </row>
    <row r="125" spans="1:16" s="41" customFormat="1" x14ac:dyDescent="0.25">
      <c r="A125" s="41" t="str">
        <f>IFERROR(VLOOKUP($C125,'CapEx by WBS and CSA'!$A$3:$C$372,2,FALSE),0)</f>
        <v>CSA0003</v>
      </c>
      <c r="B125" s="41" t="str">
        <f>IFERROR(VLOOKUP($C125,'CapEx by WBS and CSA'!$A$3:$C$372,3,FALSE),0)</f>
        <v>Front Office Enhancements - PCI S/W Restack</v>
      </c>
      <c r="C125" s="46" t="s">
        <v>38</v>
      </c>
      <c r="D125" s="46">
        <v>1216</v>
      </c>
      <c r="E125" s="46" t="s">
        <v>688</v>
      </c>
      <c r="F125" s="46" t="s">
        <v>651</v>
      </c>
      <c r="G125" s="46" t="s">
        <v>534</v>
      </c>
      <c r="H125" s="46" t="s">
        <v>2100</v>
      </c>
      <c r="I125" s="45" t="s">
        <v>1638</v>
      </c>
      <c r="J125" s="59" t="s">
        <v>2230</v>
      </c>
      <c r="K125" s="72">
        <v>1164993.25</v>
      </c>
      <c r="L125" s="72">
        <v>3938900.0000004</v>
      </c>
      <c r="M125" s="72">
        <f>IFERROR(VLOOKUP(C125,'CapEx by WBS and CSA'!$A$3:$P$372,16,FALSE),0)</f>
        <v>629505.11009933986</v>
      </c>
      <c r="N125" s="58" t="s">
        <v>2231</v>
      </c>
      <c r="O125" s="45" t="s">
        <v>2091</v>
      </c>
    </row>
    <row r="126" spans="1:16" s="41" customFormat="1" x14ac:dyDescent="0.25">
      <c r="A126" s="41" t="str">
        <f>IFERROR(VLOOKUP($C126,'CapEx by WBS and CSA'!$A$3:$C$372,2,FALSE),0)</f>
        <v>CSA0058</v>
      </c>
      <c r="B126" s="41" t="str">
        <f>IFERROR(VLOOKUP($C126,'CapEx by WBS and CSA'!$A$3:$C$372,3,FALSE),0)</f>
        <v>EMS Platform Replacement</v>
      </c>
      <c r="C126" s="46" t="s">
        <v>40</v>
      </c>
      <c r="D126" s="46">
        <v>1233</v>
      </c>
      <c r="E126" s="46" t="s">
        <v>725</v>
      </c>
      <c r="F126" s="46" t="s">
        <v>651</v>
      </c>
      <c r="G126" s="46" t="s">
        <v>534</v>
      </c>
      <c r="H126" s="46" t="s">
        <v>2100</v>
      </c>
      <c r="I126" s="45" t="s">
        <v>1633</v>
      </c>
      <c r="J126" s="59">
        <v>46296</v>
      </c>
      <c r="K126" s="72">
        <v>677751.19999999984</v>
      </c>
      <c r="L126" s="72">
        <v>2005370.6311995999</v>
      </c>
      <c r="M126" s="72">
        <f>IFERROR(VLOOKUP(C126,'CapEx by WBS and CSA'!$A$3:$P$372,16,FALSE),0)</f>
        <v>28091171.845020682</v>
      </c>
      <c r="N126" s="45" t="s">
        <v>2232</v>
      </c>
      <c r="O126" s="45" t="s">
        <v>2132</v>
      </c>
    </row>
    <row r="127" spans="1:16" s="41" customFormat="1" x14ac:dyDescent="0.25">
      <c r="A127" s="41" t="str">
        <f>IFERROR(VLOOKUP($C127,'CapEx by WBS and CSA'!$A$3:$C$372,2,FALSE),0)</f>
        <v>CSA0025</v>
      </c>
      <c r="B127" s="41" t="str">
        <f>IFERROR(VLOOKUP($C127,'CapEx by WBS and CSA'!$A$3:$C$372,3,FALSE),0)</f>
        <v>Click Schedule Replacement</v>
      </c>
      <c r="C127" s="46" t="s">
        <v>42</v>
      </c>
      <c r="D127" s="46">
        <v>1280</v>
      </c>
      <c r="E127" s="46" t="s">
        <v>818</v>
      </c>
      <c r="F127" s="46" t="s">
        <v>651</v>
      </c>
      <c r="G127" s="46" t="s">
        <v>534</v>
      </c>
      <c r="H127" s="46" t="s">
        <v>2100</v>
      </c>
      <c r="I127" s="45" t="s">
        <v>1633</v>
      </c>
      <c r="J127" s="59">
        <v>45627</v>
      </c>
      <c r="K127" s="72">
        <v>2519742.3899999997</v>
      </c>
      <c r="L127" s="72">
        <v>6656215.9856000002</v>
      </c>
      <c r="M127" s="72">
        <f>IFERROR(VLOOKUP(C127,'CapEx by WBS and CSA'!$A$3:$P$372,16,FALSE),0)</f>
        <v>5823065.1455827318</v>
      </c>
      <c r="N127" s="45" t="s">
        <v>2223</v>
      </c>
      <c r="O127" s="45" t="s">
        <v>2132</v>
      </c>
    </row>
    <row r="128" spans="1:16" s="41" customFormat="1" x14ac:dyDescent="0.25">
      <c r="A128" s="41" t="str">
        <f>IFERROR(VLOOKUP($C128,'CapEx by WBS and CSA'!$A$3:$C$372,2,FALSE),0)</f>
        <v>CSA0028</v>
      </c>
      <c r="B128" s="41" t="str">
        <f>IFERROR(VLOOKUP($C128,'CapEx by WBS and CSA'!$A$3:$C$372,3,FALSE),0)</f>
        <v>Complex Billing</v>
      </c>
      <c r="C128" s="46" t="s">
        <v>43</v>
      </c>
      <c r="D128" s="46">
        <v>1247</v>
      </c>
      <c r="E128" s="46" t="s">
        <v>765</v>
      </c>
      <c r="F128" s="46" t="s">
        <v>651</v>
      </c>
      <c r="G128" s="46" t="s">
        <v>534</v>
      </c>
      <c r="H128" s="46" t="s">
        <v>2100</v>
      </c>
      <c r="I128" s="45" t="s">
        <v>1633</v>
      </c>
      <c r="J128" s="59">
        <v>45536</v>
      </c>
      <c r="K128" s="72">
        <v>1311252.2000000002</v>
      </c>
      <c r="L128" s="72">
        <v>3002961.4864796</v>
      </c>
      <c r="M128" s="72">
        <f>IFERROR(VLOOKUP(C128,'CapEx by WBS and CSA'!$A$3:$P$372,16,FALSE),0)</f>
        <v>5276557.7098725121</v>
      </c>
      <c r="N128" s="45" t="s">
        <v>2233</v>
      </c>
      <c r="O128" s="45" t="s">
        <v>2132</v>
      </c>
      <c r="P128" s="71"/>
    </row>
    <row r="129" spans="1:16" s="41" customFormat="1" x14ac:dyDescent="0.25">
      <c r="A129" s="41">
        <f>IFERROR(VLOOKUP($C129,'CapEx by WBS and CSA'!$A$3:$C$372,2,FALSE),0)</f>
        <v>0</v>
      </c>
      <c r="B129" s="41">
        <f>IFERROR(VLOOKUP($C129,'CapEx by WBS and CSA'!$A$3:$C$372,3,FALSE),0)</f>
        <v>0</v>
      </c>
      <c r="C129" s="46" t="s">
        <v>2234</v>
      </c>
      <c r="D129" s="46">
        <v>1247</v>
      </c>
      <c r="E129" s="46" t="s">
        <v>765</v>
      </c>
      <c r="F129" s="46" t="s">
        <v>651</v>
      </c>
      <c r="G129" s="46" t="s">
        <v>534</v>
      </c>
      <c r="H129" s="46" t="s">
        <v>2100</v>
      </c>
      <c r="I129" s="45" t="s">
        <v>1633</v>
      </c>
      <c r="J129" s="59">
        <v>45536</v>
      </c>
      <c r="K129" s="72">
        <v>0</v>
      </c>
      <c r="L129" s="72">
        <v>0</v>
      </c>
      <c r="M129" s="72">
        <f>IFERROR(VLOOKUP(C129,'CapEx by WBS and CSA'!$A$3:$P$372,16,FALSE),0)</f>
        <v>0</v>
      </c>
      <c r="N129" s="71"/>
      <c r="O129" s="71"/>
      <c r="P129" s="71"/>
    </row>
    <row r="130" spans="1:16" s="41" customFormat="1" x14ac:dyDescent="0.25">
      <c r="A130" s="41" t="str">
        <f>IFERROR(VLOOKUP($C130,'CapEx by WBS and CSA'!$A$3:$C$372,2,FALSE),0)</f>
        <v>CSA0032</v>
      </c>
      <c r="B130" s="41" t="str">
        <f>IFERROR(VLOOKUP($C130,'CapEx by WBS and CSA'!$A$3:$C$372,3,FALSE),0)</f>
        <v>Customer Relationship Management (CRM)</v>
      </c>
      <c r="C130" s="46" t="s">
        <v>45</v>
      </c>
      <c r="D130" s="46">
        <v>1247</v>
      </c>
      <c r="E130" s="46" t="s">
        <v>765</v>
      </c>
      <c r="F130" s="46" t="s">
        <v>651</v>
      </c>
      <c r="G130" s="46" t="s">
        <v>534</v>
      </c>
      <c r="H130" s="46" t="s">
        <v>2100</v>
      </c>
      <c r="I130" s="45" t="s">
        <v>1638</v>
      </c>
      <c r="J130" s="56" t="s">
        <v>2235</v>
      </c>
      <c r="K130" s="72">
        <v>1910011.9999999998</v>
      </c>
      <c r="L130" s="72">
        <v>1804621.9977599999</v>
      </c>
      <c r="M130" s="72">
        <f>IFERROR(VLOOKUP(C130,'CapEx by WBS and CSA'!$A$3:$P$372,16,FALSE),0)</f>
        <v>2893376.768074187</v>
      </c>
      <c r="N130" s="45" t="s">
        <v>2236</v>
      </c>
      <c r="O130" s="45" t="s">
        <v>2132</v>
      </c>
      <c r="P130" s="71"/>
    </row>
    <row r="131" spans="1:16" s="41" customFormat="1" x14ac:dyDescent="0.25">
      <c r="A131" s="41" t="str">
        <f>IFERROR(VLOOKUP($C131,'CapEx by WBS and CSA'!$A$3:$C$372,2,FALSE),0)</f>
        <v>CSA0032</v>
      </c>
      <c r="B131" s="41" t="str">
        <f>IFERROR(VLOOKUP($C131,'CapEx by WBS and CSA'!$A$3:$C$372,3,FALSE),0)</f>
        <v>Customer Relationship Management (CRM)</v>
      </c>
      <c r="C131" s="46" t="s">
        <v>46</v>
      </c>
      <c r="D131" s="46">
        <v>1247</v>
      </c>
      <c r="E131" s="46" t="s">
        <v>765</v>
      </c>
      <c r="F131" s="46" t="s">
        <v>651</v>
      </c>
      <c r="G131" s="46" t="s">
        <v>534</v>
      </c>
      <c r="H131" s="46" t="s">
        <v>2100</v>
      </c>
      <c r="I131" s="45" t="s">
        <v>1638</v>
      </c>
      <c r="J131" s="56" t="s">
        <v>2235</v>
      </c>
      <c r="K131" s="72">
        <v>564589.22000000009</v>
      </c>
      <c r="L131" s="72">
        <v>0</v>
      </c>
      <c r="M131" s="72">
        <f>IFERROR(VLOOKUP(C131,'CapEx by WBS and CSA'!$A$3:$P$372,16,FALSE),0)</f>
        <v>321486.30756379804</v>
      </c>
      <c r="N131" s="45" t="s">
        <v>2236</v>
      </c>
      <c r="O131" s="45" t="s">
        <v>2132</v>
      </c>
      <c r="P131" s="71"/>
    </row>
    <row r="132" spans="1:16" s="41" customFormat="1" x14ac:dyDescent="0.25">
      <c r="A132" s="41" t="str">
        <f>IFERROR(VLOOKUP($C132,'CapEx by WBS and CSA'!$A$3:$C$372,2,FALSE),0)</f>
        <v>CSA0167</v>
      </c>
      <c r="B132" s="41" t="str">
        <f>IFERROR(VLOOKUP($C132,'CapEx by WBS and CSA'!$A$3:$C$372,3,FALSE),0)</f>
        <v>Transmission &amp; Generation Facilities DB</v>
      </c>
      <c r="C132" s="46" t="s">
        <v>47</v>
      </c>
      <c r="D132" s="46">
        <v>1205</v>
      </c>
      <c r="E132" s="46" t="s">
        <v>649</v>
      </c>
      <c r="F132" s="46" t="s">
        <v>651</v>
      </c>
      <c r="G132" s="46" t="s">
        <v>534</v>
      </c>
      <c r="H132" s="46" t="s">
        <v>2100</v>
      </c>
      <c r="I132" s="45" t="s">
        <v>1633</v>
      </c>
      <c r="J132" s="59">
        <v>45261</v>
      </c>
      <c r="K132" s="72">
        <v>377235.20999999996</v>
      </c>
      <c r="L132" s="72">
        <v>1684642</v>
      </c>
      <c r="M132" s="72">
        <f>IFERROR(VLOOKUP(C132,'CapEx by WBS and CSA'!$A$3:$P$372,16,FALSE),0)</f>
        <v>380548.63100233435</v>
      </c>
      <c r="N132" s="71"/>
      <c r="O132" s="45" t="s">
        <v>2132</v>
      </c>
      <c r="P132" s="71"/>
    </row>
    <row r="133" spans="1:16" s="41" customFormat="1" x14ac:dyDescent="0.25">
      <c r="A133" s="41">
        <f>IFERROR(VLOOKUP($C133,'CapEx by WBS and CSA'!$A$3:$C$372,2,FALSE),0)</f>
        <v>0</v>
      </c>
      <c r="B133" s="41">
        <f>IFERROR(VLOOKUP($C133,'CapEx by WBS and CSA'!$A$3:$C$372,3,FALSE),0)</f>
        <v>0</v>
      </c>
      <c r="C133" s="46" t="s">
        <v>2237</v>
      </c>
      <c r="D133" s="46">
        <v>1245</v>
      </c>
      <c r="E133" s="46" t="s">
        <v>759</v>
      </c>
      <c r="F133" s="46" t="s">
        <v>651</v>
      </c>
      <c r="G133" s="46" t="s">
        <v>534</v>
      </c>
      <c r="H133" s="46" t="s">
        <v>2100</v>
      </c>
      <c r="I133" s="45" t="s">
        <v>1633</v>
      </c>
      <c r="J133" s="59">
        <v>45231</v>
      </c>
      <c r="K133" s="72">
        <v>173473.87000000002</v>
      </c>
      <c r="L133" s="72">
        <v>461031.9999996</v>
      </c>
      <c r="M133" s="72">
        <f>IFERROR(VLOOKUP(C133,'CapEx by WBS and CSA'!$A$3:$P$372,16,FALSE),0)</f>
        <v>0</v>
      </c>
      <c r="N133" s="71"/>
      <c r="O133" s="71"/>
      <c r="P133" s="71"/>
    </row>
    <row r="134" spans="1:16" s="41" customFormat="1" x14ac:dyDescent="0.25">
      <c r="A134" s="41" t="str">
        <f>IFERROR(VLOOKUP($C134,'CapEx by WBS and CSA'!$A$3:$C$372,2,FALSE),0)</f>
        <v>CSA0013</v>
      </c>
      <c r="B134" s="41" t="str">
        <f>IFERROR(VLOOKUP($C134,'CapEx by WBS and CSA'!$A$3:$C$372,3,FALSE),0)</f>
        <v>Asset Change Work Management</v>
      </c>
      <c r="C134" s="46" t="s">
        <v>49</v>
      </c>
      <c r="D134" s="46">
        <v>1245</v>
      </c>
      <c r="E134" s="46" t="s">
        <v>759</v>
      </c>
      <c r="F134" s="46" t="s">
        <v>651</v>
      </c>
      <c r="G134" s="46" t="s">
        <v>534</v>
      </c>
      <c r="H134" s="46" t="s">
        <v>2100</v>
      </c>
      <c r="I134" s="45" t="s">
        <v>1633</v>
      </c>
      <c r="J134" s="59">
        <v>45992</v>
      </c>
      <c r="K134" s="72">
        <v>94120.53</v>
      </c>
      <c r="L134" s="72">
        <v>1500000</v>
      </c>
      <c r="M134" s="72">
        <f>IFERROR(VLOOKUP(C134,'CapEx by WBS and CSA'!$A$3:$P$372,16,FALSE),0)</f>
        <v>3883729.1239240421</v>
      </c>
      <c r="N134" s="71"/>
      <c r="O134" s="45" t="s">
        <v>2132</v>
      </c>
      <c r="P134" s="71"/>
    </row>
    <row r="135" spans="1:16" s="41" customFormat="1" ht="30" x14ac:dyDescent="0.25">
      <c r="A135" s="41">
        <f>IFERROR(VLOOKUP($C135,'CapEx by WBS and CSA'!$A$3:$C$372,2,FALSE),0)</f>
        <v>0</v>
      </c>
      <c r="B135" s="41">
        <f>IFERROR(VLOOKUP($C135,'CapEx by WBS and CSA'!$A$3:$C$372,3,FALSE),0)</f>
        <v>0</v>
      </c>
      <c r="C135" s="46" t="s">
        <v>2238</v>
      </c>
      <c r="D135" s="46">
        <v>1207</v>
      </c>
      <c r="E135" s="46" t="s">
        <v>660</v>
      </c>
      <c r="F135" s="46" t="s">
        <v>651</v>
      </c>
      <c r="G135" s="46" t="s">
        <v>534</v>
      </c>
      <c r="H135" s="46" t="s">
        <v>2100</v>
      </c>
      <c r="I135" s="45" t="s">
        <v>1638</v>
      </c>
      <c r="J135" s="56" t="s">
        <v>2239</v>
      </c>
      <c r="K135" s="72">
        <v>0</v>
      </c>
      <c r="L135" s="72">
        <v>250000</v>
      </c>
      <c r="M135" s="72">
        <f>IFERROR(VLOOKUP(C135,'CapEx by WBS and CSA'!$A$3:$P$372,16,FALSE),0)</f>
        <v>0</v>
      </c>
      <c r="N135" s="45" t="s">
        <v>2240</v>
      </c>
      <c r="O135" s="45" t="s">
        <v>2091</v>
      </c>
      <c r="P135" s="45" t="s">
        <v>2241</v>
      </c>
    </row>
    <row r="136" spans="1:16" s="41" customFormat="1" ht="30" x14ac:dyDescent="0.25">
      <c r="A136" s="41">
        <f>IFERROR(VLOOKUP($C136,'CapEx by WBS and CSA'!$A$3:$C$372,2,FALSE),0)</f>
        <v>0</v>
      </c>
      <c r="B136" s="41">
        <f>IFERROR(VLOOKUP($C136,'CapEx by WBS and CSA'!$A$3:$C$372,3,FALSE),0)</f>
        <v>0</v>
      </c>
      <c r="C136" s="46" t="s">
        <v>2242</v>
      </c>
      <c r="D136" s="46">
        <v>1207</v>
      </c>
      <c r="E136" s="46" t="s">
        <v>660</v>
      </c>
      <c r="F136" s="46" t="s">
        <v>651</v>
      </c>
      <c r="G136" s="46" t="s">
        <v>534</v>
      </c>
      <c r="H136" s="46" t="s">
        <v>2100</v>
      </c>
      <c r="I136" s="45" t="s">
        <v>1638</v>
      </c>
      <c r="J136" s="56" t="s">
        <v>2239</v>
      </c>
      <c r="K136" s="72">
        <v>0</v>
      </c>
      <c r="L136" s="72">
        <v>0</v>
      </c>
      <c r="M136" s="72">
        <f>IFERROR(VLOOKUP(C136,'CapEx by WBS and CSA'!$A$3:$P$372,16,FALSE),0)</f>
        <v>0</v>
      </c>
      <c r="N136" s="45" t="s">
        <v>2240</v>
      </c>
      <c r="O136" s="45" t="s">
        <v>2091</v>
      </c>
      <c r="P136" s="45" t="s">
        <v>2241</v>
      </c>
    </row>
    <row r="137" spans="1:16" s="41" customFormat="1" x14ac:dyDescent="0.25">
      <c r="A137" s="41" t="str">
        <f>IFERROR(VLOOKUP($C137,'CapEx by WBS and CSA'!$A$3:$C$372,2,FALSE),0)</f>
        <v>CSA0042</v>
      </c>
      <c r="B137" s="41" t="str">
        <f>IFERROR(VLOOKUP($C137,'CapEx by WBS and CSA'!$A$3:$C$372,3,FALSE),0)</f>
        <v>Distributed Energy Resource Management System (DERMS)</v>
      </c>
      <c r="C137" s="46" t="s">
        <v>50</v>
      </c>
      <c r="D137" s="46">
        <v>1258</v>
      </c>
      <c r="E137" s="46" t="s">
        <v>790</v>
      </c>
      <c r="F137" s="46" t="s">
        <v>651</v>
      </c>
      <c r="G137" s="46" t="s">
        <v>534</v>
      </c>
      <c r="H137" s="46" t="s">
        <v>2100</v>
      </c>
      <c r="I137" s="45" t="s">
        <v>1633</v>
      </c>
      <c r="J137" s="59">
        <v>46357</v>
      </c>
      <c r="K137" s="72">
        <v>0</v>
      </c>
      <c r="L137" s="72">
        <v>0</v>
      </c>
      <c r="M137" s="72">
        <f>IFERROR(VLOOKUP(C137,'CapEx by WBS and CSA'!$A$3:$P$372,16,FALSE),0)</f>
        <v>4150563.4133084239</v>
      </c>
      <c r="N137" s="45" t="s">
        <v>2223</v>
      </c>
      <c r="O137" s="45" t="s">
        <v>2132</v>
      </c>
      <c r="P137" s="71"/>
    </row>
    <row r="138" spans="1:16" s="41" customFormat="1" x14ac:dyDescent="0.25">
      <c r="A138" s="41" t="str">
        <f>IFERROR(VLOOKUP($C138,'CapEx by WBS and CSA'!$A$3:$C$372,2,FALSE),0)</f>
        <v>CSA0021</v>
      </c>
      <c r="B138" s="41" t="str">
        <f>IFERROR(VLOOKUP($C138,'CapEx by WBS and CSA'!$A$3:$C$372,3,FALSE),0)</f>
        <v>CAISO E-DAM (Enhanced Day-Ahead Market)</v>
      </c>
      <c r="C138" s="46" t="s">
        <v>52</v>
      </c>
      <c r="D138" s="46">
        <v>1216</v>
      </c>
      <c r="E138" s="46" t="s">
        <v>688</v>
      </c>
      <c r="F138" s="46" t="s">
        <v>651</v>
      </c>
      <c r="G138" s="46" t="s">
        <v>534</v>
      </c>
      <c r="H138" s="46" t="s">
        <v>2100</v>
      </c>
      <c r="I138" s="45" t="s">
        <v>1633</v>
      </c>
      <c r="J138" s="59">
        <v>45901</v>
      </c>
      <c r="K138" s="72">
        <v>0</v>
      </c>
      <c r="L138" s="72">
        <v>4256556.9999996005</v>
      </c>
      <c r="M138" s="72">
        <f>IFERROR(VLOOKUP(C138,'CapEx by WBS and CSA'!$A$3:$P$372,16,FALSE),0)</f>
        <v>4340164.0516681913</v>
      </c>
      <c r="N138" s="45" t="s">
        <v>2243</v>
      </c>
      <c r="O138" s="45" t="s">
        <v>2132</v>
      </c>
      <c r="P138" s="71"/>
    </row>
    <row r="139" spans="1:16" s="41" customFormat="1" x14ac:dyDescent="0.25">
      <c r="A139" s="41" t="str">
        <f>IFERROR(VLOOKUP($C139,'CapEx by WBS and CSA'!$A$3:$C$372,2,FALSE),0)</f>
        <v>CSA0108</v>
      </c>
      <c r="B139" s="41" t="str">
        <f>IFERROR(VLOOKUP($C139,'CapEx by WBS and CSA'!$A$3:$C$372,3,FALSE),0)</f>
        <v>Hosting Capacity Analysis</v>
      </c>
      <c r="C139" s="46" t="s">
        <v>53</v>
      </c>
      <c r="D139" s="46">
        <v>1205</v>
      </c>
      <c r="E139" s="46" t="s">
        <v>649</v>
      </c>
      <c r="F139" s="46" t="s">
        <v>651</v>
      </c>
      <c r="G139" s="46" t="s">
        <v>534</v>
      </c>
      <c r="H139" s="46" t="s">
        <v>2100</v>
      </c>
      <c r="I139" s="45" t="s">
        <v>1633</v>
      </c>
      <c r="J139" s="59">
        <v>45627</v>
      </c>
      <c r="K139" s="72">
        <v>212079.11</v>
      </c>
      <c r="L139" s="72">
        <v>1823999.9999994</v>
      </c>
      <c r="M139" s="72">
        <f>IFERROR(VLOOKUP(C139,'CapEx by WBS and CSA'!$A$3:$P$372,16,FALSE),0)</f>
        <v>3704147.5727827554</v>
      </c>
      <c r="N139" s="45" t="s">
        <v>2244</v>
      </c>
      <c r="O139" s="45" t="s">
        <v>2132</v>
      </c>
      <c r="P139" s="71"/>
    </row>
    <row r="140" spans="1:16" s="41" customFormat="1" x14ac:dyDescent="0.25">
      <c r="A140" s="41">
        <f>IFERROR(VLOOKUP($C140,'CapEx by WBS and CSA'!$A$3:$C$372,2,FALSE),0)</f>
        <v>0</v>
      </c>
      <c r="B140" s="41">
        <f>IFERROR(VLOOKUP($C140,'CapEx by WBS and CSA'!$A$3:$C$372,3,FALSE),0)</f>
        <v>0</v>
      </c>
      <c r="C140" s="46" t="s">
        <v>2245</v>
      </c>
      <c r="D140" s="46">
        <v>1216</v>
      </c>
      <c r="E140" s="46" t="s">
        <v>688</v>
      </c>
      <c r="F140" s="46" t="s">
        <v>651</v>
      </c>
      <c r="G140" s="46" t="s">
        <v>534</v>
      </c>
      <c r="H140" s="46" t="s">
        <v>2100</v>
      </c>
      <c r="I140" s="45" t="s">
        <v>1633</v>
      </c>
      <c r="J140" s="59">
        <v>45200</v>
      </c>
      <c r="K140" s="72">
        <v>199678.27</v>
      </c>
      <c r="L140" s="72">
        <v>0</v>
      </c>
      <c r="M140" s="72">
        <f>IFERROR(VLOOKUP(C140,'CapEx by WBS and CSA'!$A$3:$P$372,16,FALSE),0)</f>
        <v>0</v>
      </c>
      <c r="N140" s="71"/>
      <c r="O140" s="71"/>
      <c r="P140" s="71"/>
    </row>
    <row r="141" spans="1:16" s="41" customFormat="1" x14ac:dyDescent="0.25">
      <c r="A141" s="41" t="str">
        <f>IFERROR(VLOOKUP($C141,'CapEx by WBS and CSA'!$A$3:$C$372,2,FALSE),0)</f>
        <v>CSA0225</v>
      </c>
      <c r="B141" s="41" t="str">
        <f>IFERROR(VLOOKUP($C141,'CapEx by WBS and CSA'!$A$3:$C$372,3,FALSE),0)</f>
        <v>PM Tool for C&amp;SP</v>
      </c>
      <c r="C141" s="46" t="s">
        <v>54</v>
      </c>
      <c r="D141" s="46">
        <v>1245</v>
      </c>
      <c r="E141" s="46" t="s">
        <v>759</v>
      </c>
      <c r="F141" s="46" t="s">
        <v>651</v>
      </c>
      <c r="G141" s="46" t="s">
        <v>534</v>
      </c>
      <c r="H141" s="46" t="s">
        <v>2100</v>
      </c>
      <c r="I141" s="45" t="s">
        <v>1633</v>
      </c>
      <c r="J141" s="59">
        <v>45627</v>
      </c>
      <c r="K141" s="72">
        <v>0</v>
      </c>
      <c r="L141" s="72">
        <v>0</v>
      </c>
      <c r="M141" s="72">
        <f>IFERROR(VLOOKUP(C141,'CapEx by WBS and CSA'!$A$3:$P$372,16,FALSE),0)</f>
        <v>1893384.5821680964</v>
      </c>
      <c r="N141" s="45" t="s">
        <v>2246</v>
      </c>
      <c r="O141" s="45" t="s">
        <v>2132</v>
      </c>
      <c r="P141" s="71"/>
    </row>
    <row r="142" spans="1:16" s="41" customFormat="1" x14ac:dyDescent="0.25">
      <c r="A142" s="41" t="str">
        <f>IFERROR(VLOOKUP($C142,'CapEx by WBS and CSA'!$A$3:$C$372,2,FALSE),0)</f>
        <v>CSA0228</v>
      </c>
      <c r="B142" s="41" t="str">
        <f>IFERROR(VLOOKUP($C142,'CapEx by WBS and CSA'!$A$3:$C$372,3,FALSE),0)</f>
        <v>Substation Forms Automation</v>
      </c>
      <c r="C142" s="46" t="s">
        <v>55</v>
      </c>
      <c r="D142" s="46">
        <v>1245</v>
      </c>
      <c r="E142" s="46" t="s">
        <v>759</v>
      </c>
      <c r="F142" s="46" t="s">
        <v>651</v>
      </c>
      <c r="G142" s="46" t="s">
        <v>534</v>
      </c>
      <c r="H142" s="46" t="s">
        <v>2100</v>
      </c>
      <c r="I142" s="45" t="s">
        <v>1633</v>
      </c>
      <c r="J142" s="59">
        <v>45992</v>
      </c>
      <c r="K142" s="72">
        <v>0</v>
      </c>
      <c r="L142" s="72">
        <v>0</v>
      </c>
      <c r="M142" s="72">
        <f>IFERROR(VLOOKUP(C142,'CapEx by WBS and CSA'!$A$3:$P$372,16,FALSE),0)</f>
        <v>1030454.5339535172</v>
      </c>
      <c r="N142" s="45" t="s">
        <v>2223</v>
      </c>
      <c r="O142" s="45" t="s">
        <v>2132</v>
      </c>
      <c r="P142" s="71"/>
    </row>
    <row r="143" spans="1:16" s="41" customFormat="1" x14ac:dyDescent="0.25">
      <c r="A143" s="41">
        <f>IFERROR(VLOOKUP($C143,'CapEx by WBS and CSA'!$A$3:$C$372,2,FALSE),0)</f>
        <v>0</v>
      </c>
      <c r="B143" s="41">
        <f>IFERROR(VLOOKUP($C143,'CapEx by WBS and CSA'!$A$3:$C$372,3,FALSE),0)</f>
        <v>0</v>
      </c>
      <c r="C143" s="46" t="s">
        <v>2247</v>
      </c>
      <c r="D143" s="46">
        <v>1280</v>
      </c>
      <c r="E143" s="46" t="s">
        <v>818</v>
      </c>
      <c r="F143" s="46" t="s">
        <v>651</v>
      </c>
      <c r="G143" s="46" t="s">
        <v>534</v>
      </c>
      <c r="H143" s="46" t="s">
        <v>2100</v>
      </c>
      <c r="I143" s="45" t="s">
        <v>1633</v>
      </c>
      <c r="J143" s="59">
        <v>45992</v>
      </c>
      <c r="K143" s="72">
        <v>0</v>
      </c>
      <c r="L143" s="72">
        <v>0</v>
      </c>
      <c r="M143" s="72">
        <f>IFERROR(VLOOKUP(C143,'CapEx by WBS and CSA'!$A$3:$P$372,16,FALSE),0)</f>
        <v>0</v>
      </c>
      <c r="N143" s="71"/>
      <c r="O143" s="71"/>
      <c r="P143" s="71"/>
    </row>
    <row r="144" spans="1:16" s="41" customFormat="1" x14ac:dyDescent="0.25">
      <c r="A144" s="41">
        <f>IFERROR(VLOOKUP($C144,'CapEx by WBS and CSA'!$A$3:$C$372,2,FALSE),0)</f>
        <v>0</v>
      </c>
      <c r="B144" s="41">
        <f>IFERROR(VLOOKUP($C144,'CapEx by WBS and CSA'!$A$3:$C$372,3,FALSE),0)</f>
        <v>0</v>
      </c>
      <c r="C144" s="46" t="s">
        <v>2248</v>
      </c>
      <c r="D144" s="46">
        <v>1280</v>
      </c>
      <c r="E144" s="46" t="s">
        <v>818</v>
      </c>
      <c r="F144" s="46" t="s">
        <v>651</v>
      </c>
      <c r="G144" s="46" t="s">
        <v>534</v>
      </c>
      <c r="H144" s="46" t="s">
        <v>2100</v>
      </c>
      <c r="I144" s="45" t="s">
        <v>1633</v>
      </c>
      <c r="J144" s="59">
        <v>45992</v>
      </c>
      <c r="K144" s="72">
        <v>0</v>
      </c>
      <c r="L144" s="72">
        <v>0</v>
      </c>
      <c r="M144" s="72">
        <f>IFERROR(VLOOKUP(C144,'CapEx by WBS and CSA'!$A$3:$P$372,16,FALSE),0)</f>
        <v>0</v>
      </c>
      <c r="N144" s="71"/>
      <c r="O144" s="71"/>
    </row>
    <row r="145" spans="1:15" s="41" customFormat="1" x14ac:dyDescent="0.25">
      <c r="A145" s="41">
        <f>IFERROR(VLOOKUP($C145,'CapEx by WBS and CSA'!$A$3:$C$372,2,FALSE),0)</f>
        <v>0</v>
      </c>
      <c r="B145" s="41">
        <f>IFERROR(VLOOKUP($C145,'CapEx by WBS and CSA'!$A$3:$C$372,3,FALSE),0)</f>
        <v>0</v>
      </c>
      <c r="C145" s="46" t="s">
        <v>2249</v>
      </c>
      <c r="D145" s="46">
        <v>1280</v>
      </c>
      <c r="E145" s="46" t="s">
        <v>818</v>
      </c>
      <c r="F145" s="46" t="s">
        <v>651</v>
      </c>
      <c r="G145" s="46" t="s">
        <v>534</v>
      </c>
      <c r="H145" s="46" t="s">
        <v>2100</v>
      </c>
      <c r="I145" s="45" t="s">
        <v>1633</v>
      </c>
      <c r="J145" s="59">
        <v>45627</v>
      </c>
      <c r="K145" s="72">
        <v>0</v>
      </c>
      <c r="L145" s="72">
        <v>0</v>
      </c>
      <c r="M145" s="72">
        <f>IFERROR(VLOOKUP(C145,'CapEx by WBS and CSA'!$A$3:$P$372,16,FALSE),0)</f>
        <v>0</v>
      </c>
      <c r="N145" s="71"/>
      <c r="O145" s="71"/>
    </row>
    <row r="146" spans="1:15" s="41" customFormat="1" x14ac:dyDescent="0.25">
      <c r="A146" s="41">
        <f>IFERROR(VLOOKUP($C146,'CapEx by WBS and CSA'!$A$3:$C$372,2,FALSE),0)</f>
        <v>0</v>
      </c>
      <c r="B146" s="41">
        <f>IFERROR(VLOOKUP($C146,'CapEx by WBS and CSA'!$A$3:$C$372,3,FALSE),0)</f>
        <v>0</v>
      </c>
      <c r="C146" s="46" t="s">
        <v>2250</v>
      </c>
      <c r="D146" s="46">
        <v>1280</v>
      </c>
      <c r="E146" s="46" t="s">
        <v>818</v>
      </c>
      <c r="F146" s="46" t="s">
        <v>651</v>
      </c>
      <c r="G146" s="46" t="s">
        <v>534</v>
      </c>
      <c r="H146" s="46" t="s">
        <v>2100</v>
      </c>
      <c r="I146" s="45" t="e">
        <v>#N/A</v>
      </c>
      <c r="J146" s="59" t="e">
        <v>#N/A</v>
      </c>
      <c r="K146" s="72">
        <v>0</v>
      </c>
      <c r="L146" s="72">
        <v>0</v>
      </c>
      <c r="M146" s="72">
        <f>IFERROR(VLOOKUP(C146,'CapEx by WBS and CSA'!$A$3:$P$372,16,FALSE),0)</f>
        <v>0</v>
      </c>
      <c r="N146" s="45" t="s">
        <v>2251</v>
      </c>
      <c r="O146" s="45" t="s">
        <v>2091</v>
      </c>
    </row>
    <row r="147" spans="1:15" s="41" customFormat="1" x14ac:dyDescent="0.25">
      <c r="A147" s="41">
        <f>IFERROR(VLOOKUP($C147,'CapEx by WBS and CSA'!$A$3:$C$372,2,FALSE),0)</f>
        <v>0</v>
      </c>
      <c r="B147" s="41">
        <f>IFERROR(VLOOKUP($C147,'CapEx by WBS and CSA'!$A$3:$C$372,3,FALSE),0)</f>
        <v>0</v>
      </c>
      <c r="C147" s="46" t="s">
        <v>2252</v>
      </c>
      <c r="D147" s="46">
        <v>1226</v>
      </c>
      <c r="E147" s="46" t="s">
        <v>660</v>
      </c>
      <c r="F147" s="46" t="s">
        <v>651</v>
      </c>
      <c r="G147" s="46" t="s">
        <v>534</v>
      </c>
      <c r="H147" s="46" t="s">
        <v>2089</v>
      </c>
      <c r="I147" s="45" t="s">
        <v>1633</v>
      </c>
      <c r="J147" s="59">
        <v>43497</v>
      </c>
      <c r="K147" s="72">
        <v>0</v>
      </c>
      <c r="L147" s="72">
        <v>0</v>
      </c>
      <c r="M147" s="72">
        <f>IFERROR(VLOOKUP(C147,'CapEx by WBS and CSA'!$A$3:$P$372,16,FALSE),0)</f>
        <v>0</v>
      </c>
      <c r="N147" s="45" t="s">
        <v>2094</v>
      </c>
      <c r="O147" s="45" t="s">
        <v>2091</v>
      </c>
    </row>
    <row r="148" spans="1:15" s="41" customFormat="1" x14ac:dyDescent="0.25">
      <c r="A148" s="41">
        <f>IFERROR(VLOOKUP($C148,'CapEx by WBS and CSA'!$A$3:$C$372,2,FALSE),0)</f>
        <v>0</v>
      </c>
      <c r="B148" s="41">
        <f>IFERROR(VLOOKUP($C148,'CapEx by WBS and CSA'!$A$3:$C$372,3,FALSE),0)</f>
        <v>0</v>
      </c>
      <c r="C148" s="46" t="s">
        <v>2253</v>
      </c>
      <c r="D148" s="46">
        <v>1226</v>
      </c>
      <c r="E148" s="46" t="s">
        <v>660</v>
      </c>
      <c r="F148" s="46" t="s">
        <v>651</v>
      </c>
      <c r="G148" s="46" t="s">
        <v>534</v>
      </c>
      <c r="H148" s="46" t="s">
        <v>2129</v>
      </c>
      <c r="I148" s="45" t="s">
        <v>1633</v>
      </c>
      <c r="J148" s="59">
        <v>44256</v>
      </c>
      <c r="K148" s="72">
        <v>0</v>
      </c>
      <c r="L148" s="72">
        <v>0</v>
      </c>
      <c r="M148" s="72">
        <f>IFERROR(VLOOKUP(C148,'CapEx by WBS and CSA'!$A$3:$P$372,16,FALSE),0)</f>
        <v>0</v>
      </c>
      <c r="N148" s="45" t="s">
        <v>2094</v>
      </c>
      <c r="O148" s="45" t="s">
        <v>2091</v>
      </c>
    </row>
    <row r="149" spans="1:15" s="41" customFormat="1" x14ac:dyDescent="0.25">
      <c r="A149" s="41">
        <f>IFERROR(VLOOKUP($C149,'CapEx by WBS and CSA'!$A$3:$C$372,2,FALSE),0)</f>
        <v>0</v>
      </c>
      <c r="B149" s="41">
        <f>IFERROR(VLOOKUP($C149,'CapEx by WBS and CSA'!$A$3:$C$372,3,FALSE),0)</f>
        <v>0</v>
      </c>
      <c r="C149" s="46" t="s">
        <v>2254</v>
      </c>
      <c r="D149" s="46">
        <v>5362</v>
      </c>
      <c r="E149" s="46" t="s">
        <v>651</v>
      </c>
      <c r="F149" s="46" t="s">
        <v>534</v>
      </c>
      <c r="G149" s="46" t="s">
        <v>534</v>
      </c>
      <c r="H149" s="46" t="s">
        <v>2129</v>
      </c>
      <c r="I149" s="45" t="s">
        <v>1633</v>
      </c>
      <c r="J149" s="59">
        <v>44166</v>
      </c>
      <c r="K149" s="72">
        <v>0</v>
      </c>
      <c r="L149" s="72">
        <v>0</v>
      </c>
      <c r="M149" s="72">
        <f>IFERROR(VLOOKUP(C149,'CapEx by WBS and CSA'!$A$3:$P$372,16,FALSE),0)</f>
        <v>0</v>
      </c>
      <c r="N149" s="45" t="s">
        <v>2094</v>
      </c>
      <c r="O149" s="45" t="s">
        <v>2091</v>
      </c>
    </row>
    <row r="150" spans="1:15" s="41" customFormat="1" x14ac:dyDescent="0.25">
      <c r="A150" s="41">
        <f>IFERROR(VLOOKUP($C150,'CapEx by WBS and CSA'!$A$3:$C$372,2,FALSE),0)</f>
        <v>0</v>
      </c>
      <c r="B150" s="41">
        <f>IFERROR(VLOOKUP($C150,'CapEx by WBS and CSA'!$A$3:$C$372,3,FALSE),0)</f>
        <v>0</v>
      </c>
      <c r="C150" s="46" t="s">
        <v>2255</v>
      </c>
      <c r="D150" s="46">
        <v>1226</v>
      </c>
      <c r="E150" s="46" t="s">
        <v>660</v>
      </c>
      <c r="F150" s="46" t="s">
        <v>651</v>
      </c>
      <c r="G150" s="46" t="s">
        <v>534</v>
      </c>
      <c r="H150" s="46" t="s">
        <v>2129</v>
      </c>
      <c r="I150" s="45" t="s">
        <v>1633</v>
      </c>
      <c r="J150" s="59">
        <v>44866</v>
      </c>
      <c r="K150" s="72">
        <v>-9057.1800000000021</v>
      </c>
      <c r="L150" s="72">
        <v>0</v>
      </c>
      <c r="M150" s="72">
        <f>IFERROR(VLOOKUP(C150,'CapEx by WBS and CSA'!$A$3:$P$372,16,FALSE),0)</f>
        <v>0</v>
      </c>
      <c r="N150" s="71"/>
      <c r="O150" s="71"/>
    </row>
    <row r="151" spans="1:15" s="41" customFormat="1" x14ac:dyDescent="0.25">
      <c r="A151" s="41">
        <f>IFERROR(VLOOKUP($C151,'CapEx by WBS and CSA'!$A$3:$C$372,2,FALSE),0)</f>
        <v>0</v>
      </c>
      <c r="B151" s="41">
        <f>IFERROR(VLOOKUP($C151,'CapEx by WBS and CSA'!$A$3:$C$372,3,FALSE),0)</f>
        <v>0</v>
      </c>
      <c r="C151" s="46" t="s">
        <v>2256</v>
      </c>
      <c r="D151" s="46">
        <v>1232</v>
      </c>
      <c r="E151" s="46" t="s">
        <v>721</v>
      </c>
      <c r="F151" s="46" t="s">
        <v>651</v>
      </c>
      <c r="G151" s="46" t="s">
        <v>534</v>
      </c>
      <c r="H151" s="46" t="s">
        <v>2100</v>
      </c>
      <c r="I151" s="45" t="s">
        <v>1633</v>
      </c>
      <c r="J151" s="59">
        <v>45261</v>
      </c>
      <c r="K151" s="72">
        <v>972547.97</v>
      </c>
      <c r="L151" s="72">
        <v>4307532.9856003998</v>
      </c>
      <c r="M151" s="72">
        <f>IFERROR(VLOOKUP(C151,'CapEx by WBS and CSA'!$A$3:$P$372,16,FALSE),0)</f>
        <v>0</v>
      </c>
      <c r="N151" s="71"/>
      <c r="O151" s="71"/>
    </row>
    <row r="152" spans="1:15" s="41" customFormat="1" x14ac:dyDescent="0.25">
      <c r="A152" s="41">
        <f>IFERROR(VLOOKUP($C152,'CapEx by WBS and CSA'!$A$3:$C$372,2,FALSE),0)</f>
        <v>0</v>
      </c>
      <c r="B152" s="41">
        <f>IFERROR(VLOOKUP($C152,'CapEx by WBS and CSA'!$A$3:$C$372,3,FALSE),0)</f>
        <v>0</v>
      </c>
      <c r="C152" s="46" t="s">
        <v>2257</v>
      </c>
      <c r="D152" s="46">
        <v>1245</v>
      </c>
      <c r="E152" s="46" t="s">
        <v>759</v>
      </c>
      <c r="F152" s="46" t="s">
        <v>651</v>
      </c>
      <c r="G152" s="46" t="s">
        <v>534</v>
      </c>
      <c r="H152" s="46" t="s">
        <v>2129</v>
      </c>
      <c r="I152" s="45" t="s">
        <v>1633</v>
      </c>
      <c r="J152" s="59">
        <v>44866</v>
      </c>
      <c r="K152" s="72">
        <v>1277.28</v>
      </c>
      <c r="L152" s="72">
        <v>0</v>
      </c>
      <c r="M152" s="72">
        <f>IFERROR(VLOOKUP(C152,'CapEx by WBS and CSA'!$A$3:$P$372,16,FALSE),0)</f>
        <v>0</v>
      </c>
      <c r="N152" s="45" t="s">
        <v>2094</v>
      </c>
      <c r="O152" s="45" t="s">
        <v>2091</v>
      </c>
    </row>
    <row r="153" spans="1:15" s="41" customFormat="1" x14ac:dyDescent="0.25">
      <c r="A153" s="41">
        <f>IFERROR(VLOOKUP($C153,'CapEx by WBS and CSA'!$A$3:$C$372,2,FALSE),0)</f>
        <v>0</v>
      </c>
      <c r="B153" s="41">
        <f>IFERROR(VLOOKUP($C153,'CapEx by WBS and CSA'!$A$3:$C$372,3,FALSE),0)</f>
        <v>0</v>
      </c>
      <c r="C153" s="46" t="s">
        <v>2258</v>
      </c>
      <c r="D153" s="46">
        <v>1246</v>
      </c>
      <c r="E153" s="46" t="s">
        <v>695</v>
      </c>
      <c r="F153" s="46" t="s">
        <v>651</v>
      </c>
      <c r="G153" s="46" t="s">
        <v>534</v>
      </c>
      <c r="H153" s="46" t="s">
        <v>2129</v>
      </c>
      <c r="I153" s="45" t="s">
        <v>1633</v>
      </c>
      <c r="J153" s="59">
        <v>44378</v>
      </c>
      <c r="K153" s="72">
        <v>0</v>
      </c>
      <c r="L153" s="72">
        <v>0</v>
      </c>
      <c r="M153" s="72">
        <f>IFERROR(VLOOKUP(C153,'CapEx by WBS and CSA'!$A$3:$P$372,16,FALSE),0)</f>
        <v>0</v>
      </c>
      <c r="N153" s="45" t="s">
        <v>2094</v>
      </c>
      <c r="O153" s="45" t="s">
        <v>2091</v>
      </c>
    </row>
    <row r="154" spans="1:15" s="41" customFormat="1" x14ac:dyDescent="0.25">
      <c r="A154" s="41">
        <f>IFERROR(VLOOKUP($C154,'CapEx by WBS and CSA'!$A$3:$C$372,2,FALSE),0)</f>
        <v>0</v>
      </c>
      <c r="B154" s="41">
        <f>IFERROR(VLOOKUP($C154,'CapEx by WBS and CSA'!$A$3:$C$372,3,FALSE),0)</f>
        <v>0</v>
      </c>
      <c r="C154" s="46" t="s">
        <v>2259</v>
      </c>
      <c r="D154" s="46">
        <v>1216</v>
      </c>
      <c r="E154" s="46" t="s">
        <v>688</v>
      </c>
      <c r="F154" s="46" t="s">
        <v>651</v>
      </c>
      <c r="G154" s="46" t="s">
        <v>534</v>
      </c>
      <c r="H154" s="46" t="s">
        <v>2100</v>
      </c>
      <c r="I154" s="45" t="s">
        <v>1633</v>
      </c>
      <c r="J154" s="59">
        <v>44531</v>
      </c>
      <c r="K154" s="72">
        <v>0</v>
      </c>
      <c r="L154" s="72">
        <v>0</v>
      </c>
      <c r="M154" s="72">
        <f>IFERROR(VLOOKUP(C154,'CapEx by WBS and CSA'!$A$3:$P$372,16,FALSE),0)</f>
        <v>0</v>
      </c>
      <c r="N154" s="45" t="s">
        <v>2094</v>
      </c>
      <c r="O154" s="45" t="s">
        <v>2091</v>
      </c>
    </row>
    <row r="155" spans="1:15" s="41" customFormat="1" x14ac:dyDescent="0.25">
      <c r="A155" s="41">
        <f>IFERROR(VLOOKUP($C155,'CapEx by WBS and CSA'!$A$3:$C$372,2,FALSE),0)</f>
        <v>0</v>
      </c>
      <c r="B155" s="41">
        <f>IFERROR(VLOOKUP($C155,'CapEx by WBS and CSA'!$A$3:$C$372,3,FALSE),0)</f>
        <v>0</v>
      </c>
      <c r="C155" s="46" t="s">
        <v>2260</v>
      </c>
      <c r="D155" s="46">
        <v>1226</v>
      </c>
      <c r="E155" s="46" t="s">
        <v>660</v>
      </c>
      <c r="F155" s="46" t="s">
        <v>651</v>
      </c>
      <c r="G155" s="46" t="s">
        <v>534</v>
      </c>
      <c r="H155" s="46" t="s">
        <v>2100</v>
      </c>
      <c r="I155" s="45" t="s">
        <v>1633</v>
      </c>
      <c r="J155" s="59">
        <v>44896</v>
      </c>
      <c r="K155" s="72">
        <v>1288.8699999999999</v>
      </c>
      <c r="L155" s="72">
        <v>0</v>
      </c>
      <c r="M155" s="72">
        <f>IFERROR(VLOOKUP(C155,'CapEx by WBS and CSA'!$A$3:$P$372,16,FALSE),0)</f>
        <v>0</v>
      </c>
      <c r="N155" s="45" t="s">
        <v>2094</v>
      </c>
      <c r="O155" s="45" t="s">
        <v>2091</v>
      </c>
    </row>
    <row r="156" spans="1:15" s="41" customFormat="1" x14ac:dyDescent="0.25">
      <c r="A156" s="41" t="str">
        <f>IFERROR(VLOOKUP($C156,'CapEx by WBS and CSA'!$A$3:$C$372,2,FALSE),0)</f>
        <v>CSA0043</v>
      </c>
      <c r="B156" s="41" t="str">
        <f>IFERROR(VLOOKUP($C156,'CapEx by WBS and CSA'!$A$3:$C$372,3,FALSE),0)</f>
        <v>EA and Magic Access DB Replacement</v>
      </c>
      <c r="C156" s="46" t="s">
        <v>56</v>
      </c>
      <c r="D156" s="46">
        <v>1216</v>
      </c>
      <c r="E156" s="46" t="s">
        <v>688</v>
      </c>
      <c r="F156" s="46" t="s">
        <v>651</v>
      </c>
      <c r="G156" s="46" t="s">
        <v>534</v>
      </c>
      <c r="H156" s="46" t="s">
        <v>2100</v>
      </c>
      <c r="I156" s="45" t="s">
        <v>1633</v>
      </c>
      <c r="J156" s="59">
        <v>45261</v>
      </c>
      <c r="K156" s="72">
        <v>31543.21</v>
      </c>
      <c r="L156" s="72">
        <v>2665095</v>
      </c>
      <c r="M156" s="72">
        <f>IFERROR(VLOOKUP(C156,'CapEx by WBS and CSA'!$A$3:$P$372,16,FALSE),0)</f>
        <v>2746259.2261668481</v>
      </c>
      <c r="N156" s="45" t="s">
        <v>2246</v>
      </c>
      <c r="O156" s="45" t="s">
        <v>2132</v>
      </c>
    </row>
    <row r="157" spans="1:15" s="41" customFormat="1" x14ac:dyDescent="0.25">
      <c r="A157" s="41" t="str">
        <f>IFERROR(VLOOKUP($C157,'CapEx by WBS and CSA'!$A$3:$C$372,2,FALSE),0)</f>
        <v>CSA0170</v>
      </c>
      <c r="B157" s="41" t="str">
        <f>IFERROR(VLOOKUP($C157,'CapEx by WBS and CSA'!$A$3:$C$372,3,FALSE),0)</f>
        <v>Treasury &amp; Risk Management Enhancement</v>
      </c>
      <c r="C157" s="46" t="s">
        <v>58</v>
      </c>
      <c r="D157" s="46">
        <v>1245</v>
      </c>
      <c r="E157" s="46" t="s">
        <v>759</v>
      </c>
      <c r="F157" s="46" t="s">
        <v>651</v>
      </c>
      <c r="G157" s="46" t="s">
        <v>534</v>
      </c>
      <c r="H157" s="46" t="s">
        <v>2100</v>
      </c>
      <c r="I157" s="45" t="s">
        <v>1638</v>
      </c>
      <c r="J157" s="59" t="s">
        <v>2261</v>
      </c>
      <c r="K157" s="72">
        <v>866261.95000000007</v>
      </c>
      <c r="L157" s="72">
        <v>-3.9999999999999998E-7</v>
      </c>
      <c r="M157" s="72">
        <f>IFERROR(VLOOKUP(C157,'CapEx by WBS and CSA'!$A$3:$P$372,16,FALSE),0)</f>
        <v>389856.20269179594</v>
      </c>
      <c r="N157" s="45" t="s">
        <v>2223</v>
      </c>
      <c r="O157" s="45" t="s">
        <v>2132</v>
      </c>
    </row>
    <row r="158" spans="1:15" s="41" customFormat="1" x14ac:dyDescent="0.25">
      <c r="A158" s="41">
        <f>IFERROR(VLOOKUP($C158,'CapEx by WBS and CSA'!$A$3:$C$372,2,FALSE),0)</f>
        <v>0</v>
      </c>
      <c r="B158" s="41">
        <f>IFERROR(VLOOKUP($C158,'CapEx by WBS and CSA'!$A$3:$C$372,3,FALSE),0)</f>
        <v>0</v>
      </c>
      <c r="C158" s="46" t="s">
        <v>2262</v>
      </c>
      <c r="D158" s="46">
        <v>1216</v>
      </c>
      <c r="E158" s="46" t="s">
        <v>688</v>
      </c>
      <c r="F158" s="46" t="s">
        <v>651</v>
      </c>
      <c r="G158" s="46" t="s">
        <v>534</v>
      </c>
      <c r="H158" s="46" t="s">
        <v>2100</v>
      </c>
      <c r="I158" s="45" t="s">
        <v>1633</v>
      </c>
      <c r="J158" s="59">
        <v>45748</v>
      </c>
      <c r="K158" s="72">
        <v>0</v>
      </c>
      <c r="L158" s="72">
        <v>0</v>
      </c>
      <c r="M158" s="72">
        <f>IFERROR(VLOOKUP(C158,'CapEx by WBS and CSA'!$A$3:$P$372,16,FALSE),0)</f>
        <v>0</v>
      </c>
      <c r="N158" s="71"/>
      <c r="O158" s="71"/>
    </row>
    <row r="159" spans="1:15" s="41" customFormat="1" x14ac:dyDescent="0.25">
      <c r="A159" s="41">
        <f>IFERROR(VLOOKUP($C159,'CapEx by WBS and CSA'!$A$3:$C$372,2,FALSE),0)</f>
        <v>0</v>
      </c>
      <c r="B159" s="41">
        <f>IFERROR(VLOOKUP($C159,'CapEx by WBS and CSA'!$A$3:$C$372,3,FALSE),0)</f>
        <v>0</v>
      </c>
      <c r="C159" s="46" t="s">
        <v>2263</v>
      </c>
      <c r="D159" s="46">
        <v>1216</v>
      </c>
      <c r="E159" s="46" t="s">
        <v>688</v>
      </c>
      <c r="F159" s="46" t="s">
        <v>651</v>
      </c>
      <c r="G159" s="46" t="s">
        <v>534</v>
      </c>
      <c r="H159" s="46" t="s">
        <v>2100</v>
      </c>
      <c r="I159" s="45" t="s">
        <v>1633</v>
      </c>
      <c r="J159" s="59">
        <v>47088</v>
      </c>
      <c r="K159" s="72">
        <v>0</v>
      </c>
      <c r="L159" s="72">
        <v>0</v>
      </c>
      <c r="M159" s="72">
        <f>IFERROR(VLOOKUP(C159,'CapEx by WBS and CSA'!$A$3:$P$372,16,FALSE),0)</f>
        <v>0</v>
      </c>
      <c r="N159" s="71"/>
      <c r="O159" s="71"/>
    </row>
    <row r="160" spans="1:15" s="41" customFormat="1" x14ac:dyDescent="0.25">
      <c r="A160" s="41">
        <f>IFERROR(VLOOKUP($C160,'CapEx by WBS and CSA'!$A$3:$C$372,2,FALSE),0)</f>
        <v>0</v>
      </c>
      <c r="B160" s="41">
        <f>IFERROR(VLOOKUP($C160,'CapEx by WBS and CSA'!$A$3:$C$372,3,FALSE),0)</f>
        <v>0</v>
      </c>
      <c r="C160" s="46" t="s">
        <v>2264</v>
      </c>
      <c r="D160" s="46">
        <v>1207</v>
      </c>
      <c r="E160" s="46" t="s">
        <v>660</v>
      </c>
      <c r="F160" s="46" t="s">
        <v>651</v>
      </c>
      <c r="G160" s="46" t="s">
        <v>534</v>
      </c>
      <c r="H160" s="46" t="s">
        <v>2100</v>
      </c>
      <c r="I160" s="45" t="s">
        <v>1633</v>
      </c>
      <c r="J160" s="59">
        <v>44805</v>
      </c>
      <c r="K160" s="72">
        <v>-495</v>
      </c>
      <c r="L160" s="72">
        <v>0</v>
      </c>
      <c r="M160" s="72">
        <f>IFERROR(VLOOKUP(C160,'CapEx by WBS and CSA'!$A$3:$P$372,16,FALSE),0)</f>
        <v>0</v>
      </c>
      <c r="N160" s="45" t="s">
        <v>2094</v>
      </c>
      <c r="O160" s="45" t="s">
        <v>2091</v>
      </c>
    </row>
    <row r="161" spans="1:16" s="41" customFormat="1" x14ac:dyDescent="0.25">
      <c r="A161" s="41" t="str">
        <f>IFERROR(VLOOKUP($C161,'CapEx by WBS and CSA'!$A$3:$C$372,2,FALSE),0)</f>
        <v>CSA0031</v>
      </c>
      <c r="B161" s="41" t="str">
        <f>IFERROR(VLOOKUP($C161,'CapEx by WBS and CSA'!$A$3:$C$372,3,FALSE),0)</f>
        <v>Customer Experience Enhancement Program (CEEP)</v>
      </c>
      <c r="C161" s="46" t="s">
        <v>59</v>
      </c>
      <c r="D161" s="46">
        <v>1207</v>
      </c>
      <c r="E161" s="46" t="s">
        <v>660</v>
      </c>
      <c r="F161" s="46" t="s">
        <v>651</v>
      </c>
      <c r="G161" s="46" t="s">
        <v>534</v>
      </c>
      <c r="H161" s="46" t="s">
        <v>2100</v>
      </c>
      <c r="I161" s="45" t="s">
        <v>1650</v>
      </c>
      <c r="J161" s="59" t="s">
        <v>1696</v>
      </c>
      <c r="K161" s="72">
        <v>423706.2</v>
      </c>
      <c r="L161" s="72">
        <v>1000000</v>
      </c>
      <c r="M161" s="72">
        <f>IFERROR(VLOOKUP(C161,'CapEx by WBS and CSA'!$A$3:$P$372,16,FALSE),0)</f>
        <v>4216203.0912922239</v>
      </c>
      <c r="N161" s="45" t="s">
        <v>2223</v>
      </c>
      <c r="O161" s="45" t="s">
        <v>2132</v>
      </c>
    </row>
    <row r="162" spans="1:16" s="41" customFormat="1" x14ac:dyDescent="0.25">
      <c r="A162" s="41" t="str">
        <f>IFERROR(VLOOKUP($C162,'CapEx by WBS and CSA'!$A$3:$C$372,2,FALSE),0)</f>
        <v>CSA0012</v>
      </c>
      <c r="B162" s="41" t="str">
        <f>IFERROR(VLOOKUP($C162,'CapEx by WBS and CSA'!$A$3:$C$372,3,FALSE),0)</f>
        <v>Arrearage Management Plan</v>
      </c>
      <c r="C162" s="46" t="s">
        <v>61</v>
      </c>
      <c r="D162" s="46">
        <v>1247</v>
      </c>
      <c r="E162" s="46" t="s">
        <v>765</v>
      </c>
      <c r="F162" s="46" t="s">
        <v>651</v>
      </c>
      <c r="G162" s="46" t="s">
        <v>534</v>
      </c>
      <c r="H162" s="46" t="s">
        <v>2100</v>
      </c>
      <c r="I162" s="45" t="s">
        <v>1633</v>
      </c>
      <c r="J162" s="59">
        <v>45566</v>
      </c>
      <c r="K162" s="72">
        <v>36806.729999999996</v>
      </c>
      <c r="L162" s="72">
        <v>3000000</v>
      </c>
      <c r="M162" s="72">
        <f>IFERROR(VLOOKUP(C162,'CapEx by WBS and CSA'!$A$3:$P$372,16,FALSE),0)</f>
        <v>3045339.1938471589</v>
      </c>
      <c r="N162" s="45" t="s">
        <v>2223</v>
      </c>
      <c r="O162" s="45" t="s">
        <v>2132</v>
      </c>
    </row>
    <row r="163" spans="1:16" s="41" customFormat="1" ht="30" x14ac:dyDescent="0.25">
      <c r="A163" s="41" t="str">
        <f>IFERROR(VLOOKUP($C163,'CapEx by WBS and CSA'!$A$3:$C$372,2,FALSE),0)</f>
        <v>CSA0132</v>
      </c>
      <c r="B163" s="41" t="str">
        <f>IFERROR(VLOOKUP($C163,'CapEx by WBS and CSA'!$A$3:$C$372,3,FALSE),0)</f>
        <v>PSE 2030 Digital Experience</v>
      </c>
      <c r="C163" s="46" t="s">
        <v>62</v>
      </c>
      <c r="D163" s="46">
        <v>1207</v>
      </c>
      <c r="E163" s="46" t="s">
        <v>660</v>
      </c>
      <c r="F163" s="46" t="s">
        <v>651</v>
      </c>
      <c r="G163" s="46" t="s">
        <v>534</v>
      </c>
      <c r="H163" s="46" t="s">
        <v>2100</v>
      </c>
      <c r="I163" s="45" t="s">
        <v>1638</v>
      </c>
      <c r="J163" s="56" t="s">
        <v>2265</v>
      </c>
      <c r="K163" s="72">
        <v>1985051.5699999998</v>
      </c>
      <c r="L163" s="72">
        <v>3559750.0000004</v>
      </c>
      <c r="M163" s="72">
        <f>IFERROR(VLOOKUP(C163,'CapEx by WBS and CSA'!$A$3:$P$372,16,FALSE),0)</f>
        <v>19408892.873259358</v>
      </c>
      <c r="N163" s="71"/>
      <c r="O163" s="71"/>
    </row>
    <row r="164" spans="1:16" s="41" customFormat="1" ht="30" x14ac:dyDescent="0.25">
      <c r="A164" s="41" t="str">
        <f>IFERROR(VLOOKUP($C164,'CapEx by WBS and CSA'!$A$3:$C$372,2,FALSE),0)</f>
        <v>CSA0132</v>
      </c>
      <c r="B164" s="41" t="str">
        <f>IFERROR(VLOOKUP($C164,'CapEx by WBS and CSA'!$A$3:$C$372,3,FALSE),0)</f>
        <v>PSE 2030 Digital Experience</v>
      </c>
      <c r="C164" s="46" t="s">
        <v>63</v>
      </c>
      <c r="D164" s="46">
        <v>1207</v>
      </c>
      <c r="E164" s="46" t="s">
        <v>660</v>
      </c>
      <c r="F164" s="46" t="s">
        <v>651</v>
      </c>
      <c r="G164" s="46" t="s">
        <v>534</v>
      </c>
      <c r="H164" s="46" t="s">
        <v>2100</v>
      </c>
      <c r="I164" s="45" t="s">
        <v>1638</v>
      </c>
      <c r="J164" s="56" t="s">
        <v>2266</v>
      </c>
      <c r="K164" s="72">
        <v>184825.69999999998</v>
      </c>
      <c r="L164" s="72">
        <v>0</v>
      </c>
      <c r="M164" s="72">
        <f>IFERROR(VLOOKUP(C164,'CapEx by WBS and CSA'!$A$3:$P$372,16,FALSE),0)</f>
        <v>2156543.6525843726</v>
      </c>
      <c r="N164" s="71"/>
      <c r="O164" s="71"/>
    </row>
    <row r="165" spans="1:16" s="41" customFormat="1" x14ac:dyDescent="0.25">
      <c r="A165" s="41">
        <f>IFERROR(VLOOKUP($C165,'CapEx by WBS and CSA'!$A$3:$C$372,2,FALSE),0)</f>
        <v>0</v>
      </c>
      <c r="B165" s="41">
        <f>IFERROR(VLOOKUP($C165,'CapEx by WBS and CSA'!$A$3:$C$372,3,FALSE),0)</f>
        <v>0</v>
      </c>
      <c r="C165" s="46" t="s">
        <v>2267</v>
      </c>
      <c r="D165" s="46">
        <v>1247</v>
      </c>
      <c r="E165" s="46" t="s">
        <v>765</v>
      </c>
      <c r="F165" s="46" t="s">
        <v>651</v>
      </c>
      <c r="G165" s="46" t="s">
        <v>534</v>
      </c>
      <c r="H165" s="46" t="s">
        <v>2100</v>
      </c>
      <c r="I165" s="45" t="s">
        <v>1633</v>
      </c>
      <c r="J165" s="59">
        <v>45261</v>
      </c>
      <c r="K165" s="72">
        <v>1663020.92</v>
      </c>
      <c r="L165" s="72">
        <v>2704218.4583995999</v>
      </c>
      <c r="M165" s="72">
        <f>IFERROR(VLOOKUP(C165,'CapEx by WBS and CSA'!$A$3:$P$372,16,FALSE),0)</f>
        <v>0</v>
      </c>
      <c r="N165" s="71"/>
      <c r="O165" s="71"/>
    </row>
    <row r="166" spans="1:16" s="41" customFormat="1" x14ac:dyDescent="0.25">
      <c r="A166" s="41" t="str">
        <f>IFERROR(VLOOKUP($C166,'CapEx by WBS and CSA'!$A$3:$C$372,2,FALSE),0)</f>
        <v>CSA0033</v>
      </c>
      <c r="B166" s="41" t="str">
        <f>IFERROR(VLOOKUP($C166,'CapEx by WBS and CSA'!$A$3:$C$372,3,FALSE),0)</f>
        <v>Customer Usage Disaggregation and Presentment</v>
      </c>
      <c r="C166" s="46" t="s">
        <v>64</v>
      </c>
      <c r="D166" s="46">
        <v>1231</v>
      </c>
      <c r="E166" s="46" t="s">
        <v>718</v>
      </c>
      <c r="F166" s="46" t="s">
        <v>651</v>
      </c>
      <c r="G166" s="46" t="s">
        <v>534</v>
      </c>
      <c r="H166" s="46" t="s">
        <v>2100</v>
      </c>
      <c r="I166" s="45" t="s">
        <v>1633</v>
      </c>
      <c r="J166" s="59">
        <v>45992</v>
      </c>
      <c r="K166" s="72">
        <v>243091.93</v>
      </c>
      <c r="L166" s="72">
        <v>1750000</v>
      </c>
      <c r="M166" s="72">
        <f>IFERROR(VLOOKUP(C166,'CapEx by WBS and CSA'!$A$3:$P$372,16,FALSE),0)</f>
        <v>8436048.660430871</v>
      </c>
      <c r="N166" s="45" t="s">
        <v>2223</v>
      </c>
      <c r="O166" s="45" t="s">
        <v>2132</v>
      </c>
    </row>
    <row r="167" spans="1:16" s="41" customFormat="1" x14ac:dyDescent="0.25">
      <c r="A167" s="41" t="str">
        <f>IFERROR(VLOOKUP($C167,'CapEx by WBS and CSA'!$A$3:$C$372,2,FALSE),0)</f>
        <v>CSA0202</v>
      </c>
      <c r="B167" s="41" t="str">
        <f>IFERROR(VLOOKUP($C167,'CapEx by WBS and CSA'!$A$3:$C$372,3,FALSE),0)</f>
        <v>Budget Billing</v>
      </c>
      <c r="C167" s="46" t="s">
        <v>66</v>
      </c>
      <c r="D167" s="46">
        <v>1247</v>
      </c>
      <c r="E167" s="46" t="s">
        <v>765</v>
      </c>
      <c r="F167" s="46" t="s">
        <v>651</v>
      </c>
      <c r="G167" s="46" t="s">
        <v>534</v>
      </c>
      <c r="H167" s="46" t="s">
        <v>2100</v>
      </c>
      <c r="I167" s="45" t="s">
        <v>1633</v>
      </c>
      <c r="J167" s="59">
        <v>45992</v>
      </c>
      <c r="K167" s="72">
        <v>0</v>
      </c>
      <c r="L167" s="72">
        <v>0</v>
      </c>
      <c r="M167" s="72">
        <f>IFERROR(VLOOKUP(C167,'CapEx by WBS and CSA'!$A$3:$P$372,16,FALSE),0)</f>
        <v>5606724.6470441762</v>
      </c>
      <c r="N167" s="45" t="s">
        <v>2268</v>
      </c>
      <c r="O167" s="45" t="s">
        <v>2132</v>
      </c>
    </row>
    <row r="168" spans="1:16" s="41" customFormat="1" x14ac:dyDescent="0.25">
      <c r="A168" s="41" t="str">
        <f>IFERROR(VLOOKUP($C168,'CapEx by WBS and CSA'!$A$3:$C$372,2,FALSE),0)</f>
        <v>CSA0207</v>
      </c>
      <c r="B168" s="41" t="str">
        <f>IFERROR(VLOOKUP($C168,'CapEx by WBS and CSA'!$A$3:$C$372,3,FALSE),0)</f>
        <v>Interactive Bill</v>
      </c>
      <c r="C168" s="46" t="s">
        <v>67</v>
      </c>
      <c r="D168" s="46">
        <v>1232</v>
      </c>
      <c r="E168" s="46" t="s">
        <v>721</v>
      </c>
      <c r="F168" s="46" t="s">
        <v>651</v>
      </c>
      <c r="G168" s="46" t="s">
        <v>534</v>
      </c>
      <c r="H168" s="46" t="s">
        <v>2100</v>
      </c>
      <c r="I168" s="45" t="s">
        <v>1633</v>
      </c>
      <c r="J168" s="59">
        <v>45627</v>
      </c>
      <c r="K168" s="72">
        <v>0</v>
      </c>
      <c r="L168" s="72">
        <v>0</v>
      </c>
      <c r="M168" s="72">
        <f>IFERROR(VLOOKUP(C168,'CapEx by WBS and CSA'!$A$3:$P$372,16,FALSE),0)</f>
        <v>5949021.6521223597</v>
      </c>
      <c r="N168" s="45" t="s">
        <v>2246</v>
      </c>
      <c r="O168" s="45" t="s">
        <v>2132</v>
      </c>
    </row>
    <row r="169" spans="1:16" s="41" customFormat="1" x14ac:dyDescent="0.25">
      <c r="A169" s="41" t="str">
        <f>IFERROR(VLOOKUP($C169,'CapEx by WBS and CSA'!$A$3:$C$372,2,FALSE),0)</f>
        <v>CSA0201</v>
      </c>
      <c r="B169" s="41" t="str">
        <f>IFERROR(VLOOKUP($C169,'CapEx by WBS and CSA'!$A$3:$C$372,3,FALSE),0)</f>
        <v>Billing and Payment Operational Enhancements</v>
      </c>
      <c r="C169" s="46" t="s">
        <v>68</v>
      </c>
      <c r="D169" s="46">
        <v>1247</v>
      </c>
      <c r="E169" s="46" t="s">
        <v>765</v>
      </c>
      <c r="F169" s="46" t="s">
        <v>651</v>
      </c>
      <c r="G169" s="46" t="s">
        <v>534</v>
      </c>
      <c r="H169" s="46" t="s">
        <v>2100</v>
      </c>
      <c r="I169" s="45" t="s">
        <v>1638</v>
      </c>
      <c r="J169" s="59" t="s">
        <v>2118</v>
      </c>
      <c r="K169" s="72">
        <v>0</v>
      </c>
      <c r="L169" s="72">
        <v>0</v>
      </c>
      <c r="M169" s="72">
        <f>IFERROR(VLOOKUP(C169,'CapEx by WBS and CSA'!$A$3:$P$372,16,FALSE),0)</f>
        <v>6878818.2598252622</v>
      </c>
      <c r="N169" s="45" t="s">
        <v>2223</v>
      </c>
      <c r="O169" s="45" t="s">
        <v>2132</v>
      </c>
    </row>
    <row r="170" spans="1:16" s="41" customFormat="1" x14ac:dyDescent="0.25">
      <c r="A170" s="41">
        <f>IFERROR(VLOOKUP($C170,'CapEx by WBS and CSA'!$A$3:$C$372,2,FALSE),0)</f>
        <v>0</v>
      </c>
      <c r="B170" s="41">
        <f>IFERROR(VLOOKUP($C170,'CapEx by WBS and CSA'!$A$3:$C$372,3,FALSE),0)</f>
        <v>0</v>
      </c>
      <c r="C170" s="48" t="s">
        <v>2269</v>
      </c>
      <c r="D170" s="46">
        <v>1247</v>
      </c>
      <c r="E170" s="46" t="s">
        <v>765</v>
      </c>
      <c r="F170" s="46" t="s">
        <v>651</v>
      </c>
      <c r="G170" s="46" t="s">
        <v>534</v>
      </c>
      <c r="H170" s="46" t="s">
        <v>2100</v>
      </c>
      <c r="I170" s="45" t="s">
        <v>1633</v>
      </c>
      <c r="J170" s="59">
        <v>45261</v>
      </c>
      <c r="K170" s="72">
        <v>45945.84</v>
      </c>
      <c r="L170" s="72">
        <v>0</v>
      </c>
      <c r="M170" s="72">
        <f>IFERROR(VLOOKUP(C170,'CapEx by WBS and CSA'!$A$3:$P$372,16,FALSE),0)</f>
        <v>0</v>
      </c>
      <c r="N170" s="71"/>
      <c r="O170" s="71"/>
    </row>
    <row r="171" spans="1:16" s="41" customFormat="1" x14ac:dyDescent="0.25">
      <c r="A171" s="41">
        <f>IFERROR(VLOOKUP($C171,'CapEx by WBS and CSA'!$A$3:$C$372,2,FALSE),0)</f>
        <v>0</v>
      </c>
      <c r="B171" s="41">
        <f>IFERROR(VLOOKUP($C171,'CapEx by WBS and CSA'!$A$3:$C$372,3,FALSE),0)</f>
        <v>0</v>
      </c>
      <c r="C171" s="46" t="s">
        <v>2270</v>
      </c>
      <c r="D171" s="46">
        <v>1207</v>
      </c>
      <c r="E171" s="46" t="s">
        <v>660</v>
      </c>
      <c r="F171" s="46" t="s">
        <v>651</v>
      </c>
      <c r="G171" s="46" t="s">
        <v>534</v>
      </c>
      <c r="H171" s="46" t="s">
        <v>2100</v>
      </c>
      <c r="I171" s="45" t="s">
        <v>1633</v>
      </c>
      <c r="J171" s="59">
        <v>44562</v>
      </c>
      <c r="K171" s="72">
        <v>0</v>
      </c>
      <c r="L171" s="72">
        <v>0</v>
      </c>
      <c r="M171" s="72">
        <f>IFERROR(VLOOKUP(C171,'CapEx by WBS and CSA'!$A$3:$P$372,16,FALSE),0)</f>
        <v>0</v>
      </c>
      <c r="N171" s="45" t="s">
        <v>2094</v>
      </c>
      <c r="O171" s="45" t="s">
        <v>2091</v>
      </c>
    </row>
    <row r="172" spans="1:16" s="41" customFormat="1" x14ac:dyDescent="0.25">
      <c r="A172" s="41">
        <f>IFERROR(VLOOKUP($C172,'CapEx by WBS and CSA'!$A$3:$C$372,2,FALSE),0)</f>
        <v>0</v>
      </c>
      <c r="B172" s="41">
        <f>IFERROR(VLOOKUP($C172,'CapEx by WBS and CSA'!$A$3:$C$372,3,FALSE),0)</f>
        <v>0</v>
      </c>
      <c r="C172" s="46" t="s">
        <v>2271</v>
      </c>
      <c r="D172" s="46">
        <v>1245</v>
      </c>
      <c r="E172" s="46" t="s">
        <v>759</v>
      </c>
      <c r="F172" s="46" t="s">
        <v>651</v>
      </c>
      <c r="G172" s="46" t="s">
        <v>534</v>
      </c>
      <c r="H172" s="46" t="s">
        <v>2100</v>
      </c>
      <c r="I172" s="45" t="s">
        <v>1633</v>
      </c>
      <c r="J172" s="59">
        <v>45261</v>
      </c>
      <c r="K172" s="72">
        <v>585225.16</v>
      </c>
      <c r="L172" s="72">
        <v>1800000</v>
      </c>
      <c r="M172" s="72">
        <f>IFERROR(VLOOKUP(C172,'CapEx by WBS and CSA'!$A$3:$P$372,16,FALSE),0)</f>
        <v>0</v>
      </c>
      <c r="N172" s="71"/>
      <c r="O172" s="71"/>
    </row>
    <row r="173" spans="1:16" s="41" customFormat="1" x14ac:dyDescent="0.25">
      <c r="A173" s="41">
        <f>IFERROR(VLOOKUP($C173,'CapEx by WBS and CSA'!$A$3:$C$372,2,FALSE),0)</f>
        <v>0</v>
      </c>
      <c r="B173" s="41">
        <f>IFERROR(VLOOKUP($C173,'CapEx by WBS and CSA'!$A$3:$C$372,3,FALSE),0)</f>
        <v>0</v>
      </c>
      <c r="C173" s="46" t="s">
        <v>2272</v>
      </c>
      <c r="D173" s="46">
        <v>1258</v>
      </c>
      <c r="E173" s="46" t="s">
        <v>790</v>
      </c>
      <c r="F173" s="46" t="s">
        <v>651</v>
      </c>
      <c r="G173" s="46" t="s">
        <v>534</v>
      </c>
      <c r="H173" s="46" t="s">
        <v>2100</v>
      </c>
      <c r="I173" s="45" t="s">
        <v>1633</v>
      </c>
      <c r="J173" s="59">
        <v>45200</v>
      </c>
      <c r="K173" s="72">
        <v>1031722.81</v>
      </c>
      <c r="L173" s="72">
        <v>2136519.9999996</v>
      </c>
      <c r="M173" s="72">
        <f>IFERROR(VLOOKUP(C173,'CapEx by WBS and CSA'!$A$3:$P$372,16,FALSE),0)</f>
        <v>0</v>
      </c>
      <c r="N173" s="71"/>
      <c r="O173" s="71"/>
    </row>
    <row r="174" spans="1:16" s="41" customFormat="1" x14ac:dyDescent="0.25">
      <c r="A174" s="41">
        <f>IFERROR(VLOOKUP($C174,'CapEx by WBS and CSA'!$A$3:$C$372,2,FALSE),0)</f>
        <v>0</v>
      </c>
      <c r="B174" s="41">
        <f>IFERROR(VLOOKUP($C174,'CapEx by WBS and CSA'!$A$3:$C$372,3,FALSE),0)</f>
        <v>0</v>
      </c>
      <c r="C174" s="46" t="s">
        <v>2273</v>
      </c>
      <c r="D174" s="46">
        <v>1245</v>
      </c>
      <c r="E174" s="46" t="s">
        <v>759</v>
      </c>
      <c r="F174" s="46" t="s">
        <v>651</v>
      </c>
      <c r="G174" s="46" t="s">
        <v>534</v>
      </c>
      <c r="H174" s="46" t="s">
        <v>2100</v>
      </c>
      <c r="I174" s="45" t="s">
        <v>1633</v>
      </c>
      <c r="J174" s="59">
        <v>45261</v>
      </c>
      <c r="K174" s="72">
        <v>94480.06</v>
      </c>
      <c r="L174" s="72">
        <v>385251</v>
      </c>
      <c r="M174" s="72">
        <f>IFERROR(VLOOKUP(C174,'CapEx by WBS and CSA'!$A$3:$P$372,16,FALSE),0)</f>
        <v>0</v>
      </c>
      <c r="N174" s="71"/>
      <c r="O174" s="71"/>
    </row>
    <row r="175" spans="1:16" s="41" customFormat="1" x14ac:dyDescent="0.25">
      <c r="A175" s="41" t="str">
        <f>IFERROR(VLOOKUP($C175,'CapEx by WBS and CSA'!$A$3:$C$372,2,FALSE),0)</f>
        <v>CSA0164</v>
      </c>
      <c r="B175" s="41" t="str">
        <f>IFERROR(VLOOKUP($C175,'CapEx by WBS and CSA'!$A$3:$C$372,3,FALSE),0)</f>
        <v>Third Party Risk</v>
      </c>
      <c r="C175" s="46" t="s">
        <v>69</v>
      </c>
      <c r="D175" s="46">
        <v>1245</v>
      </c>
      <c r="E175" s="46" t="s">
        <v>759</v>
      </c>
      <c r="F175" s="46" t="s">
        <v>651</v>
      </c>
      <c r="G175" s="46" t="s">
        <v>534</v>
      </c>
      <c r="H175" s="46" t="s">
        <v>2100</v>
      </c>
      <c r="I175" s="45" t="s">
        <v>1633</v>
      </c>
      <c r="J175" s="59">
        <v>45931</v>
      </c>
      <c r="K175" s="72">
        <v>710036.33000000007</v>
      </c>
      <c r="L175" s="72">
        <v>3000000</v>
      </c>
      <c r="M175" s="72">
        <f>IFERROR(VLOOKUP(C175,'CapEx by WBS and CSA'!$A$3:$P$372,16,FALSE),0)</f>
        <v>8497287.0962031484</v>
      </c>
      <c r="N175" s="45" t="s">
        <v>2209</v>
      </c>
      <c r="O175" s="45" t="s">
        <v>2132</v>
      </c>
    </row>
    <row r="176" spans="1:16" s="41" customFormat="1" x14ac:dyDescent="0.25">
      <c r="A176" s="41">
        <f>IFERROR(VLOOKUP($C176,'CapEx by WBS and CSA'!$A$3:$C$372,2,FALSE),0)</f>
        <v>0</v>
      </c>
      <c r="B176" s="41">
        <f>IFERROR(VLOOKUP($C176,'CapEx by WBS and CSA'!$A$3:$C$372,3,FALSE),0)</f>
        <v>0</v>
      </c>
      <c r="C176" s="46" t="s">
        <v>2274</v>
      </c>
      <c r="D176" s="46">
        <v>1247</v>
      </c>
      <c r="E176" s="46" t="s">
        <v>765</v>
      </c>
      <c r="F176" s="46" t="s">
        <v>651</v>
      </c>
      <c r="G176" s="46" t="s">
        <v>534</v>
      </c>
      <c r="H176" s="46" t="s">
        <v>2100</v>
      </c>
      <c r="I176" s="45" t="s">
        <v>1633</v>
      </c>
      <c r="J176" s="59">
        <v>45261</v>
      </c>
      <c r="K176" s="72">
        <v>2917232.4</v>
      </c>
      <c r="L176" s="72">
        <v>5410622.4783995999</v>
      </c>
      <c r="M176" s="72">
        <f>IFERROR(VLOOKUP(C176,'CapEx by WBS and CSA'!$A$3:$P$372,16,FALSE),0)</f>
        <v>0</v>
      </c>
      <c r="N176" s="71"/>
      <c r="O176" s="71"/>
      <c r="P176" s="71"/>
    </row>
    <row r="177" spans="1:16" s="41" customFormat="1" x14ac:dyDescent="0.25">
      <c r="A177" s="41" t="str">
        <f>IFERROR(VLOOKUP($C177,'CapEx by WBS and CSA'!$A$3:$C$372,2,FALSE),0)</f>
        <v>CSA0121</v>
      </c>
      <c r="B177" s="41" t="str">
        <f>IFERROR(VLOOKUP($C177,'CapEx by WBS and CSA'!$A$3:$C$372,3,FALSE),0)</f>
        <v>Multi-Family Solar</v>
      </c>
      <c r="C177" s="46" t="s">
        <v>70</v>
      </c>
      <c r="D177" s="46">
        <v>1247</v>
      </c>
      <c r="E177" s="46" t="s">
        <v>765</v>
      </c>
      <c r="F177" s="46" t="s">
        <v>651</v>
      </c>
      <c r="G177" s="46" t="s">
        <v>534</v>
      </c>
      <c r="H177" s="46" t="s">
        <v>2100</v>
      </c>
      <c r="I177" s="45" t="s">
        <v>1638</v>
      </c>
      <c r="J177" s="59" t="s">
        <v>2275</v>
      </c>
      <c r="K177" s="72">
        <v>0</v>
      </c>
      <c r="L177" s="72">
        <v>1500000</v>
      </c>
      <c r="M177" s="72">
        <f>IFERROR(VLOOKUP(C177,'CapEx by WBS and CSA'!$A$3:$P$372,16,FALSE),0)</f>
        <v>1116624.3710772914</v>
      </c>
      <c r="N177" s="45" t="s">
        <v>2223</v>
      </c>
      <c r="O177" s="45" t="s">
        <v>2132</v>
      </c>
      <c r="P177" s="71"/>
    </row>
    <row r="178" spans="1:16" s="41" customFormat="1" x14ac:dyDescent="0.25">
      <c r="A178" s="41" t="str">
        <f>IFERROR(VLOOKUP($C178,'CapEx by WBS and CSA'!$A$3:$C$372,2,FALSE),0)</f>
        <v>CSA0046</v>
      </c>
      <c r="B178" s="41" t="str">
        <f>IFERROR(VLOOKUP($C178,'CapEx by WBS and CSA'!$A$3:$C$372,3,FALSE),0)</f>
        <v>eGRC Archer</v>
      </c>
      <c r="C178" s="46" t="s">
        <v>71</v>
      </c>
      <c r="D178" s="46">
        <v>1226</v>
      </c>
      <c r="E178" s="46" t="s">
        <v>660</v>
      </c>
      <c r="F178" s="46" t="s">
        <v>651</v>
      </c>
      <c r="G178" s="46" t="s">
        <v>534</v>
      </c>
      <c r="H178" s="46" t="s">
        <v>2100</v>
      </c>
      <c r="I178" s="45" t="s">
        <v>1638</v>
      </c>
      <c r="J178" s="59" t="s">
        <v>2118</v>
      </c>
      <c r="K178" s="72">
        <v>668478.54</v>
      </c>
      <c r="L178" s="72">
        <v>999999.9999996</v>
      </c>
      <c r="M178" s="72">
        <f>IFERROR(VLOOKUP(C178,'CapEx by WBS and CSA'!$A$3:$P$372,16,FALSE),0)</f>
        <v>4216203.0912922239</v>
      </c>
      <c r="N178" s="45" t="s">
        <v>2223</v>
      </c>
      <c r="O178" s="45" t="s">
        <v>2132</v>
      </c>
      <c r="P178" s="71"/>
    </row>
    <row r="179" spans="1:16" s="41" customFormat="1" x14ac:dyDescent="0.25">
      <c r="A179" s="41" t="str">
        <f>IFERROR(VLOOKUP($C179,'CapEx by WBS and CSA'!$A$3:$C$372,2,FALSE),0)</f>
        <v>CSA0143</v>
      </c>
      <c r="B179" s="41" t="str">
        <f>IFERROR(VLOOKUP($C179,'CapEx by WBS and CSA'!$A$3:$C$372,3,FALSE),0)</f>
        <v>Supply Chain Stabilization</v>
      </c>
      <c r="C179" s="46" t="s">
        <v>73</v>
      </c>
      <c r="D179" s="46">
        <v>1245</v>
      </c>
      <c r="E179" s="46" t="s">
        <v>759</v>
      </c>
      <c r="F179" s="46" t="s">
        <v>651</v>
      </c>
      <c r="G179" s="46" t="s">
        <v>534</v>
      </c>
      <c r="H179" s="46" t="s">
        <v>2100</v>
      </c>
      <c r="I179" s="45" t="s">
        <v>1638</v>
      </c>
      <c r="J179" s="59" t="s">
        <v>2261</v>
      </c>
      <c r="K179" s="72">
        <v>27440.319999999996</v>
      </c>
      <c r="L179" s="72">
        <v>326000.0000004</v>
      </c>
      <c r="M179" s="72">
        <f>IFERROR(VLOOKUP(C179,'CapEx by WBS and CSA'!$A$3:$P$372,16,FALSE),0)</f>
        <v>528288.18642650649</v>
      </c>
      <c r="N179" s="45" t="s">
        <v>2223</v>
      </c>
      <c r="O179" s="45" t="s">
        <v>2132</v>
      </c>
      <c r="P179" s="71"/>
    </row>
    <row r="180" spans="1:16" s="41" customFormat="1" x14ac:dyDescent="0.25">
      <c r="A180" s="41" t="str">
        <f>IFERROR(VLOOKUP($C180,'CapEx by WBS and CSA'!$A$3:$C$372,2,FALSE),0)</f>
        <v>CSA0227</v>
      </c>
      <c r="B180" s="41" t="str">
        <f>IFERROR(VLOOKUP($C180,'CapEx by WBS and CSA'!$A$3:$C$372,3,FALSE),0)</f>
        <v>SAP S/4</v>
      </c>
      <c r="C180" s="46" t="s">
        <v>74</v>
      </c>
      <c r="D180" s="46">
        <v>1245</v>
      </c>
      <c r="E180" s="46" t="s">
        <v>759</v>
      </c>
      <c r="F180" s="46" t="s">
        <v>651</v>
      </c>
      <c r="G180" s="46" t="s">
        <v>534</v>
      </c>
      <c r="H180" s="46" t="s">
        <v>2100</v>
      </c>
      <c r="I180" s="45" t="s">
        <v>1638</v>
      </c>
      <c r="J180" s="56" t="s">
        <v>2276</v>
      </c>
      <c r="K180" s="72">
        <v>0</v>
      </c>
      <c r="L180" s="72">
        <v>0</v>
      </c>
      <c r="M180" s="72">
        <f>IFERROR(VLOOKUP(C180,'CapEx by WBS and CSA'!$A$3:$P$372,16,FALSE),0)</f>
        <v>31289742.440216649</v>
      </c>
      <c r="N180" s="45" t="s">
        <v>2277</v>
      </c>
      <c r="O180" s="45" t="s">
        <v>2132</v>
      </c>
      <c r="P180" s="71"/>
    </row>
    <row r="181" spans="1:16" s="41" customFormat="1" x14ac:dyDescent="0.25">
      <c r="A181" s="41" t="str">
        <f>IFERROR(VLOOKUP($C181,'CapEx by WBS and CSA'!$A$3:$C$372,2,FALSE),0)</f>
        <v>CSA0221</v>
      </c>
      <c r="B181" s="41" t="str">
        <f>IFERROR(VLOOKUP($C181,'CapEx by WBS and CSA'!$A$3:$C$372,3,FALSE),0)</f>
        <v>Learning Management System (LMS)</v>
      </c>
      <c r="C181" s="46" t="s">
        <v>75</v>
      </c>
      <c r="D181" s="46">
        <v>1226</v>
      </c>
      <c r="E181" s="46" t="s">
        <v>660</v>
      </c>
      <c r="F181" s="46" t="s">
        <v>651</v>
      </c>
      <c r="G181" s="46" t="s">
        <v>534</v>
      </c>
      <c r="H181" s="46" t="s">
        <v>2100</v>
      </c>
      <c r="I181" s="45" t="s">
        <v>1633</v>
      </c>
      <c r="J181" s="59">
        <v>45931</v>
      </c>
      <c r="K181" s="72">
        <v>0</v>
      </c>
      <c r="L181" s="72">
        <v>0</v>
      </c>
      <c r="M181" s="72">
        <f>IFERROR(VLOOKUP(C181,'CapEx by WBS and CSA'!$A$3:$P$372,16,FALSE),0)</f>
        <v>5301278.3894084785</v>
      </c>
      <c r="N181" s="45" t="s">
        <v>2278</v>
      </c>
      <c r="O181" s="45" t="s">
        <v>2132</v>
      </c>
      <c r="P181" s="71"/>
    </row>
    <row r="182" spans="1:16" s="41" customFormat="1" x14ac:dyDescent="0.25">
      <c r="A182" s="41" t="str">
        <f>IFERROR(VLOOKUP($C182,'CapEx by WBS and CSA'!$A$3:$C$372,2,FALSE),0)</f>
        <v>CSA0213</v>
      </c>
      <c r="B182" s="41" t="str">
        <f>IFERROR(VLOOKUP($C182,'CapEx by WBS and CSA'!$A$3:$C$372,3,FALSE),0)</f>
        <v>Vendor DEI/Green</v>
      </c>
      <c r="C182" s="46" t="s">
        <v>76</v>
      </c>
      <c r="D182" s="46">
        <v>1245</v>
      </c>
      <c r="E182" s="46" t="s">
        <v>759</v>
      </c>
      <c r="F182" s="46" t="s">
        <v>651</v>
      </c>
      <c r="G182" s="46" t="s">
        <v>534</v>
      </c>
      <c r="H182" s="46" t="s">
        <v>2100</v>
      </c>
      <c r="I182" s="45" t="s">
        <v>1633</v>
      </c>
      <c r="J182" s="59">
        <v>45992</v>
      </c>
      <c r="K182" s="72">
        <v>39866.14</v>
      </c>
      <c r="L182" s="72">
        <v>0</v>
      </c>
      <c r="M182" s="72">
        <f>IFERROR(VLOOKUP(C182,'CapEx by WBS and CSA'!$A$3:$P$372,16,FALSE),0)</f>
        <v>3408636.1619823286</v>
      </c>
      <c r="N182" s="45" t="s">
        <v>2209</v>
      </c>
      <c r="O182" s="45" t="s">
        <v>2132</v>
      </c>
      <c r="P182" s="71"/>
    </row>
    <row r="183" spans="1:16" s="41" customFormat="1" x14ac:dyDescent="0.25">
      <c r="A183" s="41" t="str">
        <f>IFERROR(VLOOKUP($C183,'CapEx by WBS and CSA'!$A$3:$C$372,2,FALSE),0)</f>
        <v>CSA0205</v>
      </c>
      <c r="B183" s="41" t="str">
        <f>IFERROR(VLOOKUP($C183,'CapEx by WBS and CSA'!$A$3:$C$372,3,FALSE),0)</f>
        <v>Enterprise Application Integration</v>
      </c>
      <c r="C183" s="46" t="s">
        <v>77</v>
      </c>
      <c r="D183" s="46">
        <v>1274</v>
      </c>
      <c r="E183" s="46" t="s">
        <v>809</v>
      </c>
      <c r="F183" s="46" t="s">
        <v>651</v>
      </c>
      <c r="G183" s="46" t="s">
        <v>534</v>
      </c>
      <c r="H183" s="46" t="s">
        <v>2100</v>
      </c>
      <c r="I183" s="45" t="s">
        <v>1650</v>
      </c>
      <c r="J183" s="59" t="s">
        <v>1696</v>
      </c>
      <c r="K183" s="72">
        <v>0</v>
      </c>
      <c r="L183" s="72">
        <v>0</v>
      </c>
      <c r="M183" s="72">
        <f>IFERROR(VLOOKUP(C183,'CapEx by WBS and CSA'!$A$3:$P$372,16,FALSE),0)</f>
        <v>7291750.9454309056</v>
      </c>
      <c r="N183" s="45" t="s">
        <v>2223</v>
      </c>
      <c r="O183" s="45" t="s">
        <v>2132</v>
      </c>
      <c r="P183" s="71"/>
    </row>
    <row r="184" spans="1:16" s="41" customFormat="1" x14ac:dyDescent="0.25">
      <c r="A184" s="41">
        <f>IFERROR(VLOOKUP($C184,'CapEx by WBS and CSA'!$A$3:$C$372,2,FALSE),0)</f>
        <v>0</v>
      </c>
      <c r="B184" s="41">
        <f>IFERROR(VLOOKUP($C184,'CapEx by WBS and CSA'!$A$3:$C$372,3,FALSE),0)</f>
        <v>0</v>
      </c>
      <c r="C184" s="46" t="s">
        <v>2279</v>
      </c>
      <c r="D184" s="46">
        <v>1226</v>
      </c>
      <c r="E184" s="46" t="s">
        <v>660</v>
      </c>
      <c r="F184" s="46" t="s">
        <v>651</v>
      </c>
      <c r="G184" s="46" t="s">
        <v>534</v>
      </c>
      <c r="H184" s="46" t="s">
        <v>2100</v>
      </c>
      <c r="I184" s="45" t="e">
        <v>#N/A</v>
      </c>
      <c r="J184" s="59" t="e">
        <v>#N/A</v>
      </c>
      <c r="K184" s="72">
        <v>0</v>
      </c>
      <c r="L184" s="72">
        <v>0</v>
      </c>
      <c r="M184" s="72">
        <f>IFERROR(VLOOKUP(C184,'CapEx by WBS and CSA'!$A$3:$P$372,16,FALSE),0)</f>
        <v>0</v>
      </c>
      <c r="N184" s="45" t="s">
        <v>2280</v>
      </c>
      <c r="O184" s="45" t="s">
        <v>2091</v>
      </c>
      <c r="P184" s="71"/>
    </row>
    <row r="185" spans="1:16" s="41" customFormat="1" x14ac:dyDescent="0.25">
      <c r="A185" s="41" t="str">
        <f>IFERROR(VLOOKUP($C185,'CapEx by WBS and CSA'!$A$3:$C$372,2,FALSE),0)</f>
        <v>CSA0118</v>
      </c>
      <c r="B185" s="41" t="str">
        <f>IFERROR(VLOOKUP($C185,'CapEx by WBS and CSA'!$A$3:$C$372,3,FALSE),0)</f>
        <v>Material Tracking and Traceability (MTT) - Gas</v>
      </c>
      <c r="C185" s="46" t="s">
        <v>79</v>
      </c>
      <c r="D185" s="46">
        <v>1245</v>
      </c>
      <c r="E185" s="46" t="s">
        <v>759</v>
      </c>
      <c r="F185" s="46" t="s">
        <v>651</v>
      </c>
      <c r="G185" s="46" t="s">
        <v>534</v>
      </c>
      <c r="H185" s="46" t="s">
        <v>2100</v>
      </c>
      <c r="I185" s="45" t="s">
        <v>1633</v>
      </c>
      <c r="J185" s="59">
        <v>45383</v>
      </c>
      <c r="K185" s="72">
        <v>1454885.9800000002</v>
      </c>
      <c r="L185" s="72">
        <v>1540396.6432</v>
      </c>
      <c r="M185" s="72">
        <f>IFERROR(VLOOKUP(C185,'CapEx by WBS and CSA'!$A$3:$P$372,16,FALSE),0)</f>
        <v>720103.63979337132</v>
      </c>
      <c r="N185" s="45" t="s">
        <v>2281</v>
      </c>
      <c r="O185" s="45" t="s">
        <v>2132</v>
      </c>
      <c r="P185" s="71"/>
    </row>
    <row r="186" spans="1:16" s="41" customFormat="1" x14ac:dyDescent="0.25">
      <c r="A186" s="41">
        <f>IFERROR(VLOOKUP($C186,'CapEx by WBS and CSA'!$A$3:$C$372,2,FALSE),0)</f>
        <v>0</v>
      </c>
      <c r="B186" s="41">
        <f>IFERROR(VLOOKUP($C186,'CapEx by WBS and CSA'!$A$3:$C$372,3,FALSE),0)</f>
        <v>0</v>
      </c>
      <c r="C186" s="46" t="s">
        <v>2282</v>
      </c>
      <c r="D186" s="46">
        <v>1226</v>
      </c>
      <c r="E186" s="46" t="s">
        <v>660</v>
      </c>
      <c r="F186" s="46" t="s">
        <v>651</v>
      </c>
      <c r="G186" s="46" t="s">
        <v>534</v>
      </c>
      <c r="H186" s="46" t="s">
        <v>2100</v>
      </c>
      <c r="I186" s="45" t="s">
        <v>1633</v>
      </c>
      <c r="J186" s="59">
        <v>44562</v>
      </c>
      <c r="K186" s="72">
        <v>0</v>
      </c>
      <c r="L186" s="72">
        <v>0</v>
      </c>
      <c r="M186" s="72">
        <f>IFERROR(VLOOKUP(C186,'CapEx by WBS and CSA'!$A$3:$P$372,16,FALSE),0)</f>
        <v>0</v>
      </c>
      <c r="N186" s="71"/>
      <c r="O186" s="71"/>
      <c r="P186" s="71"/>
    </row>
    <row r="187" spans="1:16" s="41" customFormat="1" x14ac:dyDescent="0.25">
      <c r="A187" s="41">
        <f>IFERROR(VLOOKUP($C187,'CapEx by WBS and CSA'!$A$3:$C$372,2,FALSE),0)</f>
        <v>0</v>
      </c>
      <c r="B187" s="41">
        <f>IFERROR(VLOOKUP($C187,'CapEx by WBS and CSA'!$A$3:$C$372,3,FALSE),0)</f>
        <v>0</v>
      </c>
      <c r="C187" s="46" t="s">
        <v>2283</v>
      </c>
      <c r="D187" s="46">
        <v>1439</v>
      </c>
      <c r="E187" s="46" t="s">
        <v>954</v>
      </c>
      <c r="F187" s="46" t="s">
        <v>570</v>
      </c>
      <c r="G187" s="46" t="s">
        <v>570</v>
      </c>
      <c r="H187" s="46" t="s">
        <v>2100</v>
      </c>
      <c r="I187" s="45" t="s">
        <v>1633</v>
      </c>
      <c r="J187" s="59">
        <v>44958</v>
      </c>
      <c r="K187" s="72">
        <v>372617.41000000009</v>
      </c>
      <c r="L187" s="72">
        <v>16626.89532</v>
      </c>
      <c r="M187" s="72">
        <f>IFERROR(VLOOKUP(C187,'CapEx by WBS and CSA'!$A$3:$P$372,16,FALSE),0)</f>
        <v>0</v>
      </c>
      <c r="N187" s="45" t="s">
        <v>2094</v>
      </c>
      <c r="O187" s="45" t="s">
        <v>2091</v>
      </c>
      <c r="P187" s="71"/>
    </row>
    <row r="188" spans="1:16" s="41" customFormat="1" x14ac:dyDescent="0.25">
      <c r="A188" s="41">
        <f>IFERROR(VLOOKUP($C188,'CapEx by WBS and CSA'!$A$3:$C$372,2,FALSE),0)</f>
        <v>0</v>
      </c>
      <c r="B188" s="41">
        <f>IFERROR(VLOOKUP($C188,'CapEx by WBS and CSA'!$A$3:$C$372,3,FALSE),0)</f>
        <v>0</v>
      </c>
      <c r="C188" s="46" t="s">
        <v>2284</v>
      </c>
      <c r="D188" s="46">
        <v>1439</v>
      </c>
      <c r="E188" s="46" t="s">
        <v>954</v>
      </c>
      <c r="F188" s="46" t="s">
        <v>570</v>
      </c>
      <c r="G188" s="46" t="s">
        <v>570</v>
      </c>
      <c r="H188" s="46" t="s">
        <v>2100</v>
      </c>
      <c r="I188" s="45" t="s">
        <v>1633</v>
      </c>
      <c r="J188" s="59">
        <v>45261</v>
      </c>
      <c r="K188" s="72">
        <v>50139.71</v>
      </c>
      <c r="L188" s="72">
        <v>0</v>
      </c>
      <c r="M188" s="72">
        <f>IFERROR(VLOOKUP(C188,'CapEx by WBS and CSA'!$A$3:$P$372,16,FALSE),0)</f>
        <v>0</v>
      </c>
      <c r="N188" s="71"/>
      <c r="O188" s="45" t="s">
        <v>2146</v>
      </c>
      <c r="P188" s="45" t="s">
        <v>2285</v>
      </c>
    </row>
    <row r="189" spans="1:16" s="41" customFormat="1" x14ac:dyDescent="0.25">
      <c r="A189" s="41" t="str">
        <f>IFERROR(VLOOKUP($C189,'CapEx by WBS and CSA'!$A$3:$C$372,2,FALSE),0)</f>
        <v>CSA0063</v>
      </c>
      <c r="B189" s="41" t="str">
        <f>IFERROR(VLOOKUP($C189,'CapEx by WBS and CSA'!$A$3:$C$372,3,FALSE),0)</f>
        <v>Facilities and Workplace Management</v>
      </c>
      <c r="C189" s="46" t="s">
        <v>80</v>
      </c>
      <c r="D189" s="46">
        <v>1226</v>
      </c>
      <c r="E189" s="46" t="s">
        <v>660</v>
      </c>
      <c r="F189" s="46" t="s">
        <v>651</v>
      </c>
      <c r="G189" s="46" t="s">
        <v>534</v>
      </c>
      <c r="H189" s="46" t="s">
        <v>2100</v>
      </c>
      <c r="I189" s="45" t="s">
        <v>1633</v>
      </c>
      <c r="J189" s="59">
        <v>45627</v>
      </c>
      <c r="K189" s="72">
        <v>0</v>
      </c>
      <c r="L189" s="72">
        <v>0</v>
      </c>
      <c r="M189" s="72">
        <f>IFERROR(VLOOKUP(C189,'CapEx by WBS and CSA'!$A$3:$P$372,16,FALSE),0)</f>
        <v>1138124.5282704406</v>
      </c>
      <c r="N189" s="45" t="s">
        <v>2223</v>
      </c>
      <c r="O189" s="45" t="s">
        <v>2132</v>
      </c>
      <c r="P189" s="71"/>
    </row>
    <row r="190" spans="1:16" s="41" customFormat="1" x14ac:dyDescent="0.25">
      <c r="A190" s="41">
        <f>IFERROR(VLOOKUP($C190,'CapEx by WBS and CSA'!$A$3:$C$372,2,FALSE),0)</f>
        <v>0</v>
      </c>
      <c r="B190" s="41">
        <f>IFERROR(VLOOKUP($C190,'CapEx by WBS and CSA'!$A$3:$C$372,3,FALSE),0)</f>
        <v>0</v>
      </c>
      <c r="C190" s="46" t="s">
        <v>2286</v>
      </c>
      <c r="D190" s="46">
        <v>1213</v>
      </c>
      <c r="E190" s="46" t="s">
        <v>679</v>
      </c>
      <c r="F190" s="46" t="s">
        <v>673</v>
      </c>
      <c r="G190" s="46" t="s">
        <v>534</v>
      </c>
      <c r="H190" s="46" t="s">
        <v>2124</v>
      </c>
      <c r="I190" s="45" t="s">
        <v>1633</v>
      </c>
      <c r="J190" s="59">
        <v>42887</v>
      </c>
      <c r="K190" s="72">
        <v>0</v>
      </c>
      <c r="L190" s="72">
        <v>0</v>
      </c>
      <c r="M190" s="72">
        <f>IFERROR(VLOOKUP(C190,'CapEx by WBS and CSA'!$A$3:$P$372,16,FALSE),0)</f>
        <v>0</v>
      </c>
      <c r="N190" s="45" t="s">
        <v>2094</v>
      </c>
      <c r="O190" s="45" t="s">
        <v>2091</v>
      </c>
      <c r="P190" s="71"/>
    </row>
    <row r="191" spans="1:16" s="41" customFormat="1" x14ac:dyDescent="0.25">
      <c r="A191" s="41">
        <f>IFERROR(VLOOKUP($C191,'CapEx by WBS and CSA'!$A$3:$C$372,2,FALSE),0)</f>
        <v>0</v>
      </c>
      <c r="B191" s="41">
        <f>IFERROR(VLOOKUP($C191,'CapEx by WBS and CSA'!$A$3:$C$372,3,FALSE),0)</f>
        <v>0</v>
      </c>
      <c r="C191" s="46" t="s">
        <v>2287</v>
      </c>
      <c r="D191" s="46">
        <v>1239</v>
      </c>
      <c r="E191" s="46" t="s">
        <v>742</v>
      </c>
      <c r="F191" s="46" t="s">
        <v>673</v>
      </c>
      <c r="G191" s="46" t="s">
        <v>534</v>
      </c>
      <c r="H191" s="46" t="s">
        <v>2117</v>
      </c>
      <c r="I191" s="45" t="s">
        <v>1633</v>
      </c>
      <c r="J191" s="59">
        <v>44105</v>
      </c>
      <c r="K191" s="72">
        <v>0</v>
      </c>
      <c r="L191" s="72">
        <v>0</v>
      </c>
      <c r="M191" s="72">
        <f>IFERROR(VLOOKUP(C191,'CapEx by WBS and CSA'!$A$3:$P$372,16,FALSE),0)</f>
        <v>0</v>
      </c>
      <c r="N191" s="45" t="s">
        <v>2094</v>
      </c>
      <c r="O191" s="45" t="s">
        <v>2091</v>
      </c>
      <c r="P191" s="71"/>
    </row>
    <row r="192" spans="1:16" s="41" customFormat="1" x14ac:dyDescent="0.25">
      <c r="A192" s="41">
        <f>IFERROR(VLOOKUP($C192,'CapEx by WBS and CSA'!$A$3:$C$372,2,FALSE),0)</f>
        <v>0</v>
      </c>
      <c r="B192" s="41">
        <f>IFERROR(VLOOKUP($C192,'CapEx by WBS and CSA'!$A$3:$C$372,3,FALSE),0)</f>
        <v>0</v>
      </c>
      <c r="C192" s="46" t="s">
        <v>2288</v>
      </c>
      <c r="D192" s="46">
        <v>1239</v>
      </c>
      <c r="E192" s="46" t="s">
        <v>742</v>
      </c>
      <c r="F192" s="46" t="s">
        <v>673</v>
      </c>
      <c r="G192" s="46" t="s">
        <v>534</v>
      </c>
      <c r="H192" s="46" t="s">
        <v>2117</v>
      </c>
      <c r="I192" s="45" t="s">
        <v>1633</v>
      </c>
      <c r="J192" s="59">
        <v>43435</v>
      </c>
      <c r="K192" s="72">
        <v>0</v>
      </c>
      <c r="L192" s="72">
        <v>0</v>
      </c>
      <c r="M192" s="72">
        <f>IFERROR(VLOOKUP(C192,'CapEx by WBS and CSA'!$A$3:$P$372,16,FALSE),0)</f>
        <v>0</v>
      </c>
      <c r="N192" s="45" t="s">
        <v>2094</v>
      </c>
      <c r="O192" s="45" t="s">
        <v>2091</v>
      </c>
    </row>
    <row r="193" spans="1:15" s="41" customFormat="1" x14ac:dyDescent="0.25">
      <c r="A193" s="41">
        <f>IFERROR(VLOOKUP($C193,'CapEx by WBS and CSA'!$A$3:$C$372,2,FALSE),0)</f>
        <v>0</v>
      </c>
      <c r="B193" s="41">
        <f>IFERROR(VLOOKUP($C193,'CapEx by WBS and CSA'!$A$3:$C$372,3,FALSE),0)</f>
        <v>0</v>
      </c>
      <c r="C193" s="46" t="s">
        <v>2289</v>
      </c>
      <c r="D193" s="46">
        <v>1239</v>
      </c>
      <c r="E193" s="46" t="s">
        <v>742</v>
      </c>
      <c r="F193" s="46" t="s">
        <v>673</v>
      </c>
      <c r="G193" s="46" t="s">
        <v>534</v>
      </c>
      <c r="H193" s="46" t="s">
        <v>2117</v>
      </c>
      <c r="I193" s="45" t="s">
        <v>1633</v>
      </c>
      <c r="J193" s="59">
        <v>43586</v>
      </c>
      <c r="K193" s="72">
        <v>0</v>
      </c>
      <c r="L193" s="72">
        <v>0</v>
      </c>
      <c r="M193" s="72">
        <f>IFERROR(VLOOKUP(C193,'CapEx by WBS and CSA'!$A$3:$P$372,16,FALSE),0)</f>
        <v>0</v>
      </c>
      <c r="N193" s="45" t="s">
        <v>2094</v>
      </c>
      <c r="O193" s="45" t="s">
        <v>2091</v>
      </c>
    </row>
    <row r="194" spans="1:15" s="41" customFormat="1" x14ac:dyDescent="0.25">
      <c r="A194" s="41">
        <f>IFERROR(VLOOKUP($C194,'CapEx by WBS and CSA'!$A$3:$C$372,2,FALSE),0)</f>
        <v>0</v>
      </c>
      <c r="B194" s="41">
        <f>IFERROR(VLOOKUP($C194,'CapEx by WBS and CSA'!$A$3:$C$372,3,FALSE),0)</f>
        <v>0</v>
      </c>
      <c r="C194" s="46" t="s">
        <v>2290</v>
      </c>
      <c r="D194" s="46">
        <v>1239</v>
      </c>
      <c r="E194" s="46" t="s">
        <v>742</v>
      </c>
      <c r="F194" s="46" t="s">
        <v>673</v>
      </c>
      <c r="G194" s="46" t="s">
        <v>534</v>
      </c>
      <c r="H194" s="46" t="s">
        <v>2093</v>
      </c>
      <c r="I194" s="45" t="s">
        <v>1633</v>
      </c>
      <c r="J194" s="59">
        <v>43800</v>
      </c>
      <c r="K194" s="72">
        <v>0</v>
      </c>
      <c r="L194" s="72">
        <v>0</v>
      </c>
      <c r="M194" s="72">
        <f>IFERROR(VLOOKUP(C194,'CapEx by WBS and CSA'!$A$3:$P$372,16,FALSE),0)</f>
        <v>0</v>
      </c>
      <c r="N194" s="45" t="s">
        <v>2094</v>
      </c>
      <c r="O194" s="45" t="s">
        <v>2091</v>
      </c>
    </row>
    <row r="195" spans="1:15" s="41" customFormat="1" x14ac:dyDescent="0.25">
      <c r="A195" s="41">
        <f>IFERROR(VLOOKUP($C195,'CapEx by WBS and CSA'!$A$3:$C$372,2,FALSE),0)</f>
        <v>0</v>
      </c>
      <c r="B195" s="41">
        <f>IFERROR(VLOOKUP($C195,'CapEx by WBS and CSA'!$A$3:$C$372,3,FALSE),0)</f>
        <v>0</v>
      </c>
      <c r="C195" s="46" t="s">
        <v>2291</v>
      </c>
      <c r="D195" s="46">
        <v>1239</v>
      </c>
      <c r="E195" s="46" t="s">
        <v>742</v>
      </c>
      <c r="F195" s="46" t="s">
        <v>673</v>
      </c>
      <c r="G195" s="46" t="s">
        <v>534</v>
      </c>
      <c r="H195" s="46" t="s">
        <v>2105</v>
      </c>
      <c r="I195" s="45" t="s">
        <v>1633</v>
      </c>
      <c r="J195" s="59">
        <v>42736</v>
      </c>
      <c r="K195" s="72">
        <v>0</v>
      </c>
      <c r="L195" s="72">
        <v>0</v>
      </c>
      <c r="M195" s="72">
        <f>IFERROR(VLOOKUP(C195,'CapEx by WBS and CSA'!$A$3:$P$372,16,FALSE),0)</f>
        <v>0</v>
      </c>
      <c r="N195" s="45" t="s">
        <v>2094</v>
      </c>
      <c r="O195" s="45" t="s">
        <v>2091</v>
      </c>
    </row>
    <row r="196" spans="1:15" s="41" customFormat="1" x14ac:dyDescent="0.25">
      <c r="A196" s="41">
        <f>IFERROR(VLOOKUP($C196,'CapEx by WBS and CSA'!$A$3:$C$372,2,FALSE),0)</f>
        <v>0</v>
      </c>
      <c r="B196" s="41">
        <f>IFERROR(VLOOKUP($C196,'CapEx by WBS and CSA'!$A$3:$C$372,3,FALSE),0)</f>
        <v>0</v>
      </c>
      <c r="C196" s="46" t="s">
        <v>2292</v>
      </c>
      <c r="D196" s="46">
        <v>1239</v>
      </c>
      <c r="E196" s="46" t="s">
        <v>742</v>
      </c>
      <c r="F196" s="46" t="s">
        <v>673</v>
      </c>
      <c r="G196" s="46" t="s">
        <v>534</v>
      </c>
      <c r="H196" s="46" t="s">
        <v>2293</v>
      </c>
      <c r="I196" s="45" t="s">
        <v>1633</v>
      </c>
      <c r="J196" s="59">
        <v>43800</v>
      </c>
      <c r="K196" s="72">
        <v>0</v>
      </c>
      <c r="L196" s="72">
        <v>0</v>
      </c>
      <c r="M196" s="72">
        <f>IFERROR(VLOOKUP(C196,'CapEx by WBS and CSA'!$A$3:$P$372,16,FALSE),0)</f>
        <v>0</v>
      </c>
      <c r="N196" s="45" t="s">
        <v>2094</v>
      </c>
      <c r="O196" s="45" t="s">
        <v>2091</v>
      </c>
    </row>
    <row r="197" spans="1:15" s="41" customFormat="1" x14ac:dyDescent="0.25">
      <c r="A197" s="41">
        <f>IFERROR(VLOOKUP($C197,'CapEx by WBS and CSA'!$A$3:$C$372,2,FALSE),0)</f>
        <v>0</v>
      </c>
      <c r="B197" s="41">
        <f>IFERROR(VLOOKUP($C197,'CapEx by WBS and CSA'!$A$3:$C$372,3,FALSE),0)</f>
        <v>0</v>
      </c>
      <c r="C197" s="46" t="s">
        <v>2294</v>
      </c>
      <c r="D197" s="46">
        <v>1213</v>
      </c>
      <c r="E197" s="46" t="s">
        <v>679</v>
      </c>
      <c r="F197" s="46" t="s">
        <v>673</v>
      </c>
      <c r="G197" s="46" t="s">
        <v>534</v>
      </c>
      <c r="H197" s="46" t="s">
        <v>2100</v>
      </c>
      <c r="I197" s="45" t="s">
        <v>1638</v>
      </c>
      <c r="J197" s="59" t="s">
        <v>2118</v>
      </c>
      <c r="K197" s="72">
        <v>4664302.3599999994</v>
      </c>
      <c r="L197" s="72">
        <v>7135382.9999988005</v>
      </c>
      <c r="M197" s="72">
        <f>IFERROR(VLOOKUP(C197,'CapEx by WBS and CSA'!$A$3:$P$372,16,FALSE),0)</f>
        <v>0</v>
      </c>
      <c r="N197" s="71"/>
      <c r="O197" s="71"/>
    </row>
    <row r="198" spans="1:15" s="41" customFormat="1" x14ac:dyDescent="0.25">
      <c r="A198" s="41">
        <f>IFERROR(VLOOKUP($C198,'CapEx by WBS and CSA'!$A$3:$C$372,2,FALSE),0)</f>
        <v>0</v>
      </c>
      <c r="B198" s="41">
        <f>IFERROR(VLOOKUP($C198,'CapEx by WBS and CSA'!$A$3:$C$372,3,FALSE),0)</f>
        <v>0</v>
      </c>
      <c r="C198" s="46" t="s">
        <v>2295</v>
      </c>
      <c r="D198" s="46">
        <v>1213</v>
      </c>
      <c r="E198" s="46" t="s">
        <v>679</v>
      </c>
      <c r="F198" s="46" t="s">
        <v>673</v>
      </c>
      <c r="G198" s="46" t="s">
        <v>534</v>
      </c>
      <c r="H198" s="46" t="s">
        <v>2296</v>
      </c>
      <c r="I198" s="45" t="s">
        <v>1633</v>
      </c>
      <c r="J198" s="59">
        <v>44166</v>
      </c>
      <c r="K198" s="72">
        <v>0</v>
      </c>
      <c r="L198" s="72">
        <v>0</v>
      </c>
      <c r="M198" s="72">
        <f>IFERROR(VLOOKUP(C198,'CapEx by WBS and CSA'!$A$3:$P$372,16,FALSE),0)</f>
        <v>0</v>
      </c>
      <c r="N198" s="45" t="s">
        <v>2097</v>
      </c>
      <c r="O198" s="45" t="s">
        <v>2091</v>
      </c>
    </row>
    <row r="199" spans="1:15" s="41" customFormat="1" x14ac:dyDescent="0.25">
      <c r="A199" s="41">
        <f>IFERROR(VLOOKUP($C199,'CapEx by WBS and CSA'!$A$3:$C$372,2,FALSE),0)</f>
        <v>0</v>
      </c>
      <c r="B199" s="41">
        <f>IFERROR(VLOOKUP($C199,'CapEx by WBS and CSA'!$A$3:$C$372,3,FALSE),0)</f>
        <v>0</v>
      </c>
      <c r="C199" s="46" t="s">
        <v>2297</v>
      </c>
      <c r="D199" s="46">
        <v>1244</v>
      </c>
      <c r="E199" s="46" t="s">
        <v>755</v>
      </c>
      <c r="F199" s="46" t="s">
        <v>673</v>
      </c>
      <c r="G199" s="46" t="s">
        <v>534</v>
      </c>
      <c r="H199" s="46" t="s">
        <v>2089</v>
      </c>
      <c r="I199" s="45" t="s">
        <v>1633</v>
      </c>
      <c r="J199" s="59">
        <v>44256</v>
      </c>
      <c r="K199" s="72">
        <v>0</v>
      </c>
      <c r="L199" s="72">
        <v>0</v>
      </c>
      <c r="M199" s="72">
        <f>IFERROR(VLOOKUP(C199,'CapEx by WBS and CSA'!$A$3:$P$372,16,FALSE),0)</f>
        <v>0</v>
      </c>
      <c r="N199" s="45" t="s">
        <v>2094</v>
      </c>
      <c r="O199" s="45" t="s">
        <v>2091</v>
      </c>
    </row>
    <row r="200" spans="1:15" s="41" customFormat="1" x14ac:dyDescent="0.25">
      <c r="A200" s="41" t="str">
        <f>IFERROR(VLOOKUP($C200,'CapEx by WBS and CSA'!$A$3:$C$372,2,FALSE),0)</f>
        <v>CSA0168</v>
      </c>
      <c r="B200" s="41" t="str">
        <f>IFERROR(VLOOKUP($C200,'CapEx by WBS and CSA'!$A$3:$C$372,3,FALSE),0)</f>
        <v>Transport Network Modernization</v>
      </c>
      <c r="C200" s="46" t="s">
        <v>81</v>
      </c>
      <c r="D200" s="46">
        <v>1215</v>
      </c>
      <c r="E200" s="46" t="s">
        <v>685</v>
      </c>
      <c r="F200" s="46" t="s">
        <v>673</v>
      </c>
      <c r="G200" s="46" t="s">
        <v>534</v>
      </c>
      <c r="H200" s="46" t="s">
        <v>2129</v>
      </c>
      <c r="I200" s="45" t="s">
        <v>1638</v>
      </c>
      <c r="J200" s="59" t="s">
        <v>2118</v>
      </c>
      <c r="K200" s="72">
        <v>1281910.6199999999</v>
      </c>
      <c r="L200" s="72">
        <v>2499999.9999996</v>
      </c>
      <c r="M200" s="72">
        <f>IFERROR(VLOOKUP(C200,'CapEx by WBS and CSA'!$A$3:$P$372,16,FALSE),0)</f>
        <v>4801194.6073101126</v>
      </c>
      <c r="N200" s="45" t="s">
        <v>2223</v>
      </c>
      <c r="O200" s="45" t="s">
        <v>2132</v>
      </c>
    </row>
    <row r="201" spans="1:15" s="41" customFormat="1" x14ac:dyDescent="0.25">
      <c r="A201" s="41" t="str">
        <f>IFERROR(VLOOKUP($C201,'CapEx by WBS and CSA'!$A$3:$C$372,2,FALSE),0)</f>
        <v>CSA0041</v>
      </c>
      <c r="B201" s="41" t="str">
        <f>IFERROR(VLOOKUP($C201,'CapEx by WBS and CSA'!$A$3:$C$372,3,FALSE),0)</f>
        <v>Digital Workplace Transformation</v>
      </c>
      <c r="C201" s="46" t="s">
        <v>83</v>
      </c>
      <c r="D201" s="46">
        <v>1214</v>
      </c>
      <c r="E201" s="46" t="s">
        <v>682</v>
      </c>
      <c r="F201" s="46" t="s">
        <v>673</v>
      </c>
      <c r="G201" s="46" t="s">
        <v>534</v>
      </c>
      <c r="H201" s="46" t="s">
        <v>2100</v>
      </c>
      <c r="I201" s="45" t="s">
        <v>1638</v>
      </c>
      <c r="J201" s="59" t="s">
        <v>2118</v>
      </c>
      <c r="K201" s="72">
        <v>685494.66</v>
      </c>
      <c r="L201" s="72">
        <v>500000.0000004</v>
      </c>
      <c r="M201" s="72">
        <f>IFERROR(VLOOKUP(C201,'CapEx by WBS and CSA'!$A$3:$P$372,16,FALSE),0)</f>
        <v>5231316.1559079429</v>
      </c>
      <c r="N201" s="45" t="s">
        <v>2223</v>
      </c>
      <c r="O201" s="45" t="s">
        <v>2132</v>
      </c>
    </row>
    <row r="202" spans="1:15" s="41" customFormat="1" x14ac:dyDescent="0.25">
      <c r="A202" s="41" t="str">
        <f>IFERROR(VLOOKUP($C202,'CapEx by WBS and CSA'!$A$3:$C$372,2,FALSE),0)</f>
        <v>CSA0014</v>
      </c>
      <c r="B202" s="41" t="str">
        <f>IFERROR(VLOOKUP($C202,'CapEx by WBS and CSA'!$A$3:$C$372,3,FALSE),0)</f>
        <v>AV (Audio/Video) Upgrades</v>
      </c>
      <c r="C202" s="46" t="s">
        <v>85</v>
      </c>
      <c r="D202" s="46">
        <v>1214</v>
      </c>
      <c r="E202" s="46" t="s">
        <v>682</v>
      </c>
      <c r="F202" s="46" t="s">
        <v>673</v>
      </c>
      <c r="G202" s="46" t="s">
        <v>534</v>
      </c>
      <c r="H202" s="46" t="s">
        <v>2100</v>
      </c>
      <c r="I202" s="45" t="s">
        <v>1638</v>
      </c>
      <c r="J202" s="59" t="s">
        <v>2118</v>
      </c>
      <c r="K202" s="72">
        <v>227141.48</v>
      </c>
      <c r="L202" s="72">
        <v>1093437</v>
      </c>
      <c r="M202" s="72">
        <f>IFERROR(VLOOKUP(C202,'CapEx by WBS and CSA'!$A$3:$P$372,16,FALSE),0)</f>
        <v>7464762.7035708353</v>
      </c>
      <c r="N202" s="45" t="s">
        <v>2223</v>
      </c>
      <c r="O202" s="45" t="s">
        <v>2132</v>
      </c>
    </row>
    <row r="203" spans="1:15" s="41" customFormat="1" x14ac:dyDescent="0.25">
      <c r="A203" s="41">
        <f>IFERROR(VLOOKUP($C203,'CapEx by WBS and CSA'!$A$3:$C$372,2,FALSE),0)</f>
        <v>0</v>
      </c>
      <c r="B203" s="41">
        <f>IFERROR(VLOOKUP($C203,'CapEx by WBS and CSA'!$A$3:$C$372,3,FALSE),0)</f>
        <v>0</v>
      </c>
      <c r="C203" s="46" t="s">
        <v>2298</v>
      </c>
      <c r="D203" s="46">
        <v>1210</v>
      </c>
      <c r="E203" s="46" t="s">
        <v>671</v>
      </c>
      <c r="F203" s="46" t="s">
        <v>673</v>
      </c>
      <c r="G203" s="46" t="s">
        <v>534</v>
      </c>
      <c r="H203" s="46" t="s">
        <v>2100</v>
      </c>
      <c r="I203" s="45" t="s">
        <v>1633</v>
      </c>
      <c r="J203" s="59">
        <v>46235</v>
      </c>
      <c r="K203" s="72">
        <v>0</v>
      </c>
      <c r="L203" s="72">
        <v>0</v>
      </c>
      <c r="M203" s="72">
        <f>IFERROR(VLOOKUP(C203,'CapEx by WBS and CSA'!$A$3:$P$372,16,FALSE),0)</f>
        <v>0</v>
      </c>
      <c r="N203" s="71"/>
      <c r="O203" s="71"/>
    </row>
    <row r="204" spans="1:15" s="41" customFormat="1" x14ac:dyDescent="0.25">
      <c r="A204" s="41">
        <f>IFERROR(VLOOKUP($C204,'CapEx by WBS and CSA'!$A$3:$C$372,2,FALSE),0)</f>
        <v>0</v>
      </c>
      <c r="B204" s="41">
        <f>IFERROR(VLOOKUP($C204,'CapEx by WBS and CSA'!$A$3:$C$372,3,FALSE),0)</f>
        <v>0</v>
      </c>
      <c r="C204" s="46" t="s">
        <v>2299</v>
      </c>
      <c r="D204" s="46">
        <v>1203</v>
      </c>
      <c r="E204" s="46" t="s">
        <v>2300</v>
      </c>
      <c r="F204" s="46" t="s">
        <v>534</v>
      </c>
      <c r="G204" s="46" t="s">
        <v>534</v>
      </c>
      <c r="H204" s="46" t="s">
        <v>2089</v>
      </c>
      <c r="I204" s="45" t="s">
        <v>1650</v>
      </c>
      <c r="J204" s="59" t="s">
        <v>1696</v>
      </c>
      <c r="K204" s="72">
        <v>0</v>
      </c>
      <c r="L204" s="72">
        <v>0</v>
      </c>
      <c r="M204" s="72">
        <f>IFERROR(VLOOKUP(C204,'CapEx by WBS and CSA'!$A$3:$P$372,16,FALSE),0)</f>
        <v>0</v>
      </c>
      <c r="N204" s="71"/>
      <c r="O204" s="71"/>
    </row>
    <row r="205" spans="1:15" s="41" customFormat="1" x14ac:dyDescent="0.25">
      <c r="A205" s="41">
        <f>IFERROR(VLOOKUP($C205,'CapEx by WBS and CSA'!$A$3:$C$372,2,FALSE),0)</f>
        <v>0</v>
      </c>
      <c r="B205" s="41">
        <f>IFERROR(VLOOKUP($C205,'CapEx by WBS and CSA'!$A$3:$C$372,3,FALSE),0)</f>
        <v>0</v>
      </c>
      <c r="C205" s="46" t="s">
        <v>2301</v>
      </c>
      <c r="D205" s="46">
        <v>1248</v>
      </c>
      <c r="E205" s="46" t="s">
        <v>768</v>
      </c>
      <c r="F205" s="46" t="s">
        <v>651</v>
      </c>
      <c r="G205" s="46" t="s">
        <v>534</v>
      </c>
      <c r="H205" s="46" t="s">
        <v>2089</v>
      </c>
      <c r="I205" s="45" t="s">
        <v>1633</v>
      </c>
      <c r="J205" s="59">
        <v>43435</v>
      </c>
      <c r="K205" s="72">
        <v>0</v>
      </c>
      <c r="L205" s="72">
        <v>0</v>
      </c>
      <c r="M205" s="72">
        <f>IFERROR(VLOOKUP(C205,'CapEx by WBS and CSA'!$A$3:$P$372,16,FALSE),0)</f>
        <v>0</v>
      </c>
      <c r="N205" s="45" t="s">
        <v>2094</v>
      </c>
      <c r="O205" s="45" t="s">
        <v>2091</v>
      </c>
    </row>
    <row r="206" spans="1:15" s="41" customFormat="1" x14ac:dyDescent="0.25">
      <c r="A206" s="41">
        <f>IFERROR(VLOOKUP($C206,'CapEx by WBS and CSA'!$A$3:$C$372,2,FALSE),0)</f>
        <v>0</v>
      </c>
      <c r="B206" s="41">
        <f>IFERROR(VLOOKUP($C206,'CapEx by WBS and CSA'!$A$3:$C$372,3,FALSE),0)</f>
        <v>0</v>
      </c>
      <c r="C206" s="46" t="s">
        <v>2302</v>
      </c>
      <c r="D206" s="46">
        <v>1207</v>
      </c>
      <c r="E206" s="46" t="s">
        <v>660</v>
      </c>
      <c r="F206" s="46" t="s">
        <v>651</v>
      </c>
      <c r="G206" s="46" t="s">
        <v>534</v>
      </c>
      <c r="H206" s="46" t="s">
        <v>2089</v>
      </c>
      <c r="I206" s="45" t="s">
        <v>1633</v>
      </c>
      <c r="J206" s="59">
        <v>43070</v>
      </c>
      <c r="K206" s="72">
        <v>0</v>
      </c>
      <c r="L206" s="72">
        <v>0</v>
      </c>
      <c r="M206" s="72">
        <f>IFERROR(VLOOKUP(C206,'CapEx by WBS and CSA'!$A$3:$P$372,16,FALSE),0)</f>
        <v>0</v>
      </c>
      <c r="N206" s="45" t="s">
        <v>2094</v>
      </c>
      <c r="O206" s="45" t="s">
        <v>2091</v>
      </c>
    </row>
    <row r="207" spans="1:15" s="41" customFormat="1" x14ac:dyDescent="0.25">
      <c r="A207" s="41">
        <f>IFERROR(VLOOKUP($C207,'CapEx by WBS and CSA'!$A$3:$C$372,2,FALSE),0)</f>
        <v>0</v>
      </c>
      <c r="B207" s="41">
        <f>IFERROR(VLOOKUP($C207,'CapEx by WBS and CSA'!$A$3:$C$372,3,FALSE),0)</f>
        <v>0</v>
      </c>
      <c r="C207" s="46" t="s">
        <v>2303</v>
      </c>
      <c r="D207" s="46">
        <v>1205</v>
      </c>
      <c r="E207" s="46" t="s">
        <v>649</v>
      </c>
      <c r="F207" s="46" t="s">
        <v>651</v>
      </c>
      <c r="G207" s="46" t="s">
        <v>534</v>
      </c>
      <c r="H207" s="46" t="s">
        <v>2093</v>
      </c>
      <c r="I207" s="45" t="s">
        <v>1633</v>
      </c>
      <c r="J207" s="59">
        <v>43070</v>
      </c>
      <c r="K207" s="72">
        <v>0</v>
      </c>
      <c r="L207" s="72">
        <v>0</v>
      </c>
      <c r="M207" s="72">
        <f>IFERROR(VLOOKUP(C207,'CapEx by WBS and CSA'!$A$3:$P$372,16,FALSE),0)</f>
        <v>0</v>
      </c>
      <c r="N207" s="45" t="s">
        <v>2094</v>
      </c>
      <c r="O207" s="45" t="s">
        <v>2091</v>
      </c>
    </row>
    <row r="208" spans="1:15" s="41" customFormat="1" x14ac:dyDescent="0.25">
      <c r="A208" s="41">
        <f>IFERROR(VLOOKUP($C208,'CapEx by WBS and CSA'!$A$3:$C$372,2,FALSE),0)</f>
        <v>0</v>
      </c>
      <c r="B208" s="41">
        <f>IFERROR(VLOOKUP($C208,'CapEx by WBS and CSA'!$A$3:$C$372,3,FALSE),0)</f>
        <v>0</v>
      </c>
      <c r="C208" s="46" t="s">
        <v>2304</v>
      </c>
      <c r="D208" s="46">
        <v>1220</v>
      </c>
      <c r="E208" s="46" t="s">
        <v>695</v>
      </c>
      <c r="F208" s="46" t="s">
        <v>651</v>
      </c>
      <c r="G208" s="46" t="s">
        <v>534</v>
      </c>
      <c r="H208" s="46" t="s">
        <v>2093</v>
      </c>
      <c r="I208" s="45" t="s">
        <v>1633</v>
      </c>
      <c r="J208" s="59">
        <v>43009</v>
      </c>
      <c r="K208" s="72">
        <v>0</v>
      </c>
      <c r="L208" s="72">
        <v>0</v>
      </c>
      <c r="M208" s="72">
        <f>IFERROR(VLOOKUP(C208,'CapEx by WBS and CSA'!$A$3:$P$372,16,FALSE),0)</f>
        <v>0</v>
      </c>
      <c r="N208" s="45" t="s">
        <v>2094</v>
      </c>
      <c r="O208" s="45" t="s">
        <v>2091</v>
      </c>
    </row>
    <row r="209" spans="1:15" s="41" customFormat="1" x14ac:dyDescent="0.25">
      <c r="A209" s="41">
        <f>IFERROR(VLOOKUP($C209,'CapEx by WBS and CSA'!$A$3:$C$372,2,FALSE),0)</f>
        <v>0</v>
      </c>
      <c r="B209" s="41">
        <f>IFERROR(VLOOKUP($C209,'CapEx by WBS and CSA'!$A$3:$C$372,3,FALSE),0)</f>
        <v>0</v>
      </c>
      <c r="C209" s="46" t="s">
        <v>2305</v>
      </c>
      <c r="D209" s="46">
        <v>1221</v>
      </c>
      <c r="E209" s="46" t="s">
        <v>641</v>
      </c>
      <c r="F209" s="46" t="s">
        <v>643</v>
      </c>
      <c r="G209" s="46" t="s">
        <v>534</v>
      </c>
      <c r="H209" s="46" t="s">
        <v>2093</v>
      </c>
      <c r="I209" s="45" t="s">
        <v>1633</v>
      </c>
      <c r="J209" s="59">
        <v>42736</v>
      </c>
      <c r="K209" s="72">
        <v>0</v>
      </c>
      <c r="L209" s="72">
        <v>0</v>
      </c>
      <c r="M209" s="72">
        <f>IFERROR(VLOOKUP(C209,'CapEx by WBS and CSA'!$A$3:$P$372,16,FALSE),0)</f>
        <v>0</v>
      </c>
      <c r="N209" s="45" t="s">
        <v>2094</v>
      </c>
      <c r="O209" s="45" t="s">
        <v>2091</v>
      </c>
    </row>
    <row r="210" spans="1:15" s="41" customFormat="1" x14ac:dyDescent="0.25">
      <c r="A210" s="41">
        <f>IFERROR(VLOOKUP($C210,'CapEx by WBS and CSA'!$A$3:$C$372,2,FALSE),0)</f>
        <v>0</v>
      </c>
      <c r="B210" s="41">
        <f>IFERROR(VLOOKUP($C210,'CapEx by WBS and CSA'!$A$3:$C$372,3,FALSE),0)</f>
        <v>0</v>
      </c>
      <c r="C210" s="46" t="s">
        <v>2306</v>
      </c>
      <c r="D210" s="46">
        <v>1207</v>
      </c>
      <c r="E210" s="46" t="s">
        <v>660</v>
      </c>
      <c r="F210" s="46" t="s">
        <v>651</v>
      </c>
      <c r="G210" s="46" t="s">
        <v>534</v>
      </c>
      <c r="H210" s="46" t="s">
        <v>2093</v>
      </c>
      <c r="I210" s="45" t="s">
        <v>1633</v>
      </c>
      <c r="J210" s="59">
        <v>43070</v>
      </c>
      <c r="K210" s="72">
        <v>0</v>
      </c>
      <c r="L210" s="72">
        <v>0</v>
      </c>
      <c r="M210" s="72">
        <f>IFERROR(VLOOKUP(C210,'CapEx by WBS and CSA'!$A$3:$P$372,16,FALSE),0)</f>
        <v>0</v>
      </c>
      <c r="N210" s="45" t="s">
        <v>2094</v>
      </c>
      <c r="O210" s="45" t="s">
        <v>2091</v>
      </c>
    </row>
    <row r="211" spans="1:15" s="41" customFormat="1" x14ac:dyDescent="0.25">
      <c r="A211" s="41">
        <f>IFERROR(VLOOKUP($C211,'CapEx by WBS and CSA'!$A$3:$C$372,2,FALSE),0)</f>
        <v>0</v>
      </c>
      <c r="B211" s="41">
        <f>IFERROR(VLOOKUP($C211,'CapEx by WBS and CSA'!$A$3:$C$372,3,FALSE),0)</f>
        <v>0</v>
      </c>
      <c r="C211" s="46" t="s">
        <v>2307</v>
      </c>
      <c r="D211" s="46">
        <v>1221</v>
      </c>
      <c r="E211" s="46" t="s">
        <v>641</v>
      </c>
      <c r="F211" s="46" t="s">
        <v>643</v>
      </c>
      <c r="G211" s="46" t="s">
        <v>534</v>
      </c>
      <c r="H211" s="46" t="s">
        <v>2093</v>
      </c>
      <c r="I211" s="45" t="s">
        <v>1633</v>
      </c>
      <c r="J211" s="59">
        <v>43070</v>
      </c>
      <c r="K211" s="72">
        <v>0</v>
      </c>
      <c r="L211" s="72">
        <v>0</v>
      </c>
      <c r="M211" s="72">
        <f>IFERROR(VLOOKUP(C211,'CapEx by WBS and CSA'!$A$3:$P$372,16,FALSE),0)</f>
        <v>0</v>
      </c>
      <c r="N211" s="45" t="s">
        <v>2094</v>
      </c>
      <c r="O211" s="45" t="s">
        <v>2091</v>
      </c>
    </row>
    <row r="212" spans="1:15" s="41" customFormat="1" x14ac:dyDescent="0.25">
      <c r="A212" s="41">
        <f>IFERROR(VLOOKUP($C212,'CapEx by WBS and CSA'!$A$3:$C$372,2,FALSE),0)</f>
        <v>0</v>
      </c>
      <c r="B212" s="41">
        <f>IFERROR(VLOOKUP($C212,'CapEx by WBS and CSA'!$A$3:$C$372,3,FALSE),0)</f>
        <v>0</v>
      </c>
      <c r="C212" s="46" t="s">
        <v>2308</v>
      </c>
      <c r="D212" s="46">
        <v>1205</v>
      </c>
      <c r="E212" s="46" t="s">
        <v>649</v>
      </c>
      <c r="F212" s="46" t="s">
        <v>651</v>
      </c>
      <c r="G212" s="46" t="s">
        <v>534</v>
      </c>
      <c r="H212" s="46" t="s">
        <v>2093</v>
      </c>
      <c r="I212" s="45" t="s">
        <v>1650</v>
      </c>
      <c r="J212" s="59" t="s">
        <v>1696</v>
      </c>
      <c r="K212" s="72">
        <v>0</v>
      </c>
      <c r="L212" s="72">
        <v>0</v>
      </c>
      <c r="M212" s="72">
        <f>IFERROR(VLOOKUP(C212,'CapEx by WBS and CSA'!$A$3:$P$372,16,FALSE),0)</f>
        <v>0</v>
      </c>
      <c r="N212" s="45" t="s">
        <v>2094</v>
      </c>
      <c r="O212" s="45" t="s">
        <v>2091</v>
      </c>
    </row>
    <row r="213" spans="1:15" s="41" customFormat="1" x14ac:dyDescent="0.25">
      <c r="A213" s="41">
        <f>IFERROR(VLOOKUP($C213,'CapEx by WBS and CSA'!$A$3:$C$372,2,FALSE),0)</f>
        <v>0</v>
      </c>
      <c r="B213" s="41">
        <f>IFERROR(VLOOKUP($C213,'CapEx by WBS and CSA'!$A$3:$C$372,3,FALSE),0)</f>
        <v>0</v>
      </c>
      <c r="C213" s="46" t="s">
        <v>2309</v>
      </c>
      <c r="D213" s="46">
        <v>1205</v>
      </c>
      <c r="E213" s="46" t="s">
        <v>649</v>
      </c>
      <c r="F213" s="46" t="s">
        <v>651</v>
      </c>
      <c r="G213" s="46" t="s">
        <v>534</v>
      </c>
      <c r="H213" s="46" t="s">
        <v>2135</v>
      </c>
      <c r="I213" s="45" t="s">
        <v>1633</v>
      </c>
      <c r="J213" s="59">
        <v>44531</v>
      </c>
      <c r="K213" s="72">
        <v>0</v>
      </c>
      <c r="L213" s="72">
        <v>0</v>
      </c>
      <c r="M213" s="72">
        <f>IFERROR(VLOOKUP(C213,'CapEx by WBS and CSA'!$A$3:$P$372,16,FALSE),0)</f>
        <v>0</v>
      </c>
      <c r="N213" s="45" t="s">
        <v>2094</v>
      </c>
      <c r="O213" s="45" t="s">
        <v>2091</v>
      </c>
    </row>
    <row r="214" spans="1:15" s="41" customFormat="1" x14ac:dyDescent="0.25">
      <c r="A214" s="41" t="str">
        <f>IFERROR(VLOOKUP($C214,'CapEx by WBS and CSA'!$A$3:$C$372,2,FALSE),0)</f>
        <v>CSA0109</v>
      </c>
      <c r="B214" s="41" t="str">
        <f>IFERROR(VLOOKUP($C214,'CapEx by WBS and CSA'!$A$3:$C$372,3,FALSE),0)</f>
        <v>IT ISR Program</v>
      </c>
      <c r="C214" s="46" t="s">
        <v>86</v>
      </c>
      <c r="D214" s="46">
        <v>1279</v>
      </c>
      <c r="E214" s="46" t="s">
        <v>815</v>
      </c>
      <c r="F214" s="46" t="s">
        <v>651</v>
      </c>
      <c r="G214" s="46" t="s">
        <v>534</v>
      </c>
      <c r="H214" s="46" t="s">
        <v>2113</v>
      </c>
      <c r="I214" s="45" t="s">
        <v>1638</v>
      </c>
      <c r="J214" s="56" t="s">
        <v>2310</v>
      </c>
      <c r="K214" s="72">
        <v>1469977.22</v>
      </c>
      <c r="L214" s="72">
        <v>1999999.9999996</v>
      </c>
      <c r="M214" s="72">
        <f>IFERROR(VLOOKUP(C214,'CapEx by WBS and CSA'!$A$3:$P$372,16,FALSE),0)</f>
        <v>5231316.1559079429</v>
      </c>
      <c r="N214" s="71"/>
      <c r="O214" s="71"/>
    </row>
    <row r="215" spans="1:15" s="41" customFormat="1" x14ac:dyDescent="0.25">
      <c r="A215" s="41">
        <f>IFERROR(VLOOKUP($C215,'CapEx by WBS and CSA'!$A$3:$C$372,2,FALSE),0)</f>
        <v>0</v>
      </c>
      <c r="B215" s="41">
        <f>IFERROR(VLOOKUP($C215,'CapEx by WBS and CSA'!$A$3:$C$372,3,FALSE),0)</f>
        <v>0</v>
      </c>
      <c r="C215" s="46" t="s">
        <v>2311</v>
      </c>
      <c r="D215" s="46">
        <v>1203</v>
      </c>
      <c r="E215" s="46" t="s">
        <v>2300</v>
      </c>
      <c r="F215" s="46" t="s">
        <v>534</v>
      </c>
      <c r="G215" s="46" t="s">
        <v>534</v>
      </c>
      <c r="H215" s="46" t="s">
        <v>2089</v>
      </c>
      <c r="I215" s="45" t="s">
        <v>1633</v>
      </c>
      <c r="J215" s="59">
        <v>43132</v>
      </c>
      <c r="K215" s="72">
        <v>0</v>
      </c>
      <c r="L215" s="72">
        <v>0</v>
      </c>
      <c r="M215" s="72">
        <f>IFERROR(VLOOKUP(C215,'CapEx by WBS and CSA'!$A$3:$P$372,16,FALSE),0)</f>
        <v>0</v>
      </c>
      <c r="N215" s="45" t="s">
        <v>2094</v>
      </c>
      <c r="O215" s="45" t="s">
        <v>2091</v>
      </c>
    </row>
    <row r="216" spans="1:15" s="41" customFormat="1" x14ac:dyDescent="0.25">
      <c r="A216" s="41">
        <f>IFERROR(VLOOKUP($C216,'CapEx by WBS and CSA'!$A$3:$C$372,2,FALSE),0)</f>
        <v>0</v>
      </c>
      <c r="B216" s="41">
        <f>IFERROR(VLOOKUP($C216,'CapEx by WBS and CSA'!$A$3:$C$372,3,FALSE),0)</f>
        <v>0</v>
      </c>
      <c r="C216" s="46" t="s">
        <v>2312</v>
      </c>
      <c r="D216" s="46">
        <v>1221</v>
      </c>
      <c r="E216" s="46" t="s">
        <v>641</v>
      </c>
      <c r="F216" s="46" t="s">
        <v>643</v>
      </c>
      <c r="G216" s="46" t="s">
        <v>534</v>
      </c>
      <c r="H216" s="46" t="s">
        <v>2089</v>
      </c>
      <c r="I216" s="45" t="s">
        <v>1633</v>
      </c>
      <c r="J216" s="59">
        <v>43070</v>
      </c>
      <c r="K216" s="72">
        <v>0</v>
      </c>
      <c r="L216" s="72">
        <v>0</v>
      </c>
      <c r="M216" s="72">
        <f>IFERROR(VLOOKUP(C216,'CapEx by WBS and CSA'!$A$3:$P$372,16,FALSE),0)</f>
        <v>0</v>
      </c>
      <c r="N216" s="45" t="s">
        <v>2094</v>
      </c>
      <c r="O216" s="45" t="s">
        <v>2091</v>
      </c>
    </row>
    <row r="217" spans="1:15" s="41" customFormat="1" x14ac:dyDescent="0.25">
      <c r="A217" s="41">
        <f>IFERROR(VLOOKUP($C217,'CapEx by WBS and CSA'!$A$3:$C$372,2,FALSE),0)</f>
        <v>0</v>
      </c>
      <c r="B217" s="41">
        <f>IFERROR(VLOOKUP($C217,'CapEx by WBS and CSA'!$A$3:$C$372,3,FALSE),0)</f>
        <v>0</v>
      </c>
      <c r="C217" s="46" t="s">
        <v>2313</v>
      </c>
      <c r="D217" s="46">
        <v>1221</v>
      </c>
      <c r="E217" s="46" t="s">
        <v>641</v>
      </c>
      <c r="F217" s="46" t="s">
        <v>643</v>
      </c>
      <c r="G217" s="46" t="s">
        <v>534</v>
      </c>
      <c r="H217" s="46" t="s">
        <v>2089</v>
      </c>
      <c r="I217" s="45">
        <v>0</v>
      </c>
      <c r="J217" s="71"/>
      <c r="K217" s="72">
        <v>0</v>
      </c>
      <c r="L217" s="72">
        <v>0</v>
      </c>
      <c r="M217" s="72">
        <f>IFERROR(VLOOKUP(C217,'CapEx by WBS and CSA'!$A$3:$P$372,16,FALSE),0)</f>
        <v>0</v>
      </c>
      <c r="N217" s="45" t="s">
        <v>2094</v>
      </c>
      <c r="O217" s="45" t="s">
        <v>2091</v>
      </c>
    </row>
    <row r="218" spans="1:15" s="41" customFormat="1" x14ac:dyDescent="0.25">
      <c r="A218" s="41">
        <f>IFERROR(VLOOKUP($C218,'CapEx by WBS and CSA'!$A$3:$C$372,2,FALSE),0)</f>
        <v>0</v>
      </c>
      <c r="B218" s="41">
        <f>IFERROR(VLOOKUP($C218,'CapEx by WBS and CSA'!$A$3:$C$372,3,FALSE),0)</f>
        <v>0</v>
      </c>
      <c r="C218" s="46" t="s">
        <v>2314</v>
      </c>
      <c r="D218" s="46">
        <v>1249</v>
      </c>
      <c r="E218" s="46" t="s">
        <v>772</v>
      </c>
      <c r="F218" s="46" t="s">
        <v>643</v>
      </c>
      <c r="G218" s="46" t="s">
        <v>534</v>
      </c>
      <c r="H218" s="46" t="s">
        <v>2129</v>
      </c>
      <c r="I218" s="45" t="s">
        <v>1633</v>
      </c>
      <c r="J218" s="59">
        <v>44166</v>
      </c>
      <c r="K218" s="72">
        <v>0</v>
      </c>
      <c r="L218" s="72">
        <v>0</v>
      </c>
      <c r="M218" s="72">
        <f>IFERROR(VLOOKUP(C218,'CapEx by WBS and CSA'!$A$3:$P$372,16,FALSE),0)</f>
        <v>0</v>
      </c>
      <c r="N218" s="45" t="s">
        <v>2094</v>
      </c>
      <c r="O218" s="45" t="s">
        <v>2091</v>
      </c>
    </row>
    <row r="219" spans="1:15" s="41" customFormat="1" x14ac:dyDescent="0.25">
      <c r="A219" s="41">
        <f>IFERROR(VLOOKUP($C219,'CapEx by WBS and CSA'!$A$3:$C$372,2,FALSE),0)</f>
        <v>0</v>
      </c>
      <c r="B219" s="41">
        <f>IFERROR(VLOOKUP($C219,'CapEx by WBS and CSA'!$A$3:$C$372,3,FALSE),0)</f>
        <v>0</v>
      </c>
      <c r="C219" s="46" t="s">
        <v>2315</v>
      </c>
      <c r="D219" s="46">
        <v>1283</v>
      </c>
      <c r="E219" s="46" t="s">
        <v>826</v>
      </c>
      <c r="F219" s="46" t="s">
        <v>643</v>
      </c>
      <c r="G219" s="46" t="s">
        <v>534</v>
      </c>
      <c r="H219" s="46" t="s">
        <v>2100</v>
      </c>
      <c r="I219" s="45" t="s">
        <v>1633</v>
      </c>
      <c r="J219" s="59">
        <v>45261</v>
      </c>
      <c r="K219" s="72">
        <v>17406.03</v>
      </c>
      <c r="L219" s="72">
        <v>150000</v>
      </c>
      <c r="M219" s="72">
        <f>IFERROR(VLOOKUP(C219,'CapEx by WBS and CSA'!$A$3:$P$372,16,FALSE),0)</f>
        <v>0</v>
      </c>
      <c r="N219" s="71"/>
      <c r="O219" s="71"/>
    </row>
    <row r="220" spans="1:15" s="41" customFormat="1" x14ac:dyDescent="0.25">
      <c r="A220" s="41">
        <f>IFERROR(VLOOKUP($C220,'CapEx by WBS and CSA'!$A$3:$C$372,2,FALSE),0)</f>
        <v>0</v>
      </c>
      <c r="B220" s="41">
        <f>IFERROR(VLOOKUP($C220,'CapEx by WBS and CSA'!$A$3:$C$372,3,FALSE),0)</f>
        <v>0</v>
      </c>
      <c r="C220" s="46" t="s">
        <v>2316</v>
      </c>
      <c r="D220" s="46">
        <v>1205</v>
      </c>
      <c r="E220" s="46" t="s">
        <v>649</v>
      </c>
      <c r="F220" s="46" t="s">
        <v>651</v>
      </c>
      <c r="G220" s="46" t="s">
        <v>534</v>
      </c>
      <c r="H220" s="46" t="s">
        <v>2089</v>
      </c>
      <c r="I220" s="45">
        <v>0</v>
      </c>
      <c r="J220" s="71"/>
      <c r="K220" s="72">
        <v>0</v>
      </c>
      <c r="L220" s="72">
        <v>0</v>
      </c>
      <c r="M220" s="72">
        <f>IFERROR(VLOOKUP(C220,'CapEx by WBS and CSA'!$A$3:$P$372,16,FALSE),0)</f>
        <v>0</v>
      </c>
      <c r="N220" s="45" t="s">
        <v>2094</v>
      </c>
      <c r="O220" s="45" t="s">
        <v>2091</v>
      </c>
    </row>
    <row r="221" spans="1:15" s="41" customFormat="1" x14ac:dyDescent="0.25">
      <c r="A221" s="41">
        <f>IFERROR(VLOOKUP($C221,'CapEx by WBS and CSA'!$A$3:$C$372,2,FALSE),0)</f>
        <v>0</v>
      </c>
      <c r="B221" s="41">
        <f>IFERROR(VLOOKUP($C221,'CapEx by WBS and CSA'!$A$3:$C$372,3,FALSE),0)</f>
        <v>0</v>
      </c>
      <c r="C221" s="46" t="s">
        <v>2317</v>
      </c>
      <c r="D221" s="46">
        <v>1233</v>
      </c>
      <c r="E221" s="46" t="s">
        <v>725</v>
      </c>
      <c r="F221" s="46" t="s">
        <v>651</v>
      </c>
      <c r="G221" s="46" t="s">
        <v>534</v>
      </c>
      <c r="H221" s="46" t="s">
        <v>2124</v>
      </c>
      <c r="I221" s="45" t="s">
        <v>1650</v>
      </c>
      <c r="J221" s="59" t="s">
        <v>1696</v>
      </c>
      <c r="K221" s="72">
        <v>0</v>
      </c>
      <c r="L221" s="72">
        <v>0</v>
      </c>
      <c r="M221" s="72">
        <f>IFERROR(VLOOKUP(C221,'CapEx by WBS and CSA'!$A$3:$P$372,16,FALSE),0)</f>
        <v>0</v>
      </c>
      <c r="N221" s="45" t="s">
        <v>2094</v>
      </c>
      <c r="O221" s="45" t="s">
        <v>2091</v>
      </c>
    </row>
    <row r="222" spans="1:15" s="41" customFormat="1" x14ac:dyDescent="0.25">
      <c r="A222" s="41">
        <f>IFERROR(VLOOKUP($C222,'CapEx by WBS and CSA'!$A$3:$C$372,2,FALSE),0)</f>
        <v>0</v>
      </c>
      <c r="B222" s="41">
        <f>IFERROR(VLOOKUP($C222,'CapEx by WBS and CSA'!$A$3:$C$372,3,FALSE),0)</f>
        <v>0</v>
      </c>
      <c r="C222" s="46" t="s">
        <v>2318</v>
      </c>
      <c r="D222" s="46">
        <v>1205</v>
      </c>
      <c r="E222" s="46" t="s">
        <v>649</v>
      </c>
      <c r="F222" s="46" t="s">
        <v>651</v>
      </c>
      <c r="G222" s="46" t="s">
        <v>534</v>
      </c>
      <c r="H222" s="46" t="s">
        <v>2124</v>
      </c>
      <c r="I222" s="45" t="s">
        <v>1633</v>
      </c>
      <c r="J222" s="59">
        <v>43586</v>
      </c>
      <c r="K222" s="72">
        <v>0</v>
      </c>
      <c r="L222" s="72">
        <v>0</v>
      </c>
      <c r="M222" s="72">
        <f>IFERROR(VLOOKUP(C222,'CapEx by WBS and CSA'!$A$3:$P$372,16,FALSE),0)</f>
        <v>0</v>
      </c>
      <c r="N222" s="45" t="s">
        <v>2094</v>
      </c>
      <c r="O222" s="45" t="s">
        <v>2091</v>
      </c>
    </row>
    <row r="223" spans="1:15" s="41" customFormat="1" x14ac:dyDescent="0.25">
      <c r="A223" s="41">
        <f>IFERROR(VLOOKUP($C223,'CapEx by WBS and CSA'!$A$3:$C$372,2,FALSE),0)</f>
        <v>0</v>
      </c>
      <c r="B223" s="41">
        <f>IFERROR(VLOOKUP($C223,'CapEx by WBS and CSA'!$A$3:$C$372,3,FALSE),0)</f>
        <v>0</v>
      </c>
      <c r="C223" s="46" t="s">
        <v>2319</v>
      </c>
      <c r="D223" s="46">
        <v>1205</v>
      </c>
      <c r="E223" s="46" t="s">
        <v>649</v>
      </c>
      <c r="F223" s="46" t="s">
        <v>651</v>
      </c>
      <c r="G223" s="46" t="s">
        <v>534</v>
      </c>
      <c r="H223" s="46" t="s">
        <v>2089</v>
      </c>
      <c r="I223" s="45">
        <v>0</v>
      </c>
      <c r="J223" s="71"/>
      <c r="K223" s="72">
        <v>0</v>
      </c>
      <c r="L223" s="72">
        <v>0</v>
      </c>
      <c r="M223" s="72">
        <f>IFERROR(VLOOKUP(C223,'CapEx by WBS and CSA'!$A$3:$P$372,16,FALSE),0)</f>
        <v>0</v>
      </c>
      <c r="N223" s="45" t="s">
        <v>2094</v>
      </c>
      <c r="O223" s="45" t="s">
        <v>2091</v>
      </c>
    </row>
    <row r="224" spans="1:15" s="41" customFormat="1" x14ac:dyDescent="0.25">
      <c r="A224" s="41">
        <f>IFERROR(VLOOKUP($C224,'CapEx by WBS and CSA'!$A$3:$C$372,2,FALSE),0)</f>
        <v>0</v>
      </c>
      <c r="B224" s="41">
        <f>IFERROR(VLOOKUP($C224,'CapEx by WBS and CSA'!$A$3:$C$372,3,FALSE),0)</f>
        <v>0</v>
      </c>
      <c r="C224" s="46" t="s">
        <v>2320</v>
      </c>
      <c r="D224" s="46">
        <v>1205</v>
      </c>
      <c r="E224" s="46" t="s">
        <v>649</v>
      </c>
      <c r="F224" s="46" t="s">
        <v>651</v>
      </c>
      <c r="G224" s="46" t="s">
        <v>534</v>
      </c>
      <c r="H224" s="46" t="s">
        <v>2197</v>
      </c>
      <c r="I224" s="45" t="s">
        <v>1633</v>
      </c>
      <c r="J224" s="59">
        <v>42887</v>
      </c>
      <c r="K224" s="72">
        <v>0</v>
      </c>
      <c r="L224" s="72">
        <v>0</v>
      </c>
      <c r="M224" s="72">
        <f>IFERROR(VLOOKUP(C224,'CapEx by WBS and CSA'!$A$3:$P$372,16,FALSE),0)</f>
        <v>0</v>
      </c>
      <c r="N224" s="45" t="s">
        <v>2094</v>
      </c>
      <c r="O224" s="45" t="s">
        <v>2091</v>
      </c>
    </row>
    <row r="225" spans="1:15" s="41" customFormat="1" x14ac:dyDescent="0.25">
      <c r="A225" s="41" t="str">
        <f>IFERROR(VLOOKUP($C225,'CapEx by WBS and CSA'!$A$3:$C$372,2,FALSE),0)</f>
        <v>CSA0075</v>
      </c>
      <c r="B225" s="41" t="str">
        <f>IFERROR(VLOOKUP($C225,'CapEx by WBS and CSA'!$A$3:$C$372,3,FALSE),0)</f>
        <v>Gas Control Upgrade</v>
      </c>
      <c r="C225" s="46" t="s">
        <v>88</v>
      </c>
      <c r="D225" s="46">
        <v>1233</v>
      </c>
      <c r="E225" s="46" t="s">
        <v>725</v>
      </c>
      <c r="F225" s="46" t="s">
        <v>651</v>
      </c>
      <c r="G225" s="46" t="s">
        <v>534</v>
      </c>
      <c r="H225" s="46" t="s">
        <v>2100</v>
      </c>
      <c r="I225" s="45" t="s">
        <v>1633</v>
      </c>
      <c r="J225" s="59">
        <v>45627</v>
      </c>
      <c r="K225" s="72">
        <v>2115876.11</v>
      </c>
      <c r="L225" s="72">
        <v>3434545.7264</v>
      </c>
      <c r="M225" s="72">
        <f>IFERROR(VLOOKUP(C225,'CapEx by WBS and CSA'!$A$3:$P$372,16,FALSE),0)</f>
        <v>456800.87907707406</v>
      </c>
      <c r="N225" s="45" t="s">
        <v>2321</v>
      </c>
      <c r="O225" s="45" t="s">
        <v>2132</v>
      </c>
    </row>
    <row r="226" spans="1:15" s="41" customFormat="1" x14ac:dyDescent="0.25">
      <c r="A226" s="41">
        <f>IFERROR(VLOOKUP($C226,'CapEx by WBS and CSA'!$A$3:$C$372,2,FALSE),0)</f>
        <v>0</v>
      </c>
      <c r="B226" s="41">
        <f>IFERROR(VLOOKUP($C226,'CapEx by WBS and CSA'!$A$3:$C$372,3,FALSE),0)</f>
        <v>0</v>
      </c>
      <c r="C226" s="46" t="s">
        <v>2322</v>
      </c>
      <c r="D226" s="46">
        <v>1205</v>
      </c>
      <c r="E226" s="46" t="s">
        <v>649</v>
      </c>
      <c r="F226" s="46" t="s">
        <v>651</v>
      </c>
      <c r="G226" s="46" t="s">
        <v>534</v>
      </c>
      <c r="H226" s="46" t="s">
        <v>2124</v>
      </c>
      <c r="I226" s="45" t="s">
        <v>1633</v>
      </c>
      <c r="J226" s="59">
        <v>43009</v>
      </c>
      <c r="K226" s="72">
        <v>0</v>
      </c>
      <c r="L226" s="72">
        <v>0</v>
      </c>
      <c r="M226" s="72">
        <f>IFERROR(VLOOKUP(C226,'CapEx by WBS and CSA'!$A$3:$P$372,16,FALSE),0)</f>
        <v>0</v>
      </c>
      <c r="N226" s="45" t="s">
        <v>2094</v>
      </c>
      <c r="O226" s="45" t="s">
        <v>2091</v>
      </c>
    </row>
    <row r="227" spans="1:15" s="41" customFormat="1" x14ac:dyDescent="0.25">
      <c r="A227" s="41">
        <f>IFERROR(VLOOKUP($C227,'CapEx by WBS and CSA'!$A$3:$C$372,2,FALSE),0)</f>
        <v>0</v>
      </c>
      <c r="B227" s="41">
        <f>IFERROR(VLOOKUP($C227,'CapEx by WBS and CSA'!$A$3:$C$372,3,FALSE),0)</f>
        <v>0</v>
      </c>
      <c r="C227" s="46" t="s">
        <v>2323</v>
      </c>
      <c r="D227" s="46">
        <v>1205</v>
      </c>
      <c r="E227" s="46" t="s">
        <v>649</v>
      </c>
      <c r="F227" s="46" t="s">
        <v>651</v>
      </c>
      <c r="G227" s="46" t="s">
        <v>534</v>
      </c>
      <c r="H227" s="46" t="s">
        <v>2197</v>
      </c>
      <c r="I227" s="45" t="s">
        <v>1633</v>
      </c>
      <c r="J227" s="59">
        <v>43101</v>
      </c>
      <c r="K227" s="72">
        <v>0</v>
      </c>
      <c r="L227" s="72">
        <v>0</v>
      </c>
      <c r="M227" s="72">
        <f>IFERROR(VLOOKUP(C227,'CapEx by WBS and CSA'!$A$3:$P$372,16,FALSE),0)</f>
        <v>0</v>
      </c>
      <c r="N227" s="45" t="s">
        <v>2094</v>
      </c>
      <c r="O227" s="45" t="s">
        <v>2091</v>
      </c>
    </row>
    <row r="228" spans="1:15" s="41" customFormat="1" x14ac:dyDescent="0.25">
      <c r="A228" s="41">
        <f>IFERROR(VLOOKUP($C228,'CapEx by WBS and CSA'!$A$3:$C$372,2,FALSE),0)</f>
        <v>0</v>
      </c>
      <c r="B228" s="41">
        <f>IFERROR(VLOOKUP($C228,'CapEx by WBS and CSA'!$A$3:$C$372,3,FALSE),0)</f>
        <v>0</v>
      </c>
      <c r="C228" s="46" t="s">
        <v>2324</v>
      </c>
      <c r="D228" s="46">
        <v>1205</v>
      </c>
      <c r="E228" s="46" t="s">
        <v>649</v>
      </c>
      <c r="F228" s="46" t="s">
        <v>651</v>
      </c>
      <c r="G228" s="46" t="s">
        <v>534</v>
      </c>
      <c r="H228" s="46" t="s">
        <v>2117</v>
      </c>
      <c r="I228" s="45" t="s">
        <v>1633</v>
      </c>
      <c r="J228" s="59">
        <v>43101</v>
      </c>
      <c r="K228" s="72">
        <v>0</v>
      </c>
      <c r="L228" s="72">
        <v>0</v>
      </c>
      <c r="M228" s="72">
        <f>IFERROR(VLOOKUP(C228,'CapEx by WBS and CSA'!$A$3:$P$372,16,FALSE),0)</f>
        <v>0</v>
      </c>
      <c r="N228" s="45" t="s">
        <v>2094</v>
      </c>
      <c r="O228" s="45" t="s">
        <v>2091</v>
      </c>
    </row>
    <row r="229" spans="1:15" s="41" customFormat="1" x14ac:dyDescent="0.25">
      <c r="A229" s="41">
        <f>IFERROR(VLOOKUP($C229,'CapEx by WBS and CSA'!$A$3:$C$372,2,FALSE),0)</f>
        <v>0</v>
      </c>
      <c r="B229" s="41">
        <f>IFERROR(VLOOKUP($C229,'CapEx by WBS and CSA'!$A$3:$C$372,3,FALSE),0)</f>
        <v>0</v>
      </c>
      <c r="C229" s="46" t="s">
        <v>2325</v>
      </c>
      <c r="D229" s="46">
        <v>1205</v>
      </c>
      <c r="E229" s="46" t="s">
        <v>649</v>
      </c>
      <c r="F229" s="46" t="s">
        <v>651</v>
      </c>
      <c r="G229" s="46" t="s">
        <v>534</v>
      </c>
      <c r="H229" s="46" t="s">
        <v>2105</v>
      </c>
      <c r="I229" s="45" t="s">
        <v>1633</v>
      </c>
      <c r="J229" s="59">
        <v>42736</v>
      </c>
      <c r="K229" s="72">
        <v>0</v>
      </c>
      <c r="L229" s="72">
        <v>0</v>
      </c>
      <c r="M229" s="72">
        <f>IFERROR(VLOOKUP(C229,'CapEx by WBS and CSA'!$A$3:$P$372,16,FALSE),0)</f>
        <v>0</v>
      </c>
      <c r="N229" s="45" t="s">
        <v>2094</v>
      </c>
      <c r="O229" s="45" t="s">
        <v>2091</v>
      </c>
    </row>
    <row r="230" spans="1:15" s="41" customFormat="1" x14ac:dyDescent="0.25">
      <c r="A230" s="41">
        <f>IFERROR(VLOOKUP($C230,'CapEx by WBS and CSA'!$A$3:$C$372,2,FALSE),0)</f>
        <v>0</v>
      </c>
      <c r="B230" s="41">
        <f>IFERROR(VLOOKUP($C230,'CapEx by WBS and CSA'!$A$3:$C$372,3,FALSE),0)</f>
        <v>0</v>
      </c>
      <c r="C230" s="46" t="s">
        <v>2326</v>
      </c>
      <c r="D230" s="46">
        <v>1205</v>
      </c>
      <c r="E230" s="46" t="s">
        <v>649</v>
      </c>
      <c r="F230" s="46" t="s">
        <v>651</v>
      </c>
      <c r="G230" s="46" t="s">
        <v>534</v>
      </c>
      <c r="H230" s="46" t="s">
        <v>2124</v>
      </c>
      <c r="I230" s="45" t="s">
        <v>1633</v>
      </c>
      <c r="J230" s="59">
        <v>43101</v>
      </c>
      <c r="K230" s="72">
        <v>0</v>
      </c>
      <c r="L230" s="72">
        <v>0</v>
      </c>
      <c r="M230" s="72">
        <f>IFERROR(VLOOKUP(C230,'CapEx by WBS and CSA'!$A$3:$P$372,16,FALSE),0)</f>
        <v>0</v>
      </c>
      <c r="N230" s="45" t="s">
        <v>2094</v>
      </c>
      <c r="O230" s="45" t="s">
        <v>2091</v>
      </c>
    </row>
    <row r="231" spans="1:15" s="41" customFormat="1" x14ac:dyDescent="0.25">
      <c r="A231" s="41">
        <f>IFERROR(VLOOKUP($C231,'CapEx by WBS and CSA'!$A$3:$C$372,2,FALSE),0)</f>
        <v>0</v>
      </c>
      <c r="B231" s="41">
        <f>IFERROR(VLOOKUP($C231,'CapEx by WBS and CSA'!$A$3:$C$372,3,FALSE),0)</f>
        <v>0</v>
      </c>
      <c r="C231" s="46" t="s">
        <v>2327</v>
      </c>
      <c r="D231" s="46">
        <v>1216</v>
      </c>
      <c r="E231" s="46" t="s">
        <v>688</v>
      </c>
      <c r="F231" s="46" t="s">
        <v>651</v>
      </c>
      <c r="G231" s="46" t="s">
        <v>534</v>
      </c>
      <c r="H231" s="46" t="s">
        <v>2124</v>
      </c>
      <c r="I231" s="45" t="s">
        <v>1633</v>
      </c>
      <c r="J231" s="59">
        <v>43770</v>
      </c>
      <c r="K231" s="72">
        <v>0</v>
      </c>
      <c r="L231" s="72">
        <v>0</v>
      </c>
      <c r="M231" s="72">
        <f>IFERROR(VLOOKUP(C231,'CapEx by WBS and CSA'!$A$3:$P$372,16,FALSE),0)</f>
        <v>0</v>
      </c>
      <c r="N231" s="45" t="s">
        <v>2094</v>
      </c>
      <c r="O231" s="45" t="s">
        <v>2091</v>
      </c>
    </row>
    <row r="232" spans="1:15" s="41" customFormat="1" x14ac:dyDescent="0.25">
      <c r="A232" s="41">
        <f>IFERROR(VLOOKUP($C232,'CapEx by WBS and CSA'!$A$3:$C$372,2,FALSE),0)</f>
        <v>0</v>
      </c>
      <c r="B232" s="41">
        <f>IFERROR(VLOOKUP($C232,'CapEx by WBS and CSA'!$A$3:$C$372,3,FALSE),0)</f>
        <v>0</v>
      </c>
      <c r="C232" s="46" t="s">
        <v>2328</v>
      </c>
      <c r="D232" s="46">
        <v>1247</v>
      </c>
      <c r="E232" s="46" t="s">
        <v>765</v>
      </c>
      <c r="F232" s="46" t="s">
        <v>651</v>
      </c>
      <c r="G232" s="46" t="s">
        <v>534</v>
      </c>
      <c r="H232" s="46" t="s">
        <v>2124</v>
      </c>
      <c r="I232" s="45" t="s">
        <v>1650</v>
      </c>
      <c r="J232" s="59" t="s">
        <v>1651</v>
      </c>
      <c r="K232" s="72">
        <v>0</v>
      </c>
      <c r="L232" s="72">
        <v>0</v>
      </c>
      <c r="M232" s="72">
        <f>IFERROR(VLOOKUP(C232,'CapEx by WBS and CSA'!$A$3:$P$372,16,FALSE),0)</f>
        <v>0</v>
      </c>
      <c r="N232" s="45" t="s">
        <v>2094</v>
      </c>
      <c r="O232" s="45" t="s">
        <v>2091</v>
      </c>
    </row>
    <row r="233" spans="1:15" s="41" customFormat="1" x14ac:dyDescent="0.25">
      <c r="A233" s="41">
        <f>IFERROR(VLOOKUP($C233,'CapEx by WBS and CSA'!$A$3:$C$372,2,FALSE),0)</f>
        <v>0</v>
      </c>
      <c r="B233" s="41">
        <f>IFERROR(VLOOKUP($C233,'CapEx by WBS and CSA'!$A$3:$C$372,3,FALSE),0)</f>
        <v>0</v>
      </c>
      <c r="C233" s="46" t="s">
        <v>2329</v>
      </c>
      <c r="D233" s="46">
        <v>1258</v>
      </c>
      <c r="E233" s="46" t="s">
        <v>790</v>
      </c>
      <c r="F233" s="46" t="s">
        <v>651</v>
      </c>
      <c r="G233" s="46" t="s">
        <v>534</v>
      </c>
      <c r="H233" s="46" t="s">
        <v>2124</v>
      </c>
      <c r="I233" s="45" t="s">
        <v>1633</v>
      </c>
      <c r="J233" s="59">
        <v>44531</v>
      </c>
      <c r="K233" s="72">
        <v>0</v>
      </c>
      <c r="L233" s="72">
        <v>0</v>
      </c>
      <c r="M233" s="72">
        <f>IFERROR(VLOOKUP(C233,'CapEx by WBS and CSA'!$A$3:$P$372,16,FALSE),0)</f>
        <v>0</v>
      </c>
      <c r="N233" s="45" t="s">
        <v>2094</v>
      </c>
      <c r="O233" s="45" t="s">
        <v>2091</v>
      </c>
    </row>
    <row r="234" spans="1:15" s="41" customFormat="1" x14ac:dyDescent="0.25">
      <c r="A234" s="41">
        <f>IFERROR(VLOOKUP($C234,'CapEx by WBS and CSA'!$A$3:$C$372,2,FALSE),0)</f>
        <v>0</v>
      </c>
      <c r="B234" s="41">
        <f>IFERROR(VLOOKUP($C234,'CapEx by WBS and CSA'!$A$3:$C$372,3,FALSE),0)</f>
        <v>0</v>
      </c>
      <c r="C234" s="46" t="s">
        <v>2330</v>
      </c>
      <c r="D234" s="46">
        <v>1233</v>
      </c>
      <c r="E234" s="46" t="s">
        <v>725</v>
      </c>
      <c r="F234" s="46" t="s">
        <v>651</v>
      </c>
      <c r="G234" s="46" t="s">
        <v>534</v>
      </c>
      <c r="H234" s="46" t="s">
        <v>2113</v>
      </c>
      <c r="I234" s="45" t="s">
        <v>1633</v>
      </c>
      <c r="J234" s="59">
        <v>44805</v>
      </c>
      <c r="K234" s="72">
        <v>141.86000000000013</v>
      </c>
      <c r="L234" s="72">
        <v>1301.9712</v>
      </c>
      <c r="M234" s="72">
        <f>IFERROR(VLOOKUP(C234,'CapEx by WBS and CSA'!$A$3:$P$372,16,FALSE),0)</f>
        <v>0</v>
      </c>
      <c r="N234" s="71"/>
      <c r="O234" s="71"/>
    </row>
    <row r="235" spans="1:15" s="41" customFormat="1" x14ac:dyDescent="0.25">
      <c r="A235" s="41">
        <f>IFERROR(VLOOKUP($C235,'CapEx by WBS and CSA'!$A$3:$C$372,2,FALSE),0)</f>
        <v>0</v>
      </c>
      <c r="B235" s="41">
        <f>IFERROR(VLOOKUP($C235,'CapEx by WBS and CSA'!$A$3:$C$372,3,FALSE),0)</f>
        <v>0</v>
      </c>
      <c r="C235" s="46" t="s">
        <v>2331</v>
      </c>
      <c r="D235" s="46">
        <v>1233</v>
      </c>
      <c r="E235" s="46" t="s">
        <v>725</v>
      </c>
      <c r="F235" s="46" t="s">
        <v>651</v>
      </c>
      <c r="G235" s="46" t="s">
        <v>534</v>
      </c>
      <c r="H235" s="46" t="s">
        <v>2100</v>
      </c>
      <c r="I235" s="45" t="s">
        <v>1633</v>
      </c>
      <c r="J235" s="59">
        <v>44531</v>
      </c>
      <c r="K235" s="72">
        <v>0</v>
      </c>
      <c r="L235" s="72">
        <v>0</v>
      </c>
      <c r="M235" s="72">
        <f>IFERROR(VLOOKUP(C235,'CapEx by WBS and CSA'!$A$3:$P$372,16,FALSE),0)</f>
        <v>0</v>
      </c>
      <c r="N235" s="45" t="s">
        <v>2094</v>
      </c>
      <c r="O235" s="45" t="s">
        <v>2091</v>
      </c>
    </row>
    <row r="236" spans="1:15" s="41" customFormat="1" x14ac:dyDescent="0.25">
      <c r="A236" s="41">
        <f>IFERROR(VLOOKUP($C236,'CapEx by WBS and CSA'!$A$3:$C$372,2,FALSE),0)</f>
        <v>0</v>
      </c>
      <c r="B236" s="41">
        <f>IFERROR(VLOOKUP($C236,'CapEx by WBS and CSA'!$A$3:$C$372,3,FALSE),0)</f>
        <v>0</v>
      </c>
      <c r="C236" s="46" t="s">
        <v>2332</v>
      </c>
      <c r="D236" s="46">
        <v>1233</v>
      </c>
      <c r="E236" s="46" t="s">
        <v>725</v>
      </c>
      <c r="F236" s="46" t="s">
        <v>651</v>
      </c>
      <c r="G236" s="46" t="s">
        <v>534</v>
      </c>
      <c r="H236" s="46" t="s">
        <v>2100</v>
      </c>
      <c r="I236" s="45" t="s">
        <v>1633</v>
      </c>
      <c r="J236" s="59">
        <v>45261</v>
      </c>
      <c r="K236" s="72">
        <v>201655.36000000004</v>
      </c>
      <c r="L236" s="72">
        <v>350000.0000004</v>
      </c>
      <c r="M236" s="72">
        <f>IFERROR(VLOOKUP(C236,'CapEx by WBS and CSA'!$A$3:$P$372,16,FALSE),0)</f>
        <v>0</v>
      </c>
      <c r="N236" s="71"/>
      <c r="O236" s="71"/>
    </row>
    <row r="237" spans="1:15" s="41" customFormat="1" x14ac:dyDescent="0.25">
      <c r="A237" s="41">
        <f>IFERROR(VLOOKUP($C237,'CapEx by WBS and CSA'!$A$3:$C$372,2,FALSE),0)</f>
        <v>0</v>
      </c>
      <c r="B237" s="41">
        <f>IFERROR(VLOOKUP($C237,'CapEx by WBS and CSA'!$A$3:$C$372,3,FALSE),0)</f>
        <v>0</v>
      </c>
      <c r="C237" s="46" t="s">
        <v>2333</v>
      </c>
      <c r="D237" s="46">
        <v>1216</v>
      </c>
      <c r="E237" s="46" t="s">
        <v>688</v>
      </c>
      <c r="F237" s="46" t="s">
        <v>651</v>
      </c>
      <c r="G237" s="46" t="s">
        <v>534</v>
      </c>
      <c r="H237" s="46" t="s">
        <v>2124</v>
      </c>
      <c r="I237" s="45" t="s">
        <v>1633</v>
      </c>
      <c r="J237" s="59">
        <v>43862</v>
      </c>
      <c r="K237" s="72">
        <v>0</v>
      </c>
      <c r="L237" s="72">
        <v>0</v>
      </c>
      <c r="M237" s="72">
        <f>IFERROR(VLOOKUP(C237,'CapEx by WBS and CSA'!$A$3:$P$372,16,FALSE),0)</f>
        <v>0</v>
      </c>
      <c r="N237" s="45" t="s">
        <v>2094</v>
      </c>
      <c r="O237" s="45" t="s">
        <v>2091</v>
      </c>
    </row>
    <row r="238" spans="1:15" s="41" customFormat="1" x14ac:dyDescent="0.25">
      <c r="A238" s="41">
        <f>IFERROR(VLOOKUP($C238,'CapEx by WBS and CSA'!$A$3:$C$372,2,FALSE),0)</f>
        <v>0</v>
      </c>
      <c r="B238" s="41">
        <f>IFERROR(VLOOKUP($C238,'CapEx by WBS and CSA'!$A$3:$C$372,3,FALSE),0)</f>
        <v>0</v>
      </c>
      <c r="C238" s="46" t="s">
        <v>2334</v>
      </c>
      <c r="D238" s="46">
        <v>1216</v>
      </c>
      <c r="E238" s="46" t="s">
        <v>688</v>
      </c>
      <c r="F238" s="46" t="s">
        <v>651</v>
      </c>
      <c r="G238" s="46" t="s">
        <v>534</v>
      </c>
      <c r="H238" s="46" t="s">
        <v>2124</v>
      </c>
      <c r="I238" s="45" t="s">
        <v>1633</v>
      </c>
      <c r="J238" s="59">
        <v>42736</v>
      </c>
      <c r="K238" s="72">
        <v>0</v>
      </c>
      <c r="L238" s="72">
        <v>0</v>
      </c>
      <c r="M238" s="72">
        <f>IFERROR(VLOOKUP(C238,'CapEx by WBS and CSA'!$A$3:$P$372,16,FALSE),0)</f>
        <v>0</v>
      </c>
      <c r="N238" s="45" t="s">
        <v>2094</v>
      </c>
      <c r="O238" s="45" t="s">
        <v>2091</v>
      </c>
    </row>
    <row r="239" spans="1:15" s="41" customFormat="1" x14ac:dyDescent="0.25">
      <c r="A239" s="41" t="str">
        <f>IFERROR(VLOOKUP($C239,'CapEx by WBS and CSA'!$A$3:$C$372,2,FALSE),0)</f>
        <v>CSA0011</v>
      </c>
      <c r="B239" s="41" t="str">
        <f>IFERROR(VLOOKUP($C239,'CapEx by WBS and CSA'!$A$3:$C$372,3,FALSE),0)</f>
        <v>ADMS – Outage Management System (OMS) Replacement</v>
      </c>
      <c r="C239" s="46" t="s">
        <v>90</v>
      </c>
      <c r="D239" s="46">
        <v>1258</v>
      </c>
      <c r="E239" s="46" t="s">
        <v>790</v>
      </c>
      <c r="F239" s="46" t="s">
        <v>651</v>
      </c>
      <c r="G239" s="46" t="s">
        <v>534</v>
      </c>
      <c r="H239" s="46" t="s">
        <v>2124</v>
      </c>
      <c r="I239" s="45" t="s">
        <v>1633</v>
      </c>
      <c r="J239" s="59">
        <v>45505</v>
      </c>
      <c r="K239" s="72">
        <v>4629859.07</v>
      </c>
      <c r="L239" s="72">
        <v>6651477.3055993998</v>
      </c>
      <c r="M239" s="72">
        <f>IFERROR(VLOOKUP(C239,'CapEx by WBS and CSA'!$A$3:$P$372,16,FALSE),0)</f>
        <v>3179089.4761278597</v>
      </c>
      <c r="N239" s="45" t="s">
        <v>2223</v>
      </c>
      <c r="O239" s="45" t="s">
        <v>2132</v>
      </c>
    </row>
    <row r="240" spans="1:15" s="41" customFormat="1" x14ac:dyDescent="0.25">
      <c r="A240" s="41">
        <f>IFERROR(VLOOKUP($C240,'CapEx by WBS and CSA'!$A$3:$C$372,2,FALSE),0)</f>
        <v>0</v>
      </c>
      <c r="B240" s="41">
        <f>IFERROR(VLOOKUP($C240,'CapEx by WBS and CSA'!$A$3:$C$372,3,FALSE),0)</f>
        <v>0</v>
      </c>
      <c r="C240" s="46" t="s">
        <v>2335</v>
      </c>
      <c r="D240" s="46">
        <v>1258</v>
      </c>
      <c r="E240" s="46" t="s">
        <v>790</v>
      </c>
      <c r="F240" s="46" t="s">
        <v>651</v>
      </c>
      <c r="G240" s="46" t="s">
        <v>534</v>
      </c>
      <c r="H240" s="46" t="s">
        <v>2113</v>
      </c>
      <c r="I240" s="45" t="s">
        <v>1633</v>
      </c>
      <c r="J240" s="59">
        <v>44896</v>
      </c>
      <c r="K240" s="72">
        <v>0</v>
      </c>
      <c r="L240" s="72">
        <v>0</v>
      </c>
      <c r="M240" s="72">
        <f>IFERROR(VLOOKUP(C240,'CapEx by WBS and CSA'!$A$3:$P$372,16,FALSE),0)</f>
        <v>0</v>
      </c>
      <c r="N240" s="71"/>
      <c r="O240" s="71"/>
    </row>
    <row r="241" spans="1:15" s="41" customFormat="1" x14ac:dyDescent="0.25">
      <c r="A241" s="41">
        <f>IFERROR(VLOOKUP($C241,'CapEx by WBS and CSA'!$A$3:$C$372,2,FALSE),0)</f>
        <v>0</v>
      </c>
      <c r="B241" s="41">
        <f>IFERROR(VLOOKUP($C241,'CapEx by WBS and CSA'!$A$3:$C$372,3,FALSE),0)</f>
        <v>0</v>
      </c>
      <c r="C241" s="45" t="s">
        <v>2336</v>
      </c>
      <c r="D241" s="46">
        <v>1258</v>
      </c>
      <c r="E241" s="46" t="s">
        <v>790</v>
      </c>
      <c r="F241" s="46" t="s">
        <v>651</v>
      </c>
      <c r="G241" s="46" t="s">
        <v>534</v>
      </c>
      <c r="H241" s="46" t="s">
        <v>2096</v>
      </c>
      <c r="I241" s="45" t="s">
        <v>1633</v>
      </c>
      <c r="J241" s="59">
        <v>45992</v>
      </c>
      <c r="K241" s="72">
        <v>18352</v>
      </c>
      <c r="L241" s="72">
        <v>0</v>
      </c>
      <c r="M241" s="72">
        <f>IFERROR(VLOOKUP(C241,'CapEx by WBS and CSA'!$A$3:$P$372,16,FALSE),0)</f>
        <v>0</v>
      </c>
      <c r="N241" s="45" t="s">
        <v>2097</v>
      </c>
      <c r="O241" s="45" t="s">
        <v>2091</v>
      </c>
    </row>
    <row r="242" spans="1:15" s="41" customFormat="1" x14ac:dyDescent="0.25">
      <c r="A242" s="41">
        <f>IFERROR(VLOOKUP($C242,'CapEx by WBS and CSA'!$A$3:$C$372,2,FALSE),0)</f>
        <v>0</v>
      </c>
      <c r="B242" s="41">
        <f>IFERROR(VLOOKUP($C242,'CapEx by WBS and CSA'!$A$3:$C$372,3,FALSE),0)</f>
        <v>0</v>
      </c>
      <c r="C242" s="46" t="s">
        <v>2337</v>
      </c>
      <c r="D242" s="46">
        <v>1216</v>
      </c>
      <c r="E242" s="46" t="s">
        <v>688</v>
      </c>
      <c r="F242" s="46" t="s">
        <v>651</v>
      </c>
      <c r="G242" s="46" t="s">
        <v>534</v>
      </c>
      <c r="H242" s="46" t="s">
        <v>2124</v>
      </c>
      <c r="I242" s="45" t="s">
        <v>1633</v>
      </c>
      <c r="J242" s="59">
        <v>43800</v>
      </c>
      <c r="K242" s="72">
        <v>0</v>
      </c>
      <c r="L242" s="72">
        <v>0</v>
      </c>
      <c r="M242" s="72">
        <f>IFERROR(VLOOKUP(C242,'CapEx by WBS and CSA'!$A$3:$P$372,16,FALSE),0)</f>
        <v>0</v>
      </c>
      <c r="N242" s="45" t="s">
        <v>2094</v>
      </c>
      <c r="O242" s="45" t="s">
        <v>2091</v>
      </c>
    </row>
    <row r="243" spans="1:15" s="41" customFormat="1" x14ac:dyDescent="0.25">
      <c r="A243" s="41">
        <f>IFERROR(VLOOKUP($C243,'CapEx by WBS and CSA'!$A$3:$C$372,2,FALSE),0)</f>
        <v>0</v>
      </c>
      <c r="B243" s="41">
        <f>IFERROR(VLOOKUP($C243,'CapEx by WBS and CSA'!$A$3:$C$372,3,FALSE),0)</f>
        <v>0</v>
      </c>
      <c r="C243" s="46" t="s">
        <v>2338</v>
      </c>
      <c r="D243" s="46">
        <v>1231</v>
      </c>
      <c r="E243" s="46" t="s">
        <v>718</v>
      </c>
      <c r="F243" s="46" t="s">
        <v>651</v>
      </c>
      <c r="G243" s="46" t="s">
        <v>534</v>
      </c>
      <c r="H243" s="46" t="s">
        <v>2100</v>
      </c>
      <c r="I243" s="45" t="s">
        <v>1633</v>
      </c>
      <c r="J243" s="59">
        <v>44713</v>
      </c>
      <c r="K243" s="72">
        <v>0</v>
      </c>
      <c r="L243" s="72">
        <v>0</v>
      </c>
      <c r="M243" s="72">
        <f>IFERROR(VLOOKUP(C243,'CapEx by WBS and CSA'!$A$3:$P$372,16,FALSE),0)</f>
        <v>0</v>
      </c>
      <c r="N243" s="71"/>
      <c r="O243" s="71"/>
    </row>
    <row r="244" spans="1:15" s="41" customFormat="1" x14ac:dyDescent="0.25">
      <c r="A244" s="41">
        <f>IFERROR(VLOOKUP($C244,'CapEx by WBS and CSA'!$A$3:$C$372,2,FALSE),0)</f>
        <v>0</v>
      </c>
      <c r="B244" s="41">
        <f>IFERROR(VLOOKUP($C244,'CapEx by WBS and CSA'!$A$3:$C$372,3,FALSE),0)</f>
        <v>0</v>
      </c>
      <c r="C244" s="46" t="s">
        <v>2339</v>
      </c>
      <c r="D244" s="46">
        <v>1216</v>
      </c>
      <c r="E244" s="46" t="s">
        <v>688</v>
      </c>
      <c r="F244" s="46" t="s">
        <v>651</v>
      </c>
      <c r="G244" s="46" t="s">
        <v>534</v>
      </c>
      <c r="H244" s="46" t="s">
        <v>2129</v>
      </c>
      <c r="I244" s="45" t="s">
        <v>1633</v>
      </c>
      <c r="J244" s="59">
        <v>44075</v>
      </c>
      <c r="K244" s="72">
        <v>0</v>
      </c>
      <c r="L244" s="72">
        <v>0</v>
      </c>
      <c r="M244" s="72">
        <f>IFERROR(VLOOKUP(C244,'CapEx by WBS and CSA'!$A$3:$P$372,16,FALSE),0)</f>
        <v>0</v>
      </c>
      <c r="N244" s="45" t="s">
        <v>2094</v>
      </c>
      <c r="O244" s="45" t="s">
        <v>2091</v>
      </c>
    </row>
    <row r="245" spans="1:15" s="41" customFormat="1" x14ac:dyDescent="0.25">
      <c r="A245" s="41">
        <f>IFERROR(VLOOKUP($C245,'CapEx by WBS and CSA'!$A$3:$C$372,2,FALSE),0)</f>
        <v>0</v>
      </c>
      <c r="B245" s="41">
        <f>IFERROR(VLOOKUP($C245,'CapEx by WBS and CSA'!$A$3:$C$372,3,FALSE),0)</f>
        <v>0</v>
      </c>
      <c r="C245" s="46" t="s">
        <v>2340</v>
      </c>
      <c r="D245" s="46">
        <v>1216</v>
      </c>
      <c r="E245" s="46" t="s">
        <v>688</v>
      </c>
      <c r="F245" s="46" t="s">
        <v>651</v>
      </c>
      <c r="G245" s="46" t="s">
        <v>534</v>
      </c>
      <c r="H245" s="46" t="s">
        <v>2100</v>
      </c>
      <c r="I245" s="45" t="s">
        <v>1633</v>
      </c>
      <c r="J245" s="59">
        <v>45261</v>
      </c>
      <c r="K245" s="72">
        <v>79760.489999999991</v>
      </c>
      <c r="L245" s="72">
        <v>299999.9999996</v>
      </c>
      <c r="M245" s="72">
        <f>IFERROR(VLOOKUP(C245,'CapEx by WBS and CSA'!$A$3:$P$372,16,FALSE),0)</f>
        <v>0</v>
      </c>
      <c r="N245" s="71"/>
      <c r="O245" s="71"/>
    </row>
    <row r="246" spans="1:15" s="41" customFormat="1" x14ac:dyDescent="0.25">
      <c r="A246" s="41">
        <f>IFERROR(VLOOKUP($C246,'CapEx by WBS and CSA'!$A$3:$C$372,2,FALSE),0)</f>
        <v>0</v>
      </c>
      <c r="B246" s="41">
        <f>IFERROR(VLOOKUP($C246,'CapEx by WBS and CSA'!$A$3:$C$372,3,FALSE),0)</f>
        <v>0</v>
      </c>
      <c r="C246" s="46" t="s">
        <v>2341</v>
      </c>
      <c r="D246" s="46">
        <v>1233</v>
      </c>
      <c r="E246" s="46" t="s">
        <v>725</v>
      </c>
      <c r="F246" s="46" t="s">
        <v>651</v>
      </c>
      <c r="G246" s="46" t="s">
        <v>534</v>
      </c>
      <c r="H246" s="46" t="s">
        <v>2100</v>
      </c>
      <c r="I246" s="45" t="s">
        <v>1633</v>
      </c>
      <c r="J246" s="59">
        <v>44896</v>
      </c>
      <c r="K246" s="72">
        <v>0</v>
      </c>
      <c r="L246" s="72">
        <v>0</v>
      </c>
      <c r="M246" s="72">
        <f>IFERROR(VLOOKUP(C246,'CapEx by WBS and CSA'!$A$3:$P$372,16,FALSE),0)</f>
        <v>0</v>
      </c>
      <c r="N246" s="71"/>
      <c r="O246" s="71"/>
    </row>
    <row r="247" spans="1:15" s="41" customFormat="1" x14ac:dyDescent="0.25">
      <c r="A247" s="41">
        <f>IFERROR(VLOOKUP($C247,'CapEx by WBS and CSA'!$A$3:$C$372,2,FALSE),0)</f>
        <v>0</v>
      </c>
      <c r="B247" s="41">
        <f>IFERROR(VLOOKUP($C247,'CapEx by WBS and CSA'!$A$3:$C$372,3,FALSE),0)</f>
        <v>0</v>
      </c>
      <c r="C247" s="46" t="s">
        <v>2342</v>
      </c>
      <c r="D247" s="46">
        <v>1205</v>
      </c>
      <c r="E247" s="46" t="s">
        <v>649</v>
      </c>
      <c r="F247" s="46" t="s">
        <v>651</v>
      </c>
      <c r="G247" s="46" t="s">
        <v>534</v>
      </c>
      <c r="H247" s="46" t="s">
        <v>2100</v>
      </c>
      <c r="I247" s="45" t="s">
        <v>1633</v>
      </c>
      <c r="J247" s="59">
        <v>44896</v>
      </c>
      <c r="K247" s="72">
        <v>10013.379999999999</v>
      </c>
      <c r="L247" s="72">
        <v>0</v>
      </c>
      <c r="M247" s="72">
        <f>IFERROR(VLOOKUP(C247,'CapEx by WBS and CSA'!$A$3:$P$372,16,FALSE),0)</f>
        <v>0</v>
      </c>
      <c r="N247" s="71"/>
      <c r="O247" s="71"/>
    </row>
    <row r="248" spans="1:15" s="41" customFormat="1" x14ac:dyDescent="0.25">
      <c r="A248" s="41">
        <f>IFERROR(VLOOKUP($C248,'CapEx by WBS and CSA'!$A$3:$C$372,2,FALSE),0)</f>
        <v>0</v>
      </c>
      <c r="B248" s="41">
        <f>IFERROR(VLOOKUP($C248,'CapEx by WBS and CSA'!$A$3:$C$372,3,FALSE),0)</f>
        <v>0</v>
      </c>
      <c r="C248" s="46" t="s">
        <v>2343</v>
      </c>
      <c r="D248" s="46">
        <v>1233</v>
      </c>
      <c r="E248" s="46" t="s">
        <v>725</v>
      </c>
      <c r="F248" s="46" t="s">
        <v>651</v>
      </c>
      <c r="G248" s="46" t="s">
        <v>534</v>
      </c>
      <c r="H248" s="46" t="s">
        <v>2100</v>
      </c>
      <c r="I248" s="45" t="s">
        <v>1633</v>
      </c>
      <c r="J248" s="59">
        <v>45261</v>
      </c>
      <c r="K248" s="72">
        <v>470427.89</v>
      </c>
      <c r="L248" s="72">
        <v>750000</v>
      </c>
      <c r="M248" s="72">
        <f>IFERROR(VLOOKUP(C248,'CapEx by WBS and CSA'!$A$3:$P$372,16,FALSE),0)</f>
        <v>0</v>
      </c>
      <c r="N248" s="71"/>
      <c r="O248" s="71"/>
    </row>
    <row r="249" spans="1:15" s="41" customFormat="1" x14ac:dyDescent="0.25">
      <c r="A249" s="41">
        <f>IFERROR(VLOOKUP($C249,'CapEx by WBS and CSA'!$A$3:$C$372,2,FALSE),0)</f>
        <v>0</v>
      </c>
      <c r="B249" s="41">
        <f>IFERROR(VLOOKUP($C249,'CapEx by WBS and CSA'!$A$3:$C$372,3,FALSE),0)</f>
        <v>0</v>
      </c>
      <c r="C249" s="46" t="s">
        <v>2344</v>
      </c>
      <c r="D249" s="46">
        <v>1226</v>
      </c>
      <c r="E249" s="46" t="s">
        <v>660</v>
      </c>
      <c r="F249" s="46" t="s">
        <v>651</v>
      </c>
      <c r="G249" s="46" t="s">
        <v>534</v>
      </c>
      <c r="H249" s="46" t="s">
        <v>2124</v>
      </c>
      <c r="I249" s="45" t="s">
        <v>1633</v>
      </c>
      <c r="J249" s="59">
        <v>43466</v>
      </c>
      <c r="K249" s="72">
        <v>0</v>
      </c>
      <c r="L249" s="72">
        <v>0</v>
      </c>
      <c r="M249" s="72">
        <f>IFERROR(VLOOKUP(C249,'CapEx by WBS and CSA'!$A$3:$P$372,16,FALSE),0)</f>
        <v>0</v>
      </c>
      <c r="N249" s="45" t="s">
        <v>2094</v>
      </c>
      <c r="O249" s="45" t="s">
        <v>2091</v>
      </c>
    </row>
    <row r="250" spans="1:15" s="41" customFormat="1" x14ac:dyDescent="0.25">
      <c r="A250" s="41">
        <f>IFERROR(VLOOKUP($C250,'CapEx by WBS and CSA'!$A$3:$C$372,2,FALSE),0)</f>
        <v>0</v>
      </c>
      <c r="B250" s="41">
        <f>IFERROR(VLOOKUP($C250,'CapEx by WBS and CSA'!$A$3:$C$372,3,FALSE),0)</f>
        <v>0</v>
      </c>
      <c r="C250" s="46" t="s">
        <v>2345</v>
      </c>
      <c r="D250" s="46">
        <v>1205</v>
      </c>
      <c r="E250" s="46" t="s">
        <v>649</v>
      </c>
      <c r="F250" s="46" t="s">
        <v>651</v>
      </c>
      <c r="G250" s="46" t="s">
        <v>534</v>
      </c>
      <c r="H250" s="46" t="s">
        <v>2197</v>
      </c>
      <c r="I250" s="45" t="s">
        <v>1633</v>
      </c>
      <c r="J250" s="59">
        <v>42887</v>
      </c>
      <c r="K250" s="72">
        <v>0</v>
      </c>
      <c r="L250" s="72">
        <v>0</v>
      </c>
      <c r="M250" s="72">
        <f>IFERROR(VLOOKUP(C250,'CapEx by WBS and CSA'!$A$3:$P$372,16,FALSE),0)</f>
        <v>0</v>
      </c>
      <c r="N250" s="45" t="s">
        <v>2094</v>
      </c>
      <c r="O250" s="45" t="s">
        <v>2091</v>
      </c>
    </row>
    <row r="251" spans="1:15" s="41" customFormat="1" x14ac:dyDescent="0.25">
      <c r="A251" s="41">
        <f>IFERROR(VLOOKUP($C251,'CapEx by WBS and CSA'!$A$3:$C$372,2,FALSE),0)</f>
        <v>0</v>
      </c>
      <c r="B251" s="41">
        <f>IFERROR(VLOOKUP($C251,'CapEx by WBS and CSA'!$A$3:$C$372,3,FALSE),0)</f>
        <v>0</v>
      </c>
      <c r="C251" s="46" t="s">
        <v>2346</v>
      </c>
      <c r="D251" s="46">
        <v>1205</v>
      </c>
      <c r="E251" s="46" t="s">
        <v>649</v>
      </c>
      <c r="F251" s="46" t="s">
        <v>651</v>
      </c>
      <c r="G251" s="46" t="s">
        <v>534</v>
      </c>
      <c r="H251" s="46" t="s">
        <v>2129</v>
      </c>
      <c r="I251" s="45" t="s">
        <v>1633</v>
      </c>
      <c r="J251" s="59">
        <v>43800</v>
      </c>
      <c r="K251" s="72">
        <v>0</v>
      </c>
      <c r="L251" s="72">
        <v>0</v>
      </c>
      <c r="M251" s="72">
        <f>IFERROR(VLOOKUP(C251,'CapEx by WBS and CSA'!$A$3:$P$372,16,FALSE),0)</f>
        <v>0</v>
      </c>
      <c r="N251" s="45" t="s">
        <v>2094</v>
      </c>
      <c r="O251" s="45" t="s">
        <v>2091</v>
      </c>
    </row>
    <row r="252" spans="1:15" s="41" customFormat="1" x14ac:dyDescent="0.25">
      <c r="A252" s="41">
        <f>IFERROR(VLOOKUP($C252,'CapEx by WBS and CSA'!$A$3:$C$372,2,FALSE),0)</f>
        <v>0</v>
      </c>
      <c r="B252" s="41">
        <f>IFERROR(VLOOKUP($C252,'CapEx by WBS and CSA'!$A$3:$C$372,3,FALSE),0)</f>
        <v>0</v>
      </c>
      <c r="C252" s="46" t="s">
        <v>2347</v>
      </c>
      <c r="D252" s="46">
        <v>1231</v>
      </c>
      <c r="E252" s="46" t="s">
        <v>718</v>
      </c>
      <c r="F252" s="46" t="s">
        <v>651</v>
      </c>
      <c r="G252" s="46" t="s">
        <v>534</v>
      </c>
      <c r="H252" s="46" t="s">
        <v>2100</v>
      </c>
      <c r="I252" s="45" t="s">
        <v>1633</v>
      </c>
      <c r="J252" s="59">
        <v>44621</v>
      </c>
      <c r="K252" s="72">
        <v>0</v>
      </c>
      <c r="L252" s="72">
        <v>0</v>
      </c>
      <c r="M252" s="72">
        <f>IFERROR(VLOOKUP(C252,'CapEx by WBS and CSA'!$A$3:$P$372,16,FALSE),0)</f>
        <v>0</v>
      </c>
      <c r="N252" s="71"/>
      <c r="O252" s="71"/>
    </row>
    <row r="253" spans="1:15" s="41" customFormat="1" x14ac:dyDescent="0.25">
      <c r="A253" s="41">
        <f>IFERROR(VLOOKUP($C253,'CapEx by WBS and CSA'!$A$3:$C$372,2,FALSE),0)</f>
        <v>0</v>
      </c>
      <c r="B253" s="41">
        <f>IFERROR(VLOOKUP($C253,'CapEx by WBS and CSA'!$A$3:$C$372,3,FALSE),0)</f>
        <v>0</v>
      </c>
      <c r="C253" s="46" t="s">
        <v>2348</v>
      </c>
      <c r="D253" s="46">
        <v>1231</v>
      </c>
      <c r="E253" s="46" t="s">
        <v>718</v>
      </c>
      <c r="F253" s="46" t="s">
        <v>651</v>
      </c>
      <c r="G253" s="46" t="s">
        <v>534</v>
      </c>
      <c r="H253" s="46" t="s">
        <v>2100</v>
      </c>
      <c r="I253" s="45" t="s">
        <v>1650</v>
      </c>
      <c r="J253" s="59" t="s">
        <v>1696</v>
      </c>
      <c r="K253" s="72">
        <v>0</v>
      </c>
      <c r="L253" s="72">
        <v>0</v>
      </c>
      <c r="M253" s="72">
        <f>IFERROR(VLOOKUP(C253,'CapEx by WBS and CSA'!$A$3:$P$372,16,FALSE),0)</f>
        <v>0</v>
      </c>
      <c r="N253" s="71"/>
      <c r="O253" s="71"/>
    </row>
    <row r="254" spans="1:15" s="41" customFormat="1" x14ac:dyDescent="0.25">
      <c r="A254" s="41">
        <f>IFERROR(VLOOKUP($C254,'CapEx by WBS and CSA'!$A$3:$C$372,2,FALSE),0)</f>
        <v>0</v>
      </c>
      <c r="B254" s="41">
        <f>IFERROR(VLOOKUP($C254,'CapEx by WBS and CSA'!$A$3:$C$372,3,FALSE),0)</f>
        <v>0</v>
      </c>
      <c r="C254" s="46" t="s">
        <v>2349</v>
      </c>
      <c r="D254" s="46">
        <v>1231</v>
      </c>
      <c r="E254" s="46" t="s">
        <v>718</v>
      </c>
      <c r="F254" s="46" t="s">
        <v>651</v>
      </c>
      <c r="G254" s="46" t="s">
        <v>534</v>
      </c>
      <c r="H254" s="46" t="s">
        <v>2100</v>
      </c>
      <c r="I254" s="45" t="s">
        <v>1633</v>
      </c>
      <c r="J254" s="59">
        <v>44896</v>
      </c>
      <c r="K254" s="72">
        <v>0</v>
      </c>
      <c r="L254" s="72">
        <v>0</v>
      </c>
      <c r="M254" s="72">
        <f>IFERROR(VLOOKUP(C254,'CapEx by WBS and CSA'!$A$3:$P$372,16,FALSE),0)</f>
        <v>0</v>
      </c>
      <c r="N254" s="71"/>
      <c r="O254" s="71"/>
    </row>
    <row r="255" spans="1:15" s="41" customFormat="1" x14ac:dyDescent="0.25">
      <c r="A255" s="41">
        <f>IFERROR(VLOOKUP($C255,'CapEx by WBS and CSA'!$A$3:$C$372,2,FALSE),0)</f>
        <v>0</v>
      </c>
      <c r="B255" s="41">
        <f>IFERROR(VLOOKUP($C255,'CapEx by WBS and CSA'!$A$3:$C$372,3,FALSE),0)</f>
        <v>0</v>
      </c>
      <c r="C255" s="46" t="s">
        <v>2350</v>
      </c>
      <c r="D255" s="46">
        <v>1231</v>
      </c>
      <c r="E255" s="46" t="s">
        <v>718</v>
      </c>
      <c r="F255" s="46" t="s">
        <v>651</v>
      </c>
      <c r="G255" s="46" t="s">
        <v>534</v>
      </c>
      <c r="H255" s="46" t="s">
        <v>2293</v>
      </c>
      <c r="I255" s="45" t="s">
        <v>1633</v>
      </c>
      <c r="J255" s="59">
        <v>42736</v>
      </c>
      <c r="K255" s="72">
        <v>0</v>
      </c>
      <c r="L255" s="72">
        <v>0</v>
      </c>
      <c r="M255" s="72">
        <f>IFERROR(VLOOKUP(C255,'CapEx by WBS and CSA'!$A$3:$P$372,16,FALSE),0)</f>
        <v>0</v>
      </c>
      <c r="N255" s="45" t="s">
        <v>2094</v>
      </c>
      <c r="O255" s="45" t="s">
        <v>2091</v>
      </c>
    </row>
    <row r="256" spans="1:15" s="41" customFormat="1" x14ac:dyDescent="0.25">
      <c r="A256" s="41">
        <f>IFERROR(VLOOKUP($C256,'CapEx by WBS and CSA'!$A$3:$C$372,2,FALSE),0)</f>
        <v>0</v>
      </c>
      <c r="B256" s="41">
        <f>IFERROR(VLOOKUP($C256,'CapEx by WBS and CSA'!$A$3:$C$372,3,FALSE),0)</f>
        <v>0</v>
      </c>
      <c r="C256" s="46" t="s">
        <v>2351</v>
      </c>
      <c r="D256" s="46">
        <v>1231</v>
      </c>
      <c r="E256" s="46" t="s">
        <v>718</v>
      </c>
      <c r="F256" s="46" t="s">
        <v>651</v>
      </c>
      <c r="G256" s="46" t="s">
        <v>534</v>
      </c>
      <c r="H256" s="46" t="s">
        <v>2100</v>
      </c>
      <c r="I256" s="45" t="s">
        <v>1650</v>
      </c>
      <c r="J256" s="59" t="s">
        <v>1651</v>
      </c>
      <c r="K256" s="72">
        <v>0</v>
      </c>
      <c r="L256" s="72">
        <v>0</v>
      </c>
      <c r="M256" s="72">
        <f>IFERROR(VLOOKUP(C256,'CapEx by WBS and CSA'!$A$3:$P$372,16,FALSE),0)</f>
        <v>0</v>
      </c>
      <c r="N256" s="45" t="s">
        <v>2094</v>
      </c>
      <c r="O256" s="45" t="s">
        <v>2091</v>
      </c>
    </row>
    <row r="257" spans="1:15" s="41" customFormat="1" x14ac:dyDescent="0.25">
      <c r="A257" s="41">
        <f>IFERROR(VLOOKUP($C257,'CapEx by WBS and CSA'!$A$3:$C$372,2,FALSE),0)</f>
        <v>0</v>
      </c>
      <c r="B257" s="41">
        <f>IFERROR(VLOOKUP($C257,'CapEx by WBS and CSA'!$A$3:$C$372,3,FALSE),0)</f>
        <v>0</v>
      </c>
      <c r="C257" s="46" t="s">
        <v>2352</v>
      </c>
      <c r="D257" s="46">
        <v>1231</v>
      </c>
      <c r="E257" s="46" t="s">
        <v>718</v>
      </c>
      <c r="F257" s="46" t="s">
        <v>651</v>
      </c>
      <c r="G257" s="46" t="s">
        <v>534</v>
      </c>
      <c r="H257" s="46" t="s">
        <v>2100</v>
      </c>
      <c r="I257" s="45" t="s">
        <v>1633</v>
      </c>
      <c r="J257" s="59">
        <v>44501</v>
      </c>
      <c r="K257" s="72">
        <v>0</v>
      </c>
      <c r="L257" s="72">
        <v>0</v>
      </c>
      <c r="M257" s="72">
        <f>IFERROR(VLOOKUP(C257,'CapEx by WBS and CSA'!$A$3:$P$372,16,FALSE),0)</f>
        <v>0</v>
      </c>
      <c r="N257" s="45" t="s">
        <v>2094</v>
      </c>
      <c r="O257" s="45" t="s">
        <v>2091</v>
      </c>
    </row>
    <row r="258" spans="1:15" s="41" customFormat="1" x14ac:dyDescent="0.25">
      <c r="A258" s="41">
        <f>IFERROR(VLOOKUP($C258,'CapEx by WBS and CSA'!$A$3:$C$372,2,FALSE),0)</f>
        <v>0</v>
      </c>
      <c r="B258" s="41">
        <f>IFERROR(VLOOKUP($C258,'CapEx by WBS and CSA'!$A$3:$C$372,3,FALSE),0)</f>
        <v>0</v>
      </c>
      <c r="C258" s="46" t="s">
        <v>2353</v>
      </c>
      <c r="D258" s="46">
        <v>1231</v>
      </c>
      <c r="E258" s="46" t="s">
        <v>718</v>
      </c>
      <c r="F258" s="46" t="s">
        <v>651</v>
      </c>
      <c r="G258" s="46" t="s">
        <v>534</v>
      </c>
      <c r="H258" s="46" t="s">
        <v>2100</v>
      </c>
      <c r="I258" s="45" t="s">
        <v>1638</v>
      </c>
      <c r="J258" s="59" t="s">
        <v>2118</v>
      </c>
      <c r="K258" s="72">
        <v>0</v>
      </c>
      <c r="L258" s="72">
        <v>99999.999999599997</v>
      </c>
      <c r="M258" s="72">
        <f>IFERROR(VLOOKUP(C258,'CapEx by WBS and CSA'!$A$3:$P$372,16,FALSE),0)</f>
        <v>0</v>
      </c>
      <c r="N258" s="71"/>
      <c r="O258" s="71"/>
    </row>
    <row r="259" spans="1:15" s="41" customFormat="1" x14ac:dyDescent="0.25">
      <c r="A259" s="41">
        <f>IFERROR(VLOOKUP($C259,'CapEx by WBS and CSA'!$A$3:$C$372,2,FALSE),0)</f>
        <v>0</v>
      </c>
      <c r="B259" s="41">
        <f>IFERROR(VLOOKUP($C259,'CapEx by WBS and CSA'!$A$3:$C$372,3,FALSE),0)</f>
        <v>0</v>
      </c>
      <c r="C259" s="46" t="s">
        <v>2354</v>
      </c>
      <c r="D259" s="46">
        <v>1231</v>
      </c>
      <c r="E259" s="46" t="s">
        <v>718</v>
      </c>
      <c r="F259" s="46" t="s">
        <v>651</v>
      </c>
      <c r="G259" s="46" t="s">
        <v>534</v>
      </c>
      <c r="H259" s="46" t="s">
        <v>2100</v>
      </c>
      <c r="I259" s="45" t="s">
        <v>1633</v>
      </c>
      <c r="J259" s="59">
        <v>45261</v>
      </c>
      <c r="K259" s="72">
        <v>0</v>
      </c>
      <c r="L259" s="72">
        <v>200000.0000004</v>
      </c>
      <c r="M259" s="72">
        <f>IFERROR(VLOOKUP(C259,'CapEx by WBS and CSA'!$A$3:$P$372,16,FALSE),0)</f>
        <v>0</v>
      </c>
      <c r="N259" s="71"/>
      <c r="O259" s="71"/>
    </row>
    <row r="260" spans="1:15" s="41" customFormat="1" x14ac:dyDescent="0.25">
      <c r="A260" s="41">
        <f>IFERROR(VLOOKUP($C260,'CapEx by WBS and CSA'!$A$3:$C$372,2,FALSE),0)</f>
        <v>0</v>
      </c>
      <c r="B260" s="41">
        <f>IFERROR(VLOOKUP($C260,'CapEx by WBS and CSA'!$A$3:$C$372,3,FALSE),0)</f>
        <v>0</v>
      </c>
      <c r="C260" s="46" t="s">
        <v>2355</v>
      </c>
      <c r="D260" s="46">
        <v>1205</v>
      </c>
      <c r="E260" s="46" t="s">
        <v>649</v>
      </c>
      <c r="F260" s="46" t="s">
        <v>651</v>
      </c>
      <c r="G260" s="46" t="s">
        <v>534</v>
      </c>
      <c r="H260" s="46" t="s">
        <v>2129</v>
      </c>
      <c r="I260" s="45" t="s">
        <v>1633</v>
      </c>
      <c r="J260" s="59">
        <v>43800</v>
      </c>
      <c r="K260" s="72">
        <v>0</v>
      </c>
      <c r="L260" s="72">
        <v>0</v>
      </c>
      <c r="M260" s="72">
        <f>IFERROR(VLOOKUP(C260,'CapEx by WBS and CSA'!$A$3:$P$372,16,FALSE),0)</f>
        <v>0</v>
      </c>
      <c r="N260" s="45" t="s">
        <v>2094</v>
      </c>
      <c r="O260" s="45" t="s">
        <v>2091</v>
      </c>
    </row>
    <row r="261" spans="1:15" s="41" customFormat="1" x14ac:dyDescent="0.25">
      <c r="A261" s="41">
        <f>IFERROR(VLOOKUP($C261,'CapEx by WBS and CSA'!$A$3:$C$372,2,FALSE),0)</f>
        <v>0</v>
      </c>
      <c r="B261" s="41">
        <f>IFERROR(VLOOKUP($C261,'CapEx by WBS and CSA'!$A$3:$C$372,3,FALSE),0)</f>
        <v>0</v>
      </c>
      <c r="C261" s="46" t="s">
        <v>2356</v>
      </c>
      <c r="D261" s="46">
        <v>1226</v>
      </c>
      <c r="E261" s="46" t="s">
        <v>660</v>
      </c>
      <c r="F261" s="46" t="s">
        <v>651</v>
      </c>
      <c r="G261" s="46" t="s">
        <v>534</v>
      </c>
      <c r="H261" s="46" t="s">
        <v>2129</v>
      </c>
      <c r="I261" s="45" t="s">
        <v>1633</v>
      </c>
      <c r="J261" s="59">
        <v>43800</v>
      </c>
      <c r="K261" s="72">
        <v>0</v>
      </c>
      <c r="L261" s="72">
        <v>0</v>
      </c>
      <c r="M261" s="72">
        <f>IFERROR(VLOOKUP(C261,'CapEx by WBS and CSA'!$A$3:$P$372,16,FALSE),0)</f>
        <v>0</v>
      </c>
      <c r="N261" s="45" t="s">
        <v>2094</v>
      </c>
      <c r="O261" s="45" t="s">
        <v>2091</v>
      </c>
    </row>
    <row r="262" spans="1:15" s="41" customFormat="1" x14ac:dyDescent="0.25">
      <c r="A262" s="41">
        <f>IFERROR(VLOOKUP($C262,'CapEx by WBS and CSA'!$A$3:$C$372,2,FALSE),0)</f>
        <v>0</v>
      </c>
      <c r="B262" s="41">
        <f>IFERROR(VLOOKUP($C262,'CapEx by WBS and CSA'!$A$3:$C$372,3,FALSE),0)</f>
        <v>0</v>
      </c>
      <c r="C262" s="46" t="s">
        <v>2357</v>
      </c>
      <c r="D262" s="46">
        <v>1248</v>
      </c>
      <c r="E262" s="46" t="s">
        <v>768</v>
      </c>
      <c r="F262" s="46" t="s">
        <v>651</v>
      </c>
      <c r="G262" s="46" t="s">
        <v>534</v>
      </c>
      <c r="H262" s="46" t="s">
        <v>2129</v>
      </c>
      <c r="I262" s="45" t="s">
        <v>1633</v>
      </c>
      <c r="J262" s="59">
        <v>44896</v>
      </c>
      <c r="K262" s="72">
        <v>26737.87</v>
      </c>
      <c r="L262" s="72">
        <v>0</v>
      </c>
      <c r="M262" s="72">
        <f>IFERROR(VLOOKUP(C262,'CapEx by WBS and CSA'!$A$3:$P$372,16,FALSE),0)</f>
        <v>0</v>
      </c>
      <c r="N262" s="71"/>
      <c r="O262" s="71"/>
    </row>
    <row r="263" spans="1:15" s="41" customFormat="1" x14ac:dyDescent="0.25">
      <c r="A263" s="41">
        <f>IFERROR(VLOOKUP($C263,'CapEx by WBS and CSA'!$A$3:$C$372,2,FALSE),0)</f>
        <v>0</v>
      </c>
      <c r="B263" s="41">
        <f>IFERROR(VLOOKUP($C263,'CapEx by WBS and CSA'!$A$3:$C$372,3,FALSE),0)</f>
        <v>0</v>
      </c>
      <c r="C263" s="46" t="s">
        <v>2358</v>
      </c>
      <c r="D263" s="46">
        <v>1248</v>
      </c>
      <c r="E263" s="46" t="s">
        <v>768</v>
      </c>
      <c r="F263" s="46" t="s">
        <v>651</v>
      </c>
      <c r="G263" s="46" t="s">
        <v>534</v>
      </c>
      <c r="H263" s="46" t="s">
        <v>2100</v>
      </c>
      <c r="I263" s="45" t="s">
        <v>1638</v>
      </c>
      <c r="J263" s="59" t="s">
        <v>2118</v>
      </c>
      <c r="K263" s="72">
        <v>104494.17</v>
      </c>
      <c r="L263" s="72">
        <v>200000</v>
      </c>
      <c r="M263" s="72">
        <f>IFERROR(VLOOKUP(C263,'CapEx by WBS and CSA'!$A$3:$P$372,16,FALSE),0)</f>
        <v>0</v>
      </c>
      <c r="N263" s="71"/>
      <c r="O263" s="71"/>
    </row>
    <row r="264" spans="1:15" s="41" customFormat="1" x14ac:dyDescent="0.25">
      <c r="A264" s="41">
        <f>IFERROR(VLOOKUP($C264,'CapEx by WBS and CSA'!$A$3:$C$372,2,FALSE),0)</f>
        <v>0</v>
      </c>
      <c r="B264" s="41">
        <f>IFERROR(VLOOKUP($C264,'CapEx by WBS and CSA'!$A$3:$C$372,3,FALSE),0)</f>
        <v>0</v>
      </c>
      <c r="C264" s="46" t="s">
        <v>2359</v>
      </c>
      <c r="D264" s="46">
        <v>1208</v>
      </c>
      <c r="E264" s="46" t="s">
        <v>663</v>
      </c>
      <c r="F264" s="46" t="s">
        <v>665</v>
      </c>
      <c r="G264" s="46" t="s">
        <v>534</v>
      </c>
      <c r="H264" s="46" t="s">
        <v>2129</v>
      </c>
      <c r="I264" s="45" t="s">
        <v>1650</v>
      </c>
      <c r="J264" s="59" t="s">
        <v>1651</v>
      </c>
      <c r="K264" s="72">
        <v>0</v>
      </c>
      <c r="L264" s="72">
        <v>0</v>
      </c>
      <c r="M264" s="72">
        <f>IFERROR(VLOOKUP(C264,'CapEx by WBS and CSA'!$A$3:$P$372,16,FALSE),0)</f>
        <v>0</v>
      </c>
      <c r="N264" s="71"/>
      <c r="O264" s="71"/>
    </row>
    <row r="265" spans="1:15" s="41" customFormat="1" x14ac:dyDescent="0.25">
      <c r="A265" s="41">
        <f>IFERROR(VLOOKUP($C265,'CapEx by WBS and CSA'!$A$3:$C$372,2,FALSE),0)</f>
        <v>0</v>
      </c>
      <c r="B265" s="41">
        <f>IFERROR(VLOOKUP($C265,'CapEx by WBS and CSA'!$A$3:$C$372,3,FALSE),0)</f>
        <v>0</v>
      </c>
      <c r="C265" s="46" t="s">
        <v>2360</v>
      </c>
      <c r="D265" s="46">
        <v>1233</v>
      </c>
      <c r="E265" s="46" t="s">
        <v>725</v>
      </c>
      <c r="F265" s="46" t="s">
        <v>651</v>
      </c>
      <c r="G265" s="46" t="s">
        <v>534</v>
      </c>
      <c r="H265" s="46" t="s">
        <v>2129</v>
      </c>
      <c r="I265" s="45" t="s">
        <v>1633</v>
      </c>
      <c r="J265" s="59">
        <v>44896</v>
      </c>
      <c r="K265" s="72">
        <v>0</v>
      </c>
      <c r="L265" s="72">
        <v>0</v>
      </c>
      <c r="M265" s="72">
        <f>IFERROR(VLOOKUP(C265,'CapEx by WBS and CSA'!$A$3:$P$372,16,FALSE),0)</f>
        <v>0</v>
      </c>
      <c r="N265" s="71"/>
      <c r="O265" s="71"/>
    </row>
    <row r="266" spans="1:15" s="41" customFormat="1" x14ac:dyDescent="0.25">
      <c r="A266" s="41">
        <f>IFERROR(VLOOKUP($C266,'CapEx by WBS and CSA'!$A$3:$C$372,2,FALSE),0)</f>
        <v>0</v>
      </c>
      <c r="B266" s="41">
        <f>IFERROR(VLOOKUP($C266,'CapEx by WBS and CSA'!$A$3:$C$372,3,FALSE),0)</f>
        <v>0</v>
      </c>
      <c r="C266" s="46" t="s">
        <v>2361</v>
      </c>
      <c r="D266" s="46">
        <v>1280</v>
      </c>
      <c r="E266" s="46" t="s">
        <v>818</v>
      </c>
      <c r="F266" s="46" t="s">
        <v>651</v>
      </c>
      <c r="G266" s="46" t="s">
        <v>534</v>
      </c>
      <c r="H266" s="46" t="s">
        <v>2100</v>
      </c>
      <c r="I266" s="45" t="s">
        <v>1633</v>
      </c>
      <c r="J266" s="59">
        <v>45261</v>
      </c>
      <c r="K266" s="72">
        <v>0</v>
      </c>
      <c r="L266" s="72">
        <v>350000.0000004</v>
      </c>
      <c r="M266" s="72">
        <f>IFERROR(VLOOKUP(C266,'CapEx by WBS and CSA'!$A$3:$P$372,16,FALSE),0)</f>
        <v>0</v>
      </c>
      <c r="N266" s="71"/>
      <c r="O266" s="71"/>
    </row>
    <row r="267" spans="1:15" s="41" customFormat="1" x14ac:dyDescent="0.25">
      <c r="A267" s="41">
        <f>IFERROR(VLOOKUP($C267,'CapEx by WBS and CSA'!$A$3:$C$372,2,FALSE),0)</f>
        <v>0</v>
      </c>
      <c r="B267" s="41">
        <f>IFERROR(VLOOKUP($C267,'CapEx by WBS and CSA'!$A$3:$C$372,3,FALSE),0)</f>
        <v>0</v>
      </c>
      <c r="C267" s="46" t="s">
        <v>2362</v>
      </c>
      <c r="D267" s="46">
        <v>1280</v>
      </c>
      <c r="E267" s="46" t="s">
        <v>818</v>
      </c>
      <c r="F267" s="46" t="s">
        <v>651</v>
      </c>
      <c r="G267" s="46" t="s">
        <v>534</v>
      </c>
      <c r="H267" s="46" t="s">
        <v>2100</v>
      </c>
      <c r="I267" s="45" t="s">
        <v>1633</v>
      </c>
      <c r="J267" s="59">
        <v>45261</v>
      </c>
      <c r="K267" s="72">
        <v>193394.39</v>
      </c>
      <c r="L267" s="72">
        <v>200000.0000004</v>
      </c>
      <c r="M267" s="72">
        <f>IFERROR(VLOOKUP(C267,'CapEx by WBS and CSA'!$A$3:$P$372,16,FALSE),0)</f>
        <v>0</v>
      </c>
      <c r="N267" s="71"/>
      <c r="O267" s="71"/>
    </row>
    <row r="268" spans="1:15" s="41" customFormat="1" x14ac:dyDescent="0.25">
      <c r="A268" s="41">
        <f>IFERROR(VLOOKUP($C268,'CapEx by WBS and CSA'!$A$3:$C$372,2,FALSE),0)</f>
        <v>0</v>
      </c>
      <c r="B268" s="41">
        <f>IFERROR(VLOOKUP($C268,'CapEx by WBS and CSA'!$A$3:$C$372,3,FALSE),0)</f>
        <v>0</v>
      </c>
      <c r="C268" s="46" t="s">
        <v>2363</v>
      </c>
      <c r="D268" s="46">
        <v>1220</v>
      </c>
      <c r="E268" s="46" t="s">
        <v>695</v>
      </c>
      <c r="F268" s="46" t="s">
        <v>651</v>
      </c>
      <c r="G268" s="46" t="s">
        <v>534</v>
      </c>
      <c r="H268" s="46" t="s">
        <v>2197</v>
      </c>
      <c r="I268" s="45" t="s">
        <v>1633</v>
      </c>
      <c r="J268" s="59">
        <v>42795</v>
      </c>
      <c r="K268" s="72">
        <v>0</v>
      </c>
      <c r="L268" s="72">
        <v>0</v>
      </c>
      <c r="M268" s="72">
        <f>IFERROR(VLOOKUP(C268,'CapEx by WBS and CSA'!$A$3:$P$372,16,FALSE),0)</f>
        <v>0</v>
      </c>
      <c r="N268" s="45" t="s">
        <v>2094</v>
      </c>
      <c r="O268" s="45" t="s">
        <v>2091</v>
      </c>
    </row>
    <row r="269" spans="1:15" s="41" customFormat="1" x14ac:dyDescent="0.25">
      <c r="A269" s="41">
        <f>IFERROR(VLOOKUP($C269,'CapEx by WBS and CSA'!$A$3:$C$372,2,FALSE),0)</f>
        <v>0</v>
      </c>
      <c r="B269" s="41">
        <f>IFERROR(VLOOKUP($C269,'CapEx by WBS and CSA'!$A$3:$C$372,3,FALSE),0)</f>
        <v>0</v>
      </c>
      <c r="C269" s="46" t="s">
        <v>2364</v>
      </c>
      <c r="D269" s="46">
        <v>1220</v>
      </c>
      <c r="E269" s="46" t="s">
        <v>695</v>
      </c>
      <c r="F269" s="46" t="s">
        <v>651</v>
      </c>
      <c r="G269" s="46" t="s">
        <v>534</v>
      </c>
      <c r="H269" s="46" t="s">
        <v>2117</v>
      </c>
      <c r="I269" s="45" t="s">
        <v>1633</v>
      </c>
      <c r="J269" s="59">
        <v>43101</v>
      </c>
      <c r="K269" s="72">
        <v>0</v>
      </c>
      <c r="L269" s="72">
        <v>0</v>
      </c>
      <c r="M269" s="72">
        <f>IFERROR(VLOOKUP(C269,'CapEx by WBS and CSA'!$A$3:$P$372,16,FALSE),0)</f>
        <v>0</v>
      </c>
      <c r="N269" s="45" t="s">
        <v>2094</v>
      </c>
      <c r="O269" s="45" t="s">
        <v>2091</v>
      </c>
    </row>
    <row r="270" spans="1:15" s="41" customFormat="1" x14ac:dyDescent="0.25">
      <c r="A270" s="41">
        <f>IFERROR(VLOOKUP($C270,'CapEx by WBS and CSA'!$A$3:$C$372,2,FALSE),0)</f>
        <v>0</v>
      </c>
      <c r="B270" s="41">
        <f>IFERROR(VLOOKUP($C270,'CapEx by WBS and CSA'!$A$3:$C$372,3,FALSE),0)</f>
        <v>0</v>
      </c>
      <c r="C270" s="46" t="s">
        <v>2365</v>
      </c>
      <c r="D270" s="46">
        <v>1220</v>
      </c>
      <c r="E270" s="46" t="s">
        <v>695</v>
      </c>
      <c r="F270" s="46" t="s">
        <v>651</v>
      </c>
      <c r="G270" s="46" t="s">
        <v>534</v>
      </c>
      <c r="H270" s="46" t="s">
        <v>2089</v>
      </c>
      <c r="I270" s="45">
        <v>0</v>
      </c>
      <c r="J270" s="71"/>
      <c r="K270" s="72">
        <v>0</v>
      </c>
      <c r="L270" s="72">
        <v>0</v>
      </c>
      <c r="M270" s="72">
        <f>IFERROR(VLOOKUP(C270,'CapEx by WBS and CSA'!$A$3:$P$372,16,FALSE),0)</f>
        <v>0</v>
      </c>
      <c r="N270" s="45" t="s">
        <v>2094</v>
      </c>
      <c r="O270" s="45" t="s">
        <v>2091</v>
      </c>
    </row>
    <row r="271" spans="1:15" s="41" customFormat="1" x14ac:dyDescent="0.25">
      <c r="A271" s="41">
        <f>IFERROR(VLOOKUP($C271,'CapEx by WBS and CSA'!$A$3:$C$372,2,FALSE),0)</f>
        <v>0</v>
      </c>
      <c r="B271" s="41">
        <f>IFERROR(VLOOKUP($C271,'CapEx by WBS and CSA'!$A$3:$C$372,3,FALSE),0)</f>
        <v>0</v>
      </c>
      <c r="C271" s="46" t="s">
        <v>2366</v>
      </c>
      <c r="D271" s="46">
        <v>1220</v>
      </c>
      <c r="E271" s="46" t="s">
        <v>695</v>
      </c>
      <c r="F271" s="46" t="s">
        <v>651</v>
      </c>
      <c r="G271" s="46" t="s">
        <v>534</v>
      </c>
      <c r="H271" s="46" t="s">
        <v>2124</v>
      </c>
      <c r="I271" s="45" t="s">
        <v>1633</v>
      </c>
      <c r="J271" s="59">
        <v>44166</v>
      </c>
      <c r="K271" s="72">
        <v>0</v>
      </c>
      <c r="L271" s="72">
        <v>0</v>
      </c>
      <c r="M271" s="72">
        <f>IFERROR(VLOOKUP(C271,'CapEx by WBS and CSA'!$A$3:$P$372,16,FALSE),0)</f>
        <v>0</v>
      </c>
      <c r="N271" s="45" t="s">
        <v>2094</v>
      </c>
      <c r="O271" s="45" t="s">
        <v>2091</v>
      </c>
    </row>
    <row r="272" spans="1:15" s="41" customFormat="1" x14ac:dyDescent="0.25">
      <c r="A272" s="41">
        <f>IFERROR(VLOOKUP($C272,'CapEx by WBS and CSA'!$A$3:$C$372,2,FALSE),0)</f>
        <v>0</v>
      </c>
      <c r="B272" s="41">
        <f>IFERROR(VLOOKUP($C272,'CapEx by WBS and CSA'!$A$3:$C$372,3,FALSE),0)</f>
        <v>0</v>
      </c>
      <c r="C272" s="46" t="s">
        <v>2367</v>
      </c>
      <c r="D272" s="46">
        <v>1257</v>
      </c>
      <c r="E272" s="46" t="s">
        <v>759</v>
      </c>
      <c r="F272" s="46" t="s">
        <v>651</v>
      </c>
      <c r="G272" s="46" t="s">
        <v>534</v>
      </c>
      <c r="H272" s="46" t="s">
        <v>2089</v>
      </c>
      <c r="I272" s="45" t="s">
        <v>1633</v>
      </c>
      <c r="J272" s="59">
        <v>44531</v>
      </c>
      <c r="K272" s="72">
        <v>0</v>
      </c>
      <c r="L272" s="72">
        <v>0</v>
      </c>
      <c r="M272" s="72">
        <f>IFERROR(VLOOKUP(C272,'CapEx by WBS and CSA'!$A$3:$P$372,16,FALSE),0)</f>
        <v>0</v>
      </c>
      <c r="N272" s="45" t="s">
        <v>2094</v>
      </c>
      <c r="O272" s="45" t="s">
        <v>2091</v>
      </c>
    </row>
    <row r="273" spans="1:15" s="41" customFormat="1" x14ac:dyDescent="0.25">
      <c r="A273" s="41">
        <f>IFERROR(VLOOKUP($C273,'CapEx by WBS and CSA'!$A$3:$C$372,2,FALSE),0)</f>
        <v>0</v>
      </c>
      <c r="B273" s="41">
        <f>IFERROR(VLOOKUP($C273,'CapEx by WBS and CSA'!$A$3:$C$372,3,FALSE),0)</f>
        <v>0</v>
      </c>
      <c r="C273" s="46" t="s">
        <v>2368</v>
      </c>
      <c r="D273" s="46">
        <v>1245</v>
      </c>
      <c r="E273" s="46" t="s">
        <v>759</v>
      </c>
      <c r="F273" s="46" t="s">
        <v>651</v>
      </c>
      <c r="G273" s="46" t="s">
        <v>534</v>
      </c>
      <c r="H273" s="46" t="s">
        <v>2100</v>
      </c>
      <c r="I273" s="45" t="s">
        <v>1638</v>
      </c>
      <c r="J273" s="59" t="s">
        <v>2118</v>
      </c>
      <c r="K273" s="72">
        <v>301746.54000000004</v>
      </c>
      <c r="L273" s="72">
        <v>232500</v>
      </c>
      <c r="M273" s="72">
        <f>IFERROR(VLOOKUP(C273,'CapEx by WBS and CSA'!$A$3:$P$372,16,FALSE),0)</f>
        <v>0</v>
      </c>
      <c r="N273" s="71"/>
      <c r="O273" s="71"/>
    </row>
    <row r="274" spans="1:15" s="41" customFormat="1" x14ac:dyDescent="0.25">
      <c r="A274" s="41">
        <f>IFERROR(VLOOKUP($C274,'CapEx by WBS and CSA'!$A$3:$C$372,2,FALSE),0)</f>
        <v>0</v>
      </c>
      <c r="B274" s="41">
        <f>IFERROR(VLOOKUP($C274,'CapEx by WBS and CSA'!$A$3:$C$372,3,FALSE),0)</f>
        <v>0</v>
      </c>
      <c r="C274" s="46" t="s">
        <v>2369</v>
      </c>
      <c r="D274" s="46">
        <v>1220</v>
      </c>
      <c r="E274" s="46" t="s">
        <v>695</v>
      </c>
      <c r="F274" s="46" t="s">
        <v>651</v>
      </c>
      <c r="G274" s="46" t="s">
        <v>534</v>
      </c>
      <c r="H274" s="46" t="s">
        <v>2129</v>
      </c>
      <c r="I274" s="45" t="s">
        <v>1633</v>
      </c>
      <c r="J274" s="59">
        <v>44166</v>
      </c>
      <c r="K274" s="72">
        <v>0</v>
      </c>
      <c r="L274" s="72">
        <v>0</v>
      </c>
      <c r="M274" s="72">
        <f>IFERROR(VLOOKUP(C274,'CapEx by WBS and CSA'!$A$3:$P$372,16,FALSE),0)</f>
        <v>0</v>
      </c>
      <c r="N274" s="45" t="s">
        <v>2094</v>
      </c>
      <c r="O274" s="45" t="s">
        <v>2091</v>
      </c>
    </row>
    <row r="275" spans="1:15" s="41" customFormat="1" x14ac:dyDescent="0.25">
      <c r="A275" s="41">
        <f>IFERROR(VLOOKUP($C275,'CapEx by WBS and CSA'!$A$3:$C$372,2,FALSE),0)</f>
        <v>0</v>
      </c>
      <c r="B275" s="41">
        <f>IFERROR(VLOOKUP($C275,'CapEx by WBS and CSA'!$A$3:$C$372,3,FALSE),0)</f>
        <v>0</v>
      </c>
      <c r="C275" s="46" t="s">
        <v>2370</v>
      </c>
      <c r="D275" s="46">
        <v>1207</v>
      </c>
      <c r="E275" s="46" t="s">
        <v>660</v>
      </c>
      <c r="F275" s="46" t="s">
        <v>651</v>
      </c>
      <c r="G275" s="46" t="s">
        <v>534</v>
      </c>
      <c r="H275" s="46" t="s">
        <v>2117</v>
      </c>
      <c r="I275" s="45" t="s">
        <v>1633</v>
      </c>
      <c r="J275" s="59">
        <v>42917</v>
      </c>
      <c r="K275" s="72">
        <v>0</v>
      </c>
      <c r="L275" s="72">
        <v>0</v>
      </c>
      <c r="M275" s="72">
        <f>IFERROR(VLOOKUP(C275,'CapEx by WBS and CSA'!$A$3:$P$372,16,FALSE),0)</f>
        <v>0</v>
      </c>
      <c r="N275" s="45" t="s">
        <v>2094</v>
      </c>
      <c r="O275" s="45" t="s">
        <v>2091</v>
      </c>
    </row>
    <row r="276" spans="1:15" s="41" customFormat="1" x14ac:dyDescent="0.25">
      <c r="A276" s="41">
        <f>IFERROR(VLOOKUP($C276,'CapEx by WBS and CSA'!$A$3:$C$372,2,FALSE),0)</f>
        <v>0</v>
      </c>
      <c r="B276" s="41">
        <f>IFERROR(VLOOKUP($C276,'CapEx by WBS and CSA'!$A$3:$C$372,3,FALSE),0)</f>
        <v>0</v>
      </c>
      <c r="C276" s="46" t="s">
        <v>2371</v>
      </c>
      <c r="D276" s="46">
        <v>1220</v>
      </c>
      <c r="E276" s="46" t="s">
        <v>695</v>
      </c>
      <c r="F276" s="46" t="s">
        <v>651</v>
      </c>
      <c r="G276" s="46" t="s">
        <v>534</v>
      </c>
      <c r="H276" s="46" t="s">
        <v>2197</v>
      </c>
      <c r="I276" s="45" t="s">
        <v>1633</v>
      </c>
      <c r="J276" s="59">
        <v>42887</v>
      </c>
      <c r="K276" s="72">
        <v>0</v>
      </c>
      <c r="L276" s="72">
        <v>0</v>
      </c>
      <c r="M276" s="72">
        <f>IFERROR(VLOOKUP(C276,'CapEx by WBS and CSA'!$A$3:$P$372,16,FALSE),0)</f>
        <v>0</v>
      </c>
      <c r="N276" s="45" t="s">
        <v>2094</v>
      </c>
      <c r="O276" s="45" t="s">
        <v>2091</v>
      </c>
    </row>
    <row r="277" spans="1:15" s="41" customFormat="1" x14ac:dyDescent="0.25">
      <c r="A277" s="41">
        <f>IFERROR(VLOOKUP($C277,'CapEx by WBS and CSA'!$A$3:$C$372,2,FALSE),0)</f>
        <v>0</v>
      </c>
      <c r="B277" s="41">
        <f>IFERROR(VLOOKUP($C277,'CapEx by WBS and CSA'!$A$3:$C$372,3,FALSE),0)</f>
        <v>0</v>
      </c>
      <c r="C277" s="46" t="s">
        <v>2372</v>
      </c>
      <c r="D277" s="46">
        <v>1220</v>
      </c>
      <c r="E277" s="46" t="s">
        <v>695</v>
      </c>
      <c r="F277" s="46" t="s">
        <v>651</v>
      </c>
      <c r="G277" s="46" t="s">
        <v>534</v>
      </c>
      <c r="H277" s="46" t="s">
        <v>2089</v>
      </c>
      <c r="I277" s="45" t="s">
        <v>1633</v>
      </c>
      <c r="J277" s="59">
        <v>42736</v>
      </c>
      <c r="K277" s="72">
        <v>0</v>
      </c>
      <c r="L277" s="72">
        <v>0</v>
      </c>
      <c r="M277" s="72">
        <f>IFERROR(VLOOKUP(C277,'CapEx by WBS and CSA'!$A$3:$P$372,16,FALSE),0)</f>
        <v>0</v>
      </c>
      <c r="N277" s="45" t="s">
        <v>2094</v>
      </c>
      <c r="O277" s="45" t="s">
        <v>2091</v>
      </c>
    </row>
    <row r="278" spans="1:15" s="41" customFormat="1" x14ac:dyDescent="0.25">
      <c r="A278" s="41">
        <f>IFERROR(VLOOKUP($C278,'CapEx by WBS and CSA'!$A$3:$C$372,2,FALSE),0)</f>
        <v>0</v>
      </c>
      <c r="B278" s="41">
        <f>IFERROR(VLOOKUP($C278,'CapEx by WBS and CSA'!$A$3:$C$372,3,FALSE),0)</f>
        <v>0</v>
      </c>
      <c r="C278" s="46" t="s">
        <v>2373</v>
      </c>
      <c r="D278" s="46">
        <v>1220</v>
      </c>
      <c r="E278" s="46" t="s">
        <v>695</v>
      </c>
      <c r="F278" s="46" t="s">
        <v>651</v>
      </c>
      <c r="G278" s="46" t="s">
        <v>534</v>
      </c>
      <c r="H278" s="46" t="s">
        <v>2089</v>
      </c>
      <c r="I278" s="45" t="s">
        <v>1633</v>
      </c>
      <c r="J278" s="59">
        <v>42736</v>
      </c>
      <c r="K278" s="72">
        <v>0</v>
      </c>
      <c r="L278" s="72">
        <v>0</v>
      </c>
      <c r="M278" s="72">
        <f>IFERROR(VLOOKUP(C278,'CapEx by WBS and CSA'!$A$3:$P$372,16,FALSE),0)</f>
        <v>0</v>
      </c>
      <c r="N278" s="45" t="s">
        <v>2094</v>
      </c>
      <c r="O278" s="45" t="s">
        <v>2091</v>
      </c>
    </row>
    <row r="279" spans="1:15" s="41" customFormat="1" x14ac:dyDescent="0.25">
      <c r="A279" s="41">
        <f>IFERROR(VLOOKUP($C279,'CapEx by WBS and CSA'!$A$3:$C$372,2,FALSE),0)</f>
        <v>0</v>
      </c>
      <c r="B279" s="41">
        <f>IFERROR(VLOOKUP($C279,'CapEx by WBS and CSA'!$A$3:$C$372,3,FALSE),0)</f>
        <v>0</v>
      </c>
      <c r="C279" s="46" t="s">
        <v>2374</v>
      </c>
      <c r="D279" s="46">
        <v>1239</v>
      </c>
      <c r="E279" s="46" t="s">
        <v>742</v>
      </c>
      <c r="F279" s="46" t="s">
        <v>673</v>
      </c>
      <c r="G279" s="46" t="s">
        <v>534</v>
      </c>
      <c r="H279" s="46" t="s">
        <v>2089</v>
      </c>
      <c r="I279" s="45" t="s">
        <v>1650</v>
      </c>
      <c r="J279" s="59" t="s">
        <v>1651</v>
      </c>
      <c r="K279" s="72">
        <v>0</v>
      </c>
      <c r="L279" s="72">
        <v>0</v>
      </c>
      <c r="M279" s="72">
        <f>IFERROR(VLOOKUP(C279,'CapEx by WBS and CSA'!$A$3:$P$372,16,FALSE),0)</f>
        <v>0</v>
      </c>
      <c r="N279" s="45" t="s">
        <v>2094</v>
      </c>
      <c r="O279" s="45" t="s">
        <v>2091</v>
      </c>
    </row>
    <row r="280" spans="1:15" s="41" customFormat="1" x14ac:dyDescent="0.25">
      <c r="A280" s="41">
        <f>IFERROR(VLOOKUP($C280,'CapEx by WBS and CSA'!$A$3:$C$372,2,FALSE),0)</f>
        <v>0</v>
      </c>
      <c r="B280" s="41">
        <f>IFERROR(VLOOKUP($C280,'CapEx by WBS and CSA'!$A$3:$C$372,3,FALSE),0)</f>
        <v>0</v>
      </c>
      <c r="C280" s="46" t="s">
        <v>2375</v>
      </c>
      <c r="D280" s="46">
        <v>1221</v>
      </c>
      <c r="E280" s="46" t="s">
        <v>641</v>
      </c>
      <c r="F280" s="46" t="s">
        <v>643</v>
      </c>
      <c r="G280" s="46" t="s">
        <v>534</v>
      </c>
      <c r="H280" s="46" t="s">
        <v>2089</v>
      </c>
      <c r="I280" s="45">
        <v>0</v>
      </c>
      <c r="J280" s="71"/>
      <c r="K280" s="72">
        <v>0</v>
      </c>
      <c r="L280" s="72">
        <v>0</v>
      </c>
      <c r="M280" s="72">
        <f>IFERROR(VLOOKUP(C280,'CapEx by WBS and CSA'!$A$3:$P$372,16,FALSE),0)</f>
        <v>0</v>
      </c>
      <c r="N280" s="45" t="s">
        <v>2094</v>
      </c>
      <c r="O280" s="45" t="s">
        <v>2091</v>
      </c>
    </row>
    <row r="281" spans="1:15" s="41" customFormat="1" x14ac:dyDescent="0.25">
      <c r="A281" s="41">
        <f>IFERROR(VLOOKUP($C281,'CapEx by WBS and CSA'!$A$3:$C$372,2,FALSE),0)</f>
        <v>0</v>
      </c>
      <c r="B281" s="41">
        <f>IFERROR(VLOOKUP($C281,'CapEx by WBS and CSA'!$A$3:$C$372,3,FALSE),0)</f>
        <v>0</v>
      </c>
      <c r="C281" s="46" t="s">
        <v>2376</v>
      </c>
      <c r="D281" s="46">
        <v>1246</v>
      </c>
      <c r="E281" s="46" t="s">
        <v>695</v>
      </c>
      <c r="F281" s="46" t="s">
        <v>651</v>
      </c>
      <c r="G281" s="46" t="s">
        <v>534</v>
      </c>
      <c r="H281" s="46" t="s">
        <v>2089</v>
      </c>
      <c r="I281" s="45" t="s">
        <v>1633</v>
      </c>
      <c r="J281" s="59">
        <v>43160</v>
      </c>
      <c r="K281" s="72">
        <v>0</v>
      </c>
      <c r="L281" s="72">
        <v>0</v>
      </c>
      <c r="M281" s="72">
        <f>IFERROR(VLOOKUP(C281,'CapEx by WBS and CSA'!$A$3:$P$372,16,FALSE),0)</f>
        <v>0</v>
      </c>
      <c r="N281" s="45" t="s">
        <v>2094</v>
      </c>
      <c r="O281" s="45" t="s">
        <v>2091</v>
      </c>
    </row>
    <row r="282" spans="1:15" s="41" customFormat="1" x14ac:dyDescent="0.25">
      <c r="A282" s="41">
        <f>IFERROR(VLOOKUP($C282,'CapEx by WBS and CSA'!$A$3:$C$372,2,FALSE),0)</f>
        <v>0</v>
      </c>
      <c r="B282" s="41">
        <f>IFERROR(VLOOKUP($C282,'CapEx by WBS and CSA'!$A$3:$C$372,3,FALSE),0)</f>
        <v>0</v>
      </c>
      <c r="C282" s="46" t="s">
        <v>2377</v>
      </c>
      <c r="D282" s="46">
        <v>1220</v>
      </c>
      <c r="E282" s="46" t="s">
        <v>695</v>
      </c>
      <c r="F282" s="46" t="s">
        <v>651</v>
      </c>
      <c r="G282" s="46" t="s">
        <v>534</v>
      </c>
      <c r="H282" s="46" t="s">
        <v>2089</v>
      </c>
      <c r="I282" s="45" t="s">
        <v>1633</v>
      </c>
      <c r="J282" s="59">
        <v>43191</v>
      </c>
      <c r="K282" s="72">
        <v>0</v>
      </c>
      <c r="L282" s="72">
        <v>0</v>
      </c>
      <c r="M282" s="72">
        <f>IFERROR(VLOOKUP(C282,'CapEx by WBS and CSA'!$A$3:$P$372,16,FALSE),0)</f>
        <v>0</v>
      </c>
      <c r="N282" s="45" t="s">
        <v>2094</v>
      </c>
      <c r="O282" s="45" t="s">
        <v>2091</v>
      </c>
    </row>
    <row r="283" spans="1:15" s="41" customFormat="1" x14ac:dyDescent="0.25">
      <c r="A283" s="41">
        <f>IFERROR(VLOOKUP($C283,'CapEx by WBS and CSA'!$A$3:$C$372,2,FALSE),0)</f>
        <v>0</v>
      </c>
      <c r="B283" s="41">
        <f>IFERROR(VLOOKUP($C283,'CapEx by WBS and CSA'!$A$3:$C$372,3,FALSE),0)</f>
        <v>0</v>
      </c>
      <c r="C283" s="46" t="s">
        <v>2378</v>
      </c>
      <c r="D283" s="46">
        <v>1220</v>
      </c>
      <c r="E283" s="46" t="s">
        <v>695</v>
      </c>
      <c r="F283" s="46" t="s">
        <v>651</v>
      </c>
      <c r="G283" s="46" t="s">
        <v>534</v>
      </c>
      <c r="H283" s="46" t="s">
        <v>2093</v>
      </c>
      <c r="I283" s="45" t="s">
        <v>1633</v>
      </c>
      <c r="J283" s="59">
        <v>43070</v>
      </c>
      <c r="K283" s="72">
        <v>0</v>
      </c>
      <c r="L283" s="72">
        <v>0</v>
      </c>
      <c r="M283" s="72">
        <f>IFERROR(VLOOKUP(C283,'CapEx by WBS and CSA'!$A$3:$P$372,16,FALSE),0)</f>
        <v>0</v>
      </c>
      <c r="N283" s="45" t="s">
        <v>2094</v>
      </c>
      <c r="O283" s="45" t="s">
        <v>2091</v>
      </c>
    </row>
    <row r="284" spans="1:15" s="41" customFormat="1" x14ac:dyDescent="0.25">
      <c r="A284" s="41">
        <f>IFERROR(VLOOKUP($C284,'CapEx by WBS and CSA'!$A$3:$C$372,2,FALSE),0)</f>
        <v>0</v>
      </c>
      <c r="B284" s="41">
        <f>IFERROR(VLOOKUP($C284,'CapEx by WBS and CSA'!$A$3:$C$372,3,FALSE),0)</f>
        <v>0</v>
      </c>
      <c r="C284" s="46" t="s">
        <v>2379</v>
      </c>
      <c r="D284" s="46">
        <v>1246</v>
      </c>
      <c r="E284" s="46" t="s">
        <v>695</v>
      </c>
      <c r="F284" s="46" t="s">
        <v>651</v>
      </c>
      <c r="G284" s="46" t="s">
        <v>534</v>
      </c>
      <c r="H284" s="46" t="s">
        <v>2121</v>
      </c>
      <c r="I284" s="45" t="s">
        <v>1633</v>
      </c>
      <c r="J284" s="59">
        <v>43800</v>
      </c>
      <c r="K284" s="72">
        <v>0</v>
      </c>
      <c r="L284" s="72">
        <v>0</v>
      </c>
      <c r="M284" s="72">
        <f>IFERROR(VLOOKUP(C284,'CapEx by WBS and CSA'!$A$3:$P$372,16,FALSE),0)</f>
        <v>0</v>
      </c>
      <c r="N284" s="45" t="s">
        <v>2094</v>
      </c>
      <c r="O284" s="45" t="s">
        <v>2091</v>
      </c>
    </row>
    <row r="285" spans="1:15" s="41" customFormat="1" x14ac:dyDescent="0.25">
      <c r="A285" s="41">
        <f>IFERROR(VLOOKUP($C285,'CapEx by WBS and CSA'!$A$3:$C$372,2,FALSE),0)</f>
        <v>0</v>
      </c>
      <c r="B285" s="41">
        <f>IFERROR(VLOOKUP($C285,'CapEx by WBS and CSA'!$A$3:$C$372,3,FALSE),0)</f>
        <v>0</v>
      </c>
      <c r="C285" s="46" t="s">
        <v>2380</v>
      </c>
      <c r="D285" s="46">
        <v>1245</v>
      </c>
      <c r="E285" s="46" t="s">
        <v>759</v>
      </c>
      <c r="F285" s="46" t="s">
        <v>651</v>
      </c>
      <c r="G285" s="46" t="s">
        <v>534</v>
      </c>
      <c r="H285" s="46" t="s">
        <v>2129</v>
      </c>
      <c r="I285" s="45" t="s">
        <v>1633</v>
      </c>
      <c r="J285" s="59">
        <v>43709</v>
      </c>
      <c r="K285" s="72">
        <v>0</v>
      </c>
      <c r="L285" s="72">
        <v>0</v>
      </c>
      <c r="M285" s="72">
        <f>IFERROR(VLOOKUP(C285,'CapEx by WBS and CSA'!$A$3:$P$372,16,FALSE),0)</f>
        <v>0</v>
      </c>
      <c r="N285" s="45" t="s">
        <v>2094</v>
      </c>
      <c r="O285" s="45" t="s">
        <v>2091</v>
      </c>
    </row>
    <row r="286" spans="1:15" s="41" customFormat="1" x14ac:dyDescent="0.25">
      <c r="A286" s="41">
        <f>IFERROR(VLOOKUP($C286,'CapEx by WBS and CSA'!$A$3:$C$372,2,FALSE),0)</f>
        <v>0</v>
      </c>
      <c r="B286" s="41">
        <f>IFERROR(VLOOKUP($C286,'CapEx by WBS and CSA'!$A$3:$C$372,3,FALSE),0)</f>
        <v>0</v>
      </c>
      <c r="C286" s="46" t="s">
        <v>2381</v>
      </c>
      <c r="D286" s="46">
        <v>1246</v>
      </c>
      <c r="E286" s="46" t="s">
        <v>695</v>
      </c>
      <c r="F286" s="46" t="s">
        <v>651</v>
      </c>
      <c r="G286" s="46" t="s">
        <v>534</v>
      </c>
      <c r="H286" s="46" t="s">
        <v>2129</v>
      </c>
      <c r="I286" s="45" t="s">
        <v>1633</v>
      </c>
      <c r="J286" s="59">
        <v>44501</v>
      </c>
      <c r="K286" s="72">
        <v>0</v>
      </c>
      <c r="L286" s="72">
        <v>0</v>
      </c>
      <c r="M286" s="72">
        <f>IFERROR(VLOOKUP(C286,'CapEx by WBS and CSA'!$A$3:$P$372,16,FALSE),0)</f>
        <v>0</v>
      </c>
      <c r="N286" s="45" t="s">
        <v>2094</v>
      </c>
      <c r="O286" s="45" t="s">
        <v>2091</v>
      </c>
    </row>
    <row r="287" spans="1:15" s="41" customFormat="1" x14ac:dyDescent="0.25">
      <c r="A287" s="41">
        <f>IFERROR(VLOOKUP($C287,'CapEx by WBS and CSA'!$A$3:$C$372,2,FALSE),0)</f>
        <v>0</v>
      </c>
      <c r="B287" s="41">
        <f>IFERROR(VLOOKUP($C287,'CapEx by WBS and CSA'!$A$3:$C$372,3,FALSE),0)</f>
        <v>0</v>
      </c>
      <c r="C287" s="46" t="s">
        <v>2382</v>
      </c>
      <c r="D287" s="46">
        <v>1220</v>
      </c>
      <c r="E287" s="46" t="s">
        <v>695</v>
      </c>
      <c r="F287" s="46" t="s">
        <v>651</v>
      </c>
      <c r="G287" s="46" t="s">
        <v>534</v>
      </c>
      <c r="H287" s="46" t="s">
        <v>2100</v>
      </c>
      <c r="I287" s="45" t="s">
        <v>1633</v>
      </c>
      <c r="J287" s="59">
        <v>44166</v>
      </c>
      <c r="K287" s="72">
        <v>0</v>
      </c>
      <c r="L287" s="72">
        <v>0</v>
      </c>
      <c r="M287" s="72">
        <f>IFERROR(VLOOKUP(C287,'CapEx by WBS and CSA'!$A$3:$P$372,16,FALSE),0)</f>
        <v>0</v>
      </c>
      <c r="N287" s="45" t="s">
        <v>2094</v>
      </c>
      <c r="O287" s="45" t="s">
        <v>2091</v>
      </c>
    </row>
    <row r="288" spans="1:15" s="41" customFormat="1" x14ac:dyDescent="0.25">
      <c r="A288" s="41">
        <f>IFERROR(VLOOKUP($C288,'CapEx by WBS and CSA'!$A$3:$C$372,2,FALSE),0)</f>
        <v>0</v>
      </c>
      <c r="B288" s="41">
        <f>IFERROR(VLOOKUP($C288,'CapEx by WBS and CSA'!$A$3:$C$372,3,FALSE),0)</f>
        <v>0</v>
      </c>
      <c r="C288" s="46" t="s">
        <v>2383</v>
      </c>
      <c r="D288" s="46">
        <v>1198</v>
      </c>
      <c r="E288" s="46" t="s">
        <v>641</v>
      </c>
      <c r="F288" s="46" t="s">
        <v>643</v>
      </c>
      <c r="G288" s="46" t="s">
        <v>534</v>
      </c>
      <c r="H288" s="46" t="s">
        <v>2129</v>
      </c>
      <c r="I288" s="45" t="s">
        <v>1633</v>
      </c>
      <c r="J288" s="59">
        <v>44166</v>
      </c>
      <c r="K288" s="72">
        <v>0</v>
      </c>
      <c r="L288" s="72">
        <v>0</v>
      </c>
      <c r="M288" s="72">
        <f>IFERROR(VLOOKUP(C288,'CapEx by WBS and CSA'!$A$3:$P$372,16,FALSE),0)</f>
        <v>0</v>
      </c>
      <c r="N288" s="45" t="s">
        <v>2094</v>
      </c>
      <c r="O288" s="45" t="s">
        <v>2091</v>
      </c>
    </row>
    <row r="289" spans="1:15" s="41" customFormat="1" x14ac:dyDescent="0.25">
      <c r="A289" s="41">
        <f>IFERROR(VLOOKUP($C289,'CapEx by WBS and CSA'!$A$3:$C$372,2,FALSE),0)</f>
        <v>0</v>
      </c>
      <c r="B289" s="41">
        <f>IFERROR(VLOOKUP($C289,'CapEx by WBS and CSA'!$A$3:$C$372,3,FALSE),0)</f>
        <v>0</v>
      </c>
      <c r="C289" s="46" t="s">
        <v>2384</v>
      </c>
      <c r="D289" s="46">
        <v>1246</v>
      </c>
      <c r="E289" s="46" t="s">
        <v>695</v>
      </c>
      <c r="F289" s="46" t="s">
        <v>651</v>
      </c>
      <c r="G289" s="46" t="s">
        <v>534</v>
      </c>
      <c r="H289" s="46" t="s">
        <v>2113</v>
      </c>
      <c r="I289" s="45" t="s">
        <v>1633</v>
      </c>
      <c r="J289" s="59">
        <v>44166</v>
      </c>
      <c r="K289" s="72">
        <v>0</v>
      </c>
      <c r="L289" s="72">
        <v>0</v>
      </c>
      <c r="M289" s="72">
        <f>IFERROR(VLOOKUP(C289,'CapEx by WBS and CSA'!$A$3:$P$372,16,FALSE),0)</f>
        <v>0</v>
      </c>
      <c r="N289" s="45" t="s">
        <v>2094</v>
      </c>
      <c r="O289" s="45" t="s">
        <v>2091</v>
      </c>
    </row>
    <row r="290" spans="1:15" s="41" customFormat="1" x14ac:dyDescent="0.25">
      <c r="A290" s="41">
        <f>IFERROR(VLOOKUP($C290,'CapEx by WBS and CSA'!$A$3:$C$372,2,FALSE),0)</f>
        <v>0</v>
      </c>
      <c r="B290" s="41">
        <f>IFERROR(VLOOKUP($C290,'CapEx by WBS and CSA'!$A$3:$C$372,3,FALSE),0)</f>
        <v>0</v>
      </c>
      <c r="C290" s="46" t="s">
        <v>2385</v>
      </c>
      <c r="D290" s="46">
        <v>1249</v>
      </c>
      <c r="E290" s="46" t="s">
        <v>772</v>
      </c>
      <c r="F290" s="46" t="s">
        <v>643</v>
      </c>
      <c r="G290" s="46" t="s">
        <v>534</v>
      </c>
      <c r="H290" s="46" t="s">
        <v>2100</v>
      </c>
      <c r="I290" s="45" t="s">
        <v>1633</v>
      </c>
      <c r="J290" s="59">
        <v>45627</v>
      </c>
      <c r="K290" s="72">
        <v>0</v>
      </c>
      <c r="L290" s="72">
        <v>0</v>
      </c>
      <c r="M290" s="72">
        <f>IFERROR(VLOOKUP(C290,'CapEx by WBS and CSA'!$A$3:$P$372,16,FALSE),0)</f>
        <v>0</v>
      </c>
      <c r="N290" s="71"/>
      <c r="O290" s="71"/>
    </row>
    <row r="291" spans="1:15" s="41" customFormat="1" x14ac:dyDescent="0.25">
      <c r="A291" s="41">
        <f>IFERROR(VLOOKUP($C291,'CapEx by WBS and CSA'!$A$3:$C$372,2,FALSE),0)</f>
        <v>0</v>
      </c>
      <c r="B291" s="41">
        <f>IFERROR(VLOOKUP($C291,'CapEx by WBS and CSA'!$A$3:$C$372,3,FALSE),0)</f>
        <v>0</v>
      </c>
      <c r="C291" s="46" t="s">
        <v>2386</v>
      </c>
      <c r="D291" s="46">
        <v>1249</v>
      </c>
      <c r="E291" s="46" t="s">
        <v>772</v>
      </c>
      <c r="F291" s="46" t="s">
        <v>643</v>
      </c>
      <c r="G291" s="46" t="s">
        <v>534</v>
      </c>
      <c r="H291" s="46" t="s">
        <v>2100</v>
      </c>
      <c r="I291" s="45" t="s">
        <v>1633</v>
      </c>
      <c r="J291" s="59">
        <v>44501</v>
      </c>
      <c r="K291" s="72">
        <v>0</v>
      </c>
      <c r="L291" s="72">
        <v>0</v>
      </c>
      <c r="M291" s="72">
        <f>IFERROR(VLOOKUP(C291,'CapEx by WBS and CSA'!$A$3:$P$372,16,FALSE),0)</f>
        <v>0</v>
      </c>
      <c r="N291" s="45" t="s">
        <v>2094</v>
      </c>
      <c r="O291" s="45" t="s">
        <v>2091</v>
      </c>
    </row>
    <row r="292" spans="1:15" s="41" customFormat="1" x14ac:dyDescent="0.25">
      <c r="A292" s="41">
        <f>IFERROR(VLOOKUP($C292,'CapEx by WBS and CSA'!$A$3:$C$372,2,FALSE),0)</f>
        <v>0</v>
      </c>
      <c r="B292" s="41">
        <f>IFERROR(VLOOKUP($C292,'CapEx by WBS and CSA'!$A$3:$C$372,3,FALSE),0)</f>
        <v>0</v>
      </c>
      <c r="C292" s="46" t="s">
        <v>2387</v>
      </c>
      <c r="D292" s="46">
        <v>1249</v>
      </c>
      <c r="E292" s="46" t="s">
        <v>772</v>
      </c>
      <c r="F292" s="46" t="s">
        <v>643</v>
      </c>
      <c r="G292" s="46" t="s">
        <v>534</v>
      </c>
      <c r="H292" s="46" t="s">
        <v>2100</v>
      </c>
      <c r="I292" s="45" t="s">
        <v>1633</v>
      </c>
      <c r="J292" s="59">
        <v>45261</v>
      </c>
      <c r="K292" s="72">
        <v>10950</v>
      </c>
      <c r="L292" s="72">
        <v>350000.0000004</v>
      </c>
      <c r="M292" s="72">
        <f>IFERROR(VLOOKUP(C292,'CapEx by WBS and CSA'!$A$3:$P$372,16,FALSE),0)</f>
        <v>0</v>
      </c>
      <c r="N292" s="71"/>
      <c r="O292" s="71"/>
    </row>
    <row r="293" spans="1:15" s="41" customFormat="1" x14ac:dyDescent="0.25">
      <c r="A293" s="41">
        <f>IFERROR(VLOOKUP($C293,'CapEx by WBS and CSA'!$A$3:$C$372,2,FALSE),0)</f>
        <v>0</v>
      </c>
      <c r="B293" s="41">
        <f>IFERROR(VLOOKUP($C293,'CapEx by WBS and CSA'!$A$3:$C$372,3,FALSE),0)</f>
        <v>0</v>
      </c>
      <c r="C293" s="46" t="s">
        <v>2388</v>
      </c>
      <c r="D293" s="46">
        <v>1249</v>
      </c>
      <c r="E293" s="46" t="s">
        <v>772</v>
      </c>
      <c r="F293" s="46" t="s">
        <v>643</v>
      </c>
      <c r="G293" s="46" t="s">
        <v>534</v>
      </c>
      <c r="H293" s="46" t="s">
        <v>2100</v>
      </c>
      <c r="I293" s="45" t="s">
        <v>1650</v>
      </c>
      <c r="J293" s="59" t="s">
        <v>1696</v>
      </c>
      <c r="K293" s="72">
        <v>127.02</v>
      </c>
      <c r="L293" s="72">
        <v>349999.99999919999</v>
      </c>
      <c r="M293" s="72">
        <f>IFERROR(VLOOKUP(C293,'CapEx by WBS and CSA'!$A$3:$P$372,16,FALSE),0)</f>
        <v>0</v>
      </c>
      <c r="N293" s="71"/>
      <c r="O293" s="71"/>
    </row>
    <row r="294" spans="1:15" s="41" customFormat="1" x14ac:dyDescent="0.25">
      <c r="A294" s="41">
        <f>IFERROR(VLOOKUP($C294,'CapEx by WBS and CSA'!$A$3:$C$372,2,FALSE),0)</f>
        <v>0</v>
      </c>
      <c r="B294" s="41">
        <f>IFERROR(VLOOKUP($C294,'CapEx by WBS and CSA'!$A$3:$C$372,3,FALSE),0)</f>
        <v>0</v>
      </c>
      <c r="C294" s="46" t="s">
        <v>2389</v>
      </c>
      <c r="D294" s="46">
        <v>1245</v>
      </c>
      <c r="E294" s="46" t="s">
        <v>759</v>
      </c>
      <c r="F294" s="46" t="s">
        <v>651</v>
      </c>
      <c r="G294" s="46" t="s">
        <v>534</v>
      </c>
      <c r="H294" s="46" t="s">
        <v>2100</v>
      </c>
      <c r="I294" s="45" t="s">
        <v>1638</v>
      </c>
      <c r="J294" s="59" t="s">
        <v>2118</v>
      </c>
      <c r="K294" s="72">
        <v>240562.01</v>
      </c>
      <c r="L294" s="72">
        <v>849999.9999996</v>
      </c>
      <c r="M294" s="72">
        <f>IFERROR(VLOOKUP(C294,'CapEx by WBS and CSA'!$A$3:$P$372,16,FALSE),0)</f>
        <v>0</v>
      </c>
      <c r="N294" s="71"/>
      <c r="O294" s="71"/>
    </row>
    <row r="295" spans="1:15" s="41" customFormat="1" x14ac:dyDescent="0.25">
      <c r="A295" s="41">
        <f>IFERROR(VLOOKUP($C295,'CapEx by WBS and CSA'!$A$3:$C$372,2,FALSE),0)</f>
        <v>0</v>
      </c>
      <c r="B295" s="41">
        <f>IFERROR(VLOOKUP($C295,'CapEx by WBS and CSA'!$A$3:$C$372,3,FALSE),0)</f>
        <v>0</v>
      </c>
      <c r="C295" s="46" t="s">
        <v>2390</v>
      </c>
      <c r="D295" s="46">
        <v>1245</v>
      </c>
      <c r="E295" s="46" t="s">
        <v>759</v>
      </c>
      <c r="F295" s="46" t="s">
        <v>651</v>
      </c>
      <c r="G295" s="46" t="s">
        <v>534</v>
      </c>
      <c r="H295" s="46" t="s">
        <v>2100</v>
      </c>
      <c r="I295" s="45" t="s">
        <v>1633</v>
      </c>
      <c r="J295" s="59">
        <v>44896</v>
      </c>
      <c r="K295" s="72">
        <v>748.12</v>
      </c>
      <c r="L295" s="72">
        <v>0</v>
      </c>
      <c r="M295" s="72">
        <f>IFERROR(VLOOKUP(C295,'CapEx by WBS and CSA'!$A$3:$P$372,16,FALSE),0)</f>
        <v>0</v>
      </c>
      <c r="N295" s="71"/>
      <c r="O295" s="71"/>
    </row>
    <row r="296" spans="1:15" s="41" customFormat="1" x14ac:dyDescent="0.25">
      <c r="A296" s="41">
        <f>IFERROR(VLOOKUP($C296,'CapEx by WBS and CSA'!$A$3:$C$372,2,FALSE),0)</f>
        <v>0</v>
      </c>
      <c r="B296" s="41">
        <f>IFERROR(VLOOKUP($C296,'CapEx by WBS and CSA'!$A$3:$C$372,3,FALSE),0)</f>
        <v>0</v>
      </c>
      <c r="C296" s="46" t="s">
        <v>2391</v>
      </c>
      <c r="D296" s="46">
        <v>1245</v>
      </c>
      <c r="E296" s="46" t="s">
        <v>759</v>
      </c>
      <c r="F296" s="46" t="s">
        <v>651</v>
      </c>
      <c r="G296" s="46" t="s">
        <v>534</v>
      </c>
      <c r="H296" s="46" t="s">
        <v>2100</v>
      </c>
      <c r="I296" s="45" t="s">
        <v>1638</v>
      </c>
      <c r="J296" s="59" t="s">
        <v>2118</v>
      </c>
      <c r="K296" s="72">
        <v>851.09</v>
      </c>
      <c r="L296" s="72">
        <v>200000.0000004</v>
      </c>
      <c r="M296" s="72">
        <f>IFERROR(VLOOKUP(C296,'CapEx by WBS and CSA'!$A$3:$P$372,16,FALSE),0)</f>
        <v>0</v>
      </c>
      <c r="N296" s="71"/>
      <c r="O296" s="71"/>
    </row>
    <row r="297" spans="1:15" s="41" customFormat="1" x14ac:dyDescent="0.25">
      <c r="A297" s="41">
        <f>IFERROR(VLOOKUP($C297,'CapEx by WBS and CSA'!$A$3:$C$372,2,FALSE),0)</f>
        <v>0</v>
      </c>
      <c r="B297" s="41">
        <f>IFERROR(VLOOKUP($C297,'CapEx by WBS and CSA'!$A$3:$C$372,3,FALSE),0)</f>
        <v>0</v>
      </c>
      <c r="C297" s="46" t="s">
        <v>2392</v>
      </c>
      <c r="D297" s="46">
        <v>1245</v>
      </c>
      <c r="E297" s="46" t="s">
        <v>759</v>
      </c>
      <c r="F297" s="46" t="s">
        <v>651</v>
      </c>
      <c r="G297" s="46" t="s">
        <v>534</v>
      </c>
      <c r="H297" s="46" t="s">
        <v>2100</v>
      </c>
      <c r="I297" s="45" t="s">
        <v>1633</v>
      </c>
      <c r="J297" s="59">
        <v>45078</v>
      </c>
      <c r="K297" s="72">
        <v>0</v>
      </c>
      <c r="L297" s="72">
        <v>0</v>
      </c>
      <c r="M297" s="72">
        <f>IFERROR(VLOOKUP(C297,'CapEx by WBS and CSA'!$A$3:$P$372,16,FALSE),0)</f>
        <v>0</v>
      </c>
      <c r="N297" s="71"/>
      <c r="O297" s="71"/>
    </row>
    <row r="298" spans="1:15" s="41" customFormat="1" x14ac:dyDescent="0.25">
      <c r="A298" s="41">
        <f>IFERROR(VLOOKUP($C298,'CapEx by WBS and CSA'!$A$3:$C$372,2,FALSE),0)</f>
        <v>0</v>
      </c>
      <c r="B298" s="41">
        <f>IFERROR(VLOOKUP($C298,'CapEx by WBS and CSA'!$A$3:$C$372,3,FALSE),0)</f>
        <v>0</v>
      </c>
      <c r="C298" s="46" t="s">
        <v>2393</v>
      </c>
      <c r="D298" s="46">
        <v>1283</v>
      </c>
      <c r="E298" s="46" t="s">
        <v>826</v>
      </c>
      <c r="F298" s="46" t="s">
        <v>643</v>
      </c>
      <c r="G298" s="46" t="s">
        <v>534</v>
      </c>
      <c r="H298" s="46" t="s">
        <v>2100</v>
      </c>
      <c r="I298" s="45" t="s">
        <v>1633</v>
      </c>
      <c r="J298" s="59">
        <v>45261</v>
      </c>
      <c r="K298" s="72">
        <v>64646.520000000004</v>
      </c>
      <c r="L298" s="72">
        <v>150000</v>
      </c>
      <c r="M298" s="72">
        <f>IFERROR(VLOOKUP(C298,'CapEx by WBS and CSA'!$A$3:$P$372,16,FALSE),0)</f>
        <v>0</v>
      </c>
      <c r="N298" s="71"/>
      <c r="O298" s="71"/>
    </row>
    <row r="299" spans="1:15" s="41" customFormat="1" x14ac:dyDescent="0.25">
      <c r="A299" s="41">
        <f>IFERROR(VLOOKUP($C299,'CapEx by WBS and CSA'!$A$3:$C$372,2,FALSE),0)</f>
        <v>0</v>
      </c>
      <c r="B299" s="41">
        <f>IFERROR(VLOOKUP($C299,'CapEx by WBS and CSA'!$A$3:$C$372,3,FALSE),0)</f>
        <v>0</v>
      </c>
      <c r="C299" s="46" t="s">
        <v>2394</v>
      </c>
      <c r="D299" s="46">
        <v>1226</v>
      </c>
      <c r="E299" s="46" t="s">
        <v>660</v>
      </c>
      <c r="F299" s="46" t="s">
        <v>651</v>
      </c>
      <c r="G299" s="46" t="s">
        <v>534</v>
      </c>
      <c r="H299" s="46" t="s">
        <v>2089</v>
      </c>
      <c r="I299" s="45" t="s">
        <v>1633</v>
      </c>
      <c r="J299" s="59">
        <v>43191</v>
      </c>
      <c r="K299" s="72">
        <v>0</v>
      </c>
      <c r="L299" s="72">
        <v>0</v>
      </c>
      <c r="M299" s="72">
        <f>IFERROR(VLOOKUP(C299,'CapEx by WBS and CSA'!$A$3:$P$372,16,FALSE),0)</f>
        <v>0</v>
      </c>
      <c r="N299" s="45" t="s">
        <v>2094</v>
      </c>
      <c r="O299" s="45" t="s">
        <v>2091</v>
      </c>
    </row>
    <row r="300" spans="1:15" s="41" customFormat="1" x14ac:dyDescent="0.25">
      <c r="A300" s="41">
        <f>IFERROR(VLOOKUP($C300,'CapEx by WBS and CSA'!$A$3:$C$372,2,FALSE),0)</f>
        <v>0</v>
      </c>
      <c r="B300" s="41">
        <f>IFERROR(VLOOKUP($C300,'CapEx by WBS and CSA'!$A$3:$C$372,3,FALSE),0)</f>
        <v>0</v>
      </c>
      <c r="C300" s="46" t="s">
        <v>2395</v>
      </c>
      <c r="D300" s="46">
        <v>1207</v>
      </c>
      <c r="E300" s="46" t="s">
        <v>660</v>
      </c>
      <c r="F300" s="46" t="s">
        <v>651</v>
      </c>
      <c r="G300" s="46" t="s">
        <v>534</v>
      </c>
      <c r="H300" s="46" t="s">
        <v>2089</v>
      </c>
      <c r="I300" s="45" t="s">
        <v>1633</v>
      </c>
      <c r="J300" s="59">
        <v>43101</v>
      </c>
      <c r="K300" s="72">
        <v>0</v>
      </c>
      <c r="L300" s="72">
        <v>0</v>
      </c>
      <c r="M300" s="72">
        <f>IFERROR(VLOOKUP(C300,'CapEx by WBS and CSA'!$A$3:$P$372,16,FALSE),0)</f>
        <v>0</v>
      </c>
      <c r="N300" s="45" t="s">
        <v>2094</v>
      </c>
      <c r="O300" s="45" t="s">
        <v>2091</v>
      </c>
    </row>
    <row r="301" spans="1:15" s="41" customFormat="1" x14ac:dyDescent="0.25">
      <c r="A301" s="41">
        <f>IFERROR(VLOOKUP($C301,'CapEx by WBS and CSA'!$A$3:$C$372,2,FALSE),0)</f>
        <v>0</v>
      </c>
      <c r="B301" s="41">
        <f>IFERROR(VLOOKUP($C301,'CapEx by WBS and CSA'!$A$3:$C$372,3,FALSE),0)</f>
        <v>0</v>
      </c>
      <c r="C301" s="46" t="s">
        <v>2396</v>
      </c>
      <c r="D301" s="46">
        <v>1221</v>
      </c>
      <c r="E301" s="46" t="s">
        <v>641</v>
      </c>
      <c r="F301" s="46" t="s">
        <v>643</v>
      </c>
      <c r="G301" s="46" t="s">
        <v>534</v>
      </c>
      <c r="H301" s="46" t="s">
        <v>2293</v>
      </c>
      <c r="I301" s="45" t="s">
        <v>1650</v>
      </c>
      <c r="J301" s="59" t="s">
        <v>1651</v>
      </c>
      <c r="K301" s="72">
        <v>0</v>
      </c>
      <c r="L301" s="72">
        <v>0</v>
      </c>
      <c r="M301" s="72">
        <f>IFERROR(VLOOKUP(C301,'CapEx by WBS and CSA'!$A$3:$P$372,16,FALSE),0)</f>
        <v>0</v>
      </c>
      <c r="N301" s="45" t="s">
        <v>2094</v>
      </c>
      <c r="O301" s="45" t="s">
        <v>2091</v>
      </c>
    </row>
    <row r="302" spans="1:15" s="41" customFormat="1" x14ac:dyDescent="0.25">
      <c r="A302" s="41">
        <f>IFERROR(VLOOKUP($C302,'CapEx by WBS and CSA'!$A$3:$C$372,2,FALSE),0)</f>
        <v>0</v>
      </c>
      <c r="B302" s="41">
        <f>IFERROR(VLOOKUP($C302,'CapEx by WBS and CSA'!$A$3:$C$372,3,FALSE),0)</f>
        <v>0</v>
      </c>
      <c r="C302" s="46" t="s">
        <v>2397</v>
      </c>
      <c r="D302" s="46">
        <v>1210</v>
      </c>
      <c r="E302" s="46" t="s">
        <v>671</v>
      </c>
      <c r="F302" s="46" t="s">
        <v>673</v>
      </c>
      <c r="G302" s="46" t="s">
        <v>534</v>
      </c>
      <c r="H302" s="46" t="s">
        <v>2129</v>
      </c>
      <c r="I302" s="45" t="s">
        <v>1650</v>
      </c>
      <c r="J302" s="59" t="s">
        <v>1651</v>
      </c>
      <c r="K302" s="72">
        <v>0</v>
      </c>
      <c r="L302" s="72">
        <v>0</v>
      </c>
      <c r="M302" s="72">
        <f>IFERROR(VLOOKUP(C302,'CapEx by WBS and CSA'!$A$3:$P$372,16,FALSE),0)</f>
        <v>0</v>
      </c>
      <c r="N302" s="71"/>
      <c r="O302" s="71"/>
    </row>
    <row r="303" spans="1:15" s="41" customFormat="1" x14ac:dyDescent="0.25">
      <c r="A303" s="41">
        <f>IFERROR(VLOOKUP($C303,'CapEx by WBS and CSA'!$A$3:$C$372,2,FALSE),0)</f>
        <v>0</v>
      </c>
      <c r="B303" s="41">
        <f>IFERROR(VLOOKUP($C303,'CapEx by WBS and CSA'!$A$3:$C$372,3,FALSE),0)</f>
        <v>0</v>
      </c>
      <c r="C303" s="46" t="s">
        <v>2398</v>
      </c>
      <c r="D303" s="46">
        <v>1210</v>
      </c>
      <c r="E303" s="46" t="s">
        <v>671</v>
      </c>
      <c r="F303" s="46" t="s">
        <v>673</v>
      </c>
      <c r="G303" s="46" t="s">
        <v>534</v>
      </c>
      <c r="H303" s="46" t="s">
        <v>2129</v>
      </c>
      <c r="I303" s="45" t="s">
        <v>1633</v>
      </c>
      <c r="J303" s="59">
        <v>44621</v>
      </c>
      <c r="K303" s="72">
        <v>0</v>
      </c>
      <c r="L303" s="72">
        <v>0</v>
      </c>
      <c r="M303" s="72">
        <f>IFERROR(VLOOKUP(C303,'CapEx by WBS and CSA'!$A$3:$P$372,16,FALSE),0)</f>
        <v>0</v>
      </c>
      <c r="N303" s="71"/>
      <c r="O303" s="71"/>
    </row>
    <row r="304" spans="1:15" s="41" customFormat="1" x14ac:dyDescent="0.25">
      <c r="A304" s="41">
        <f>IFERROR(VLOOKUP($C304,'CapEx by WBS and CSA'!$A$3:$C$372,2,FALSE),0)</f>
        <v>0</v>
      </c>
      <c r="B304" s="41">
        <f>IFERROR(VLOOKUP($C304,'CapEx by WBS and CSA'!$A$3:$C$372,3,FALSE),0)</f>
        <v>0</v>
      </c>
      <c r="C304" s="46" t="s">
        <v>2399</v>
      </c>
      <c r="D304" s="46">
        <v>1207</v>
      </c>
      <c r="E304" s="46" t="s">
        <v>660</v>
      </c>
      <c r="F304" s="46" t="s">
        <v>651</v>
      </c>
      <c r="G304" s="46" t="s">
        <v>534</v>
      </c>
      <c r="H304" s="46" t="s">
        <v>2089</v>
      </c>
      <c r="I304" s="45" t="s">
        <v>1633</v>
      </c>
      <c r="J304" s="59">
        <v>43160</v>
      </c>
      <c r="K304" s="72">
        <v>0</v>
      </c>
      <c r="L304" s="72">
        <v>0</v>
      </c>
      <c r="M304" s="72">
        <f>IFERROR(VLOOKUP(C304,'CapEx by WBS and CSA'!$A$3:$P$372,16,FALSE),0)</f>
        <v>0</v>
      </c>
      <c r="N304" s="45" t="s">
        <v>2094</v>
      </c>
      <c r="O304" s="45" t="s">
        <v>2091</v>
      </c>
    </row>
    <row r="305" spans="1:15" s="41" customFormat="1" x14ac:dyDescent="0.25">
      <c r="A305" s="41">
        <f>IFERROR(VLOOKUP($C305,'CapEx by WBS and CSA'!$A$3:$C$372,2,FALSE),0)</f>
        <v>0</v>
      </c>
      <c r="B305" s="41">
        <f>IFERROR(VLOOKUP($C305,'CapEx by WBS and CSA'!$A$3:$C$372,3,FALSE),0)</f>
        <v>0</v>
      </c>
      <c r="C305" s="46" t="s">
        <v>2400</v>
      </c>
      <c r="D305" s="46">
        <v>1207</v>
      </c>
      <c r="E305" s="46" t="s">
        <v>660</v>
      </c>
      <c r="F305" s="46" t="s">
        <v>651</v>
      </c>
      <c r="G305" s="46" t="s">
        <v>534</v>
      </c>
      <c r="H305" s="46" t="s">
        <v>2089</v>
      </c>
      <c r="I305" s="45" t="s">
        <v>1650</v>
      </c>
      <c r="J305" s="59" t="s">
        <v>1651</v>
      </c>
      <c r="K305" s="72">
        <v>0</v>
      </c>
      <c r="L305" s="72">
        <v>0</v>
      </c>
      <c r="M305" s="72">
        <f>IFERROR(VLOOKUP(C305,'CapEx by WBS and CSA'!$A$3:$P$372,16,FALSE),0)</f>
        <v>0</v>
      </c>
      <c r="N305" s="71"/>
      <c r="O305" s="71"/>
    </row>
    <row r="306" spans="1:15" s="41" customFormat="1" x14ac:dyDescent="0.25">
      <c r="A306" s="41">
        <f>IFERROR(VLOOKUP($C306,'CapEx by WBS and CSA'!$A$3:$C$372,2,FALSE),0)</f>
        <v>0</v>
      </c>
      <c r="B306" s="41">
        <f>IFERROR(VLOOKUP($C306,'CapEx by WBS and CSA'!$A$3:$C$372,3,FALSE),0)</f>
        <v>0</v>
      </c>
      <c r="C306" s="46" t="s">
        <v>2401</v>
      </c>
      <c r="D306" s="46">
        <v>1231</v>
      </c>
      <c r="E306" s="46" t="s">
        <v>718</v>
      </c>
      <c r="F306" s="46" t="s">
        <v>651</v>
      </c>
      <c r="G306" s="46" t="s">
        <v>534</v>
      </c>
      <c r="H306" s="46" t="s">
        <v>2129</v>
      </c>
      <c r="I306" s="45" t="s">
        <v>1633</v>
      </c>
      <c r="J306" s="59">
        <v>43800</v>
      </c>
      <c r="K306" s="72">
        <v>0</v>
      </c>
      <c r="L306" s="72">
        <v>0</v>
      </c>
      <c r="M306" s="72">
        <f>IFERROR(VLOOKUP(C306,'CapEx by WBS and CSA'!$A$3:$P$372,16,FALSE),0)</f>
        <v>0</v>
      </c>
      <c r="N306" s="45" t="s">
        <v>2094</v>
      </c>
      <c r="O306" s="45" t="s">
        <v>2091</v>
      </c>
    </row>
    <row r="307" spans="1:15" s="41" customFormat="1" x14ac:dyDescent="0.25">
      <c r="A307" s="41">
        <f>IFERROR(VLOOKUP($C307,'CapEx by WBS and CSA'!$A$3:$C$372,2,FALSE),0)</f>
        <v>0</v>
      </c>
      <c r="B307" s="41">
        <f>IFERROR(VLOOKUP($C307,'CapEx by WBS and CSA'!$A$3:$C$372,3,FALSE),0)</f>
        <v>0</v>
      </c>
      <c r="C307" s="46" t="s">
        <v>2402</v>
      </c>
      <c r="D307" s="46">
        <v>1207</v>
      </c>
      <c r="E307" s="46" t="s">
        <v>660</v>
      </c>
      <c r="F307" s="46" t="s">
        <v>651</v>
      </c>
      <c r="G307" s="46" t="s">
        <v>534</v>
      </c>
      <c r="H307" s="46" t="s">
        <v>2089</v>
      </c>
      <c r="I307" s="45" t="s">
        <v>1633</v>
      </c>
      <c r="J307" s="59">
        <v>43160</v>
      </c>
      <c r="K307" s="72">
        <v>0</v>
      </c>
      <c r="L307" s="72">
        <v>0</v>
      </c>
      <c r="M307" s="72">
        <f>IFERROR(VLOOKUP(C307,'CapEx by WBS and CSA'!$A$3:$P$372,16,FALSE),0)</f>
        <v>0</v>
      </c>
      <c r="N307" s="45" t="s">
        <v>2094</v>
      </c>
      <c r="O307" s="45" t="s">
        <v>2091</v>
      </c>
    </row>
    <row r="308" spans="1:15" s="41" customFormat="1" x14ac:dyDescent="0.25">
      <c r="A308" s="41">
        <f>IFERROR(VLOOKUP($C308,'CapEx by WBS and CSA'!$A$3:$C$372,2,FALSE),0)</f>
        <v>0</v>
      </c>
      <c r="B308" s="41">
        <f>IFERROR(VLOOKUP($C308,'CapEx by WBS and CSA'!$A$3:$C$372,3,FALSE),0)</f>
        <v>0</v>
      </c>
      <c r="C308" s="46" t="s">
        <v>2403</v>
      </c>
      <c r="D308" s="46">
        <v>1207</v>
      </c>
      <c r="E308" s="46" t="s">
        <v>660</v>
      </c>
      <c r="F308" s="46" t="s">
        <v>651</v>
      </c>
      <c r="G308" s="46" t="s">
        <v>534</v>
      </c>
      <c r="H308" s="46" t="s">
        <v>2117</v>
      </c>
      <c r="I308" s="45" t="s">
        <v>1650</v>
      </c>
      <c r="J308" s="59" t="s">
        <v>1651</v>
      </c>
      <c r="K308" s="72">
        <v>0</v>
      </c>
      <c r="L308" s="72">
        <v>0</v>
      </c>
      <c r="M308" s="72">
        <f>IFERROR(VLOOKUP(C308,'CapEx by WBS and CSA'!$A$3:$P$372,16,FALSE),0)</f>
        <v>0</v>
      </c>
      <c r="N308" s="45" t="s">
        <v>2094</v>
      </c>
      <c r="O308" s="45" t="s">
        <v>2091</v>
      </c>
    </row>
    <row r="309" spans="1:15" s="41" customFormat="1" x14ac:dyDescent="0.25">
      <c r="A309" s="41">
        <f>IFERROR(VLOOKUP($C309,'CapEx by WBS and CSA'!$A$3:$C$372,2,FALSE),0)</f>
        <v>0</v>
      </c>
      <c r="B309" s="41">
        <f>IFERROR(VLOOKUP($C309,'CapEx by WBS and CSA'!$A$3:$C$372,3,FALSE),0)</f>
        <v>0</v>
      </c>
      <c r="C309" s="46" t="s">
        <v>2404</v>
      </c>
      <c r="D309" s="46">
        <v>1207</v>
      </c>
      <c r="E309" s="46" t="s">
        <v>660</v>
      </c>
      <c r="F309" s="46" t="s">
        <v>651</v>
      </c>
      <c r="G309" s="46" t="s">
        <v>534</v>
      </c>
      <c r="H309" s="46" t="s">
        <v>2089</v>
      </c>
      <c r="I309" s="45" t="s">
        <v>1633</v>
      </c>
      <c r="J309" s="59">
        <v>42795</v>
      </c>
      <c r="K309" s="72">
        <v>0</v>
      </c>
      <c r="L309" s="72">
        <v>0</v>
      </c>
      <c r="M309" s="72">
        <f>IFERROR(VLOOKUP(C309,'CapEx by WBS and CSA'!$A$3:$P$372,16,FALSE),0)</f>
        <v>0</v>
      </c>
      <c r="N309" s="45" t="s">
        <v>2094</v>
      </c>
      <c r="O309" s="45" t="s">
        <v>2091</v>
      </c>
    </row>
    <row r="310" spans="1:15" s="41" customFormat="1" x14ac:dyDescent="0.25">
      <c r="A310" s="41">
        <f>IFERROR(VLOOKUP($C310,'CapEx by WBS and CSA'!$A$3:$C$372,2,FALSE),0)</f>
        <v>0</v>
      </c>
      <c r="B310" s="41">
        <f>IFERROR(VLOOKUP($C310,'CapEx by WBS and CSA'!$A$3:$C$372,3,FALSE),0)</f>
        <v>0</v>
      </c>
      <c r="C310" s="46" t="s">
        <v>2405</v>
      </c>
      <c r="D310" s="46">
        <v>1232</v>
      </c>
      <c r="E310" s="46" t="s">
        <v>721</v>
      </c>
      <c r="F310" s="46" t="s">
        <v>651</v>
      </c>
      <c r="G310" s="46" t="s">
        <v>534</v>
      </c>
      <c r="H310" s="46" t="s">
        <v>2129</v>
      </c>
      <c r="I310" s="45" t="s">
        <v>1633</v>
      </c>
      <c r="J310" s="59">
        <v>44166</v>
      </c>
      <c r="K310" s="72">
        <v>0</v>
      </c>
      <c r="L310" s="72">
        <v>0</v>
      </c>
      <c r="M310" s="72">
        <f>IFERROR(VLOOKUP(C310,'CapEx by WBS and CSA'!$A$3:$P$372,16,FALSE),0)</f>
        <v>0</v>
      </c>
      <c r="N310" s="45" t="s">
        <v>2094</v>
      </c>
      <c r="O310" s="45" t="s">
        <v>2091</v>
      </c>
    </row>
    <row r="311" spans="1:15" s="41" customFormat="1" x14ac:dyDescent="0.25">
      <c r="A311" s="41">
        <f>IFERROR(VLOOKUP($C311,'CapEx by WBS and CSA'!$A$3:$C$372,2,FALSE),0)</f>
        <v>0</v>
      </c>
      <c r="B311" s="41">
        <f>IFERROR(VLOOKUP($C311,'CapEx by WBS and CSA'!$A$3:$C$372,3,FALSE),0)</f>
        <v>0</v>
      </c>
      <c r="C311" s="46" t="s">
        <v>2406</v>
      </c>
      <c r="D311" s="46">
        <v>3088</v>
      </c>
      <c r="E311" s="46" t="s">
        <v>1056</v>
      </c>
      <c r="F311" s="46" t="s">
        <v>1056</v>
      </c>
      <c r="G311" s="46" t="s">
        <v>868</v>
      </c>
      <c r="H311" s="46" t="s">
        <v>2129</v>
      </c>
      <c r="I311" s="45" t="s">
        <v>1633</v>
      </c>
      <c r="J311" s="59">
        <v>44166</v>
      </c>
      <c r="K311" s="72">
        <v>0</v>
      </c>
      <c r="L311" s="72">
        <v>0</v>
      </c>
      <c r="M311" s="72">
        <f>IFERROR(VLOOKUP(C311,'CapEx by WBS and CSA'!$A$3:$P$372,16,FALSE),0)</f>
        <v>0</v>
      </c>
      <c r="N311" s="45" t="s">
        <v>2094</v>
      </c>
      <c r="O311" s="45" t="s">
        <v>2091</v>
      </c>
    </row>
    <row r="312" spans="1:15" s="41" customFormat="1" x14ac:dyDescent="0.25">
      <c r="A312" s="41">
        <f>IFERROR(VLOOKUP($C312,'CapEx by WBS and CSA'!$A$3:$C$372,2,FALSE),0)</f>
        <v>0</v>
      </c>
      <c r="B312" s="41">
        <f>IFERROR(VLOOKUP($C312,'CapEx by WBS and CSA'!$A$3:$C$372,3,FALSE),0)</f>
        <v>0</v>
      </c>
      <c r="C312" s="46" t="s">
        <v>2407</v>
      </c>
      <c r="D312" s="46">
        <v>1274</v>
      </c>
      <c r="E312" s="46" t="s">
        <v>809</v>
      </c>
      <c r="F312" s="46" t="s">
        <v>651</v>
      </c>
      <c r="G312" s="46" t="s">
        <v>534</v>
      </c>
      <c r="H312" s="46" t="s">
        <v>2100</v>
      </c>
      <c r="I312" s="45" t="s">
        <v>1633</v>
      </c>
      <c r="J312" s="59">
        <v>44531</v>
      </c>
      <c r="K312" s="72">
        <v>0</v>
      </c>
      <c r="L312" s="72">
        <v>0</v>
      </c>
      <c r="M312" s="72">
        <f>IFERROR(VLOOKUP(C312,'CapEx by WBS and CSA'!$A$3:$P$372,16,FALSE),0)</f>
        <v>0</v>
      </c>
      <c r="N312" s="45" t="s">
        <v>2094</v>
      </c>
      <c r="O312" s="45" t="s">
        <v>2091</v>
      </c>
    </row>
    <row r="313" spans="1:15" s="41" customFormat="1" x14ac:dyDescent="0.25">
      <c r="A313" s="41">
        <f>IFERROR(VLOOKUP($C313,'CapEx by WBS and CSA'!$A$3:$C$372,2,FALSE),0)</f>
        <v>0</v>
      </c>
      <c r="B313" s="41">
        <f>IFERROR(VLOOKUP($C313,'CapEx by WBS and CSA'!$A$3:$C$372,3,FALSE),0)</f>
        <v>0</v>
      </c>
      <c r="C313" s="46" t="s">
        <v>2408</v>
      </c>
      <c r="D313" s="46">
        <v>1274</v>
      </c>
      <c r="E313" s="46" t="s">
        <v>809</v>
      </c>
      <c r="F313" s="46" t="s">
        <v>651</v>
      </c>
      <c r="G313" s="46" t="s">
        <v>534</v>
      </c>
      <c r="H313" s="46" t="s">
        <v>2100</v>
      </c>
      <c r="I313" s="45" t="s">
        <v>1633</v>
      </c>
      <c r="J313" s="59">
        <v>44531</v>
      </c>
      <c r="K313" s="72">
        <v>0</v>
      </c>
      <c r="L313" s="72">
        <v>0</v>
      </c>
      <c r="M313" s="72">
        <f>IFERROR(VLOOKUP(C313,'CapEx by WBS and CSA'!$A$3:$P$372,16,FALSE),0)</f>
        <v>0</v>
      </c>
      <c r="N313" s="45" t="s">
        <v>2094</v>
      </c>
      <c r="O313" s="45" t="s">
        <v>2091</v>
      </c>
    </row>
    <row r="314" spans="1:15" s="41" customFormat="1" x14ac:dyDescent="0.25">
      <c r="A314" s="41">
        <f>IFERROR(VLOOKUP($C314,'CapEx by WBS and CSA'!$A$3:$C$372,2,FALSE),0)</f>
        <v>0</v>
      </c>
      <c r="B314" s="41">
        <f>IFERROR(VLOOKUP($C314,'CapEx by WBS and CSA'!$A$3:$C$372,3,FALSE),0)</f>
        <v>0</v>
      </c>
      <c r="C314" s="46" t="s">
        <v>2409</v>
      </c>
      <c r="D314" s="46">
        <v>1207</v>
      </c>
      <c r="E314" s="46" t="s">
        <v>660</v>
      </c>
      <c r="F314" s="46" t="s">
        <v>651</v>
      </c>
      <c r="G314" s="46" t="s">
        <v>534</v>
      </c>
      <c r="H314" s="46" t="s">
        <v>2089</v>
      </c>
      <c r="I314" s="45" t="s">
        <v>1633</v>
      </c>
      <c r="J314" s="59">
        <v>44166</v>
      </c>
      <c r="K314" s="72">
        <v>0</v>
      </c>
      <c r="L314" s="72">
        <v>0</v>
      </c>
      <c r="M314" s="72">
        <f>IFERROR(VLOOKUP(C314,'CapEx by WBS and CSA'!$A$3:$P$372,16,FALSE),0)</f>
        <v>0</v>
      </c>
      <c r="N314" s="45" t="s">
        <v>2094</v>
      </c>
      <c r="O314" s="45" t="s">
        <v>2091</v>
      </c>
    </row>
    <row r="315" spans="1:15" s="41" customFormat="1" x14ac:dyDescent="0.25">
      <c r="A315" s="41">
        <f>IFERROR(VLOOKUP($C315,'CapEx by WBS and CSA'!$A$3:$C$372,2,FALSE),0)</f>
        <v>0</v>
      </c>
      <c r="B315" s="41">
        <f>IFERROR(VLOOKUP($C315,'CapEx by WBS and CSA'!$A$3:$C$372,3,FALSE),0)</f>
        <v>0</v>
      </c>
      <c r="C315" s="46" t="s">
        <v>2410</v>
      </c>
      <c r="D315" s="46">
        <v>1221</v>
      </c>
      <c r="E315" s="46" t="s">
        <v>641</v>
      </c>
      <c r="F315" s="46" t="s">
        <v>643</v>
      </c>
      <c r="G315" s="46" t="s">
        <v>534</v>
      </c>
      <c r="H315" s="46" t="s">
        <v>2124</v>
      </c>
      <c r="I315" s="45" t="s">
        <v>1650</v>
      </c>
      <c r="J315" s="59" t="s">
        <v>1651</v>
      </c>
      <c r="K315" s="72">
        <v>0</v>
      </c>
      <c r="L315" s="72">
        <v>0</v>
      </c>
      <c r="M315" s="72">
        <f>IFERROR(VLOOKUP(C315,'CapEx by WBS and CSA'!$A$3:$P$372,16,FALSE),0)</f>
        <v>0</v>
      </c>
      <c r="N315" s="45" t="s">
        <v>2094</v>
      </c>
      <c r="O315" s="45" t="s">
        <v>2091</v>
      </c>
    </row>
    <row r="316" spans="1:15" s="41" customFormat="1" x14ac:dyDescent="0.25">
      <c r="A316" s="41">
        <f>IFERROR(VLOOKUP($C316,'CapEx by WBS and CSA'!$A$3:$C$372,2,FALSE),0)</f>
        <v>0</v>
      </c>
      <c r="B316" s="41">
        <f>IFERROR(VLOOKUP($C316,'CapEx by WBS and CSA'!$A$3:$C$372,3,FALSE),0)</f>
        <v>0</v>
      </c>
      <c r="C316" s="46" t="s">
        <v>2411</v>
      </c>
      <c r="D316" s="46">
        <v>1271</v>
      </c>
      <c r="E316" s="46" t="s">
        <v>660</v>
      </c>
      <c r="F316" s="46" t="s">
        <v>651</v>
      </c>
      <c r="G316" s="46" t="s">
        <v>534</v>
      </c>
      <c r="H316" s="46" t="s">
        <v>2129</v>
      </c>
      <c r="I316" s="45" t="s">
        <v>1633</v>
      </c>
      <c r="J316" s="59">
        <v>44378</v>
      </c>
      <c r="K316" s="72">
        <v>0</v>
      </c>
      <c r="L316" s="72">
        <v>0</v>
      </c>
      <c r="M316" s="72">
        <f>IFERROR(VLOOKUP(C316,'CapEx by WBS and CSA'!$A$3:$P$372,16,FALSE),0)</f>
        <v>0</v>
      </c>
      <c r="N316" s="45" t="s">
        <v>2094</v>
      </c>
      <c r="O316" s="45" t="s">
        <v>2091</v>
      </c>
    </row>
    <row r="317" spans="1:15" s="41" customFormat="1" x14ac:dyDescent="0.25">
      <c r="A317" s="41">
        <f>IFERROR(VLOOKUP($C317,'CapEx by WBS and CSA'!$A$3:$C$372,2,FALSE),0)</f>
        <v>0</v>
      </c>
      <c r="B317" s="41">
        <f>IFERROR(VLOOKUP($C317,'CapEx by WBS and CSA'!$A$3:$C$372,3,FALSE),0)</f>
        <v>0</v>
      </c>
      <c r="C317" s="46" t="s">
        <v>2412</v>
      </c>
      <c r="D317" s="46">
        <v>1271</v>
      </c>
      <c r="E317" s="46" t="s">
        <v>660</v>
      </c>
      <c r="F317" s="46" t="s">
        <v>651</v>
      </c>
      <c r="G317" s="46" t="s">
        <v>534</v>
      </c>
      <c r="H317" s="46" t="s">
        <v>2100</v>
      </c>
      <c r="I317" s="45" t="s">
        <v>1633</v>
      </c>
      <c r="J317" s="59">
        <v>44531</v>
      </c>
      <c r="K317" s="72">
        <v>0</v>
      </c>
      <c r="L317" s="72">
        <v>0</v>
      </c>
      <c r="M317" s="72">
        <f>IFERROR(VLOOKUP(C317,'CapEx by WBS and CSA'!$A$3:$P$372,16,FALSE),0)</f>
        <v>0</v>
      </c>
      <c r="N317" s="45" t="s">
        <v>2094</v>
      </c>
      <c r="O317" s="45" t="s">
        <v>2091</v>
      </c>
    </row>
    <row r="318" spans="1:15" s="41" customFormat="1" x14ac:dyDescent="0.25">
      <c r="A318" s="41">
        <f>IFERROR(VLOOKUP($C318,'CapEx by WBS and CSA'!$A$3:$C$372,2,FALSE),0)</f>
        <v>0</v>
      </c>
      <c r="B318" s="41">
        <f>IFERROR(VLOOKUP($C318,'CapEx by WBS and CSA'!$A$3:$C$372,3,FALSE),0)</f>
        <v>0</v>
      </c>
      <c r="C318" s="46" t="s">
        <v>2413</v>
      </c>
      <c r="D318" s="46">
        <v>1271</v>
      </c>
      <c r="E318" s="46" t="s">
        <v>660</v>
      </c>
      <c r="F318" s="46" t="s">
        <v>651</v>
      </c>
      <c r="G318" s="46" t="s">
        <v>534</v>
      </c>
      <c r="H318" s="46" t="s">
        <v>2100</v>
      </c>
      <c r="I318" s="45" t="s">
        <v>1638</v>
      </c>
      <c r="J318" s="59" t="s">
        <v>2118</v>
      </c>
      <c r="K318" s="72">
        <v>494355.36</v>
      </c>
      <c r="L318" s="72">
        <v>1500000</v>
      </c>
      <c r="M318" s="72">
        <f>IFERROR(VLOOKUP(C318,'CapEx by WBS and CSA'!$A$3:$P$372,16,FALSE),0)</f>
        <v>0</v>
      </c>
      <c r="N318" s="71"/>
      <c r="O318" s="71"/>
    </row>
    <row r="319" spans="1:15" s="41" customFormat="1" x14ac:dyDescent="0.25">
      <c r="A319" s="41">
        <f>IFERROR(VLOOKUP($C319,'CapEx by WBS and CSA'!$A$3:$C$372,2,FALSE),0)</f>
        <v>0</v>
      </c>
      <c r="B319" s="41">
        <f>IFERROR(VLOOKUP($C319,'CapEx by WBS and CSA'!$A$3:$C$372,3,FALSE),0)</f>
        <v>0</v>
      </c>
      <c r="C319" s="46" t="s">
        <v>2414</v>
      </c>
      <c r="D319" s="46">
        <v>1271</v>
      </c>
      <c r="E319" s="46" t="s">
        <v>660</v>
      </c>
      <c r="F319" s="46" t="s">
        <v>651</v>
      </c>
      <c r="G319" s="46" t="s">
        <v>534</v>
      </c>
      <c r="H319" s="46" t="s">
        <v>2100</v>
      </c>
      <c r="I319" s="45" t="s">
        <v>1638</v>
      </c>
      <c r="J319" s="59" t="s">
        <v>2118</v>
      </c>
      <c r="K319" s="72">
        <v>34817.369999999995</v>
      </c>
      <c r="L319" s="72">
        <v>50000.000000400003</v>
      </c>
      <c r="M319" s="72">
        <f>IFERROR(VLOOKUP(C319,'CapEx by WBS and CSA'!$A$3:$P$372,16,FALSE),0)</f>
        <v>0</v>
      </c>
      <c r="N319" s="71"/>
      <c r="O319" s="71"/>
    </row>
    <row r="320" spans="1:15" s="41" customFormat="1" x14ac:dyDescent="0.25">
      <c r="A320" s="41">
        <f>IFERROR(VLOOKUP($C320,'CapEx by WBS and CSA'!$A$3:$C$372,2,FALSE),0)</f>
        <v>0</v>
      </c>
      <c r="B320" s="41">
        <f>IFERROR(VLOOKUP($C320,'CapEx by WBS and CSA'!$A$3:$C$372,3,FALSE),0)</f>
        <v>0</v>
      </c>
      <c r="C320" s="46" t="s">
        <v>2415</v>
      </c>
      <c r="D320" s="46">
        <v>1226</v>
      </c>
      <c r="E320" s="46" t="s">
        <v>660</v>
      </c>
      <c r="F320" s="46" t="s">
        <v>651</v>
      </c>
      <c r="G320" s="46" t="s">
        <v>534</v>
      </c>
      <c r="H320" s="46" t="s">
        <v>2124</v>
      </c>
      <c r="I320" s="45" t="s">
        <v>1633</v>
      </c>
      <c r="J320" s="59">
        <v>43435</v>
      </c>
      <c r="K320" s="72">
        <v>0</v>
      </c>
      <c r="L320" s="72">
        <v>0</v>
      </c>
      <c r="M320" s="72">
        <f>IFERROR(VLOOKUP(C320,'CapEx by WBS and CSA'!$A$3:$P$372,16,FALSE),0)</f>
        <v>0</v>
      </c>
      <c r="N320" s="45" t="s">
        <v>2094</v>
      </c>
      <c r="O320" s="45" t="s">
        <v>2091</v>
      </c>
    </row>
    <row r="321" spans="1:15" s="41" customFormat="1" x14ac:dyDescent="0.25">
      <c r="A321" s="41">
        <f>IFERROR(VLOOKUP($C321,'CapEx by WBS and CSA'!$A$3:$C$372,2,FALSE),0)</f>
        <v>0</v>
      </c>
      <c r="B321" s="41">
        <f>IFERROR(VLOOKUP($C321,'CapEx by WBS and CSA'!$A$3:$C$372,3,FALSE),0)</f>
        <v>0</v>
      </c>
      <c r="C321" s="46" t="s">
        <v>2416</v>
      </c>
      <c r="D321" s="46">
        <v>1226</v>
      </c>
      <c r="E321" s="46" t="s">
        <v>660</v>
      </c>
      <c r="F321" s="46" t="s">
        <v>651</v>
      </c>
      <c r="G321" s="46" t="s">
        <v>534</v>
      </c>
      <c r="H321" s="46" t="s">
        <v>2129</v>
      </c>
      <c r="I321" s="45" t="s">
        <v>1633</v>
      </c>
      <c r="J321" s="59">
        <v>43586</v>
      </c>
      <c r="K321" s="72">
        <v>0</v>
      </c>
      <c r="L321" s="72">
        <v>0</v>
      </c>
      <c r="M321" s="72">
        <f>IFERROR(VLOOKUP(C321,'CapEx by WBS and CSA'!$A$3:$P$372,16,FALSE),0)</f>
        <v>0</v>
      </c>
      <c r="N321" s="45" t="s">
        <v>2094</v>
      </c>
      <c r="O321" s="45" t="s">
        <v>2091</v>
      </c>
    </row>
    <row r="322" spans="1:15" s="41" customFormat="1" x14ac:dyDescent="0.25">
      <c r="A322" s="41">
        <f>IFERROR(VLOOKUP($C322,'CapEx by WBS and CSA'!$A$3:$C$372,2,FALSE),0)</f>
        <v>0</v>
      </c>
      <c r="B322" s="41">
        <f>IFERROR(VLOOKUP($C322,'CapEx by WBS and CSA'!$A$3:$C$372,3,FALSE),0)</f>
        <v>0</v>
      </c>
      <c r="C322" s="46" t="s">
        <v>2417</v>
      </c>
      <c r="D322" s="46">
        <v>1226</v>
      </c>
      <c r="E322" s="46" t="s">
        <v>660</v>
      </c>
      <c r="F322" s="46" t="s">
        <v>651</v>
      </c>
      <c r="G322" s="46" t="s">
        <v>534</v>
      </c>
      <c r="H322" s="46" t="s">
        <v>2129</v>
      </c>
      <c r="I322" s="45" t="s">
        <v>1633</v>
      </c>
      <c r="J322" s="59">
        <v>44713</v>
      </c>
      <c r="K322" s="72">
        <v>0</v>
      </c>
      <c r="L322" s="72">
        <v>0</v>
      </c>
      <c r="M322" s="72">
        <f>IFERROR(VLOOKUP(C322,'CapEx by WBS and CSA'!$A$3:$P$372,16,FALSE),0)</f>
        <v>0</v>
      </c>
      <c r="N322" s="71"/>
      <c r="O322" s="71"/>
    </row>
    <row r="323" spans="1:15" s="41" customFormat="1" x14ac:dyDescent="0.25">
      <c r="A323" s="41">
        <f>IFERROR(VLOOKUP($C323,'CapEx by WBS and CSA'!$A$3:$C$372,2,FALSE),0)</f>
        <v>0</v>
      </c>
      <c r="B323" s="41">
        <f>IFERROR(VLOOKUP($C323,'CapEx by WBS and CSA'!$A$3:$C$372,3,FALSE),0)</f>
        <v>0</v>
      </c>
      <c r="C323" s="46" t="s">
        <v>2418</v>
      </c>
      <c r="D323" s="46">
        <v>1207</v>
      </c>
      <c r="E323" s="46" t="s">
        <v>660</v>
      </c>
      <c r="F323" s="46" t="s">
        <v>651</v>
      </c>
      <c r="G323" s="46" t="s">
        <v>534</v>
      </c>
      <c r="H323" s="46" t="s">
        <v>2100</v>
      </c>
      <c r="I323" s="45" t="s">
        <v>1633</v>
      </c>
      <c r="J323" s="59">
        <v>45261</v>
      </c>
      <c r="K323" s="72">
        <v>0</v>
      </c>
      <c r="L323" s="72">
        <v>75000</v>
      </c>
      <c r="M323" s="72">
        <f>IFERROR(VLOOKUP(C323,'CapEx by WBS and CSA'!$A$3:$P$372,16,FALSE),0)</f>
        <v>0</v>
      </c>
      <c r="N323" s="71"/>
      <c r="O323" s="71"/>
    </row>
    <row r="324" spans="1:15" s="41" customFormat="1" x14ac:dyDescent="0.25">
      <c r="A324" s="41">
        <f>IFERROR(VLOOKUP($C324,'CapEx by WBS and CSA'!$A$3:$C$372,2,FALSE),0)</f>
        <v>0</v>
      </c>
      <c r="B324" s="41">
        <f>IFERROR(VLOOKUP($C324,'CapEx by WBS and CSA'!$A$3:$C$372,3,FALSE),0)</f>
        <v>0</v>
      </c>
      <c r="C324" s="46" t="s">
        <v>2419</v>
      </c>
      <c r="D324" s="46">
        <v>1232</v>
      </c>
      <c r="E324" s="46" t="s">
        <v>721</v>
      </c>
      <c r="F324" s="46" t="s">
        <v>651</v>
      </c>
      <c r="G324" s="46" t="s">
        <v>534</v>
      </c>
      <c r="H324" s="46" t="s">
        <v>2129</v>
      </c>
      <c r="I324" s="45" t="s">
        <v>1633</v>
      </c>
      <c r="J324" s="59">
        <v>44256</v>
      </c>
      <c r="K324" s="72">
        <v>0</v>
      </c>
      <c r="L324" s="72">
        <v>0</v>
      </c>
      <c r="M324" s="72">
        <f>IFERROR(VLOOKUP(C324,'CapEx by WBS and CSA'!$A$3:$P$372,16,FALSE),0)</f>
        <v>0</v>
      </c>
      <c r="N324" s="45" t="s">
        <v>2094</v>
      </c>
      <c r="O324" s="45" t="s">
        <v>2091</v>
      </c>
    </row>
    <row r="325" spans="1:15" s="41" customFormat="1" x14ac:dyDescent="0.25">
      <c r="A325" s="41">
        <f>IFERROR(VLOOKUP($C325,'CapEx by WBS and CSA'!$A$3:$C$372,2,FALSE),0)</f>
        <v>0</v>
      </c>
      <c r="B325" s="41">
        <f>IFERROR(VLOOKUP($C325,'CapEx by WBS and CSA'!$A$3:$C$372,3,FALSE),0)</f>
        <v>0</v>
      </c>
      <c r="C325" s="46" t="s">
        <v>2420</v>
      </c>
      <c r="D325" s="46">
        <v>1232</v>
      </c>
      <c r="E325" s="46" t="s">
        <v>721</v>
      </c>
      <c r="F325" s="46" t="s">
        <v>651</v>
      </c>
      <c r="G325" s="46" t="s">
        <v>534</v>
      </c>
      <c r="H325" s="46" t="s">
        <v>2100</v>
      </c>
      <c r="I325" s="45" t="s">
        <v>1633</v>
      </c>
      <c r="J325" s="59">
        <v>44409</v>
      </c>
      <c r="K325" s="72">
        <v>0</v>
      </c>
      <c r="L325" s="72">
        <v>0</v>
      </c>
      <c r="M325" s="72">
        <f>IFERROR(VLOOKUP(C325,'CapEx by WBS and CSA'!$A$3:$P$372,16,FALSE),0)</f>
        <v>0</v>
      </c>
      <c r="N325" s="45" t="s">
        <v>2094</v>
      </c>
      <c r="O325" s="45" t="s">
        <v>2091</v>
      </c>
    </row>
    <row r="326" spans="1:15" s="41" customFormat="1" x14ac:dyDescent="0.25">
      <c r="A326" s="41">
        <f>IFERROR(VLOOKUP($C326,'CapEx by WBS and CSA'!$A$3:$C$372,2,FALSE),0)</f>
        <v>0</v>
      </c>
      <c r="B326" s="41">
        <f>IFERROR(VLOOKUP($C326,'CapEx by WBS and CSA'!$A$3:$C$372,3,FALSE),0)</f>
        <v>0</v>
      </c>
      <c r="C326" s="46" t="s">
        <v>2421</v>
      </c>
      <c r="D326" s="46">
        <v>1232</v>
      </c>
      <c r="E326" s="46" t="s">
        <v>721</v>
      </c>
      <c r="F326" s="46" t="s">
        <v>651</v>
      </c>
      <c r="G326" s="46" t="s">
        <v>534</v>
      </c>
      <c r="H326" s="46" t="s">
        <v>2100</v>
      </c>
      <c r="I326" s="45" t="s">
        <v>1633</v>
      </c>
      <c r="J326" s="59">
        <v>45261</v>
      </c>
      <c r="K326" s="72">
        <v>796630.62</v>
      </c>
      <c r="L326" s="72">
        <v>451795</v>
      </c>
      <c r="M326" s="72">
        <f>IFERROR(VLOOKUP(C326,'CapEx by WBS and CSA'!$A$3:$P$372,16,FALSE),0)</f>
        <v>0</v>
      </c>
      <c r="N326" s="71"/>
      <c r="O326" s="71"/>
    </row>
    <row r="327" spans="1:15" s="41" customFormat="1" x14ac:dyDescent="0.25">
      <c r="A327" s="41">
        <f>IFERROR(VLOOKUP($C327,'CapEx by WBS and CSA'!$A$3:$C$372,2,FALSE),0)</f>
        <v>0</v>
      </c>
      <c r="B327" s="41">
        <f>IFERROR(VLOOKUP($C327,'CapEx by WBS and CSA'!$A$3:$C$372,3,FALSE),0)</f>
        <v>0</v>
      </c>
      <c r="C327" s="46" t="s">
        <v>2422</v>
      </c>
      <c r="D327" s="46">
        <v>1207</v>
      </c>
      <c r="E327" s="46" t="s">
        <v>660</v>
      </c>
      <c r="F327" s="46" t="s">
        <v>651</v>
      </c>
      <c r="G327" s="46" t="s">
        <v>534</v>
      </c>
      <c r="H327" s="46" t="s">
        <v>2100</v>
      </c>
      <c r="I327" s="45" t="s">
        <v>1633</v>
      </c>
      <c r="J327" s="59">
        <v>45261</v>
      </c>
      <c r="K327" s="72">
        <v>238750.71000000002</v>
      </c>
      <c r="L327" s="72">
        <v>500000.0000004</v>
      </c>
      <c r="M327" s="72">
        <f>IFERROR(VLOOKUP(C327,'CapEx by WBS and CSA'!$A$3:$P$372,16,FALSE),0)</f>
        <v>0</v>
      </c>
      <c r="N327" s="71"/>
      <c r="O327" s="71"/>
    </row>
    <row r="328" spans="1:15" s="41" customFormat="1" x14ac:dyDescent="0.25">
      <c r="A328" s="41">
        <f>IFERROR(VLOOKUP($C328,'CapEx by WBS and CSA'!$A$3:$C$372,2,FALSE),0)</f>
        <v>0</v>
      </c>
      <c r="B328" s="41">
        <f>IFERROR(VLOOKUP($C328,'CapEx by WBS and CSA'!$A$3:$C$372,3,FALSE),0)</f>
        <v>0</v>
      </c>
      <c r="C328" s="46" t="s">
        <v>2423</v>
      </c>
      <c r="D328" s="46">
        <v>1207</v>
      </c>
      <c r="E328" s="46" t="s">
        <v>660</v>
      </c>
      <c r="F328" s="46" t="s">
        <v>651</v>
      </c>
      <c r="G328" s="46" t="s">
        <v>534</v>
      </c>
      <c r="H328" s="46" t="s">
        <v>2100</v>
      </c>
      <c r="I328" s="45" t="s">
        <v>1633</v>
      </c>
      <c r="J328" s="59">
        <v>45261</v>
      </c>
      <c r="K328" s="72">
        <v>288399.34999999998</v>
      </c>
      <c r="L328" s="72">
        <v>600000</v>
      </c>
      <c r="M328" s="72">
        <f>IFERROR(VLOOKUP(C328,'CapEx by WBS and CSA'!$A$3:$P$372,16,FALSE),0)</f>
        <v>0</v>
      </c>
      <c r="N328" s="71"/>
      <c r="O328" s="71"/>
    </row>
    <row r="329" spans="1:15" s="41" customFormat="1" x14ac:dyDescent="0.25">
      <c r="A329" s="41">
        <f>IFERROR(VLOOKUP($C329,'CapEx by WBS and CSA'!$A$3:$C$372,2,FALSE),0)</f>
        <v>0</v>
      </c>
      <c r="B329" s="41">
        <f>IFERROR(VLOOKUP($C329,'CapEx by WBS and CSA'!$A$3:$C$372,3,FALSE),0)</f>
        <v>0</v>
      </c>
      <c r="C329" s="46" t="s">
        <v>2424</v>
      </c>
      <c r="D329" s="46">
        <v>1226</v>
      </c>
      <c r="E329" s="46" t="s">
        <v>660</v>
      </c>
      <c r="F329" s="46" t="s">
        <v>651</v>
      </c>
      <c r="G329" s="46" t="s">
        <v>534</v>
      </c>
      <c r="H329" s="46" t="s">
        <v>2100</v>
      </c>
      <c r="I329" s="45" t="s">
        <v>1633</v>
      </c>
      <c r="J329" s="59">
        <v>44470</v>
      </c>
      <c r="K329" s="72">
        <v>0</v>
      </c>
      <c r="L329" s="72">
        <v>0</v>
      </c>
      <c r="M329" s="72">
        <f>IFERROR(VLOOKUP(C329,'CapEx by WBS and CSA'!$A$3:$P$372,16,FALSE),0)</f>
        <v>0</v>
      </c>
      <c r="N329" s="45" t="s">
        <v>2094</v>
      </c>
      <c r="O329" s="45" t="s">
        <v>2091</v>
      </c>
    </row>
    <row r="330" spans="1:15" s="41" customFormat="1" x14ac:dyDescent="0.25">
      <c r="A330" s="41">
        <f>IFERROR(VLOOKUP($C330,'CapEx by WBS and CSA'!$A$3:$C$372,2,FALSE),0)</f>
        <v>0</v>
      </c>
      <c r="B330" s="41">
        <f>IFERROR(VLOOKUP($C330,'CapEx by WBS and CSA'!$A$3:$C$372,3,FALSE),0)</f>
        <v>0</v>
      </c>
      <c r="C330" s="46" t="s">
        <v>2425</v>
      </c>
      <c r="D330" s="46">
        <v>1207</v>
      </c>
      <c r="E330" s="46" t="s">
        <v>660</v>
      </c>
      <c r="F330" s="46" t="s">
        <v>651</v>
      </c>
      <c r="G330" s="46" t="s">
        <v>534</v>
      </c>
      <c r="H330" s="46" t="s">
        <v>2100</v>
      </c>
      <c r="I330" s="45" t="s">
        <v>1633</v>
      </c>
      <c r="J330" s="59">
        <v>45261</v>
      </c>
      <c r="K330" s="72">
        <v>0</v>
      </c>
      <c r="L330" s="72">
        <v>350000.0000004</v>
      </c>
      <c r="M330" s="72">
        <f>IFERROR(VLOOKUP(C330,'CapEx by WBS and CSA'!$A$3:$P$372,16,FALSE),0)</f>
        <v>0</v>
      </c>
      <c r="N330" s="71"/>
      <c r="O330" s="71"/>
    </row>
    <row r="331" spans="1:15" s="41" customFormat="1" x14ac:dyDescent="0.25">
      <c r="A331" s="41">
        <f>IFERROR(VLOOKUP($C331,'CapEx by WBS and CSA'!$A$3:$C$372,2,FALSE),0)</f>
        <v>0</v>
      </c>
      <c r="B331" s="41">
        <f>IFERROR(VLOOKUP($C331,'CapEx by WBS and CSA'!$A$3:$C$372,3,FALSE),0)</f>
        <v>0</v>
      </c>
      <c r="C331" s="46" t="s">
        <v>2426</v>
      </c>
      <c r="D331" s="46">
        <v>1274</v>
      </c>
      <c r="E331" s="46" t="s">
        <v>809</v>
      </c>
      <c r="F331" s="46" t="s">
        <v>651</v>
      </c>
      <c r="G331" s="46" t="s">
        <v>534</v>
      </c>
      <c r="H331" s="46" t="s">
        <v>2100</v>
      </c>
      <c r="I331" s="45" t="s">
        <v>1633</v>
      </c>
      <c r="J331" s="59">
        <v>44531</v>
      </c>
      <c r="K331" s="72">
        <v>0</v>
      </c>
      <c r="L331" s="72">
        <v>0</v>
      </c>
      <c r="M331" s="72">
        <f>IFERROR(VLOOKUP(C331,'CapEx by WBS and CSA'!$A$3:$P$372,16,FALSE),0)</f>
        <v>0</v>
      </c>
      <c r="N331" s="45" t="s">
        <v>2094</v>
      </c>
      <c r="O331" s="45" t="s">
        <v>2091</v>
      </c>
    </row>
    <row r="332" spans="1:15" s="41" customFormat="1" x14ac:dyDescent="0.25">
      <c r="A332" s="41">
        <f>IFERROR(VLOOKUP($C332,'CapEx by WBS and CSA'!$A$3:$C$372,2,FALSE),0)</f>
        <v>0</v>
      </c>
      <c r="B332" s="41">
        <f>IFERROR(VLOOKUP($C332,'CapEx by WBS and CSA'!$A$3:$C$372,3,FALSE),0)</f>
        <v>0</v>
      </c>
      <c r="C332" s="46" t="s">
        <v>2427</v>
      </c>
      <c r="D332" s="46">
        <v>1274</v>
      </c>
      <c r="E332" s="46" t="s">
        <v>809</v>
      </c>
      <c r="F332" s="46" t="s">
        <v>651</v>
      </c>
      <c r="G332" s="46" t="s">
        <v>534</v>
      </c>
      <c r="H332" s="46" t="s">
        <v>2100</v>
      </c>
      <c r="I332" s="45" t="s">
        <v>1633</v>
      </c>
      <c r="J332" s="59">
        <v>44896</v>
      </c>
      <c r="K332" s="72">
        <v>-176.53</v>
      </c>
      <c r="L332" s="72">
        <v>0</v>
      </c>
      <c r="M332" s="72">
        <f>IFERROR(VLOOKUP(C332,'CapEx by WBS and CSA'!$A$3:$P$372,16,FALSE),0)</f>
        <v>0</v>
      </c>
      <c r="N332" s="71"/>
      <c r="O332" s="71"/>
    </row>
    <row r="333" spans="1:15" s="41" customFormat="1" x14ac:dyDescent="0.25">
      <c r="A333" s="41">
        <f>IFERROR(VLOOKUP($C333,'CapEx by WBS and CSA'!$A$3:$C$372,2,FALSE),0)</f>
        <v>0</v>
      </c>
      <c r="B333" s="41">
        <f>IFERROR(VLOOKUP($C333,'CapEx by WBS and CSA'!$A$3:$C$372,3,FALSE),0)</f>
        <v>0</v>
      </c>
      <c r="C333" s="46" t="s">
        <v>2428</v>
      </c>
      <c r="D333" s="46">
        <v>1207</v>
      </c>
      <c r="E333" s="46" t="s">
        <v>660</v>
      </c>
      <c r="F333" s="46" t="s">
        <v>651</v>
      </c>
      <c r="G333" s="46" t="s">
        <v>534</v>
      </c>
      <c r="H333" s="46" t="s">
        <v>2100</v>
      </c>
      <c r="I333" s="45" t="s">
        <v>1633</v>
      </c>
      <c r="J333" s="59">
        <v>45261</v>
      </c>
      <c r="K333" s="72">
        <v>77173.08</v>
      </c>
      <c r="L333" s="72">
        <v>600000</v>
      </c>
      <c r="M333" s="72">
        <f>IFERROR(VLOOKUP(C333,'CapEx by WBS and CSA'!$A$3:$P$372,16,FALSE),0)</f>
        <v>0</v>
      </c>
      <c r="N333" s="71"/>
      <c r="O333" s="71"/>
    </row>
    <row r="334" spans="1:15" s="41" customFormat="1" x14ac:dyDescent="0.25">
      <c r="A334" s="41">
        <f>IFERROR(VLOOKUP($C334,'CapEx by WBS and CSA'!$A$3:$C$372,2,FALSE),0)</f>
        <v>0</v>
      </c>
      <c r="B334" s="41">
        <f>IFERROR(VLOOKUP($C334,'CapEx by WBS and CSA'!$A$3:$C$372,3,FALSE),0)</f>
        <v>0</v>
      </c>
      <c r="C334" s="46" t="s">
        <v>2429</v>
      </c>
      <c r="D334" s="46">
        <v>1274</v>
      </c>
      <c r="E334" s="46" t="s">
        <v>809</v>
      </c>
      <c r="F334" s="46" t="s">
        <v>651</v>
      </c>
      <c r="G334" s="46" t="s">
        <v>534</v>
      </c>
      <c r="H334" s="46" t="s">
        <v>2100</v>
      </c>
      <c r="I334" s="45" t="s">
        <v>1633</v>
      </c>
      <c r="J334" s="59">
        <v>44896</v>
      </c>
      <c r="K334" s="72">
        <v>-7590</v>
      </c>
      <c r="L334" s="72">
        <v>0</v>
      </c>
      <c r="M334" s="72">
        <f>IFERROR(VLOOKUP(C334,'CapEx by WBS and CSA'!$A$3:$P$372,16,FALSE),0)</f>
        <v>0</v>
      </c>
      <c r="N334" s="71"/>
      <c r="O334" s="71"/>
    </row>
    <row r="335" spans="1:15" s="41" customFormat="1" x14ac:dyDescent="0.25">
      <c r="A335" s="41">
        <f>IFERROR(VLOOKUP($C335,'CapEx by WBS and CSA'!$A$3:$C$372,2,FALSE),0)</f>
        <v>0</v>
      </c>
      <c r="B335" s="41">
        <f>IFERROR(VLOOKUP($C335,'CapEx by WBS and CSA'!$A$3:$C$372,3,FALSE),0)</f>
        <v>0</v>
      </c>
      <c r="C335" s="46" t="s">
        <v>2430</v>
      </c>
      <c r="D335" s="46">
        <v>1271</v>
      </c>
      <c r="E335" s="46" t="s">
        <v>660</v>
      </c>
      <c r="F335" s="46" t="s">
        <v>651</v>
      </c>
      <c r="G335" s="46" t="s">
        <v>534</v>
      </c>
      <c r="H335" s="46" t="s">
        <v>2100</v>
      </c>
      <c r="I335" s="45" t="s">
        <v>1638</v>
      </c>
      <c r="J335" s="59" t="s">
        <v>2118</v>
      </c>
      <c r="K335" s="72">
        <v>52512.36</v>
      </c>
      <c r="L335" s="72">
        <v>350000.0000004</v>
      </c>
      <c r="M335" s="72">
        <f>IFERROR(VLOOKUP(C335,'CapEx by WBS and CSA'!$A$3:$P$372,16,FALSE),0)</f>
        <v>0</v>
      </c>
      <c r="N335" s="71"/>
      <c r="O335" s="71"/>
    </row>
    <row r="336" spans="1:15" s="41" customFormat="1" x14ac:dyDescent="0.25">
      <c r="A336" s="41">
        <f>IFERROR(VLOOKUP($C336,'CapEx by WBS and CSA'!$A$3:$C$372,2,FALSE),0)</f>
        <v>0</v>
      </c>
      <c r="B336" s="41">
        <f>IFERROR(VLOOKUP($C336,'CapEx by WBS and CSA'!$A$3:$C$372,3,FALSE),0)</f>
        <v>0</v>
      </c>
      <c r="C336" s="46" t="s">
        <v>2431</v>
      </c>
      <c r="D336" s="46">
        <v>1271</v>
      </c>
      <c r="E336" s="46" t="s">
        <v>660</v>
      </c>
      <c r="F336" s="46" t="s">
        <v>651</v>
      </c>
      <c r="G336" s="46" t="s">
        <v>534</v>
      </c>
      <c r="H336" s="46" t="s">
        <v>2100</v>
      </c>
      <c r="I336" s="45" t="s">
        <v>1633</v>
      </c>
      <c r="J336" s="59">
        <v>45261</v>
      </c>
      <c r="K336" s="72">
        <v>69911.66</v>
      </c>
      <c r="L336" s="72">
        <v>39999.999999599997</v>
      </c>
      <c r="M336" s="72">
        <f>IFERROR(VLOOKUP(C336,'CapEx by WBS and CSA'!$A$3:$P$372,16,FALSE),0)</f>
        <v>0</v>
      </c>
      <c r="N336" s="71"/>
      <c r="O336" s="71"/>
    </row>
    <row r="337" spans="1:15" s="41" customFormat="1" x14ac:dyDescent="0.25">
      <c r="A337" s="41">
        <f>IFERROR(VLOOKUP($C337,'CapEx by WBS and CSA'!$A$3:$C$372,2,FALSE),0)</f>
        <v>0</v>
      </c>
      <c r="B337" s="41">
        <f>IFERROR(VLOOKUP($C337,'CapEx by WBS and CSA'!$A$3:$C$372,3,FALSE),0)</f>
        <v>0</v>
      </c>
      <c r="C337" s="46" t="s">
        <v>2432</v>
      </c>
      <c r="D337" s="46">
        <v>1271</v>
      </c>
      <c r="E337" s="46" t="s">
        <v>660</v>
      </c>
      <c r="F337" s="46" t="s">
        <v>651</v>
      </c>
      <c r="G337" s="46" t="s">
        <v>534</v>
      </c>
      <c r="H337" s="46" t="s">
        <v>2100</v>
      </c>
      <c r="I337" s="45" t="s">
        <v>1633</v>
      </c>
      <c r="J337" s="59">
        <v>45261</v>
      </c>
      <c r="K337" s="72">
        <v>56190.27</v>
      </c>
      <c r="L337" s="72">
        <v>159999.9999996</v>
      </c>
      <c r="M337" s="72">
        <f>IFERROR(VLOOKUP(C337,'CapEx by WBS and CSA'!$A$3:$P$372,16,FALSE),0)</f>
        <v>0</v>
      </c>
      <c r="N337" s="71"/>
      <c r="O337" s="71"/>
    </row>
    <row r="338" spans="1:15" s="41" customFormat="1" x14ac:dyDescent="0.25">
      <c r="A338" s="41">
        <f>IFERROR(VLOOKUP($C338,'CapEx by WBS and CSA'!$A$3:$C$372,2,FALSE),0)</f>
        <v>0</v>
      </c>
      <c r="B338" s="41">
        <f>IFERROR(VLOOKUP($C338,'CapEx by WBS and CSA'!$A$3:$C$372,3,FALSE),0)</f>
        <v>0</v>
      </c>
      <c r="C338" s="46" t="s">
        <v>2433</v>
      </c>
      <c r="D338" s="46">
        <v>1207</v>
      </c>
      <c r="E338" s="46" t="s">
        <v>660</v>
      </c>
      <c r="F338" s="46" t="s">
        <v>651</v>
      </c>
      <c r="G338" s="46" t="s">
        <v>534</v>
      </c>
      <c r="H338" s="46" t="s">
        <v>2100</v>
      </c>
      <c r="I338" s="45" t="s">
        <v>1633</v>
      </c>
      <c r="J338" s="59">
        <v>45261</v>
      </c>
      <c r="K338" s="72">
        <v>243525.57</v>
      </c>
      <c r="L338" s="72">
        <v>800000.0000004</v>
      </c>
      <c r="M338" s="72">
        <f>IFERROR(VLOOKUP(C338,'CapEx by WBS and CSA'!$A$3:$P$372,16,FALSE),0)</f>
        <v>0</v>
      </c>
      <c r="N338" s="71"/>
      <c r="O338" s="71"/>
    </row>
    <row r="339" spans="1:15" s="41" customFormat="1" x14ac:dyDescent="0.25">
      <c r="A339" s="41">
        <f>IFERROR(VLOOKUP($C339,'CapEx by WBS and CSA'!$A$3:$C$372,2,FALSE),0)</f>
        <v>0</v>
      </c>
      <c r="B339" s="41">
        <f>IFERROR(VLOOKUP($C339,'CapEx by WBS and CSA'!$A$3:$C$372,3,FALSE),0)</f>
        <v>0</v>
      </c>
      <c r="C339" s="46" t="s">
        <v>2434</v>
      </c>
      <c r="D339" s="46">
        <v>1207</v>
      </c>
      <c r="E339" s="46" t="s">
        <v>660</v>
      </c>
      <c r="F339" s="46" t="s">
        <v>651</v>
      </c>
      <c r="G339" s="46" t="s">
        <v>534</v>
      </c>
      <c r="H339" s="46" t="s">
        <v>2100</v>
      </c>
      <c r="I339" s="45" t="s">
        <v>1633</v>
      </c>
      <c r="J339" s="59">
        <v>45261</v>
      </c>
      <c r="K339" s="72">
        <v>0</v>
      </c>
      <c r="L339" s="72">
        <v>399999.9999996</v>
      </c>
      <c r="M339" s="72">
        <f>IFERROR(VLOOKUP(C339,'CapEx by WBS and CSA'!$A$3:$P$372,16,FALSE),0)</f>
        <v>0</v>
      </c>
      <c r="N339" s="71"/>
      <c r="O339" s="71"/>
    </row>
    <row r="340" spans="1:15" s="41" customFormat="1" x14ac:dyDescent="0.25">
      <c r="A340" s="41">
        <f>IFERROR(VLOOKUP($C340,'CapEx by WBS and CSA'!$A$3:$C$372,2,FALSE),0)</f>
        <v>0</v>
      </c>
      <c r="B340" s="41">
        <f>IFERROR(VLOOKUP($C340,'CapEx by WBS and CSA'!$A$3:$C$372,3,FALSE),0)</f>
        <v>0</v>
      </c>
      <c r="C340" s="46" t="s">
        <v>2435</v>
      </c>
      <c r="D340" s="46">
        <v>1207</v>
      </c>
      <c r="E340" s="46" t="s">
        <v>660</v>
      </c>
      <c r="F340" s="46" t="s">
        <v>651</v>
      </c>
      <c r="G340" s="46" t="s">
        <v>534</v>
      </c>
      <c r="H340" s="46" t="s">
        <v>2100</v>
      </c>
      <c r="I340" s="45" t="s">
        <v>1633</v>
      </c>
      <c r="J340" s="59">
        <v>45261</v>
      </c>
      <c r="K340" s="72">
        <v>486220.46</v>
      </c>
      <c r="L340" s="72">
        <v>649999.9999996</v>
      </c>
      <c r="M340" s="72">
        <f>IFERROR(VLOOKUP(C340,'CapEx by WBS and CSA'!$A$3:$P$372,16,FALSE),0)</f>
        <v>0</v>
      </c>
      <c r="N340" s="71"/>
      <c r="O340" s="71"/>
    </row>
    <row r="341" spans="1:15" s="41" customFormat="1" x14ac:dyDescent="0.25">
      <c r="A341" s="41">
        <f>IFERROR(VLOOKUP($C341,'CapEx by WBS and CSA'!$A$3:$C$372,2,FALSE),0)</f>
        <v>0</v>
      </c>
      <c r="B341" s="41">
        <f>IFERROR(VLOOKUP($C341,'CapEx by WBS and CSA'!$A$3:$C$372,3,FALSE),0)</f>
        <v>0</v>
      </c>
      <c r="C341" s="46" t="s">
        <v>2436</v>
      </c>
      <c r="D341" s="46">
        <v>1207</v>
      </c>
      <c r="E341" s="46" t="s">
        <v>660</v>
      </c>
      <c r="F341" s="46" t="s">
        <v>651</v>
      </c>
      <c r="G341" s="46" t="s">
        <v>534</v>
      </c>
      <c r="H341" s="46" t="s">
        <v>2100</v>
      </c>
      <c r="I341" s="45" t="s">
        <v>1633</v>
      </c>
      <c r="J341" s="59">
        <v>45139</v>
      </c>
      <c r="K341" s="72">
        <v>756911.84000000008</v>
      </c>
      <c r="L341" s="72">
        <v>750000</v>
      </c>
      <c r="M341" s="72">
        <f>IFERROR(VLOOKUP(C341,'CapEx by WBS and CSA'!$A$3:$P$372,16,FALSE),0)</f>
        <v>0</v>
      </c>
      <c r="N341" s="71"/>
      <c r="O341" s="71"/>
    </row>
    <row r="342" spans="1:15" s="41" customFormat="1" x14ac:dyDescent="0.25">
      <c r="A342" s="41">
        <f>IFERROR(VLOOKUP($C342,'CapEx by WBS and CSA'!$A$3:$C$372,2,FALSE),0)</f>
        <v>0</v>
      </c>
      <c r="B342" s="41">
        <f>IFERROR(VLOOKUP($C342,'CapEx by WBS and CSA'!$A$3:$C$372,3,FALSE),0)</f>
        <v>0</v>
      </c>
      <c r="C342" s="46" t="s">
        <v>2437</v>
      </c>
      <c r="D342" s="46">
        <v>1232</v>
      </c>
      <c r="E342" s="46" t="s">
        <v>721</v>
      </c>
      <c r="F342" s="46" t="s">
        <v>651</v>
      </c>
      <c r="G342" s="46" t="s">
        <v>534</v>
      </c>
      <c r="H342" s="46" t="s">
        <v>2100</v>
      </c>
      <c r="I342" s="45" t="e">
        <v>#N/A</v>
      </c>
      <c r="J342" s="59" t="e">
        <v>#N/A</v>
      </c>
      <c r="K342" s="72">
        <v>0</v>
      </c>
      <c r="L342" s="72">
        <v>0</v>
      </c>
      <c r="M342" s="72">
        <f>IFERROR(VLOOKUP(C342,'CapEx by WBS and CSA'!$A$3:$P$372,16,FALSE),0)</f>
        <v>0</v>
      </c>
      <c r="N342" s="45" t="s">
        <v>2438</v>
      </c>
      <c r="O342" s="45" t="s">
        <v>2091</v>
      </c>
    </row>
    <row r="343" spans="1:15" s="41" customFormat="1" x14ac:dyDescent="0.25">
      <c r="A343" s="41">
        <f>IFERROR(VLOOKUP($C343,'CapEx by WBS and CSA'!$A$3:$C$372,2,FALSE),0)</f>
        <v>0</v>
      </c>
      <c r="B343" s="41">
        <f>IFERROR(VLOOKUP($C343,'CapEx by WBS and CSA'!$A$3:$C$372,3,FALSE),0)</f>
        <v>0</v>
      </c>
      <c r="C343" s="46" t="s">
        <v>2439</v>
      </c>
      <c r="D343" s="46">
        <v>1207</v>
      </c>
      <c r="E343" s="46" t="s">
        <v>660</v>
      </c>
      <c r="F343" s="46" t="s">
        <v>651</v>
      </c>
      <c r="G343" s="46" t="s">
        <v>534</v>
      </c>
      <c r="H343" s="46" t="s">
        <v>2124</v>
      </c>
      <c r="I343" s="45" t="s">
        <v>1633</v>
      </c>
      <c r="J343" s="59">
        <v>43647</v>
      </c>
      <c r="K343" s="72">
        <v>0</v>
      </c>
      <c r="L343" s="72">
        <v>0</v>
      </c>
      <c r="M343" s="72">
        <f>IFERROR(VLOOKUP(C343,'CapEx by WBS and CSA'!$A$3:$P$372,16,FALSE),0)</f>
        <v>0</v>
      </c>
      <c r="N343" s="45" t="s">
        <v>2094</v>
      </c>
      <c r="O343" s="45" t="s">
        <v>2091</v>
      </c>
    </row>
    <row r="344" spans="1:15" s="41" customFormat="1" x14ac:dyDescent="0.25">
      <c r="A344" s="41">
        <f>IFERROR(VLOOKUP($C344,'CapEx by WBS and CSA'!$A$3:$C$372,2,FALSE),0)</f>
        <v>0</v>
      </c>
      <c r="B344" s="41">
        <f>IFERROR(VLOOKUP($C344,'CapEx by WBS and CSA'!$A$3:$C$372,3,FALSE),0)</f>
        <v>0</v>
      </c>
      <c r="C344" s="46" t="s">
        <v>2440</v>
      </c>
      <c r="D344" s="46">
        <v>1232</v>
      </c>
      <c r="E344" s="46" t="s">
        <v>721</v>
      </c>
      <c r="F344" s="46" t="s">
        <v>651</v>
      </c>
      <c r="G344" s="46" t="s">
        <v>534</v>
      </c>
      <c r="H344" s="46" t="s">
        <v>2124</v>
      </c>
      <c r="I344" s="45" t="s">
        <v>1633</v>
      </c>
      <c r="J344" s="59">
        <v>44228</v>
      </c>
      <c r="K344" s="72">
        <v>0</v>
      </c>
      <c r="L344" s="72">
        <v>0</v>
      </c>
      <c r="M344" s="72">
        <f>IFERROR(VLOOKUP(C344,'CapEx by WBS and CSA'!$A$3:$P$372,16,FALSE),0)</f>
        <v>0</v>
      </c>
      <c r="N344" s="45" t="s">
        <v>2094</v>
      </c>
      <c r="O344" s="45" t="s">
        <v>2091</v>
      </c>
    </row>
    <row r="345" spans="1:15" s="41" customFormat="1" x14ac:dyDescent="0.25">
      <c r="A345" s="41">
        <f>IFERROR(VLOOKUP($C345,'CapEx by WBS and CSA'!$A$3:$C$372,2,FALSE),0)</f>
        <v>0</v>
      </c>
      <c r="B345" s="41">
        <f>IFERROR(VLOOKUP($C345,'CapEx by WBS and CSA'!$A$3:$C$372,3,FALSE),0)</f>
        <v>0</v>
      </c>
      <c r="C345" s="46" t="s">
        <v>2441</v>
      </c>
      <c r="D345" s="46">
        <v>1232</v>
      </c>
      <c r="E345" s="46" t="s">
        <v>721</v>
      </c>
      <c r="F345" s="46" t="s">
        <v>651</v>
      </c>
      <c r="G345" s="46" t="s">
        <v>534</v>
      </c>
      <c r="H345" s="46" t="s">
        <v>2129</v>
      </c>
      <c r="I345" s="45" t="s">
        <v>1633</v>
      </c>
      <c r="J345" s="59">
        <v>44166</v>
      </c>
      <c r="K345" s="72">
        <v>0</v>
      </c>
      <c r="L345" s="72">
        <v>0</v>
      </c>
      <c r="M345" s="72">
        <f>IFERROR(VLOOKUP(C345,'CapEx by WBS and CSA'!$A$3:$P$372,16,FALSE),0)</f>
        <v>0</v>
      </c>
      <c r="N345" s="45" t="s">
        <v>2094</v>
      </c>
      <c r="O345" s="45" t="s">
        <v>2091</v>
      </c>
    </row>
    <row r="346" spans="1:15" s="41" customFormat="1" x14ac:dyDescent="0.25">
      <c r="A346" s="41">
        <f>IFERROR(VLOOKUP($C346,'CapEx by WBS and CSA'!$A$3:$C$372,2,FALSE),0)</f>
        <v>0</v>
      </c>
      <c r="B346" s="41">
        <f>IFERROR(VLOOKUP($C346,'CapEx by WBS and CSA'!$A$3:$C$372,3,FALSE),0)</f>
        <v>0</v>
      </c>
      <c r="C346" s="46" t="s">
        <v>2442</v>
      </c>
      <c r="D346" s="46">
        <v>1247</v>
      </c>
      <c r="E346" s="46" t="s">
        <v>765</v>
      </c>
      <c r="F346" s="46" t="s">
        <v>651</v>
      </c>
      <c r="G346" s="46" t="s">
        <v>534</v>
      </c>
      <c r="H346" s="46" t="s">
        <v>2124</v>
      </c>
      <c r="I346" s="45" t="s">
        <v>1633</v>
      </c>
      <c r="J346" s="59">
        <v>44105</v>
      </c>
      <c r="K346" s="72">
        <v>0</v>
      </c>
      <c r="L346" s="72">
        <v>0</v>
      </c>
      <c r="M346" s="72">
        <f>IFERROR(VLOOKUP(C346,'CapEx by WBS and CSA'!$A$3:$P$372,16,FALSE),0)</f>
        <v>0</v>
      </c>
      <c r="N346" s="45" t="s">
        <v>2094</v>
      </c>
      <c r="O346" s="45" t="s">
        <v>2091</v>
      </c>
    </row>
    <row r="347" spans="1:15" s="41" customFormat="1" x14ac:dyDescent="0.25">
      <c r="A347" s="41">
        <f>IFERROR(VLOOKUP($C347,'CapEx by WBS and CSA'!$A$3:$C$372,2,FALSE),0)</f>
        <v>0</v>
      </c>
      <c r="B347" s="41">
        <f>IFERROR(VLOOKUP($C347,'CapEx by WBS and CSA'!$A$3:$C$372,3,FALSE),0)</f>
        <v>0</v>
      </c>
      <c r="C347" s="46" t="s">
        <v>2443</v>
      </c>
      <c r="D347" s="46">
        <v>1221</v>
      </c>
      <c r="E347" s="46" t="s">
        <v>641</v>
      </c>
      <c r="F347" s="46" t="s">
        <v>643</v>
      </c>
      <c r="G347" s="46" t="s">
        <v>534</v>
      </c>
      <c r="H347" s="46" t="s">
        <v>2124</v>
      </c>
      <c r="I347" s="45" t="s">
        <v>1633</v>
      </c>
      <c r="J347" s="59">
        <v>44166</v>
      </c>
      <c r="K347" s="72">
        <v>0</v>
      </c>
      <c r="L347" s="72">
        <v>0</v>
      </c>
      <c r="M347" s="72">
        <f>IFERROR(VLOOKUP(C347,'CapEx by WBS and CSA'!$A$3:$P$372,16,FALSE),0)</f>
        <v>0</v>
      </c>
      <c r="N347" s="45" t="s">
        <v>2094</v>
      </c>
      <c r="O347" s="45" t="s">
        <v>2091</v>
      </c>
    </row>
    <row r="348" spans="1:15" s="41" customFormat="1" x14ac:dyDescent="0.25">
      <c r="A348" s="41">
        <f>IFERROR(VLOOKUP($C348,'CapEx by WBS and CSA'!$A$3:$C$372,2,FALSE),0)</f>
        <v>0</v>
      </c>
      <c r="B348" s="41">
        <f>IFERROR(VLOOKUP($C348,'CapEx by WBS and CSA'!$A$3:$C$372,3,FALSE),0)</f>
        <v>0</v>
      </c>
      <c r="C348" s="46" t="s">
        <v>2444</v>
      </c>
      <c r="D348" s="46">
        <v>1231</v>
      </c>
      <c r="E348" s="46" t="s">
        <v>718</v>
      </c>
      <c r="F348" s="46" t="s">
        <v>651</v>
      </c>
      <c r="G348" s="46" t="s">
        <v>534</v>
      </c>
      <c r="H348" s="46" t="s">
        <v>2100</v>
      </c>
      <c r="I348" s="45" t="s">
        <v>1633</v>
      </c>
      <c r="J348" s="59">
        <v>44652</v>
      </c>
      <c r="K348" s="72">
        <v>0</v>
      </c>
      <c r="L348" s="72">
        <v>0</v>
      </c>
      <c r="M348" s="72">
        <f>IFERROR(VLOOKUP(C348,'CapEx by WBS and CSA'!$A$3:$P$372,16,FALSE),0)</f>
        <v>0</v>
      </c>
      <c r="N348" s="71"/>
      <c r="O348" s="71"/>
    </row>
    <row r="349" spans="1:15" s="41" customFormat="1" x14ac:dyDescent="0.25">
      <c r="A349" s="41">
        <f>IFERROR(VLOOKUP($C349,'CapEx by WBS and CSA'!$A$3:$C$372,2,FALSE),0)</f>
        <v>0</v>
      </c>
      <c r="B349" s="41">
        <f>IFERROR(VLOOKUP($C349,'CapEx by WBS and CSA'!$A$3:$C$372,3,FALSE),0)</f>
        <v>0</v>
      </c>
      <c r="C349" s="46" t="s">
        <v>2445</v>
      </c>
      <c r="D349" s="46">
        <v>1233</v>
      </c>
      <c r="E349" s="46" t="s">
        <v>725</v>
      </c>
      <c r="F349" s="46" t="s">
        <v>651</v>
      </c>
      <c r="G349" s="46" t="s">
        <v>534</v>
      </c>
      <c r="H349" s="46" t="s">
        <v>2100</v>
      </c>
      <c r="I349" s="45" t="s">
        <v>1633</v>
      </c>
      <c r="J349" s="59">
        <v>44531</v>
      </c>
      <c r="K349" s="72">
        <v>0</v>
      </c>
      <c r="L349" s="72">
        <v>0</v>
      </c>
      <c r="M349" s="72">
        <f>IFERROR(VLOOKUP(C349,'CapEx by WBS and CSA'!$A$3:$P$372,16,FALSE),0)</f>
        <v>0</v>
      </c>
      <c r="N349" s="45" t="s">
        <v>2094</v>
      </c>
      <c r="O349" s="45" t="s">
        <v>2091</v>
      </c>
    </row>
    <row r="350" spans="1:15" s="41" customFormat="1" x14ac:dyDescent="0.25">
      <c r="A350" s="41">
        <f>IFERROR(VLOOKUP($C350,'CapEx by WBS and CSA'!$A$3:$C$372,2,FALSE),0)</f>
        <v>0</v>
      </c>
      <c r="B350" s="41">
        <f>IFERROR(VLOOKUP($C350,'CapEx by WBS and CSA'!$A$3:$C$372,3,FALSE),0)</f>
        <v>0</v>
      </c>
      <c r="C350" s="46" t="s">
        <v>2446</v>
      </c>
      <c r="D350" s="46">
        <v>1205</v>
      </c>
      <c r="E350" s="46" t="s">
        <v>649</v>
      </c>
      <c r="F350" s="46" t="s">
        <v>651</v>
      </c>
      <c r="G350" s="46" t="s">
        <v>534</v>
      </c>
      <c r="H350" s="46" t="s">
        <v>2100</v>
      </c>
      <c r="I350" s="45" t="s">
        <v>1633</v>
      </c>
      <c r="J350" s="59">
        <v>45261</v>
      </c>
      <c r="K350" s="72">
        <v>1121295.1100000001</v>
      </c>
      <c r="L350" s="72">
        <v>1382811.8271999999</v>
      </c>
      <c r="M350" s="72">
        <f>IFERROR(VLOOKUP(C350,'CapEx by WBS and CSA'!$A$3:$P$372,16,FALSE),0)</f>
        <v>0</v>
      </c>
      <c r="N350" s="71"/>
      <c r="O350" s="71"/>
    </row>
    <row r="351" spans="1:15" s="41" customFormat="1" x14ac:dyDescent="0.25">
      <c r="A351" s="41">
        <f>IFERROR(VLOOKUP($C351,'CapEx by WBS and CSA'!$A$3:$C$372,2,FALSE),0)</f>
        <v>0</v>
      </c>
      <c r="B351" s="41">
        <f>IFERROR(VLOOKUP($C351,'CapEx by WBS and CSA'!$A$3:$C$372,3,FALSE),0)</f>
        <v>0</v>
      </c>
      <c r="C351" s="46" t="s">
        <v>2447</v>
      </c>
      <c r="D351" s="46">
        <v>1226</v>
      </c>
      <c r="E351" s="46" t="s">
        <v>660</v>
      </c>
      <c r="F351" s="46" t="s">
        <v>651</v>
      </c>
      <c r="G351" s="46" t="s">
        <v>534</v>
      </c>
      <c r="H351" s="46" t="s">
        <v>2100</v>
      </c>
      <c r="I351" s="45" t="s">
        <v>1633</v>
      </c>
      <c r="J351" s="59">
        <v>46357</v>
      </c>
      <c r="K351" s="72">
        <v>2860.04</v>
      </c>
      <c r="L351" s="72">
        <v>0</v>
      </c>
      <c r="M351" s="72">
        <f>IFERROR(VLOOKUP(C351,'CapEx by WBS and CSA'!$A$3:$P$372,16,FALSE),0)</f>
        <v>0</v>
      </c>
      <c r="N351" s="71"/>
      <c r="O351" s="71"/>
    </row>
    <row r="352" spans="1:15" s="41" customFormat="1" x14ac:dyDescent="0.25">
      <c r="A352" s="41">
        <f>IFERROR(VLOOKUP($C352,'CapEx by WBS and CSA'!$A$3:$C$372,2,FALSE),0)</f>
        <v>0</v>
      </c>
      <c r="B352" s="41">
        <f>IFERROR(VLOOKUP($C352,'CapEx by WBS and CSA'!$A$3:$C$372,3,FALSE),0)</f>
        <v>0</v>
      </c>
      <c r="C352" s="46" t="s">
        <v>2448</v>
      </c>
      <c r="D352" s="46">
        <v>1226</v>
      </c>
      <c r="E352" s="46" t="s">
        <v>660</v>
      </c>
      <c r="F352" s="46" t="s">
        <v>651</v>
      </c>
      <c r="G352" s="46" t="s">
        <v>534</v>
      </c>
      <c r="H352" s="46" t="s">
        <v>2100</v>
      </c>
      <c r="I352" s="45" t="s">
        <v>1633</v>
      </c>
      <c r="J352" s="59">
        <v>45261</v>
      </c>
      <c r="K352" s="72">
        <v>0</v>
      </c>
      <c r="L352" s="72">
        <v>0</v>
      </c>
      <c r="M352" s="72">
        <f>IFERROR(VLOOKUP(C352,'CapEx by WBS and CSA'!$A$3:$P$372,16,FALSE),0)</f>
        <v>0</v>
      </c>
      <c r="N352" s="71"/>
      <c r="O352" s="71"/>
    </row>
    <row r="353" spans="1:15" s="41" customFormat="1" x14ac:dyDescent="0.25">
      <c r="A353" s="41">
        <f>IFERROR(VLOOKUP($C353,'CapEx by WBS and CSA'!$A$3:$C$372,2,FALSE),0)</f>
        <v>0</v>
      </c>
      <c r="B353" s="41">
        <f>IFERROR(VLOOKUP($C353,'CapEx by WBS and CSA'!$A$3:$C$372,3,FALSE),0)</f>
        <v>0</v>
      </c>
      <c r="C353" s="46" t="s">
        <v>2449</v>
      </c>
      <c r="D353" s="46">
        <v>1249</v>
      </c>
      <c r="E353" s="46" t="s">
        <v>772</v>
      </c>
      <c r="F353" s="46" t="s">
        <v>643</v>
      </c>
      <c r="G353" s="46" t="s">
        <v>534</v>
      </c>
      <c r="H353" s="46" t="s">
        <v>2100</v>
      </c>
      <c r="I353" s="45" t="s">
        <v>1633</v>
      </c>
      <c r="J353" s="59">
        <v>44593</v>
      </c>
      <c r="K353" s="72">
        <v>0</v>
      </c>
      <c r="L353" s="72">
        <v>0</v>
      </c>
      <c r="M353" s="72">
        <f>IFERROR(VLOOKUP(C353,'CapEx by WBS and CSA'!$A$3:$P$372,16,FALSE),0)</f>
        <v>0</v>
      </c>
      <c r="N353" s="71"/>
      <c r="O353" s="71"/>
    </row>
    <row r="354" spans="1:15" s="41" customFormat="1" x14ac:dyDescent="0.25">
      <c r="A354" s="41">
        <f>IFERROR(VLOOKUP($C354,'CapEx by WBS and CSA'!$A$3:$C$372,2,FALSE),0)</f>
        <v>0</v>
      </c>
      <c r="B354" s="41">
        <f>IFERROR(VLOOKUP($C354,'CapEx by WBS and CSA'!$A$3:$C$372,3,FALSE),0)</f>
        <v>0</v>
      </c>
      <c r="C354" s="46" t="s">
        <v>2450</v>
      </c>
      <c r="D354" s="46">
        <v>1223</v>
      </c>
      <c r="E354" s="46" t="s">
        <v>701</v>
      </c>
      <c r="F354" s="46" t="s">
        <v>703</v>
      </c>
      <c r="G354" s="46" t="s">
        <v>534</v>
      </c>
      <c r="H354" s="46" t="s">
        <v>2129</v>
      </c>
      <c r="I354" s="45" t="s">
        <v>1633</v>
      </c>
      <c r="J354" s="59">
        <v>44621</v>
      </c>
      <c r="K354" s="72">
        <v>0</v>
      </c>
      <c r="L354" s="72">
        <v>0</v>
      </c>
      <c r="M354" s="72">
        <f>IFERROR(VLOOKUP(C354,'CapEx by WBS and CSA'!$A$3:$P$372,16,FALSE),0)</f>
        <v>0</v>
      </c>
      <c r="N354" s="71"/>
      <c r="O354" s="71"/>
    </row>
    <row r="355" spans="1:15" s="41" customFormat="1" x14ac:dyDescent="0.25">
      <c r="A355" s="41">
        <f>IFERROR(VLOOKUP($C355,'CapEx by WBS and CSA'!$A$3:$C$372,2,FALSE),0)</f>
        <v>0</v>
      </c>
      <c r="B355" s="41">
        <f>IFERROR(VLOOKUP($C355,'CapEx by WBS and CSA'!$A$3:$C$372,3,FALSE),0)</f>
        <v>0</v>
      </c>
      <c r="C355" s="46" t="s">
        <v>2451</v>
      </c>
      <c r="D355" s="46">
        <v>1223</v>
      </c>
      <c r="E355" s="46" t="s">
        <v>701</v>
      </c>
      <c r="F355" s="46" t="s">
        <v>703</v>
      </c>
      <c r="G355" s="46" t="s">
        <v>534</v>
      </c>
      <c r="H355" s="46" t="s">
        <v>2100</v>
      </c>
      <c r="I355" s="45" t="s">
        <v>1633</v>
      </c>
      <c r="J355" s="59">
        <v>45231</v>
      </c>
      <c r="K355" s="72">
        <v>26651.050000000003</v>
      </c>
      <c r="L355" s="72">
        <v>58385.125119999997</v>
      </c>
      <c r="M355" s="72">
        <f>IFERROR(VLOOKUP(C355,'CapEx by WBS and CSA'!$A$3:$P$372,16,FALSE),0)</f>
        <v>0</v>
      </c>
      <c r="N355" s="71"/>
      <c r="O355" s="71"/>
    </row>
    <row r="356" spans="1:15" s="41" customFormat="1" x14ac:dyDescent="0.25">
      <c r="A356" s="41">
        <f>IFERROR(VLOOKUP($C356,'CapEx by WBS and CSA'!$A$3:$C$372,2,FALSE),0)</f>
        <v>0</v>
      </c>
      <c r="B356" s="41">
        <f>IFERROR(VLOOKUP($C356,'CapEx by WBS and CSA'!$A$3:$C$372,3,FALSE),0)</f>
        <v>0</v>
      </c>
      <c r="C356" s="46" t="s">
        <v>2452</v>
      </c>
      <c r="D356" s="46">
        <v>1223</v>
      </c>
      <c r="E356" s="46" t="s">
        <v>701</v>
      </c>
      <c r="F356" s="46" t="s">
        <v>703</v>
      </c>
      <c r="G356" s="46" t="s">
        <v>534</v>
      </c>
      <c r="H356" s="46" t="s">
        <v>2100</v>
      </c>
      <c r="I356" s="45" t="s">
        <v>1633</v>
      </c>
      <c r="J356" s="59">
        <v>45261</v>
      </c>
      <c r="K356" s="72">
        <v>159732.21</v>
      </c>
      <c r="L356" s="72">
        <v>256229.50160039999</v>
      </c>
      <c r="M356" s="72">
        <f>IFERROR(VLOOKUP(C356,'CapEx by WBS and CSA'!$A$3:$P$372,16,FALSE),0)</f>
        <v>0</v>
      </c>
      <c r="N356" s="71"/>
      <c r="O356" s="71"/>
    </row>
    <row r="357" spans="1:15" s="41" customFormat="1" x14ac:dyDescent="0.25">
      <c r="A357" s="41">
        <f>IFERROR(VLOOKUP($C357,'CapEx by WBS and CSA'!$A$3:$C$372,2,FALSE),0)</f>
        <v>0</v>
      </c>
      <c r="B357" s="41">
        <f>IFERROR(VLOOKUP($C357,'CapEx by WBS and CSA'!$A$3:$C$372,3,FALSE),0)</f>
        <v>0</v>
      </c>
      <c r="C357" s="46" t="s">
        <v>2453</v>
      </c>
      <c r="D357" s="46">
        <v>1226</v>
      </c>
      <c r="E357" s="46" t="s">
        <v>660</v>
      </c>
      <c r="F357" s="46" t="s">
        <v>651</v>
      </c>
      <c r="G357" s="46" t="s">
        <v>534</v>
      </c>
      <c r="H357" s="46" t="s">
        <v>2100</v>
      </c>
      <c r="I357" s="45" t="s">
        <v>1650</v>
      </c>
      <c r="J357" s="59" t="s">
        <v>1651</v>
      </c>
      <c r="K357" s="72">
        <v>0</v>
      </c>
      <c r="L357" s="72">
        <v>0</v>
      </c>
      <c r="M357" s="72">
        <f>IFERROR(VLOOKUP(C357,'CapEx by WBS and CSA'!$A$3:$P$372,16,FALSE),0)</f>
        <v>0</v>
      </c>
      <c r="N357" s="45" t="s">
        <v>2094</v>
      </c>
      <c r="O357" s="45" t="s">
        <v>2091</v>
      </c>
    </row>
    <row r="358" spans="1:15" s="41" customFormat="1" x14ac:dyDescent="0.25">
      <c r="A358" s="41">
        <f>IFERROR(VLOOKUP($C358,'CapEx by WBS and CSA'!$A$3:$C$372,2,FALSE),0)</f>
        <v>0</v>
      </c>
      <c r="B358" s="41">
        <f>IFERROR(VLOOKUP($C358,'CapEx by WBS and CSA'!$A$3:$C$372,3,FALSE),0)</f>
        <v>0</v>
      </c>
      <c r="C358" s="45" t="s">
        <v>2454</v>
      </c>
      <c r="D358" s="46">
        <v>1215</v>
      </c>
      <c r="E358" s="46" t="s">
        <v>685</v>
      </c>
      <c r="F358" s="46" t="s">
        <v>673</v>
      </c>
      <c r="G358" s="46" t="s">
        <v>534</v>
      </c>
      <c r="H358" s="46" t="s">
        <v>2096</v>
      </c>
      <c r="I358" s="45" t="s">
        <v>1633</v>
      </c>
      <c r="J358" s="59">
        <v>0</v>
      </c>
      <c r="K358" s="72">
        <v>-1371.58</v>
      </c>
      <c r="L358" s="72">
        <v>0</v>
      </c>
      <c r="M358" s="72">
        <f>IFERROR(VLOOKUP(C358,'CapEx by WBS and CSA'!$A$3:$P$372,16,FALSE),0)</f>
        <v>0</v>
      </c>
      <c r="N358" s="45" t="s">
        <v>2097</v>
      </c>
      <c r="O358" s="45" t="s">
        <v>2091</v>
      </c>
    </row>
    <row r="359" spans="1:15" s="41" customFormat="1" x14ac:dyDescent="0.25">
      <c r="A359" s="41">
        <f>IFERROR(VLOOKUP($C359,'CapEx by WBS and CSA'!$A$3:$C$372,2,FALSE),0)</f>
        <v>0</v>
      </c>
      <c r="B359" s="41">
        <f>IFERROR(VLOOKUP($C359,'CapEx by WBS and CSA'!$A$3:$C$372,3,FALSE),0)</f>
        <v>0</v>
      </c>
      <c r="C359" s="46" t="s">
        <v>2455</v>
      </c>
      <c r="D359" s="46">
        <v>1215</v>
      </c>
      <c r="E359" s="46" t="s">
        <v>685</v>
      </c>
      <c r="F359" s="46" t="s">
        <v>673</v>
      </c>
      <c r="G359" s="46" t="s">
        <v>534</v>
      </c>
      <c r="H359" s="46" t="s">
        <v>2100</v>
      </c>
      <c r="I359" s="45" t="s">
        <v>1638</v>
      </c>
      <c r="J359" s="59" t="s">
        <v>2118</v>
      </c>
      <c r="K359" s="72">
        <v>-35140.990000000005</v>
      </c>
      <c r="L359" s="72">
        <v>0</v>
      </c>
      <c r="M359" s="72">
        <f>IFERROR(VLOOKUP(C359,'CapEx by WBS and CSA'!$A$3:$P$372,16,FALSE),0)</f>
        <v>0</v>
      </c>
      <c r="N359" s="71"/>
      <c r="O359" s="71"/>
    </row>
    <row r="360" spans="1:15" s="41" customFormat="1" x14ac:dyDescent="0.25">
      <c r="A360" s="41">
        <f>IFERROR(VLOOKUP($C360,'CapEx by WBS and CSA'!$A$3:$C$372,2,FALSE),0)</f>
        <v>0</v>
      </c>
      <c r="B360" s="41">
        <f>IFERROR(VLOOKUP($C360,'CapEx by WBS and CSA'!$A$3:$C$372,3,FALSE),0)</f>
        <v>0</v>
      </c>
      <c r="C360" s="46" t="s">
        <v>2456</v>
      </c>
      <c r="D360" s="46">
        <v>1213</v>
      </c>
      <c r="E360" s="46" t="s">
        <v>679</v>
      </c>
      <c r="F360" s="46" t="s">
        <v>673</v>
      </c>
      <c r="G360" s="46" t="s">
        <v>534</v>
      </c>
      <c r="H360" s="46" t="s">
        <v>2100</v>
      </c>
      <c r="I360" s="45" t="s">
        <v>1638</v>
      </c>
      <c r="J360" s="59" t="s">
        <v>2118</v>
      </c>
      <c r="K360" s="72">
        <v>154442.37</v>
      </c>
      <c r="L360" s="72">
        <v>300000</v>
      </c>
      <c r="M360" s="72">
        <f>IFERROR(VLOOKUP(C360,'CapEx by WBS and CSA'!$A$3:$P$372,16,FALSE),0)</f>
        <v>0</v>
      </c>
      <c r="N360" s="71"/>
      <c r="O360" s="71"/>
    </row>
    <row r="361" spans="1:15" s="41" customFormat="1" x14ac:dyDescent="0.25">
      <c r="A361" s="41">
        <f>IFERROR(VLOOKUP($C361,'CapEx by WBS and CSA'!$A$3:$C$372,2,FALSE),0)</f>
        <v>0</v>
      </c>
      <c r="B361" s="41">
        <f>IFERROR(VLOOKUP($C361,'CapEx by WBS and CSA'!$A$3:$C$372,3,FALSE),0)</f>
        <v>0</v>
      </c>
      <c r="C361" s="46" t="s">
        <v>2457</v>
      </c>
      <c r="D361" s="46">
        <v>1221</v>
      </c>
      <c r="E361" s="46" t="s">
        <v>641</v>
      </c>
      <c r="F361" s="46" t="s">
        <v>643</v>
      </c>
      <c r="G361" s="46" t="s">
        <v>534</v>
      </c>
      <c r="H361" s="46" t="s">
        <v>2089</v>
      </c>
      <c r="I361" s="45">
        <v>0</v>
      </c>
      <c r="J361" s="71"/>
      <c r="K361" s="72">
        <v>0</v>
      </c>
      <c r="L361" s="72">
        <v>0</v>
      </c>
      <c r="M361" s="72">
        <f>IFERROR(VLOOKUP(C361,'CapEx by WBS and CSA'!$A$3:$P$372,16,FALSE),0)</f>
        <v>0</v>
      </c>
      <c r="N361" s="45" t="s">
        <v>2094</v>
      </c>
      <c r="O361" s="45" t="s">
        <v>2091</v>
      </c>
    </row>
    <row r="362" spans="1:15" s="41" customFormat="1" x14ac:dyDescent="0.25">
      <c r="A362" s="41">
        <f>IFERROR(VLOOKUP($C362,'CapEx by WBS and CSA'!$A$3:$C$372,2,FALSE),0)</f>
        <v>0</v>
      </c>
      <c r="B362" s="41">
        <f>IFERROR(VLOOKUP($C362,'CapEx by WBS and CSA'!$A$3:$C$372,3,FALSE),0)</f>
        <v>0</v>
      </c>
      <c r="C362" s="46" t="s">
        <v>2458</v>
      </c>
      <c r="D362" s="46">
        <v>1271</v>
      </c>
      <c r="E362" s="46" t="s">
        <v>660</v>
      </c>
      <c r="F362" s="46" t="s">
        <v>651</v>
      </c>
      <c r="G362" s="46" t="s">
        <v>534</v>
      </c>
      <c r="H362" s="46" t="s">
        <v>2100</v>
      </c>
      <c r="I362" s="45" t="s">
        <v>1633</v>
      </c>
      <c r="J362" s="59">
        <v>44896</v>
      </c>
      <c r="K362" s="72">
        <v>0</v>
      </c>
      <c r="L362" s="72">
        <v>0</v>
      </c>
      <c r="M362" s="72">
        <f>IFERROR(VLOOKUP(C362,'CapEx by WBS and CSA'!$A$3:$P$372,16,FALSE),0)</f>
        <v>0</v>
      </c>
      <c r="N362" s="71"/>
      <c r="O362" s="71"/>
    </row>
    <row r="363" spans="1:15" s="41" customFormat="1" x14ac:dyDescent="0.25">
      <c r="A363" s="41">
        <f>IFERROR(VLOOKUP($C363,'CapEx by WBS and CSA'!$A$3:$C$372,2,FALSE),0)</f>
        <v>0</v>
      </c>
      <c r="B363" s="41">
        <f>IFERROR(VLOOKUP($C363,'CapEx by WBS and CSA'!$A$3:$C$372,3,FALSE),0)</f>
        <v>0</v>
      </c>
      <c r="C363" s="46" t="s">
        <v>2459</v>
      </c>
      <c r="D363" s="46">
        <v>1214</v>
      </c>
      <c r="E363" s="46" t="s">
        <v>682</v>
      </c>
      <c r="F363" s="46" t="s">
        <v>673</v>
      </c>
      <c r="G363" s="46" t="s">
        <v>534</v>
      </c>
      <c r="H363" s="46" t="s">
        <v>2113</v>
      </c>
      <c r="I363" s="45" t="s">
        <v>1638</v>
      </c>
      <c r="J363" s="59" t="s">
        <v>2118</v>
      </c>
      <c r="K363" s="72">
        <v>0</v>
      </c>
      <c r="L363" s="72">
        <v>0</v>
      </c>
      <c r="M363" s="72">
        <f>IFERROR(VLOOKUP(C363,'CapEx by WBS and CSA'!$A$3:$P$372,16,FALSE),0)</f>
        <v>0</v>
      </c>
      <c r="N363" s="71"/>
      <c r="O363" s="71"/>
    </row>
    <row r="364" spans="1:15" s="41" customFormat="1" x14ac:dyDescent="0.25">
      <c r="A364" s="41">
        <f>IFERROR(VLOOKUP($C364,'CapEx by WBS and CSA'!$A$3:$C$372,2,FALSE),0)</f>
        <v>0</v>
      </c>
      <c r="B364" s="41">
        <f>IFERROR(VLOOKUP($C364,'CapEx by WBS and CSA'!$A$3:$C$372,3,FALSE),0)</f>
        <v>0</v>
      </c>
      <c r="C364" s="46" t="s">
        <v>2460</v>
      </c>
      <c r="D364" s="46">
        <v>1241</v>
      </c>
      <c r="E364" s="46" t="s">
        <v>682</v>
      </c>
      <c r="F364" s="46" t="s">
        <v>673</v>
      </c>
      <c r="G364" s="46" t="s">
        <v>534</v>
      </c>
      <c r="H364" s="46" t="s">
        <v>2100</v>
      </c>
      <c r="I364" s="45" t="s">
        <v>1638</v>
      </c>
      <c r="J364" s="59" t="s">
        <v>2118</v>
      </c>
      <c r="K364" s="72">
        <v>2639470.7100000004</v>
      </c>
      <c r="L364" s="72">
        <v>1099999.9999992</v>
      </c>
      <c r="M364" s="72">
        <f>IFERROR(VLOOKUP(C364,'CapEx by WBS and CSA'!$A$3:$P$372,16,FALSE),0)</f>
        <v>0</v>
      </c>
      <c r="N364" s="71"/>
      <c r="O364" s="71"/>
    </row>
    <row r="365" spans="1:15" s="41" customFormat="1" x14ac:dyDescent="0.25">
      <c r="A365" s="41">
        <f>IFERROR(VLOOKUP($C365,'CapEx by WBS and CSA'!$A$3:$C$372,2,FALSE),0)</f>
        <v>0</v>
      </c>
      <c r="B365" s="41">
        <f>IFERROR(VLOOKUP($C365,'CapEx by WBS and CSA'!$A$3:$C$372,3,FALSE),0)</f>
        <v>0</v>
      </c>
      <c r="C365" s="46" t="s">
        <v>2461</v>
      </c>
      <c r="D365" s="46">
        <v>1241</v>
      </c>
      <c r="E365" s="46" t="s">
        <v>682</v>
      </c>
      <c r="F365" s="46" t="s">
        <v>673</v>
      </c>
      <c r="G365" s="46" t="s">
        <v>534</v>
      </c>
      <c r="H365" s="46" t="s">
        <v>2100</v>
      </c>
      <c r="I365" s="45" t="s">
        <v>1638</v>
      </c>
      <c r="J365" s="59" t="s">
        <v>2118</v>
      </c>
      <c r="K365" s="72">
        <v>113390.80000000003</v>
      </c>
      <c r="L365" s="72">
        <v>164999.99999879999</v>
      </c>
      <c r="M365" s="72">
        <f>IFERROR(VLOOKUP(C365,'CapEx by WBS and CSA'!$A$3:$P$372,16,FALSE),0)</f>
        <v>0</v>
      </c>
      <c r="N365" s="71"/>
      <c r="O365" s="71"/>
    </row>
    <row r="366" spans="1:15" s="41" customFormat="1" x14ac:dyDescent="0.25">
      <c r="A366" s="41">
        <f>IFERROR(VLOOKUP($C366,'CapEx by WBS and CSA'!$A$3:$C$372,2,FALSE),0)</f>
        <v>0</v>
      </c>
      <c r="B366" s="41">
        <f>IFERROR(VLOOKUP($C366,'CapEx by WBS and CSA'!$A$3:$C$372,3,FALSE),0)</f>
        <v>0</v>
      </c>
      <c r="C366" s="46" t="s">
        <v>2462</v>
      </c>
      <c r="D366" s="46">
        <v>1210</v>
      </c>
      <c r="E366" s="46" t="s">
        <v>671</v>
      </c>
      <c r="F366" s="46" t="s">
        <v>673</v>
      </c>
      <c r="G366" s="46" t="s">
        <v>534</v>
      </c>
      <c r="H366" s="46" t="s">
        <v>2129</v>
      </c>
      <c r="I366" s="45" t="s">
        <v>1633</v>
      </c>
      <c r="J366" s="59">
        <v>44652</v>
      </c>
      <c r="K366" s="72">
        <v>0</v>
      </c>
      <c r="L366" s="72">
        <v>0</v>
      </c>
      <c r="M366" s="72">
        <f>IFERROR(VLOOKUP(C366,'CapEx by WBS and CSA'!$A$3:$P$372,16,FALSE),0)</f>
        <v>0</v>
      </c>
      <c r="N366" s="71"/>
      <c r="O366" s="71"/>
    </row>
    <row r="367" spans="1:15" s="41" customFormat="1" x14ac:dyDescent="0.25">
      <c r="A367" s="41">
        <f>IFERROR(VLOOKUP($C367,'CapEx by WBS and CSA'!$A$3:$C$372,2,FALSE),0)</f>
        <v>0</v>
      </c>
      <c r="B367" s="41">
        <f>IFERROR(VLOOKUP($C367,'CapEx by WBS and CSA'!$A$3:$C$372,3,FALSE),0)</f>
        <v>0</v>
      </c>
      <c r="C367" s="46" t="s">
        <v>2463</v>
      </c>
      <c r="D367" s="46">
        <v>1215</v>
      </c>
      <c r="E367" s="46" t="s">
        <v>685</v>
      </c>
      <c r="F367" s="46" t="s">
        <v>673</v>
      </c>
      <c r="G367" s="46" t="s">
        <v>534</v>
      </c>
      <c r="H367" s="46" t="s">
        <v>2089</v>
      </c>
      <c r="I367" s="45" t="s">
        <v>1633</v>
      </c>
      <c r="J367" s="59">
        <v>43647</v>
      </c>
      <c r="K367" s="72">
        <v>0</v>
      </c>
      <c r="L367" s="72">
        <v>0</v>
      </c>
      <c r="M367" s="72">
        <f>IFERROR(VLOOKUP(C367,'CapEx by WBS and CSA'!$A$3:$P$372,16,FALSE),0)</f>
        <v>0</v>
      </c>
      <c r="N367" s="45" t="s">
        <v>2094</v>
      </c>
      <c r="O367" s="45" t="s">
        <v>2091</v>
      </c>
    </row>
    <row r="368" spans="1:15" s="41" customFormat="1" x14ac:dyDescent="0.25">
      <c r="A368" s="41">
        <f>IFERROR(VLOOKUP($C368,'CapEx by WBS and CSA'!$A$3:$C$372,2,FALSE),0)</f>
        <v>0</v>
      </c>
      <c r="B368" s="41">
        <f>IFERROR(VLOOKUP($C368,'CapEx by WBS and CSA'!$A$3:$C$372,3,FALSE),0)</f>
        <v>0</v>
      </c>
      <c r="C368" s="46" t="s">
        <v>2464</v>
      </c>
      <c r="D368" s="46">
        <v>1238</v>
      </c>
      <c r="E368" s="46" t="s">
        <v>738</v>
      </c>
      <c r="F368" s="46" t="s">
        <v>673</v>
      </c>
      <c r="G368" s="46" t="s">
        <v>534</v>
      </c>
      <c r="H368" s="46" t="s">
        <v>2089</v>
      </c>
      <c r="I368" s="45" t="s">
        <v>1633</v>
      </c>
      <c r="J368" s="59">
        <v>45139</v>
      </c>
      <c r="K368" s="72">
        <v>0</v>
      </c>
      <c r="L368" s="72">
        <v>0</v>
      </c>
      <c r="M368" s="72">
        <f>IFERROR(VLOOKUP(C368,'CapEx by WBS and CSA'!$A$3:$P$372,16,FALSE),0)</f>
        <v>0</v>
      </c>
      <c r="N368" s="71"/>
      <c r="O368" s="71"/>
    </row>
    <row r="369" spans="1:15" s="41" customFormat="1" x14ac:dyDescent="0.25">
      <c r="A369" s="41">
        <f>IFERROR(VLOOKUP($C369,'CapEx by WBS and CSA'!$A$3:$C$372,2,FALSE),0)</f>
        <v>0</v>
      </c>
      <c r="B369" s="41">
        <f>IFERROR(VLOOKUP($C369,'CapEx by WBS and CSA'!$A$3:$C$372,3,FALSE),0)</f>
        <v>0</v>
      </c>
      <c r="C369" s="46" t="s">
        <v>2465</v>
      </c>
      <c r="D369" s="46">
        <v>1241</v>
      </c>
      <c r="E369" s="46" t="s">
        <v>682</v>
      </c>
      <c r="F369" s="46" t="s">
        <v>673</v>
      </c>
      <c r="G369" s="46" t="s">
        <v>534</v>
      </c>
      <c r="H369" s="46" t="s">
        <v>2129</v>
      </c>
      <c r="I369" s="45" t="s">
        <v>1633</v>
      </c>
      <c r="J369" s="59">
        <v>44896</v>
      </c>
      <c r="K369" s="72">
        <v>0</v>
      </c>
      <c r="L369" s="72">
        <v>0</v>
      </c>
      <c r="M369" s="72">
        <f>IFERROR(VLOOKUP(C369,'CapEx by WBS and CSA'!$A$3:$P$372,16,FALSE),0)</f>
        <v>0</v>
      </c>
      <c r="N369" s="71"/>
      <c r="O369" s="71"/>
    </row>
    <row r="370" spans="1:15" s="41" customFormat="1" x14ac:dyDescent="0.25">
      <c r="A370" s="41">
        <f>IFERROR(VLOOKUP($C370,'CapEx by WBS and CSA'!$A$3:$C$372,2,FALSE),0)</f>
        <v>0</v>
      </c>
      <c r="B370" s="41">
        <f>IFERROR(VLOOKUP($C370,'CapEx by WBS and CSA'!$A$3:$C$372,3,FALSE),0)</f>
        <v>0</v>
      </c>
      <c r="C370" s="46" t="s">
        <v>2466</v>
      </c>
      <c r="D370" s="46">
        <v>1207</v>
      </c>
      <c r="E370" s="46" t="s">
        <v>660</v>
      </c>
      <c r="F370" s="46" t="s">
        <v>651</v>
      </c>
      <c r="G370" s="46" t="s">
        <v>534</v>
      </c>
      <c r="H370" s="46" t="s">
        <v>2129</v>
      </c>
      <c r="I370" s="45" t="s">
        <v>1633</v>
      </c>
      <c r="J370" s="59">
        <v>44287</v>
      </c>
      <c r="K370" s="72">
        <v>0</v>
      </c>
      <c r="L370" s="72">
        <v>0</v>
      </c>
      <c r="M370" s="72">
        <f>IFERROR(VLOOKUP(C370,'CapEx by WBS and CSA'!$A$3:$P$372,16,FALSE),0)</f>
        <v>0</v>
      </c>
      <c r="N370" s="45" t="s">
        <v>2094</v>
      </c>
      <c r="O370" s="45" t="s">
        <v>2091</v>
      </c>
    </row>
    <row r="371" spans="1:15" s="41" customFormat="1" x14ac:dyDescent="0.25">
      <c r="A371" s="41">
        <f>IFERROR(VLOOKUP($C371,'CapEx by WBS and CSA'!$A$3:$C$372,2,FALSE),0)</f>
        <v>0</v>
      </c>
      <c r="B371" s="41">
        <f>IFERROR(VLOOKUP($C371,'CapEx by WBS and CSA'!$A$3:$C$372,3,FALSE),0)</f>
        <v>0</v>
      </c>
      <c r="C371" s="46" t="s">
        <v>2467</v>
      </c>
      <c r="D371" s="46">
        <v>1215</v>
      </c>
      <c r="E371" s="46" t="s">
        <v>685</v>
      </c>
      <c r="F371" s="46" t="s">
        <v>673</v>
      </c>
      <c r="G371" s="46" t="s">
        <v>534</v>
      </c>
      <c r="H371" s="46" t="s">
        <v>2129</v>
      </c>
      <c r="I371" s="45" t="s">
        <v>1633</v>
      </c>
      <c r="J371" s="59">
        <v>44075</v>
      </c>
      <c r="K371" s="72">
        <v>0</v>
      </c>
      <c r="L371" s="72">
        <v>0</v>
      </c>
      <c r="M371" s="72">
        <f>IFERROR(VLOOKUP(C371,'CapEx by WBS and CSA'!$A$3:$P$372,16,FALSE),0)</f>
        <v>0</v>
      </c>
      <c r="N371" s="45" t="s">
        <v>2094</v>
      </c>
      <c r="O371" s="45" t="s">
        <v>2091</v>
      </c>
    </row>
    <row r="372" spans="1:15" s="41" customFormat="1" x14ac:dyDescent="0.25">
      <c r="A372" s="41">
        <f>IFERROR(VLOOKUP($C372,'CapEx by WBS and CSA'!$A$3:$C$372,2,FALSE),0)</f>
        <v>0</v>
      </c>
      <c r="B372" s="41">
        <f>IFERROR(VLOOKUP($C372,'CapEx by WBS and CSA'!$A$3:$C$372,3,FALSE),0)</f>
        <v>0</v>
      </c>
      <c r="C372" s="46" t="s">
        <v>2468</v>
      </c>
      <c r="D372" s="46">
        <v>1239</v>
      </c>
      <c r="E372" s="46" t="s">
        <v>742</v>
      </c>
      <c r="F372" s="46" t="s">
        <v>673</v>
      </c>
      <c r="G372" s="46" t="s">
        <v>534</v>
      </c>
      <c r="H372" s="46" t="s">
        <v>2129</v>
      </c>
      <c r="I372" s="45" t="s">
        <v>1633</v>
      </c>
      <c r="J372" s="59">
        <v>44927</v>
      </c>
      <c r="K372" s="72">
        <v>2498.56</v>
      </c>
      <c r="L372" s="72">
        <v>0</v>
      </c>
      <c r="M372" s="72">
        <f>IFERROR(VLOOKUP(C372,'CapEx by WBS and CSA'!$A$3:$P$372,16,FALSE),0)</f>
        <v>0</v>
      </c>
      <c r="N372" s="45" t="s">
        <v>2094</v>
      </c>
      <c r="O372" s="45" t="s">
        <v>2091</v>
      </c>
    </row>
    <row r="373" spans="1:15" s="41" customFormat="1" x14ac:dyDescent="0.25">
      <c r="A373" s="41">
        <f>IFERROR(VLOOKUP($C373,'CapEx by WBS and CSA'!$A$3:$C$372,2,FALSE),0)</f>
        <v>0</v>
      </c>
      <c r="B373" s="41">
        <f>IFERROR(VLOOKUP($C373,'CapEx by WBS and CSA'!$A$3:$C$372,3,FALSE),0)</f>
        <v>0</v>
      </c>
      <c r="C373" s="46" t="s">
        <v>2469</v>
      </c>
      <c r="D373" s="46">
        <v>1215</v>
      </c>
      <c r="E373" s="46" t="s">
        <v>685</v>
      </c>
      <c r="F373" s="46" t="s">
        <v>673</v>
      </c>
      <c r="G373" s="46" t="s">
        <v>534</v>
      </c>
      <c r="H373" s="46" t="s">
        <v>2100</v>
      </c>
      <c r="I373" s="45" t="s">
        <v>1638</v>
      </c>
      <c r="J373" s="59" t="s">
        <v>2118</v>
      </c>
      <c r="K373" s="72">
        <v>200423.06</v>
      </c>
      <c r="L373" s="72">
        <v>199999.99999919999</v>
      </c>
      <c r="M373" s="72">
        <f>IFERROR(VLOOKUP(C373,'CapEx by WBS and CSA'!$A$3:$P$372,16,FALSE),0)</f>
        <v>0</v>
      </c>
      <c r="N373" s="71"/>
      <c r="O373" s="71"/>
    </row>
    <row r="374" spans="1:15" s="41" customFormat="1" x14ac:dyDescent="0.25">
      <c r="A374" s="41">
        <f>IFERROR(VLOOKUP($C374,'CapEx by WBS and CSA'!$A$3:$C$372,2,FALSE),0)</f>
        <v>0</v>
      </c>
      <c r="B374" s="41">
        <f>IFERROR(VLOOKUP($C374,'CapEx by WBS and CSA'!$A$3:$C$372,3,FALSE),0)</f>
        <v>0</v>
      </c>
      <c r="C374" s="46" t="s">
        <v>2470</v>
      </c>
      <c r="D374" s="46">
        <v>1239</v>
      </c>
      <c r="E374" s="46" t="s">
        <v>742</v>
      </c>
      <c r="F374" s="46" t="s">
        <v>673</v>
      </c>
      <c r="G374" s="46" t="s">
        <v>534</v>
      </c>
      <c r="H374" s="46" t="s">
        <v>2129</v>
      </c>
      <c r="I374" s="45" t="s">
        <v>1633</v>
      </c>
      <c r="J374" s="59">
        <v>45231</v>
      </c>
      <c r="K374" s="72">
        <v>0</v>
      </c>
      <c r="L374" s="72">
        <v>0</v>
      </c>
      <c r="M374" s="72">
        <f>IFERROR(VLOOKUP(C374,'CapEx by WBS and CSA'!$A$3:$P$372,16,FALSE),0)</f>
        <v>0</v>
      </c>
      <c r="N374" s="71"/>
      <c r="O374" s="71"/>
    </row>
    <row r="375" spans="1:15" s="41" customFormat="1" x14ac:dyDescent="0.25">
      <c r="A375" s="41">
        <f>IFERROR(VLOOKUP($C375,'CapEx by WBS and CSA'!$A$3:$C$372,2,FALSE),0)</f>
        <v>0</v>
      </c>
      <c r="B375" s="41">
        <f>IFERROR(VLOOKUP($C375,'CapEx by WBS and CSA'!$A$3:$C$372,3,FALSE),0)</f>
        <v>0</v>
      </c>
      <c r="C375" s="46" t="s">
        <v>2471</v>
      </c>
      <c r="D375" s="46">
        <v>1220</v>
      </c>
      <c r="E375" s="46" t="s">
        <v>695</v>
      </c>
      <c r="F375" s="46" t="s">
        <v>651</v>
      </c>
      <c r="G375" s="46" t="s">
        <v>534</v>
      </c>
      <c r="H375" s="46" t="s">
        <v>2117</v>
      </c>
      <c r="I375" s="45">
        <v>0</v>
      </c>
      <c r="J375" s="71"/>
      <c r="K375" s="72">
        <v>0</v>
      </c>
      <c r="L375" s="72">
        <v>0</v>
      </c>
      <c r="M375" s="72">
        <f>IFERROR(VLOOKUP(C375,'CapEx by WBS and CSA'!$A$3:$P$372,16,FALSE),0)</f>
        <v>0</v>
      </c>
      <c r="N375" s="45" t="s">
        <v>2094</v>
      </c>
      <c r="O375" s="45" t="s">
        <v>2091</v>
      </c>
    </row>
    <row r="376" spans="1:15" s="41" customFormat="1" x14ac:dyDescent="0.25">
      <c r="A376" s="41">
        <f>IFERROR(VLOOKUP($C376,'CapEx by WBS and CSA'!$A$3:$C$372,2,FALSE),0)</f>
        <v>0</v>
      </c>
      <c r="B376" s="41">
        <f>IFERROR(VLOOKUP($C376,'CapEx by WBS and CSA'!$A$3:$C$372,3,FALSE),0)</f>
        <v>0</v>
      </c>
      <c r="C376" s="46" t="s">
        <v>2472</v>
      </c>
      <c r="D376" s="46">
        <v>1211</v>
      </c>
      <c r="E376" s="46" t="s">
        <v>673</v>
      </c>
      <c r="F376" s="46" t="s">
        <v>673</v>
      </c>
      <c r="G376" s="46" t="s">
        <v>534</v>
      </c>
      <c r="H376" s="46" t="s">
        <v>2117</v>
      </c>
      <c r="I376" s="45" t="s">
        <v>1650</v>
      </c>
      <c r="J376" s="59" t="s">
        <v>1651</v>
      </c>
      <c r="K376" s="72">
        <v>0</v>
      </c>
      <c r="L376" s="72">
        <v>0</v>
      </c>
      <c r="M376" s="72">
        <f>IFERROR(VLOOKUP(C376,'CapEx by WBS and CSA'!$A$3:$P$372,16,FALSE),0)</f>
        <v>0</v>
      </c>
      <c r="N376" s="45" t="s">
        <v>2094</v>
      </c>
      <c r="O376" s="45" t="s">
        <v>2091</v>
      </c>
    </row>
    <row r="377" spans="1:15" s="41" customFormat="1" x14ac:dyDescent="0.25">
      <c r="A377" s="41">
        <f>IFERROR(VLOOKUP($C377,'CapEx by WBS and CSA'!$A$3:$C$372,2,FALSE),0)</f>
        <v>0</v>
      </c>
      <c r="B377" s="41">
        <f>IFERROR(VLOOKUP($C377,'CapEx by WBS and CSA'!$A$3:$C$372,3,FALSE),0)</f>
        <v>0</v>
      </c>
      <c r="C377" s="46" t="s">
        <v>2473</v>
      </c>
      <c r="D377" s="46">
        <v>1214</v>
      </c>
      <c r="E377" s="46" t="s">
        <v>682</v>
      </c>
      <c r="F377" s="46" t="s">
        <v>673</v>
      </c>
      <c r="G377" s="46" t="s">
        <v>534</v>
      </c>
      <c r="H377" s="46" t="s">
        <v>2117</v>
      </c>
      <c r="I377" s="45" t="s">
        <v>1650</v>
      </c>
      <c r="J377" s="59" t="s">
        <v>1651</v>
      </c>
      <c r="K377" s="72">
        <v>0</v>
      </c>
      <c r="L377" s="72">
        <v>0</v>
      </c>
      <c r="M377" s="72">
        <f>IFERROR(VLOOKUP(C377,'CapEx by WBS and CSA'!$A$3:$P$372,16,FALSE),0)</f>
        <v>0</v>
      </c>
      <c r="N377" s="45" t="s">
        <v>2094</v>
      </c>
      <c r="O377" s="45" t="s">
        <v>2091</v>
      </c>
    </row>
    <row r="378" spans="1:15" s="41" customFormat="1" x14ac:dyDescent="0.25">
      <c r="A378" s="41">
        <f>IFERROR(VLOOKUP($C378,'CapEx by WBS and CSA'!$A$3:$C$372,2,FALSE),0)</f>
        <v>0</v>
      </c>
      <c r="B378" s="41">
        <f>IFERROR(VLOOKUP($C378,'CapEx by WBS and CSA'!$A$3:$C$372,3,FALSE),0)</f>
        <v>0</v>
      </c>
      <c r="C378" s="46" t="s">
        <v>2474</v>
      </c>
      <c r="D378" s="46">
        <v>1237</v>
      </c>
      <c r="E378" s="46" t="s">
        <v>673</v>
      </c>
      <c r="F378" s="46" t="s">
        <v>673</v>
      </c>
      <c r="G378" s="46" t="s">
        <v>534</v>
      </c>
      <c r="H378" s="46" t="s">
        <v>2129</v>
      </c>
      <c r="I378" s="45" t="s">
        <v>1633</v>
      </c>
      <c r="J378" s="59">
        <v>43800</v>
      </c>
      <c r="K378" s="72">
        <v>0</v>
      </c>
      <c r="L378" s="72">
        <v>0</v>
      </c>
      <c r="M378" s="72">
        <f>IFERROR(VLOOKUP(C378,'CapEx by WBS and CSA'!$A$3:$P$372,16,FALSE),0)</f>
        <v>0</v>
      </c>
      <c r="N378" s="45" t="s">
        <v>2094</v>
      </c>
      <c r="O378" s="45" t="s">
        <v>2091</v>
      </c>
    </row>
    <row r="379" spans="1:15" s="41" customFormat="1" x14ac:dyDescent="0.25">
      <c r="A379" s="41">
        <f>IFERROR(VLOOKUP($C379,'CapEx by WBS and CSA'!$A$3:$C$372,2,FALSE),0)</f>
        <v>0</v>
      </c>
      <c r="B379" s="41">
        <f>IFERROR(VLOOKUP($C379,'CapEx by WBS and CSA'!$A$3:$C$372,3,FALSE),0)</f>
        <v>0</v>
      </c>
      <c r="C379" s="46" t="s">
        <v>2475</v>
      </c>
      <c r="D379" s="46">
        <v>1226</v>
      </c>
      <c r="E379" s="46" t="s">
        <v>660</v>
      </c>
      <c r="F379" s="46" t="s">
        <v>651</v>
      </c>
      <c r="G379" s="46" t="s">
        <v>534</v>
      </c>
      <c r="H379" s="46" t="s">
        <v>2129</v>
      </c>
      <c r="I379" s="45" t="s">
        <v>1633</v>
      </c>
      <c r="J379" s="59">
        <v>44531</v>
      </c>
      <c r="K379" s="72">
        <v>0</v>
      </c>
      <c r="L379" s="72">
        <v>0</v>
      </c>
      <c r="M379" s="72">
        <f>IFERROR(VLOOKUP(C379,'CapEx by WBS and CSA'!$A$3:$P$372,16,FALSE),0)</f>
        <v>0</v>
      </c>
      <c r="N379" s="45" t="s">
        <v>2094</v>
      </c>
      <c r="O379" s="45" t="s">
        <v>2091</v>
      </c>
    </row>
    <row r="380" spans="1:15" s="41" customFormat="1" x14ac:dyDescent="0.25">
      <c r="A380" s="41">
        <f>IFERROR(VLOOKUP($C380,'CapEx by WBS and CSA'!$A$3:$C$372,2,FALSE),0)</f>
        <v>0</v>
      </c>
      <c r="B380" s="41">
        <f>IFERROR(VLOOKUP($C380,'CapEx by WBS and CSA'!$A$3:$C$372,3,FALSE),0)</f>
        <v>0</v>
      </c>
      <c r="C380" s="46" t="s">
        <v>2476</v>
      </c>
      <c r="D380" s="46">
        <v>1226</v>
      </c>
      <c r="E380" s="46" t="s">
        <v>660</v>
      </c>
      <c r="F380" s="46" t="s">
        <v>651</v>
      </c>
      <c r="G380" s="46" t="s">
        <v>534</v>
      </c>
      <c r="H380" s="46" t="s">
        <v>2129</v>
      </c>
      <c r="I380" s="45" t="s">
        <v>1633</v>
      </c>
      <c r="J380" s="59">
        <v>44896</v>
      </c>
      <c r="K380" s="72">
        <v>-32857.269999999997</v>
      </c>
      <c r="L380" s="72">
        <v>0</v>
      </c>
      <c r="M380" s="72">
        <f>IFERROR(VLOOKUP(C380,'CapEx by WBS and CSA'!$A$3:$P$372,16,FALSE),0)</f>
        <v>0</v>
      </c>
      <c r="N380" s="71"/>
      <c r="O380" s="71"/>
    </row>
    <row r="381" spans="1:15" s="41" customFormat="1" x14ac:dyDescent="0.25">
      <c r="A381" s="41">
        <f>IFERROR(VLOOKUP($C381,'CapEx by WBS and CSA'!$A$3:$C$372,2,FALSE),0)</f>
        <v>0</v>
      </c>
      <c r="B381" s="41">
        <f>IFERROR(VLOOKUP($C381,'CapEx by WBS and CSA'!$A$3:$C$372,3,FALSE),0)</f>
        <v>0</v>
      </c>
      <c r="C381" s="46" t="s">
        <v>2477</v>
      </c>
      <c r="D381" s="46">
        <v>1207</v>
      </c>
      <c r="E381" s="46" t="s">
        <v>660</v>
      </c>
      <c r="F381" s="46" t="s">
        <v>651</v>
      </c>
      <c r="G381" s="46" t="s">
        <v>534</v>
      </c>
      <c r="H381" s="46" t="s">
        <v>2100</v>
      </c>
      <c r="I381" s="45" t="s">
        <v>1633</v>
      </c>
      <c r="J381" s="59">
        <v>45261</v>
      </c>
      <c r="K381" s="72">
        <v>287341.98</v>
      </c>
      <c r="L381" s="72">
        <v>399999.9999996</v>
      </c>
      <c r="M381" s="72">
        <f>IFERROR(VLOOKUP(C381,'CapEx by WBS and CSA'!$A$3:$P$372,16,FALSE),0)</f>
        <v>0</v>
      </c>
      <c r="N381" s="71"/>
      <c r="O381" s="71"/>
    </row>
    <row r="382" spans="1:15" s="41" customFormat="1" x14ac:dyDescent="0.25">
      <c r="A382" s="41" t="str">
        <f>IFERROR(VLOOKUP($C382,'CapEx by WBS and CSA'!$A$3:$C$372,2,FALSE),0)</f>
        <v>CSA0044</v>
      </c>
      <c r="B382" s="41" t="str">
        <f>IFERROR(VLOOKUP($C382,'CapEx by WBS and CSA'!$A$3:$C$372,3,FALSE),0)</f>
        <v>EDRMS Phase 2 (OpenText)</v>
      </c>
      <c r="C382" s="46" t="s">
        <v>91</v>
      </c>
      <c r="D382" s="46">
        <v>1226</v>
      </c>
      <c r="E382" s="46" t="s">
        <v>660</v>
      </c>
      <c r="F382" s="46" t="s">
        <v>651</v>
      </c>
      <c r="G382" s="46" t="s">
        <v>534</v>
      </c>
      <c r="H382" s="46" t="s">
        <v>2100</v>
      </c>
      <c r="I382" s="45" t="s">
        <v>1633</v>
      </c>
      <c r="J382" s="59">
        <v>45627</v>
      </c>
      <c r="K382" s="72">
        <v>0</v>
      </c>
      <c r="L382" s="72">
        <v>0</v>
      </c>
      <c r="M382" s="72">
        <f>IFERROR(VLOOKUP(C382,'CapEx by WBS and CSA'!$A$3:$P$372,16,FALSE),0)</f>
        <v>1958252.7630140514</v>
      </c>
      <c r="N382" s="45" t="s">
        <v>2478</v>
      </c>
      <c r="O382" s="45" t="s">
        <v>2132</v>
      </c>
    </row>
    <row r="383" spans="1:15" s="41" customFormat="1" x14ac:dyDescent="0.25">
      <c r="A383" s="41">
        <f>IFERROR(VLOOKUP($C383,'CapEx by WBS and CSA'!$A$3:$C$372,2,FALSE),0)</f>
        <v>0</v>
      </c>
      <c r="B383" s="41">
        <f>IFERROR(VLOOKUP($C383,'CapEx by WBS and CSA'!$A$3:$C$372,3,FALSE),0)</f>
        <v>0</v>
      </c>
      <c r="C383" s="46" t="s">
        <v>2479</v>
      </c>
      <c r="D383" s="46">
        <v>1243</v>
      </c>
      <c r="E383" s="46" t="s">
        <v>673</v>
      </c>
      <c r="F383" s="46" t="s">
        <v>673</v>
      </c>
      <c r="G383" s="46" t="s">
        <v>534</v>
      </c>
      <c r="H383" s="46" t="s">
        <v>2089</v>
      </c>
      <c r="I383" s="45" t="s">
        <v>1633</v>
      </c>
      <c r="J383" s="59">
        <v>44105</v>
      </c>
      <c r="K383" s="72">
        <v>0</v>
      </c>
      <c r="L383" s="72">
        <v>0</v>
      </c>
      <c r="M383" s="72">
        <f>IFERROR(VLOOKUP(C383,'CapEx by WBS and CSA'!$A$3:$P$372,16,FALSE),0)</f>
        <v>0</v>
      </c>
      <c r="N383" s="45" t="s">
        <v>2094</v>
      </c>
      <c r="O383" s="45" t="s">
        <v>2091</v>
      </c>
    </row>
    <row r="384" spans="1:15" s="41" customFormat="1" x14ac:dyDescent="0.25">
      <c r="A384" s="41">
        <f>IFERROR(VLOOKUP($C384,'CapEx by WBS and CSA'!$A$3:$C$372,2,FALSE),0)</f>
        <v>0</v>
      </c>
      <c r="B384" s="41">
        <f>IFERROR(VLOOKUP($C384,'CapEx by WBS and CSA'!$A$3:$C$372,3,FALSE),0)</f>
        <v>0</v>
      </c>
      <c r="C384" s="46" t="s">
        <v>2480</v>
      </c>
      <c r="D384" s="46">
        <v>1215</v>
      </c>
      <c r="E384" s="46" t="s">
        <v>685</v>
      </c>
      <c r="F384" s="46" t="s">
        <v>673</v>
      </c>
      <c r="G384" s="46" t="s">
        <v>534</v>
      </c>
      <c r="H384" s="46" t="s">
        <v>2100</v>
      </c>
      <c r="I384" s="45" t="s">
        <v>1638</v>
      </c>
      <c r="J384" s="59" t="s">
        <v>2118</v>
      </c>
      <c r="K384" s="72">
        <v>104306.43</v>
      </c>
      <c r="L384" s="72">
        <v>250000.0000004</v>
      </c>
      <c r="M384" s="72">
        <f>IFERROR(VLOOKUP(C384,'CapEx by WBS and CSA'!$A$3:$P$372,16,FALSE),0)</f>
        <v>0</v>
      </c>
      <c r="N384" s="71"/>
      <c r="O384" s="71"/>
    </row>
    <row r="385" spans="1:15" s="41" customFormat="1" x14ac:dyDescent="0.25">
      <c r="A385" s="41">
        <f>IFERROR(VLOOKUP($C385,'CapEx by WBS and CSA'!$A$3:$C$372,2,FALSE),0)</f>
        <v>0</v>
      </c>
      <c r="B385" s="41">
        <f>IFERROR(VLOOKUP($C385,'CapEx by WBS and CSA'!$A$3:$C$372,3,FALSE),0)</f>
        <v>0</v>
      </c>
      <c r="C385" s="46" t="s">
        <v>2481</v>
      </c>
      <c r="D385" s="46">
        <v>1243</v>
      </c>
      <c r="E385" s="46" t="s">
        <v>673</v>
      </c>
      <c r="F385" s="46" t="s">
        <v>673</v>
      </c>
      <c r="G385" s="46" t="s">
        <v>534</v>
      </c>
      <c r="H385" s="46" t="s">
        <v>2117</v>
      </c>
      <c r="I385" s="45" t="s">
        <v>1633</v>
      </c>
      <c r="J385" s="59">
        <v>45383</v>
      </c>
      <c r="K385" s="72">
        <v>2144550.5300000003</v>
      </c>
      <c r="L385" s="72">
        <v>2249999.9999988</v>
      </c>
      <c r="M385" s="72">
        <f>IFERROR(VLOOKUP(C385,'CapEx by WBS and CSA'!$A$3:$P$372,16,FALSE),0)</f>
        <v>0</v>
      </c>
      <c r="N385" s="71"/>
      <c r="O385" s="71"/>
    </row>
    <row r="386" spans="1:15" s="41" customFormat="1" x14ac:dyDescent="0.25">
      <c r="A386" s="41">
        <f>IFERROR(VLOOKUP($C386,'CapEx by WBS and CSA'!$A$3:$C$372,2,FALSE),0)</f>
        <v>0</v>
      </c>
      <c r="B386" s="41">
        <f>IFERROR(VLOOKUP($C386,'CapEx by WBS and CSA'!$A$3:$C$372,3,FALSE),0)</f>
        <v>0</v>
      </c>
      <c r="C386" s="46" t="s">
        <v>2482</v>
      </c>
      <c r="D386" s="46">
        <v>1243</v>
      </c>
      <c r="E386" s="46" t="s">
        <v>673</v>
      </c>
      <c r="F386" s="46" t="s">
        <v>673</v>
      </c>
      <c r="G386" s="46" t="s">
        <v>534</v>
      </c>
      <c r="H386" s="46" t="s">
        <v>2089</v>
      </c>
      <c r="I386" s="45" t="s">
        <v>1633</v>
      </c>
      <c r="J386" s="59">
        <v>42736</v>
      </c>
      <c r="K386" s="72">
        <v>0</v>
      </c>
      <c r="L386" s="72">
        <v>0</v>
      </c>
      <c r="M386" s="72">
        <f>IFERROR(VLOOKUP(C386,'CapEx by WBS and CSA'!$A$3:$P$372,16,FALSE),0)</f>
        <v>0</v>
      </c>
      <c r="N386" s="45" t="s">
        <v>2094</v>
      </c>
      <c r="O386" s="45" t="s">
        <v>2091</v>
      </c>
    </row>
    <row r="387" spans="1:15" s="41" customFormat="1" x14ac:dyDescent="0.25">
      <c r="A387" s="41">
        <f>IFERROR(VLOOKUP($C387,'CapEx by WBS and CSA'!$A$3:$C$372,2,FALSE),0)</f>
        <v>0</v>
      </c>
      <c r="B387" s="41">
        <f>IFERROR(VLOOKUP($C387,'CapEx by WBS and CSA'!$A$3:$C$372,3,FALSE),0)</f>
        <v>0</v>
      </c>
      <c r="C387" s="46" t="s">
        <v>2483</v>
      </c>
      <c r="D387" s="46">
        <v>1215</v>
      </c>
      <c r="E387" s="46" t="s">
        <v>685</v>
      </c>
      <c r="F387" s="46" t="s">
        <v>673</v>
      </c>
      <c r="G387" s="46" t="s">
        <v>534</v>
      </c>
      <c r="H387" s="46" t="s">
        <v>2117</v>
      </c>
      <c r="I387" s="45" t="s">
        <v>1633</v>
      </c>
      <c r="J387" s="59">
        <v>43800</v>
      </c>
      <c r="K387" s="72">
        <v>0</v>
      </c>
      <c r="L387" s="72">
        <v>0</v>
      </c>
      <c r="M387" s="72">
        <f>IFERROR(VLOOKUP(C387,'CapEx by WBS and CSA'!$A$3:$P$372,16,FALSE),0)</f>
        <v>0</v>
      </c>
      <c r="N387" s="45" t="s">
        <v>2094</v>
      </c>
      <c r="O387" s="45" t="s">
        <v>2091</v>
      </c>
    </row>
    <row r="388" spans="1:15" s="41" customFormat="1" x14ac:dyDescent="0.25">
      <c r="A388" s="41">
        <f>IFERROR(VLOOKUP($C388,'CapEx by WBS and CSA'!$A$3:$C$372,2,FALSE),0)</f>
        <v>0</v>
      </c>
      <c r="B388" s="41">
        <f>IFERROR(VLOOKUP($C388,'CapEx by WBS and CSA'!$A$3:$C$372,3,FALSE),0)</f>
        <v>0</v>
      </c>
      <c r="C388" s="46" t="s">
        <v>2484</v>
      </c>
      <c r="D388" s="46">
        <v>1215</v>
      </c>
      <c r="E388" s="46" t="s">
        <v>685</v>
      </c>
      <c r="F388" s="46" t="s">
        <v>673</v>
      </c>
      <c r="G388" s="46" t="s">
        <v>534</v>
      </c>
      <c r="H388" s="46" t="s">
        <v>2089</v>
      </c>
      <c r="I388" s="45">
        <v>0</v>
      </c>
      <c r="J388" s="71"/>
      <c r="K388" s="72">
        <v>0</v>
      </c>
      <c r="L388" s="72">
        <v>0</v>
      </c>
      <c r="M388" s="72">
        <f>IFERROR(VLOOKUP(C388,'CapEx by WBS and CSA'!$A$3:$P$372,16,FALSE),0)</f>
        <v>0</v>
      </c>
      <c r="N388" s="45" t="s">
        <v>2094</v>
      </c>
      <c r="O388" s="45" t="s">
        <v>2091</v>
      </c>
    </row>
    <row r="389" spans="1:15" s="41" customFormat="1" x14ac:dyDescent="0.25">
      <c r="A389" s="41">
        <f>IFERROR(VLOOKUP($C389,'CapEx by WBS and CSA'!$A$3:$C$372,2,FALSE),0)</f>
        <v>0</v>
      </c>
      <c r="B389" s="41">
        <f>IFERROR(VLOOKUP($C389,'CapEx by WBS and CSA'!$A$3:$C$372,3,FALSE),0)</f>
        <v>0</v>
      </c>
      <c r="C389" s="46" t="s">
        <v>2485</v>
      </c>
      <c r="D389" s="46">
        <v>1243</v>
      </c>
      <c r="E389" s="46" t="s">
        <v>673</v>
      </c>
      <c r="F389" s="46" t="s">
        <v>673</v>
      </c>
      <c r="G389" s="46" t="s">
        <v>534</v>
      </c>
      <c r="H389" s="46" t="s">
        <v>2113</v>
      </c>
      <c r="I389" s="45" t="s">
        <v>1638</v>
      </c>
      <c r="J389" s="59" t="s">
        <v>2486</v>
      </c>
      <c r="K389" s="72">
        <v>6620.87</v>
      </c>
      <c r="L389" s="72">
        <v>0</v>
      </c>
      <c r="M389" s="72">
        <f>IFERROR(VLOOKUP(C389,'CapEx by WBS and CSA'!$A$3:$P$372,16,FALSE),0)</f>
        <v>0</v>
      </c>
      <c r="N389" s="71"/>
      <c r="O389" s="71"/>
    </row>
    <row r="390" spans="1:15" s="41" customFormat="1" x14ac:dyDescent="0.25">
      <c r="A390" s="41">
        <f>IFERROR(VLOOKUP($C390,'CapEx by WBS and CSA'!$A$3:$C$372,2,FALSE),0)</f>
        <v>0</v>
      </c>
      <c r="B390" s="41">
        <f>IFERROR(VLOOKUP($C390,'CapEx by WBS and CSA'!$A$3:$C$372,3,FALSE),0)</f>
        <v>0</v>
      </c>
      <c r="C390" s="46" t="s">
        <v>2487</v>
      </c>
      <c r="D390" s="46">
        <v>1215</v>
      </c>
      <c r="E390" s="46" t="s">
        <v>685</v>
      </c>
      <c r="F390" s="46" t="s">
        <v>673</v>
      </c>
      <c r="G390" s="46" t="s">
        <v>534</v>
      </c>
      <c r="H390" s="46" t="s">
        <v>2100</v>
      </c>
      <c r="I390" s="45" t="s">
        <v>1638</v>
      </c>
      <c r="J390" s="59" t="s">
        <v>2118</v>
      </c>
      <c r="K390" s="72">
        <v>408183.76</v>
      </c>
      <c r="L390" s="72">
        <v>300000</v>
      </c>
      <c r="M390" s="72">
        <f>IFERROR(VLOOKUP(C390,'CapEx by WBS and CSA'!$A$3:$P$372,16,FALSE),0)</f>
        <v>0</v>
      </c>
      <c r="N390" s="71"/>
      <c r="O390" s="71"/>
    </row>
    <row r="391" spans="1:15" s="41" customFormat="1" x14ac:dyDescent="0.25">
      <c r="A391" s="41">
        <f>IFERROR(VLOOKUP($C391,'CapEx by WBS and CSA'!$A$3:$C$372,2,FALSE),0)</f>
        <v>0</v>
      </c>
      <c r="B391" s="41">
        <f>IFERROR(VLOOKUP($C391,'CapEx by WBS and CSA'!$A$3:$C$372,3,FALSE),0)</f>
        <v>0</v>
      </c>
      <c r="C391" s="46" t="s">
        <v>2488</v>
      </c>
      <c r="D391" s="46">
        <v>1213</v>
      </c>
      <c r="E391" s="46" t="s">
        <v>679</v>
      </c>
      <c r="F391" s="46" t="s">
        <v>673</v>
      </c>
      <c r="G391" s="46" t="s">
        <v>534</v>
      </c>
      <c r="H391" s="46" t="s">
        <v>2124</v>
      </c>
      <c r="I391" s="45" t="s">
        <v>1633</v>
      </c>
      <c r="J391" s="59">
        <v>43070</v>
      </c>
      <c r="K391" s="72">
        <v>0</v>
      </c>
      <c r="L391" s="72">
        <v>0</v>
      </c>
      <c r="M391" s="72">
        <f>IFERROR(VLOOKUP(C391,'CapEx by WBS and CSA'!$A$3:$P$372,16,FALSE),0)</f>
        <v>0</v>
      </c>
      <c r="N391" s="45" t="s">
        <v>2094</v>
      </c>
      <c r="O391" s="45" t="s">
        <v>2091</v>
      </c>
    </row>
    <row r="392" spans="1:15" s="41" customFormat="1" x14ac:dyDescent="0.25">
      <c r="A392" s="41">
        <f>IFERROR(VLOOKUP($C392,'CapEx by WBS and CSA'!$A$3:$C$372,2,FALSE),0)</f>
        <v>0</v>
      </c>
      <c r="B392" s="41">
        <f>IFERROR(VLOOKUP($C392,'CapEx by WBS and CSA'!$A$3:$C$372,3,FALSE),0)</f>
        <v>0</v>
      </c>
      <c r="C392" s="46" t="s">
        <v>2489</v>
      </c>
      <c r="D392" s="46">
        <v>1235</v>
      </c>
      <c r="E392" s="46" t="s">
        <v>673</v>
      </c>
      <c r="F392" s="46" t="s">
        <v>673</v>
      </c>
      <c r="G392" s="46" t="s">
        <v>534</v>
      </c>
      <c r="H392" s="46" t="s">
        <v>2129</v>
      </c>
      <c r="I392" s="45" t="s">
        <v>1633</v>
      </c>
      <c r="J392" s="59">
        <v>45992</v>
      </c>
      <c r="K392" s="72">
        <v>0</v>
      </c>
      <c r="L392" s="72">
        <v>0</v>
      </c>
      <c r="M392" s="72">
        <f>IFERROR(VLOOKUP(C392,'CapEx by WBS and CSA'!$A$3:$P$372,16,FALSE),0)</f>
        <v>0</v>
      </c>
      <c r="N392" s="71"/>
      <c r="O392" s="71"/>
    </row>
    <row r="393" spans="1:15" s="41" customFormat="1" x14ac:dyDescent="0.25">
      <c r="A393" s="41">
        <f>IFERROR(VLOOKUP($C393,'CapEx by WBS and CSA'!$A$3:$C$372,2,FALSE),0)</f>
        <v>0</v>
      </c>
      <c r="B393" s="41">
        <f>IFERROR(VLOOKUP($C393,'CapEx by WBS and CSA'!$A$3:$C$372,3,FALSE),0)</f>
        <v>0</v>
      </c>
      <c r="C393" s="46" t="s">
        <v>2490</v>
      </c>
      <c r="D393" s="46">
        <v>1235</v>
      </c>
      <c r="E393" s="46" t="s">
        <v>673</v>
      </c>
      <c r="F393" s="46" t="s">
        <v>673</v>
      </c>
      <c r="G393" s="46" t="s">
        <v>534</v>
      </c>
      <c r="H393" s="46" t="s">
        <v>2129</v>
      </c>
      <c r="I393" s="45" t="s">
        <v>1633</v>
      </c>
      <c r="J393" s="59">
        <v>45992</v>
      </c>
      <c r="K393" s="72">
        <v>0</v>
      </c>
      <c r="L393" s="72">
        <v>0</v>
      </c>
      <c r="M393" s="72">
        <f>IFERROR(VLOOKUP(C393,'CapEx by WBS and CSA'!$A$3:$P$372,16,FALSE),0)</f>
        <v>0</v>
      </c>
      <c r="N393" s="71"/>
      <c r="O393" s="71"/>
    </row>
    <row r="394" spans="1:15" s="41" customFormat="1" x14ac:dyDescent="0.25">
      <c r="A394" s="41">
        <f>IFERROR(VLOOKUP($C394,'CapEx by WBS and CSA'!$A$3:$C$372,2,FALSE),0)</f>
        <v>0</v>
      </c>
      <c r="B394" s="41">
        <f>IFERROR(VLOOKUP($C394,'CapEx by WBS and CSA'!$A$3:$C$372,3,FALSE),0)</f>
        <v>0</v>
      </c>
      <c r="C394" s="46" t="s">
        <v>2491</v>
      </c>
      <c r="D394" s="46">
        <v>1246</v>
      </c>
      <c r="E394" s="46" t="s">
        <v>695</v>
      </c>
      <c r="F394" s="46" t="s">
        <v>651</v>
      </c>
      <c r="G394" s="46" t="s">
        <v>534</v>
      </c>
      <c r="H394" s="46" t="s">
        <v>2100</v>
      </c>
      <c r="I394" s="45" t="s">
        <v>1633</v>
      </c>
      <c r="J394" s="59">
        <v>44531</v>
      </c>
      <c r="K394" s="72">
        <v>0</v>
      </c>
      <c r="L394" s="72">
        <v>0</v>
      </c>
      <c r="M394" s="72">
        <f>IFERROR(VLOOKUP(C394,'CapEx by WBS and CSA'!$A$3:$P$372,16,FALSE),0)</f>
        <v>0</v>
      </c>
      <c r="N394" s="45" t="s">
        <v>2094</v>
      </c>
      <c r="O394" s="45" t="s">
        <v>2091</v>
      </c>
    </row>
    <row r="395" spans="1:15" s="41" customFormat="1" x14ac:dyDescent="0.25">
      <c r="A395" s="41">
        <f>IFERROR(VLOOKUP($C395,'CapEx by WBS and CSA'!$A$3:$C$372,2,FALSE),0)</f>
        <v>0</v>
      </c>
      <c r="B395" s="41">
        <f>IFERROR(VLOOKUP($C395,'CapEx by WBS and CSA'!$A$3:$C$372,3,FALSE),0)</f>
        <v>0</v>
      </c>
      <c r="C395" s="46" t="s">
        <v>2492</v>
      </c>
      <c r="D395" s="46">
        <v>1210</v>
      </c>
      <c r="E395" s="46" t="s">
        <v>671</v>
      </c>
      <c r="F395" s="46" t="s">
        <v>673</v>
      </c>
      <c r="G395" s="46" t="s">
        <v>534</v>
      </c>
      <c r="H395" s="46" t="s">
        <v>2100</v>
      </c>
      <c r="I395" s="45" t="s">
        <v>1633</v>
      </c>
      <c r="J395" s="59">
        <v>43800</v>
      </c>
      <c r="K395" s="72">
        <v>0</v>
      </c>
      <c r="L395" s="72">
        <v>0</v>
      </c>
      <c r="M395" s="72">
        <f>IFERROR(VLOOKUP(C395,'CapEx by WBS and CSA'!$A$3:$P$372,16,FALSE),0)</f>
        <v>0</v>
      </c>
      <c r="N395" s="45" t="s">
        <v>2094</v>
      </c>
      <c r="O395" s="45" t="s">
        <v>2091</v>
      </c>
    </row>
    <row r="396" spans="1:15" s="41" customFormat="1" x14ac:dyDescent="0.25">
      <c r="A396" s="41">
        <f>IFERROR(VLOOKUP($C396,'CapEx by WBS and CSA'!$A$3:$C$372,2,FALSE),0)</f>
        <v>0</v>
      </c>
      <c r="B396" s="41">
        <f>IFERROR(VLOOKUP($C396,'CapEx by WBS and CSA'!$A$3:$C$372,3,FALSE),0)</f>
        <v>0</v>
      </c>
      <c r="C396" s="46" t="s">
        <v>2493</v>
      </c>
      <c r="D396" s="46">
        <v>1210</v>
      </c>
      <c r="E396" s="46" t="s">
        <v>671</v>
      </c>
      <c r="F396" s="46" t="s">
        <v>673</v>
      </c>
      <c r="G396" s="46" t="s">
        <v>534</v>
      </c>
      <c r="H396" s="46" t="s">
        <v>2129</v>
      </c>
      <c r="I396" s="45" t="s">
        <v>1633</v>
      </c>
      <c r="J396" s="59">
        <v>42736</v>
      </c>
      <c r="K396" s="72">
        <v>0</v>
      </c>
      <c r="L396" s="72">
        <v>0</v>
      </c>
      <c r="M396" s="72">
        <f>IFERROR(VLOOKUP(C396,'CapEx by WBS and CSA'!$A$3:$P$372,16,FALSE),0)</f>
        <v>0</v>
      </c>
      <c r="N396" s="45" t="s">
        <v>2094</v>
      </c>
      <c r="O396" s="45" t="s">
        <v>2091</v>
      </c>
    </row>
    <row r="397" spans="1:15" s="41" customFormat="1" x14ac:dyDescent="0.25">
      <c r="A397" s="41">
        <f>IFERROR(VLOOKUP($C397,'CapEx by WBS and CSA'!$A$3:$C$372,2,FALSE),0)</f>
        <v>0</v>
      </c>
      <c r="B397" s="41">
        <f>IFERROR(VLOOKUP($C397,'CapEx by WBS and CSA'!$A$3:$C$372,3,FALSE),0)</f>
        <v>0</v>
      </c>
      <c r="C397" s="46" t="s">
        <v>2494</v>
      </c>
      <c r="D397" s="46">
        <v>1210</v>
      </c>
      <c r="E397" s="46" t="s">
        <v>671</v>
      </c>
      <c r="F397" s="46" t="s">
        <v>673</v>
      </c>
      <c r="G397" s="46" t="s">
        <v>534</v>
      </c>
      <c r="H397" s="46" t="s">
        <v>2100</v>
      </c>
      <c r="I397" s="45" t="s">
        <v>1633</v>
      </c>
      <c r="J397" s="59">
        <v>44531</v>
      </c>
      <c r="K397" s="72">
        <v>0</v>
      </c>
      <c r="L397" s="72">
        <v>0</v>
      </c>
      <c r="M397" s="72">
        <f>IFERROR(VLOOKUP(C397,'CapEx by WBS and CSA'!$A$3:$P$372,16,FALSE),0)</f>
        <v>0</v>
      </c>
      <c r="N397" s="45" t="s">
        <v>2094</v>
      </c>
      <c r="O397" s="45" t="s">
        <v>2091</v>
      </c>
    </row>
    <row r="398" spans="1:15" s="41" customFormat="1" x14ac:dyDescent="0.25">
      <c r="A398" s="41">
        <f>IFERROR(VLOOKUP($C398,'CapEx by WBS and CSA'!$A$3:$C$372,2,FALSE),0)</f>
        <v>0</v>
      </c>
      <c r="B398" s="41">
        <f>IFERROR(VLOOKUP($C398,'CapEx by WBS and CSA'!$A$3:$C$372,3,FALSE),0)</f>
        <v>0</v>
      </c>
      <c r="C398" s="46" t="s">
        <v>2495</v>
      </c>
      <c r="D398" s="46">
        <v>1239</v>
      </c>
      <c r="E398" s="46" t="s">
        <v>742</v>
      </c>
      <c r="F398" s="46" t="s">
        <v>673</v>
      </c>
      <c r="G398" s="46" t="s">
        <v>534</v>
      </c>
      <c r="H398" s="46" t="s">
        <v>2100</v>
      </c>
      <c r="I398" s="45" t="s">
        <v>1633</v>
      </c>
      <c r="J398" s="59">
        <v>44531</v>
      </c>
      <c r="K398" s="72">
        <v>0</v>
      </c>
      <c r="L398" s="72">
        <v>0</v>
      </c>
      <c r="M398" s="72">
        <f>IFERROR(VLOOKUP(C398,'CapEx by WBS and CSA'!$A$3:$P$372,16,FALSE),0)</f>
        <v>0</v>
      </c>
      <c r="N398" s="45" t="s">
        <v>2094</v>
      </c>
      <c r="O398" s="45" t="s">
        <v>2091</v>
      </c>
    </row>
    <row r="399" spans="1:15" s="41" customFormat="1" x14ac:dyDescent="0.25">
      <c r="A399" s="41">
        <f>IFERROR(VLOOKUP($C399,'CapEx by WBS and CSA'!$A$3:$C$372,2,FALSE),0)</f>
        <v>0</v>
      </c>
      <c r="B399" s="41">
        <f>IFERROR(VLOOKUP($C399,'CapEx by WBS and CSA'!$A$3:$C$372,3,FALSE),0)</f>
        <v>0</v>
      </c>
      <c r="C399" s="46" t="s">
        <v>2496</v>
      </c>
      <c r="D399" s="46">
        <v>1210</v>
      </c>
      <c r="E399" s="46" t="s">
        <v>671</v>
      </c>
      <c r="F399" s="46" t="s">
        <v>673</v>
      </c>
      <c r="G399" s="46" t="s">
        <v>534</v>
      </c>
      <c r="H399" s="46" t="s">
        <v>2100</v>
      </c>
      <c r="I399" s="45" t="s">
        <v>1638</v>
      </c>
      <c r="J399" s="59" t="s">
        <v>2118</v>
      </c>
      <c r="K399" s="72">
        <v>825990.63000000012</v>
      </c>
      <c r="L399" s="72">
        <v>1205000.0000004</v>
      </c>
      <c r="M399" s="72">
        <f>IFERROR(VLOOKUP(C399,'CapEx by WBS and CSA'!$A$3:$P$372,16,FALSE),0)</f>
        <v>0</v>
      </c>
      <c r="N399" s="71"/>
      <c r="O399" s="71"/>
    </row>
    <row r="400" spans="1:15" s="41" customFormat="1" x14ac:dyDescent="0.25">
      <c r="A400" s="41">
        <f>IFERROR(VLOOKUP($C400,'CapEx by WBS and CSA'!$A$3:$C$372,2,FALSE),0)</f>
        <v>0</v>
      </c>
      <c r="B400" s="41">
        <f>IFERROR(VLOOKUP($C400,'CapEx by WBS and CSA'!$A$3:$C$372,3,FALSE),0)</f>
        <v>0</v>
      </c>
      <c r="C400" s="46" t="s">
        <v>2497</v>
      </c>
      <c r="D400" s="46">
        <v>1238</v>
      </c>
      <c r="E400" s="46" t="s">
        <v>738</v>
      </c>
      <c r="F400" s="46" t="s">
        <v>673</v>
      </c>
      <c r="G400" s="46" t="s">
        <v>534</v>
      </c>
      <c r="H400" s="46" t="s">
        <v>2089</v>
      </c>
      <c r="I400" s="45" t="s">
        <v>1650</v>
      </c>
      <c r="J400" s="59" t="s">
        <v>1651</v>
      </c>
      <c r="K400" s="72">
        <v>0</v>
      </c>
      <c r="L400" s="72">
        <v>0</v>
      </c>
      <c r="M400" s="72">
        <f>IFERROR(VLOOKUP(C400,'CapEx by WBS and CSA'!$A$3:$P$372,16,FALSE),0)</f>
        <v>0</v>
      </c>
      <c r="N400" s="45" t="s">
        <v>2094</v>
      </c>
      <c r="O400" s="45" t="s">
        <v>2091</v>
      </c>
    </row>
    <row r="401" spans="1:15" s="41" customFormat="1" x14ac:dyDescent="0.25">
      <c r="A401" s="41">
        <f>IFERROR(VLOOKUP($C401,'CapEx by WBS and CSA'!$A$3:$C$372,2,FALSE),0)</f>
        <v>0</v>
      </c>
      <c r="B401" s="41">
        <f>IFERROR(VLOOKUP($C401,'CapEx by WBS and CSA'!$A$3:$C$372,3,FALSE),0)</f>
        <v>0</v>
      </c>
      <c r="C401" s="46" t="s">
        <v>2498</v>
      </c>
      <c r="D401" s="46">
        <v>1213</v>
      </c>
      <c r="E401" s="46" t="s">
        <v>679</v>
      </c>
      <c r="F401" s="46" t="s">
        <v>673</v>
      </c>
      <c r="G401" s="46" t="s">
        <v>534</v>
      </c>
      <c r="H401" s="46" t="s">
        <v>2113</v>
      </c>
      <c r="I401" s="45" t="s">
        <v>1650</v>
      </c>
      <c r="J401" s="59" t="s">
        <v>1696</v>
      </c>
      <c r="K401" s="72">
        <v>0</v>
      </c>
      <c r="L401" s="72">
        <v>0</v>
      </c>
      <c r="M401" s="72">
        <f>IFERROR(VLOOKUP(C401,'CapEx by WBS and CSA'!$A$3:$P$372,16,FALSE),0)</f>
        <v>0</v>
      </c>
      <c r="N401" s="71"/>
      <c r="O401" s="71"/>
    </row>
    <row r="402" spans="1:15" s="41" customFormat="1" x14ac:dyDescent="0.25">
      <c r="A402" s="41">
        <f>IFERROR(VLOOKUP($C402,'CapEx by WBS and CSA'!$A$3:$C$372,2,FALSE),0)</f>
        <v>0</v>
      </c>
      <c r="B402" s="41">
        <f>IFERROR(VLOOKUP($C402,'CapEx by WBS and CSA'!$A$3:$C$372,3,FALSE),0)</f>
        <v>0</v>
      </c>
      <c r="C402" s="46" t="s">
        <v>2499</v>
      </c>
      <c r="D402" s="46">
        <v>1238</v>
      </c>
      <c r="E402" s="46" t="s">
        <v>738</v>
      </c>
      <c r="F402" s="46" t="s">
        <v>673</v>
      </c>
      <c r="G402" s="46" t="s">
        <v>534</v>
      </c>
      <c r="H402" s="46" t="s">
        <v>2089</v>
      </c>
      <c r="I402" s="45" t="s">
        <v>1650</v>
      </c>
      <c r="J402" s="59" t="s">
        <v>1696</v>
      </c>
      <c r="K402" s="72">
        <v>0</v>
      </c>
      <c r="L402" s="72">
        <v>0</v>
      </c>
      <c r="M402" s="72">
        <f>IFERROR(VLOOKUP(C402,'CapEx by WBS and CSA'!$A$3:$P$372,16,FALSE),0)</f>
        <v>0</v>
      </c>
      <c r="N402" s="45" t="s">
        <v>2094</v>
      </c>
      <c r="O402" s="45" t="s">
        <v>2091</v>
      </c>
    </row>
    <row r="403" spans="1:15" s="41" customFormat="1" x14ac:dyDescent="0.25">
      <c r="A403" s="41">
        <f>IFERROR(VLOOKUP($C403,'CapEx by WBS and CSA'!$A$3:$C$372,2,FALSE),0)</f>
        <v>0</v>
      </c>
      <c r="B403" s="41">
        <f>IFERROR(VLOOKUP($C403,'CapEx by WBS and CSA'!$A$3:$C$372,3,FALSE),0)</f>
        <v>0</v>
      </c>
      <c r="C403" s="46" t="s">
        <v>2500</v>
      </c>
      <c r="D403" s="46">
        <v>1213</v>
      </c>
      <c r="E403" s="46" t="s">
        <v>679</v>
      </c>
      <c r="F403" s="46" t="s">
        <v>673</v>
      </c>
      <c r="G403" s="46" t="s">
        <v>534</v>
      </c>
      <c r="H403" s="46" t="s">
        <v>2113</v>
      </c>
      <c r="I403" s="45" t="s">
        <v>1650</v>
      </c>
      <c r="J403" s="59" t="s">
        <v>1696</v>
      </c>
      <c r="K403" s="72">
        <v>0</v>
      </c>
      <c r="L403" s="72">
        <v>0</v>
      </c>
      <c r="M403" s="72">
        <f>IFERROR(VLOOKUP(C403,'CapEx by WBS and CSA'!$A$3:$P$372,16,FALSE),0)</f>
        <v>0</v>
      </c>
      <c r="N403" s="45" t="s">
        <v>2094</v>
      </c>
      <c r="O403" s="45" t="s">
        <v>2091</v>
      </c>
    </row>
    <row r="404" spans="1:15" s="41" customFormat="1" x14ac:dyDescent="0.25">
      <c r="A404" s="41">
        <f>IFERROR(VLOOKUP($C404,'CapEx by WBS and CSA'!$A$3:$C$372,2,FALSE),0)</f>
        <v>0</v>
      </c>
      <c r="B404" s="41">
        <f>IFERROR(VLOOKUP($C404,'CapEx by WBS and CSA'!$A$3:$C$372,3,FALSE),0)</f>
        <v>0</v>
      </c>
      <c r="C404" s="46" t="s">
        <v>2501</v>
      </c>
      <c r="D404" s="46">
        <v>1213</v>
      </c>
      <c r="E404" s="46" t="s">
        <v>679</v>
      </c>
      <c r="F404" s="46" t="s">
        <v>673</v>
      </c>
      <c r="G404" s="46" t="s">
        <v>534</v>
      </c>
      <c r="H404" s="46" t="s">
        <v>2100</v>
      </c>
      <c r="I404" s="45" t="s">
        <v>1638</v>
      </c>
      <c r="J404" s="59" t="s">
        <v>2118</v>
      </c>
      <c r="K404" s="72">
        <v>58545.19</v>
      </c>
      <c r="L404" s="72">
        <v>399999.9999996</v>
      </c>
      <c r="M404" s="72">
        <f>IFERROR(VLOOKUP(C404,'CapEx by WBS and CSA'!$A$3:$P$372,16,FALSE),0)</f>
        <v>0</v>
      </c>
      <c r="N404" s="71"/>
      <c r="O404" s="71"/>
    </row>
    <row r="405" spans="1:15" s="41" customFormat="1" x14ac:dyDescent="0.25">
      <c r="A405" s="41">
        <f>IFERROR(VLOOKUP($C405,'CapEx by WBS and CSA'!$A$3:$C$372,2,FALSE),0)</f>
        <v>0</v>
      </c>
      <c r="B405" s="41">
        <f>IFERROR(VLOOKUP($C405,'CapEx by WBS and CSA'!$A$3:$C$372,3,FALSE),0)</f>
        <v>0</v>
      </c>
      <c r="C405" s="46" t="s">
        <v>2502</v>
      </c>
      <c r="D405" s="46">
        <v>1238</v>
      </c>
      <c r="E405" s="46" t="s">
        <v>738</v>
      </c>
      <c r="F405" s="46" t="s">
        <v>673</v>
      </c>
      <c r="G405" s="46" t="s">
        <v>534</v>
      </c>
      <c r="H405" s="46" t="s">
        <v>2089</v>
      </c>
      <c r="I405" s="45" t="s">
        <v>1633</v>
      </c>
      <c r="J405" s="59">
        <v>42887</v>
      </c>
      <c r="K405" s="72">
        <v>0</v>
      </c>
      <c r="L405" s="72">
        <v>0</v>
      </c>
      <c r="M405" s="72">
        <f>IFERROR(VLOOKUP(C405,'CapEx by WBS and CSA'!$A$3:$P$372,16,FALSE),0)</f>
        <v>0</v>
      </c>
      <c r="N405" s="45" t="s">
        <v>2094</v>
      </c>
      <c r="O405" s="45" t="s">
        <v>2091</v>
      </c>
    </row>
    <row r="406" spans="1:15" s="41" customFormat="1" x14ac:dyDescent="0.25">
      <c r="A406" s="41">
        <f>IFERROR(VLOOKUP($C406,'CapEx by WBS and CSA'!$A$3:$C$372,2,FALSE),0)</f>
        <v>0</v>
      </c>
      <c r="B406" s="41">
        <f>IFERROR(VLOOKUP($C406,'CapEx by WBS and CSA'!$A$3:$C$372,3,FALSE),0)</f>
        <v>0</v>
      </c>
      <c r="C406" s="46" t="s">
        <v>2503</v>
      </c>
      <c r="D406" s="46">
        <v>1213</v>
      </c>
      <c r="E406" s="46" t="s">
        <v>679</v>
      </c>
      <c r="F406" s="46" t="s">
        <v>673</v>
      </c>
      <c r="G406" s="46" t="s">
        <v>534</v>
      </c>
      <c r="H406" s="46" t="s">
        <v>2089</v>
      </c>
      <c r="I406" s="45">
        <v>0</v>
      </c>
      <c r="J406" s="71"/>
      <c r="K406" s="72">
        <v>0</v>
      </c>
      <c r="L406" s="72">
        <v>0</v>
      </c>
      <c r="M406" s="72">
        <f>IFERROR(VLOOKUP(C406,'CapEx by WBS and CSA'!$A$3:$P$372,16,FALSE),0)</f>
        <v>0</v>
      </c>
      <c r="N406" s="45" t="s">
        <v>2094</v>
      </c>
      <c r="O406" s="45" t="s">
        <v>2091</v>
      </c>
    </row>
    <row r="407" spans="1:15" s="41" customFormat="1" x14ac:dyDescent="0.25">
      <c r="A407" s="41">
        <f>IFERROR(VLOOKUP($C407,'CapEx by WBS and CSA'!$A$3:$C$372,2,FALSE),0)</f>
        <v>0</v>
      </c>
      <c r="B407" s="41">
        <f>IFERROR(VLOOKUP($C407,'CapEx by WBS and CSA'!$A$3:$C$372,3,FALSE),0)</f>
        <v>0</v>
      </c>
      <c r="C407" s="46" t="s">
        <v>2504</v>
      </c>
      <c r="D407" s="46">
        <v>1213</v>
      </c>
      <c r="E407" s="46" t="s">
        <v>679</v>
      </c>
      <c r="F407" s="46" t="s">
        <v>673</v>
      </c>
      <c r="G407" s="46" t="s">
        <v>534</v>
      </c>
      <c r="H407" s="46" t="s">
        <v>2100</v>
      </c>
      <c r="I407" s="45" t="s">
        <v>1633</v>
      </c>
      <c r="J407" s="59">
        <v>45170</v>
      </c>
      <c r="K407" s="72">
        <v>219585.49999999997</v>
      </c>
      <c r="L407" s="72">
        <v>50000.000000400003</v>
      </c>
      <c r="M407" s="72">
        <f>IFERROR(VLOOKUP(C407,'CapEx by WBS and CSA'!$A$3:$P$372,16,FALSE),0)</f>
        <v>0</v>
      </c>
      <c r="N407" s="71"/>
      <c r="O407" s="71"/>
    </row>
    <row r="408" spans="1:15" s="41" customFormat="1" x14ac:dyDescent="0.25">
      <c r="A408" s="41">
        <f>IFERROR(VLOOKUP($C408,'CapEx by WBS and CSA'!$A$3:$C$372,2,FALSE),0)</f>
        <v>0</v>
      </c>
      <c r="B408" s="41">
        <f>IFERROR(VLOOKUP($C408,'CapEx by WBS and CSA'!$A$3:$C$372,3,FALSE),0)</f>
        <v>0</v>
      </c>
      <c r="C408" s="46" t="s">
        <v>2505</v>
      </c>
      <c r="D408" s="46">
        <v>1213</v>
      </c>
      <c r="E408" s="46" t="s">
        <v>679</v>
      </c>
      <c r="F408" s="46" t="s">
        <v>673</v>
      </c>
      <c r="G408" s="46" t="s">
        <v>534</v>
      </c>
      <c r="H408" s="46" t="s">
        <v>2089</v>
      </c>
      <c r="I408" s="45">
        <v>0</v>
      </c>
      <c r="J408" s="71"/>
      <c r="K408" s="72">
        <v>0</v>
      </c>
      <c r="L408" s="72">
        <v>0</v>
      </c>
      <c r="M408" s="72">
        <f>IFERROR(VLOOKUP(C408,'CapEx by WBS and CSA'!$A$3:$P$372,16,FALSE),0)</f>
        <v>0</v>
      </c>
      <c r="N408" s="45" t="s">
        <v>2094</v>
      </c>
      <c r="O408" s="45" t="s">
        <v>2091</v>
      </c>
    </row>
    <row r="409" spans="1:15" s="41" customFormat="1" x14ac:dyDescent="0.25">
      <c r="A409" s="41">
        <f>IFERROR(VLOOKUP($C409,'CapEx by WBS and CSA'!$A$3:$C$372,2,FALSE),0)</f>
        <v>0</v>
      </c>
      <c r="B409" s="41">
        <f>IFERROR(VLOOKUP($C409,'CapEx by WBS and CSA'!$A$3:$C$372,3,FALSE),0)</f>
        <v>0</v>
      </c>
      <c r="C409" s="46" t="s">
        <v>2506</v>
      </c>
      <c r="D409" s="46">
        <v>1210</v>
      </c>
      <c r="E409" s="46" t="s">
        <v>671</v>
      </c>
      <c r="F409" s="46" t="s">
        <v>673</v>
      </c>
      <c r="G409" s="46" t="s">
        <v>534</v>
      </c>
      <c r="H409" s="46" t="s">
        <v>2117</v>
      </c>
      <c r="I409" s="45">
        <v>0</v>
      </c>
      <c r="J409" s="71"/>
      <c r="K409" s="72">
        <v>0</v>
      </c>
      <c r="L409" s="72">
        <v>0</v>
      </c>
      <c r="M409" s="72">
        <f>IFERROR(VLOOKUP(C409,'CapEx by WBS and CSA'!$A$3:$P$372,16,FALSE),0)</f>
        <v>0</v>
      </c>
      <c r="N409" s="45" t="s">
        <v>2094</v>
      </c>
      <c r="O409" s="45" t="s">
        <v>2091</v>
      </c>
    </row>
    <row r="410" spans="1:15" s="41" customFormat="1" x14ac:dyDescent="0.25">
      <c r="A410" s="41">
        <f>IFERROR(VLOOKUP($C410,'CapEx by WBS and CSA'!$A$3:$C$372,2,FALSE),0)</f>
        <v>0</v>
      </c>
      <c r="B410" s="41">
        <f>IFERROR(VLOOKUP($C410,'CapEx by WBS and CSA'!$A$3:$C$372,3,FALSE),0)</f>
        <v>0</v>
      </c>
      <c r="C410" s="46" t="s">
        <v>2507</v>
      </c>
      <c r="D410" s="46">
        <v>1210</v>
      </c>
      <c r="E410" s="46" t="s">
        <v>671</v>
      </c>
      <c r="F410" s="46" t="s">
        <v>673</v>
      </c>
      <c r="G410" s="46" t="s">
        <v>534</v>
      </c>
      <c r="H410" s="46" t="s">
        <v>2197</v>
      </c>
      <c r="I410" s="45">
        <v>0</v>
      </c>
      <c r="J410" s="71"/>
      <c r="K410" s="72">
        <v>0</v>
      </c>
      <c r="L410" s="72">
        <v>0</v>
      </c>
      <c r="M410" s="72">
        <f>IFERROR(VLOOKUP(C410,'CapEx by WBS and CSA'!$A$3:$P$372,16,FALSE),0)</f>
        <v>0</v>
      </c>
      <c r="N410" s="45" t="s">
        <v>2094</v>
      </c>
      <c r="O410" s="45" t="s">
        <v>2091</v>
      </c>
    </row>
    <row r="411" spans="1:15" s="41" customFormat="1" x14ac:dyDescent="0.25">
      <c r="A411" s="41">
        <f>IFERROR(VLOOKUP($C411,'CapEx by WBS and CSA'!$A$3:$C$372,2,FALSE),0)</f>
        <v>0</v>
      </c>
      <c r="B411" s="41">
        <f>IFERROR(VLOOKUP($C411,'CapEx by WBS and CSA'!$A$3:$C$372,3,FALSE),0)</f>
        <v>0</v>
      </c>
      <c r="C411" s="46" t="s">
        <v>2508</v>
      </c>
      <c r="D411" s="46">
        <v>1213</v>
      </c>
      <c r="E411" s="46" t="s">
        <v>679</v>
      </c>
      <c r="F411" s="46" t="s">
        <v>673</v>
      </c>
      <c r="G411" s="46" t="s">
        <v>534</v>
      </c>
      <c r="H411" s="46" t="s">
        <v>2117</v>
      </c>
      <c r="I411" s="45" t="s">
        <v>1633</v>
      </c>
      <c r="J411" s="59">
        <v>43770</v>
      </c>
      <c r="K411" s="72">
        <v>0</v>
      </c>
      <c r="L411" s="72">
        <v>0</v>
      </c>
      <c r="M411" s="72">
        <f>IFERROR(VLOOKUP(C411,'CapEx by WBS and CSA'!$A$3:$P$372,16,FALSE),0)</f>
        <v>0</v>
      </c>
      <c r="N411" s="45" t="s">
        <v>2094</v>
      </c>
      <c r="O411" s="45" t="s">
        <v>2091</v>
      </c>
    </row>
    <row r="412" spans="1:15" s="41" customFormat="1" x14ac:dyDescent="0.25">
      <c r="A412" s="41">
        <f>IFERROR(VLOOKUP($C412,'CapEx by WBS and CSA'!$A$3:$C$372,2,FALSE),0)</f>
        <v>0</v>
      </c>
      <c r="B412" s="41">
        <f>IFERROR(VLOOKUP($C412,'CapEx by WBS and CSA'!$A$3:$C$372,3,FALSE),0)</f>
        <v>0</v>
      </c>
      <c r="C412" s="46" t="s">
        <v>2509</v>
      </c>
      <c r="D412" s="46">
        <v>1213</v>
      </c>
      <c r="E412" s="46" t="s">
        <v>679</v>
      </c>
      <c r="F412" s="46" t="s">
        <v>673</v>
      </c>
      <c r="G412" s="46" t="s">
        <v>534</v>
      </c>
      <c r="H412" s="46" t="s">
        <v>2124</v>
      </c>
      <c r="I412" s="45" t="s">
        <v>1633</v>
      </c>
      <c r="J412" s="59">
        <v>43070</v>
      </c>
      <c r="K412" s="72">
        <v>0</v>
      </c>
      <c r="L412" s="72">
        <v>0</v>
      </c>
      <c r="M412" s="72">
        <f>IFERROR(VLOOKUP(C412,'CapEx by WBS and CSA'!$A$3:$P$372,16,FALSE),0)</f>
        <v>0</v>
      </c>
      <c r="N412" s="45" t="s">
        <v>2094</v>
      </c>
      <c r="O412" s="45" t="s">
        <v>2091</v>
      </c>
    </row>
    <row r="413" spans="1:15" s="41" customFormat="1" x14ac:dyDescent="0.25">
      <c r="A413" s="41">
        <f>IFERROR(VLOOKUP($C413,'CapEx by WBS and CSA'!$A$3:$C$372,2,FALSE),0)</f>
        <v>0</v>
      </c>
      <c r="B413" s="41">
        <f>IFERROR(VLOOKUP($C413,'CapEx by WBS and CSA'!$A$3:$C$372,3,FALSE),0)</f>
        <v>0</v>
      </c>
      <c r="C413" s="46" t="s">
        <v>2510</v>
      </c>
      <c r="D413" s="46">
        <v>1241</v>
      </c>
      <c r="E413" s="46" t="s">
        <v>682</v>
      </c>
      <c r="F413" s="46" t="s">
        <v>673</v>
      </c>
      <c r="G413" s="46" t="s">
        <v>534</v>
      </c>
      <c r="H413" s="46" t="s">
        <v>2124</v>
      </c>
      <c r="I413" s="45" t="s">
        <v>1633</v>
      </c>
      <c r="J413" s="59">
        <v>43800</v>
      </c>
      <c r="K413" s="72">
        <v>0</v>
      </c>
      <c r="L413" s="72">
        <v>0</v>
      </c>
      <c r="M413" s="72">
        <f>IFERROR(VLOOKUP(C413,'CapEx by WBS and CSA'!$A$3:$P$372,16,FALSE),0)</f>
        <v>0</v>
      </c>
      <c r="N413" s="45" t="s">
        <v>2094</v>
      </c>
      <c r="O413" s="45" t="s">
        <v>2091</v>
      </c>
    </row>
    <row r="414" spans="1:15" s="41" customFormat="1" x14ac:dyDescent="0.25">
      <c r="A414" s="41">
        <f>IFERROR(VLOOKUP($C414,'CapEx by WBS and CSA'!$A$3:$C$372,2,FALSE),0)</f>
        <v>0</v>
      </c>
      <c r="B414" s="41">
        <f>IFERROR(VLOOKUP($C414,'CapEx by WBS and CSA'!$A$3:$C$372,3,FALSE),0)</f>
        <v>0</v>
      </c>
      <c r="C414" s="46" t="s">
        <v>2511</v>
      </c>
      <c r="D414" s="46">
        <v>1238</v>
      </c>
      <c r="E414" s="46" t="s">
        <v>738</v>
      </c>
      <c r="F414" s="46" t="s">
        <v>673</v>
      </c>
      <c r="G414" s="46" t="s">
        <v>534</v>
      </c>
      <c r="H414" s="46" t="s">
        <v>2124</v>
      </c>
      <c r="I414" s="45" t="s">
        <v>1650</v>
      </c>
      <c r="J414" s="59" t="s">
        <v>1651</v>
      </c>
      <c r="K414" s="72">
        <v>0</v>
      </c>
      <c r="L414" s="72">
        <v>0</v>
      </c>
      <c r="M414" s="72">
        <f>IFERROR(VLOOKUP(C414,'CapEx by WBS and CSA'!$A$3:$P$372,16,FALSE),0)</f>
        <v>0</v>
      </c>
      <c r="N414" s="45" t="s">
        <v>2094</v>
      </c>
      <c r="O414" s="45" t="s">
        <v>2091</v>
      </c>
    </row>
    <row r="415" spans="1:15" s="41" customFormat="1" x14ac:dyDescent="0.25">
      <c r="A415" s="41">
        <f>IFERROR(VLOOKUP($C415,'CapEx by WBS and CSA'!$A$3:$C$372,2,FALSE),0)</f>
        <v>0</v>
      </c>
      <c r="B415" s="41">
        <f>IFERROR(VLOOKUP($C415,'CapEx by WBS and CSA'!$A$3:$C$372,3,FALSE),0)</f>
        <v>0</v>
      </c>
      <c r="C415" s="46" t="s">
        <v>2512</v>
      </c>
      <c r="D415" s="46">
        <v>1210</v>
      </c>
      <c r="E415" s="46" t="s">
        <v>671</v>
      </c>
      <c r="F415" s="46" t="s">
        <v>673</v>
      </c>
      <c r="G415" s="46" t="s">
        <v>534</v>
      </c>
      <c r="H415" s="46" t="s">
        <v>2100</v>
      </c>
      <c r="I415" s="45" t="s">
        <v>1633</v>
      </c>
      <c r="J415" s="59">
        <v>43800</v>
      </c>
      <c r="K415" s="72">
        <v>0</v>
      </c>
      <c r="L415" s="72">
        <v>0</v>
      </c>
      <c r="M415" s="72">
        <f>IFERROR(VLOOKUP(C415,'CapEx by WBS and CSA'!$A$3:$P$372,16,FALSE),0)</f>
        <v>0</v>
      </c>
      <c r="N415" s="45" t="s">
        <v>2094</v>
      </c>
      <c r="O415" s="45" t="s">
        <v>2091</v>
      </c>
    </row>
    <row r="416" spans="1:15" s="41" customFormat="1" x14ac:dyDescent="0.25">
      <c r="A416" s="41">
        <f>IFERROR(VLOOKUP($C416,'CapEx by WBS and CSA'!$A$3:$C$372,2,FALSE),0)</f>
        <v>0</v>
      </c>
      <c r="B416" s="41">
        <f>IFERROR(VLOOKUP($C416,'CapEx by WBS and CSA'!$A$3:$C$372,3,FALSE),0)</f>
        <v>0</v>
      </c>
      <c r="C416" s="46" t="s">
        <v>2513</v>
      </c>
      <c r="D416" s="46">
        <v>1274</v>
      </c>
      <c r="E416" s="46" t="s">
        <v>809</v>
      </c>
      <c r="F416" s="46" t="s">
        <v>651</v>
      </c>
      <c r="G416" s="46" t="s">
        <v>534</v>
      </c>
      <c r="H416" s="46" t="s">
        <v>2129</v>
      </c>
      <c r="I416" s="45" t="s">
        <v>1633</v>
      </c>
      <c r="J416" s="59">
        <v>44317</v>
      </c>
      <c r="K416" s="72">
        <v>0</v>
      </c>
      <c r="L416" s="72">
        <v>0</v>
      </c>
      <c r="M416" s="72">
        <f>IFERROR(VLOOKUP(C416,'CapEx by WBS and CSA'!$A$3:$P$372,16,FALSE),0)</f>
        <v>0</v>
      </c>
      <c r="N416" s="45" t="s">
        <v>2094</v>
      </c>
      <c r="O416" s="45" t="s">
        <v>2091</v>
      </c>
    </row>
    <row r="417" spans="1:15" s="41" customFormat="1" x14ac:dyDescent="0.25">
      <c r="A417" s="41">
        <f>IFERROR(VLOOKUP($C417,'CapEx by WBS and CSA'!$A$3:$C$372,2,FALSE),0)</f>
        <v>0</v>
      </c>
      <c r="B417" s="41">
        <f>IFERROR(VLOOKUP($C417,'CapEx by WBS and CSA'!$A$3:$C$372,3,FALSE),0)</f>
        <v>0</v>
      </c>
      <c r="C417" s="46" t="s">
        <v>2514</v>
      </c>
      <c r="D417" s="46">
        <v>1213</v>
      </c>
      <c r="E417" s="46" t="s">
        <v>679</v>
      </c>
      <c r="F417" s="46" t="s">
        <v>673</v>
      </c>
      <c r="G417" s="46" t="s">
        <v>534</v>
      </c>
      <c r="H417" s="46" t="s">
        <v>2100</v>
      </c>
      <c r="I417" s="45" t="s">
        <v>1633</v>
      </c>
      <c r="J417" s="59">
        <v>45627</v>
      </c>
      <c r="K417" s="72">
        <v>1674.4500000000007</v>
      </c>
      <c r="L417" s="72">
        <v>299999.9999996</v>
      </c>
      <c r="M417" s="72">
        <f>IFERROR(VLOOKUP(C417,'CapEx by WBS and CSA'!$A$3:$P$372,16,FALSE),0)</f>
        <v>0</v>
      </c>
      <c r="N417" s="71"/>
      <c r="O417" s="71"/>
    </row>
    <row r="418" spans="1:15" s="41" customFormat="1" x14ac:dyDescent="0.25">
      <c r="A418" s="41">
        <f>IFERROR(VLOOKUP($C418,'CapEx by WBS and CSA'!$A$3:$C$372,2,FALSE),0)</f>
        <v>0</v>
      </c>
      <c r="B418" s="41">
        <f>IFERROR(VLOOKUP($C418,'CapEx by WBS and CSA'!$A$3:$C$372,3,FALSE),0)</f>
        <v>0</v>
      </c>
      <c r="C418" s="46" t="s">
        <v>2515</v>
      </c>
      <c r="D418" s="46">
        <v>1213</v>
      </c>
      <c r="E418" s="46" t="s">
        <v>679</v>
      </c>
      <c r="F418" s="46" t="s">
        <v>673</v>
      </c>
      <c r="G418" s="46" t="s">
        <v>534</v>
      </c>
      <c r="H418" s="46" t="s">
        <v>2100</v>
      </c>
      <c r="I418" s="45" t="s">
        <v>1633</v>
      </c>
      <c r="J418" s="59">
        <v>44896</v>
      </c>
      <c r="K418" s="72">
        <v>0</v>
      </c>
      <c r="L418" s="72">
        <v>0</v>
      </c>
      <c r="M418" s="72">
        <f>IFERROR(VLOOKUP(C418,'CapEx by WBS and CSA'!$A$3:$P$372,16,FALSE),0)</f>
        <v>0</v>
      </c>
      <c r="N418" s="71"/>
      <c r="O418" s="71"/>
    </row>
    <row r="419" spans="1:15" s="41" customFormat="1" x14ac:dyDescent="0.25">
      <c r="A419" s="41">
        <f>IFERROR(VLOOKUP($C419,'CapEx by WBS and CSA'!$A$3:$C$372,2,FALSE),0)</f>
        <v>0</v>
      </c>
      <c r="B419" s="41">
        <f>IFERROR(VLOOKUP($C419,'CapEx by WBS and CSA'!$A$3:$C$372,3,FALSE),0)</f>
        <v>0</v>
      </c>
      <c r="C419" s="46" t="s">
        <v>2516</v>
      </c>
      <c r="D419" s="46">
        <v>1213</v>
      </c>
      <c r="E419" s="46" t="s">
        <v>679</v>
      </c>
      <c r="F419" s="46" t="s">
        <v>673</v>
      </c>
      <c r="G419" s="46" t="s">
        <v>534</v>
      </c>
      <c r="H419" s="46" t="s">
        <v>2100</v>
      </c>
      <c r="I419" s="45" t="s">
        <v>1638</v>
      </c>
      <c r="J419" s="59" t="s">
        <v>2118</v>
      </c>
      <c r="K419" s="72">
        <v>92735.59</v>
      </c>
      <c r="L419" s="72">
        <v>150000</v>
      </c>
      <c r="M419" s="72">
        <f>IFERROR(VLOOKUP(C419,'CapEx by WBS and CSA'!$A$3:$P$372,16,FALSE),0)</f>
        <v>0</v>
      </c>
      <c r="N419" s="71"/>
      <c r="O419" s="71"/>
    </row>
    <row r="420" spans="1:15" s="41" customFormat="1" x14ac:dyDescent="0.25">
      <c r="A420" s="41">
        <f>IFERROR(VLOOKUP($C420,'CapEx by WBS and CSA'!$A$3:$C$372,2,FALSE),0)</f>
        <v>0</v>
      </c>
      <c r="B420" s="41">
        <f>IFERROR(VLOOKUP($C420,'CapEx by WBS and CSA'!$A$3:$C$372,3,FALSE),0)</f>
        <v>0</v>
      </c>
      <c r="C420" s="46" t="s">
        <v>2517</v>
      </c>
      <c r="D420" s="46">
        <v>1213</v>
      </c>
      <c r="E420" s="46" t="s">
        <v>679</v>
      </c>
      <c r="F420" s="46" t="s">
        <v>673</v>
      </c>
      <c r="G420" s="46" t="s">
        <v>534</v>
      </c>
      <c r="H420" s="46" t="s">
        <v>2100</v>
      </c>
      <c r="I420" s="45" t="s">
        <v>1633</v>
      </c>
      <c r="J420" s="59">
        <v>45261</v>
      </c>
      <c r="K420" s="72">
        <v>114496.34</v>
      </c>
      <c r="L420" s="72">
        <v>300000.0000004</v>
      </c>
      <c r="M420" s="72">
        <f>IFERROR(VLOOKUP(C420,'CapEx by WBS and CSA'!$A$3:$P$372,16,FALSE),0)</f>
        <v>0</v>
      </c>
      <c r="N420" s="71"/>
      <c r="O420" s="71"/>
    </row>
    <row r="421" spans="1:15" s="41" customFormat="1" x14ac:dyDescent="0.25">
      <c r="A421" s="41">
        <f>IFERROR(VLOOKUP($C421,'CapEx by WBS and CSA'!$A$3:$C$372,2,FALSE),0)</f>
        <v>0</v>
      </c>
      <c r="B421" s="41">
        <f>IFERROR(VLOOKUP($C421,'CapEx by WBS and CSA'!$A$3:$C$372,3,FALSE),0)</f>
        <v>0</v>
      </c>
      <c r="C421" s="46" t="s">
        <v>2518</v>
      </c>
      <c r="D421" s="46">
        <v>1240</v>
      </c>
      <c r="E421" s="46" t="s">
        <v>679</v>
      </c>
      <c r="F421" s="46" t="s">
        <v>673</v>
      </c>
      <c r="G421" s="46" t="s">
        <v>534</v>
      </c>
      <c r="H421" s="46" t="s">
        <v>2089</v>
      </c>
      <c r="I421" s="45" t="s">
        <v>1650</v>
      </c>
      <c r="J421" s="59" t="s">
        <v>1651</v>
      </c>
      <c r="K421" s="72">
        <v>0</v>
      </c>
      <c r="L421" s="72">
        <v>0</v>
      </c>
      <c r="M421" s="72">
        <f>IFERROR(VLOOKUP(C421,'CapEx by WBS and CSA'!$A$3:$P$372,16,FALSE),0)</f>
        <v>0</v>
      </c>
      <c r="N421" s="45" t="s">
        <v>2094</v>
      </c>
      <c r="O421" s="45" t="s">
        <v>2091</v>
      </c>
    </row>
    <row r="422" spans="1:15" s="41" customFormat="1" x14ac:dyDescent="0.25">
      <c r="A422" s="41">
        <f>IFERROR(VLOOKUP($C422,'CapEx by WBS and CSA'!$A$3:$C$372,2,FALSE),0)</f>
        <v>0</v>
      </c>
      <c r="B422" s="41">
        <f>IFERROR(VLOOKUP($C422,'CapEx by WBS and CSA'!$A$3:$C$372,3,FALSE),0)</f>
        <v>0</v>
      </c>
      <c r="C422" s="46" t="s">
        <v>2519</v>
      </c>
      <c r="D422" s="46">
        <v>1213</v>
      </c>
      <c r="E422" s="46" t="s">
        <v>679</v>
      </c>
      <c r="F422" s="46" t="s">
        <v>673</v>
      </c>
      <c r="G422" s="46" t="s">
        <v>534</v>
      </c>
      <c r="H422" s="46" t="s">
        <v>2113</v>
      </c>
      <c r="I422" s="45" t="s">
        <v>1633</v>
      </c>
      <c r="J422" s="59">
        <v>44713</v>
      </c>
      <c r="K422" s="72">
        <v>0</v>
      </c>
      <c r="L422" s="72">
        <v>0</v>
      </c>
      <c r="M422" s="72">
        <f>IFERROR(VLOOKUP(C422,'CapEx by WBS and CSA'!$A$3:$P$372,16,FALSE),0)</f>
        <v>0</v>
      </c>
      <c r="N422" s="71"/>
      <c r="O422" s="71"/>
    </row>
    <row r="423" spans="1:15" s="41" customFormat="1" x14ac:dyDescent="0.25">
      <c r="A423" s="41">
        <f>IFERROR(VLOOKUP($C423,'CapEx by WBS and CSA'!$A$3:$C$372,2,FALSE),0)</f>
        <v>0</v>
      </c>
      <c r="B423" s="41">
        <f>IFERROR(VLOOKUP($C423,'CapEx by WBS and CSA'!$A$3:$C$372,3,FALSE),0)</f>
        <v>0</v>
      </c>
      <c r="C423" s="46" t="s">
        <v>2520</v>
      </c>
      <c r="D423" s="46">
        <v>1213</v>
      </c>
      <c r="E423" s="46" t="s">
        <v>679</v>
      </c>
      <c r="F423" s="46" t="s">
        <v>673</v>
      </c>
      <c r="G423" s="46" t="s">
        <v>534</v>
      </c>
      <c r="H423" s="46" t="s">
        <v>2100</v>
      </c>
      <c r="I423" s="45" t="s">
        <v>1638</v>
      </c>
      <c r="J423" s="59" t="s">
        <v>2118</v>
      </c>
      <c r="K423" s="72">
        <v>121.90000000000146</v>
      </c>
      <c r="L423" s="72">
        <v>0</v>
      </c>
      <c r="M423" s="72">
        <f>IFERROR(VLOOKUP(C423,'CapEx by WBS and CSA'!$A$3:$P$372,16,FALSE),0)</f>
        <v>0</v>
      </c>
      <c r="N423" s="71"/>
      <c r="O423" s="71"/>
    </row>
    <row r="424" spans="1:15" s="41" customFormat="1" x14ac:dyDescent="0.25">
      <c r="A424" s="41">
        <f>IFERROR(VLOOKUP($C424,'CapEx by WBS and CSA'!$A$3:$C$372,2,FALSE),0)</f>
        <v>0</v>
      </c>
      <c r="B424" s="41">
        <f>IFERROR(VLOOKUP($C424,'CapEx by WBS and CSA'!$A$3:$C$372,3,FALSE),0)</f>
        <v>0</v>
      </c>
      <c r="C424" s="46" t="s">
        <v>2521</v>
      </c>
      <c r="D424" s="46">
        <v>1240</v>
      </c>
      <c r="E424" s="46" t="s">
        <v>679</v>
      </c>
      <c r="F424" s="46" t="s">
        <v>673</v>
      </c>
      <c r="G424" s="46" t="s">
        <v>534</v>
      </c>
      <c r="H424" s="46" t="s">
        <v>2089</v>
      </c>
      <c r="I424" s="45" t="s">
        <v>1650</v>
      </c>
      <c r="J424" s="59" t="s">
        <v>1696</v>
      </c>
      <c r="K424" s="72">
        <v>0</v>
      </c>
      <c r="L424" s="72">
        <v>0</v>
      </c>
      <c r="M424" s="72">
        <f>IFERROR(VLOOKUP(C424,'CapEx by WBS and CSA'!$A$3:$P$372,16,FALSE),0)</f>
        <v>0</v>
      </c>
      <c r="N424" s="45" t="s">
        <v>2094</v>
      </c>
      <c r="O424" s="45" t="s">
        <v>2091</v>
      </c>
    </row>
    <row r="425" spans="1:15" s="41" customFormat="1" x14ac:dyDescent="0.25">
      <c r="A425" s="41">
        <f>IFERROR(VLOOKUP($C425,'CapEx by WBS and CSA'!$A$3:$C$372,2,FALSE),0)</f>
        <v>0</v>
      </c>
      <c r="B425" s="41">
        <f>IFERROR(VLOOKUP($C425,'CapEx by WBS and CSA'!$A$3:$C$372,3,FALSE),0)</f>
        <v>0</v>
      </c>
      <c r="C425" s="46" t="s">
        <v>2522</v>
      </c>
      <c r="D425" s="46">
        <v>1213</v>
      </c>
      <c r="E425" s="46" t="s">
        <v>679</v>
      </c>
      <c r="F425" s="46" t="s">
        <v>673</v>
      </c>
      <c r="G425" s="46" t="s">
        <v>534</v>
      </c>
      <c r="H425" s="46" t="s">
        <v>2100</v>
      </c>
      <c r="I425" s="45" t="s">
        <v>1650</v>
      </c>
      <c r="J425" s="59" t="s">
        <v>1651</v>
      </c>
      <c r="K425" s="72">
        <v>0</v>
      </c>
      <c r="L425" s="72">
        <v>0</v>
      </c>
      <c r="M425" s="72">
        <f>IFERROR(VLOOKUP(C425,'CapEx by WBS and CSA'!$A$3:$P$372,16,FALSE),0)</f>
        <v>0</v>
      </c>
      <c r="N425" s="45" t="s">
        <v>2094</v>
      </c>
      <c r="O425" s="45" t="s">
        <v>2091</v>
      </c>
    </row>
    <row r="426" spans="1:15" s="41" customFormat="1" x14ac:dyDescent="0.25">
      <c r="A426" s="41">
        <f>IFERROR(VLOOKUP($C426,'CapEx by WBS and CSA'!$A$3:$C$372,2,FALSE),0)</f>
        <v>0</v>
      </c>
      <c r="B426" s="41">
        <f>IFERROR(VLOOKUP($C426,'CapEx by WBS and CSA'!$A$3:$C$372,3,FALSE),0)</f>
        <v>0</v>
      </c>
      <c r="C426" s="46" t="s">
        <v>2523</v>
      </c>
      <c r="D426" s="46">
        <v>1213</v>
      </c>
      <c r="E426" s="46" t="s">
        <v>679</v>
      </c>
      <c r="F426" s="46" t="s">
        <v>673</v>
      </c>
      <c r="G426" s="46" t="s">
        <v>534</v>
      </c>
      <c r="H426" s="46" t="s">
        <v>2100</v>
      </c>
      <c r="I426" s="45" t="s">
        <v>1633</v>
      </c>
      <c r="J426" s="59">
        <v>44835</v>
      </c>
      <c r="K426" s="72">
        <v>0</v>
      </c>
      <c r="L426" s="72">
        <v>0</v>
      </c>
      <c r="M426" s="72">
        <f>IFERROR(VLOOKUP(C426,'CapEx by WBS and CSA'!$A$3:$P$372,16,FALSE),0)</f>
        <v>0</v>
      </c>
      <c r="N426" s="71"/>
      <c r="O426" s="71"/>
    </row>
    <row r="427" spans="1:15" s="41" customFormat="1" x14ac:dyDescent="0.25">
      <c r="A427" s="41">
        <f>IFERROR(VLOOKUP($C427,'CapEx by WBS and CSA'!$A$3:$C$372,2,FALSE),0)</f>
        <v>0</v>
      </c>
      <c r="B427" s="41">
        <f>IFERROR(VLOOKUP($C427,'CapEx by WBS and CSA'!$A$3:$C$372,3,FALSE),0)</f>
        <v>0</v>
      </c>
      <c r="C427" s="46" t="s">
        <v>2524</v>
      </c>
      <c r="D427" s="46">
        <v>1244</v>
      </c>
      <c r="E427" s="46" t="s">
        <v>755</v>
      </c>
      <c r="F427" s="46" t="s">
        <v>673</v>
      </c>
      <c r="G427" s="46" t="s">
        <v>534</v>
      </c>
      <c r="H427" s="46" t="s">
        <v>2089</v>
      </c>
      <c r="I427" s="45" t="s">
        <v>1633</v>
      </c>
      <c r="J427" s="59">
        <v>44075</v>
      </c>
      <c r="K427" s="72">
        <v>0</v>
      </c>
      <c r="L427" s="72">
        <v>0</v>
      </c>
      <c r="M427" s="72">
        <f>IFERROR(VLOOKUP(C427,'CapEx by WBS and CSA'!$A$3:$P$372,16,FALSE),0)</f>
        <v>0</v>
      </c>
      <c r="N427" s="45" t="s">
        <v>2094</v>
      </c>
      <c r="O427" s="45" t="s">
        <v>2091</v>
      </c>
    </row>
    <row r="428" spans="1:15" s="41" customFormat="1" x14ac:dyDescent="0.25">
      <c r="A428" s="41">
        <f>IFERROR(VLOOKUP($C428,'CapEx by WBS and CSA'!$A$3:$C$372,2,FALSE),0)</f>
        <v>0</v>
      </c>
      <c r="B428" s="41">
        <f>IFERROR(VLOOKUP($C428,'CapEx by WBS and CSA'!$A$3:$C$372,3,FALSE),0)</f>
        <v>0</v>
      </c>
      <c r="C428" s="46" t="s">
        <v>2525</v>
      </c>
      <c r="D428" s="46">
        <v>1215</v>
      </c>
      <c r="E428" s="46" t="s">
        <v>685</v>
      </c>
      <c r="F428" s="46" t="s">
        <v>673</v>
      </c>
      <c r="G428" s="46" t="s">
        <v>534</v>
      </c>
      <c r="H428" s="46" t="s">
        <v>2100</v>
      </c>
      <c r="I428" s="45" t="s">
        <v>1638</v>
      </c>
      <c r="J428" s="59" t="s">
        <v>2118</v>
      </c>
      <c r="K428" s="72">
        <v>413351.1</v>
      </c>
      <c r="L428" s="72">
        <v>499999.99999919999</v>
      </c>
      <c r="M428" s="72">
        <f>IFERROR(VLOOKUP(C428,'CapEx by WBS and CSA'!$A$3:$P$372,16,FALSE),0)</f>
        <v>0</v>
      </c>
      <c r="N428" s="71"/>
      <c r="O428" s="71"/>
    </row>
    <row r="429" spans="1:15" s="41" customFormat="1" x14ac:dyDescent="0.25">
      <c r="A429" s="41">
        <f>IFERROR(VLOOKUP($C429,'CapEx by WBS and CSA'!$A$3:$C$372,2,FALSE),0)</f>
        <v>0</v>
      </c>
      <c r="B429" s="41">
        <f>IFERROR(VLOOKUP($C429,'CapEx by WBS and CSA'!$A$3:$C$372,3,FALSE),0)</f>
        <v>0</v>
      </c>
      <c r="C429" s="46" t="s">
        <v>2526</v>
      </c>
      <c r="D429" s="46">
        <v>1244</v>
      </c>
      <c r="E429" s="46" t="s">
        <v>755</v>
      </c>
      <c r="F429" s="46" t="s">
        <v>673</v>
      </c>
      <c r="G429" s="46" t="s">
        <v>534</v>
      </c>
      <c r="H429" s="46" t="s">
        <v>2089</v>
      </c>
      <c r="I429" s="45" t="s">
        <v>1633</v>
      </c>
      <c r="J429" s="59">
        <v>44166</v>
      </c>
      <c r="K429" s="72">
        <v>0</v>
      </c>
      <c r="L429" s="72">
        <v>0</v>
      </c>
      <c r="M429" s="72">
        <f>IFERROR(VLOOKUP(C429,'CapEx by WBS and CSA'!$A$3:$P$372,16,FALSE),0)</f>
        <v>0</v>
      </c>
      <c r="N429" s="71"/>
      <c r="O429" s="71"/>
    </row>
    <row r="430" spans="1:15" s="41" customFormat="1" x14ac:dyDescent="0.25">
      <c r="A430" s="41">
        <f>IFERROR(VLOOKUP($C430,'CapEx by WBS and CSA'!$A$3:$C$372,2,FALSE),0)</f>
        <v>0</v>
      </c>
      <c r="B430" s="41">
        <f>IFERROR(VLOOKUP($C430,'CapEx by WBS and CSA'!$A$3:$C$372,3,FALSE),0)</f>
        <v>0</v>
      </c>
      <c r="C430" s="46" t="s">
        <v>2527</v>
      </c>
      <c r="D430" s="46">
        <v>1244</v>
      </c>
      <c r="E430" s="46" t="s">
        <v>755</v>
      </c>
      <c r="F430" s="46" t="s">
        <v>673</v>
      </c>
      <c r="G430" s="46" t="s">
        <v>534</v>
      </c>
      <c r="H430" s="46" t="s">
        <v>2089</v>
      </c>
      <c r="I430" s="45" t="s">
        <v>1633</v>
      </c>
      <c r="J430" s="59">
        <v>44531</v>
      </c>
      <c r="K430" s="72">
        <v>0</v>
      </c>
      <c r="L430" s="72">
        <v>0</v>
      </c>
      <c r="M430" s="72">
        <f>IFERROR(VLOOKUP(C430,'CapEx by WBS and CSA'!$A$3:$P$372,16,FALSE),0)</f>
        <v>0</v>
      </c>
      <c r="N430" s="45" t="s">
        <v>2094</v>
      </c>
      <c r="O430" s="45" t="s">
        <v>2091</v>
      </c>
    </row>
    <row r="431" spans="1:15" s="41" customFormat="1" x14ac:dyDescent="0.25">
      <c r="A431" s="41">
        <f>IFERROR(VLOOKUP($C431,'CapEx by WBS and CSA'!$A$3:$C$372,2,FALSE),0)</f>
        <v>0</v>
      </c>
      <c r="B431" s="41">
        <f>IFERROR(VLOOKUP($C431,'CapEx by WBS and CSA'!$A$3:$C$372,3,FALSE),0)</f>
        <v>0</v>
      </c>
      <c r="C431" s="46" t="s">
        <v>2528</v>
      </c>
      <c r="D431" s="46">
        <v>1215</v>
      </c>
      <c r="E431" s="46" t="s">
        <v>685</v>
      </c>
      <c r="F431" s="46" t="s">
        <v>673</v>
      </c>
      <c r="G431" s="46" t="s">
        <v>534</v>
      </c>
      <c r="H431" s="46" t="s">
        <v>2100</v>
      </c>
      <c r="I431" s="45" t="s">
        <v>1638</v>
      </c>
      <c r="J431" s="59" t="s">
        <v>2118</v>
      </c>
      <c r="K431" s="72">
        <v>1045987.8900000002</v>
      </c>
      <c r="L431" s="72">
        <v>1099999.9999992</v>
      </c>
      <c r="M431" s="72">
        <f>IFERROR(VLOOKUP(C431,'CapEx by WBS and CSA'!$A$3:$P$372,16,FALSE),0)</f>
        <v>0</v>
      </c>
      <c r="N431" s="71"/>
      <c r="O431" s="71"/>
    </row>
    <row r="432" spans="1:15" s="41" customFormat="1" x14ac:dyDescent="0.25">
      <c r="A432" s="41">
        <f>IFERROR(VLOOKUP($C432,'CapEx by WBS and CSA'!$A$3:$C$372,2,FALSE),0)</f>
        <v>0</v>
      </c>
      <c r="B432" s="41">
        <f>IFERROR(VLOOKUP($C432,'CapEx by WBS and CSA'!$A$3:$C$372,3,FALSE),0)</f>
        <v>0</v>
      </c>
      <c r="C432" s="46" t="s">
        <v>2529</v>
      </c>
      <c r="D432" s="46">
        <v>1215</v>
      </c>
      <c r="E432" s="46" t="s">
        <v>685</v>
      </c>
      <c r="F432" s="46" t="s">
        <v>673</v>
      </c>
      <c r="G432" s="46" t="s">
        <v>534</v>
      </c>
      <c r="H432" s="46" t="s">
        <v>2100</v>
      </c>
      <c r="I432" s="45" t="s">
        <v>1638</v>
      </c>
      <c r="J432" s="59" t="s">
        <v>2118</v>
      </c>
      <c r="K432" s="72">
        <v>285732.67000000004</v>
      </c>
      <c r="L432" s="72">
        <v>239999.99999879999</v>
      </c>
      <c r="M432" s="72">
        <f>IFERROR(VLOOKUP(C432,'CapEx by WBS and CSA'!$A$3:$P$372,16,FALSE),0)</f>
        <v>0</v>
      </c>
      <c r="N432" s="71"/>
      <c r="O432" s="71"/>
    </row>
    <row r="433" spans="1:15" s="41" customFormat="1" x14ac:dyDescent="0.25">
      <c r="A433" s="41">
        <f>IFERROR(VLOOKUP($C433,'CapEx by WBS and CSA'!$A$3:$C$372,2,FALSE),0)</f>
        <v>0</v>
      </c>
      <c r="B433" s="41">
        <f>IFERROR(VLOOKUP($C433,'CapEx by WBS and CSA'!$A$3:$C$372,3,FALSE),0)</f>
        <v>0</v>
      </c>
      <c r="C433" s="46" t="s">
        <v>2530</v>
      </c>
      <c r="D433" s="46">
        <v>1215</v>
      </c>
      <c r="E433" s="46" t="s">
        <v>685</v>
      </c>
      <c r="F433" s="46" t="s">
        <v>673</v>
      </c>
      <c r="G433" s="46" t="s">
        <v>534</v>
      </c>
      <c r="H433" s="46" t="s">
        <v>2113</v>
      </c>
      <c r="I433" s="45">
        <v>0</v>
      </c>
      <c r="J433" s="71"/>
      <c r="K433" s="72">
        <v>0</v>
      </c>
      <c r="L433" s="72">
        <v>0</v>
      </c>
      <c r="M433" s="72">
        <f>IFERROR(VLOOKUP(C433,'CapEx by WBS and CSA'!$A$3:$P$372,16,FALSE),0)</f>
        <v>0</v>
      </c>
      <c r="N433" s="71"/>
      <c r="O433" s="71"/>
    </row>
    <row r="434" spans="1:15" s="41" customFormat="1" x14ac:dyDescent="0.25">
      <c r="A434" s="41">
        <f>IFERROR(VLOOKUP($C434,'CapEx by WBS and CSA'!$A$3:$C$372,2,FALSE),0)</f>
        <v>0</v>
      </c>
      <c r="B434" s="41">
        <f>IFERROR(VLOOKUP($C434,'CapEx by WBS and CSA'!$A$3:$C$372,3,FALSE),0)</f>
        <v>0</v>
      </c>
      <c r="C434" s="46" t="s">
        <v>2531</v>
      </c>
      <c r="D434" s="46">
        <v>1215</v>
      </c>
      <c r="E434" s="46" t="s">
        <v>685</v>
      </c>
      <c r="F434" s="46" t="s">
        <v>673</v>
      </c>
      <c r="G434" s="46" t="s">
        <v>534</v>
      </c>
      <c r="H434" s="46" t="s">
        <v>2100</v>
      </c>
      <c r="I434" s="45" t="s">
        <v>1638</v>
      </c>
      <c r="J434" s="59" t="s">
        <v>2118</v>
      </c>
      <c r="K434" s="72">
        <v>531052.93000000005</v>
      </c>
      <c r="L434" s="72">
        <v>780000</v>
      </c>
      <c r="M434" s="72">
        <f>IFERROR(VLOOKUP(C434,'CapEx by WBS and CSA'!$A$3:$P$372,16,FALSE),0)</f>
        <v>0</v>
      </c>
      <c r="N434" s="71"/>
      <c r="O434" s="71"/>
    </row>
    <row r="435" spans="1:15" s="41" customFormat="1" x14ac:dyDescent="0.25">
      <c r="A435" s="41">
        <f>IFERROR(VLOOKUP($C435,'CapEx by WBS and CSA'!$A$3:$C$372,2,FALSE),0)</f>
        <v>0</v>
      </c>
      <c r="B435" s="41">
        <f>IFERROR(VLOOKUP($C435,'CapEx by WBS and CSA'!$A$3:$C$372,3,FALSE),0)</f>
        <v>0</v>
      </c>
      <c r="C435" s="46" t="s">
        <v>2532</v>
      </c>
      <c r="D435" s="46">
        <v>1215</v>
      </c>
      <c r="E435" s="46" t="s">
        <v>685</v>
      </c>
      <c r="F435" s="46" t="s">
        <v>673</v>
      </c>
      <c r="G435" s="46" t="s">
        <v>534</v>
      </c>
      <c r="H435" s="46" t="s">
        <v>2089</v>
      </c>
      <c r="I435" s="45" t="s">
        <v>1650</v>
      </c>
      <c r="J435" s="59" t="s">
        <v>1696</v>
      </c>
      <c r="K435" s="72">
        <v>0</v>
      </c>
      <c r="L435" s="72">
        <v>0</v>
      </c>
      <c r="M435" s="72">
        <f>IFERROR(VLOOKUP(C435,'CapEx by WBS and CSA'!$A$3:$P$372,16,FALSE),0)</f>
        <v>0</v>
      </c>
      <c r="N435" s="45" t="s">
        <v>2094</v>
      </c>
      <c r="O435" s="45" t="s">
        <v>2091</v>
      </c>
    </row>
    <row r="436" spans="1:15" s="41" customFormat="1" x14ac:dyDescent="0.25">
      <c r="A436" s="41">
        <f>IFERROR(VLOOKUP($C436,'CapEx by WBS and CSA'!$A$3:$C$372,2,FALSE),0)</f>
        <v>0</v>
      </c>
      <c r="B436" s="41">
        <f>IFERROR(VLOOKUP($C436,'CapEx by WBS and CSA'!$A$3:$C$372,3,FALSE),0)</f>
        <v>0</v>
      </c>
      <c r="C436" s="46" t="s">
        <v>2533</v>
      </c>
      <c r="D436" s="46">
        <v>1215</v>
      </c>
      <c r="E436" s="46" t="s">
        <v>685</v>
      </c>
      <c r="F436" s="46" t="s">
        <v>673</v>
      </c>
      <c r="G436" s="46" t="s">
        <v>534</v>
      </c>
      <c r="H436" s="46" t="s">
        <v>2117</v>
      </c>
      <c r="I436" s="45" t="s">
        <v>1633</v>
      </c>
      <c r="J436" s="59">
        <v>43070</v>
      </c>
      <c r="K436" s="72">
        <v>0</v>
      </c>
      <c r="L436" s="72">
        <v>0</v>
      </c>
      <c r="M436" s="72">
        <f>IFERROR(VLOOKUP(C436,'CapEx by WBS and CSA'!$A$3:$P$372,16,FALSE),0)</f>
        <v>0</v>
      </c>
      <c r="N436" s="45" t="s">
        <v>2094</v>
      </c>
      <c r="O436" s="45" t="s">
        <v>2091</v>
      </c>
    </row>
    <row r="437" spans="1:15" s="41" customFormat="1" x14ac:dyDescent="0.25">
      <c r="A437" s="41">
        <f>IFERROR(VLOOKUP($C437,'CapEx by WBS and CSA'!$A$3:$C$372,2,FALSE),0)</f>
        <v>0</v>
      </c>
      <c r="B437" s="41">
        <f>IFERROR(VLOOKUP($C437,'CapEx by WBS and CSA'!$A$3:$C$372,3,FALSE),0)</f>
        <v>0</v>
      </c>
      <c r="C437" s="46" t="s">
        <v>2534</v>
      </c>
      <c r="D437" s="46">
        <v>1244</v>
      </c>
      <c r="E437" s="46" t="s">
        <v>755</v>
      </c>
      <c r="F437" s="46" t="s">
        <v>673</v>
      </c>
      <c r="G437" s="46" t="s">
        <v>534</v>
      </c>
      <c r="H437" s="46" t="s">
        <v>2089</v>
      </c>
      <c r="I437" s="45" t="s">
        <v>1633</v>
      </c>
      <c r="J437" s="59">
        <v>44136</v>
      </c>
      <c r="K437" s="72">
        <v>0</v>
      </c>
      <c r="L437" s="72">
        <v>0</v>
      </c>
      <c r="M437" s="72">
        <f>IFERROR(VLOOKUP(C437,'CapEx by WBS and CSA'!$A$3:$P$372,16,FALSE),0)</f>
        <v>0</v>
      </c>
      <c r="N437" s="45" t="s">
        <v>2094</v>
      </c>
      <c r="O437" s="45" t="s">
        <v>2091</v>
      </c>
    </row>
    <row r="438" spans="1:15" s="41" customFormat="1" x14ac:dyDescent="0.25">
      <c r="A438" s="41">
        <f>IFERROR(VLOOKUP($C438,'CapEx by WBS and CSA'!$A$3:$C$372,2,FALSE),0)</f>
        <v>0</v>
      </c>
      <c r="B438" s="41">
        <f>IFERROR(VLOOKUP($C438,'CapEx by WBS and CSA'!$A$3:$C$372,3,FALSE),0)</f>
        <v>0</v>
      </c>
      <c r="C438" s="46" t="s">
        <v>2535</v>
      </c>
      <c r="D438" s="46">
        <v>1210</v>
      </c>
      <c r="E438" s="46" t="s">
        <v>671</v>
      </c>
      <c r="F438" s="46" t="s">
        <v>673</v>
      </c>
      <c r="G438" s="46" t="s">
        <v>534</v>
      </c>
      <c r="H438" s="46" t="s">
        <v>2117</v>
      </c>
      <c r="I438" s="45" t="s">
        <v>1633</v>
      </c>
      <c r="J438" s="59">
        <v>43101</v>
      </c>
      <c r="K438" s="72">
        <v>0</v>
      </c>
      <c r="L438" s="72">
        <v>0</v>
      </c>
      <c r="M438" s="72">
        <f>IFERROR(VLOOKUP(C438,'CapEx by WBS and CSA'!$A$3:$P$372,16,FALSE),0)</f>
        <v>0</v>
      </c>
      <c r="N438" s="45" t="s">
        <v>2094</v>
      </c>
      <c r="O438" s="45" t="s">
        <v>2091</v>
      </c>
    </row>
    <row r="439" spans="1:15" s="41" customFormat="1" x14ac:dyDescent="0.25">
      <c r="A439" s="41">
        <f>IFERROR(VLOOKUP($C439,'CapEx by WBS and CSA'!$A$3:$C$372,2,FALSE),0)</f>
        <v>0</v>
      </c>
      <c r="B439" s="41">
        <f>IFERROR(VLOOKUP($C439,'CapEx by WBS and CSA'!$A$3:$C$372,3,FALSE),0)</f>
        <v>0</v>
      </c>
      <c r="C439" s="46" t="s">
        <v>2536</v>
      </c>
      <c r="D439" s="46">
        <v>1210</v>
      </c>
      <c r="E439" s="46" t="s">
        <v>671</v>
      </c>
      <c r="F439" s="46" t="s">
        <v>673</v>
      </c>
      <c r="G439" s="46" t="s">
        <v>534</v>
      </c>
      <c r="H439" s="46" t="s">
        <v>2100</v>
      </c>
      <c r="I439" s="45" t="s">
        <v>1633</v>
      </c>
      <c r="J439" s="59">
        <v>44896</v>
      </c>
      <c r="K439" s="72">
        <v>0</v>
      </c>
      <c r="L439" s="72">
        <v>0</v>
      </c>
      <c r="M439" s="72">
        <f>IFERROR(VLOOKUP(C439,'CapEx by WBS and CSA'!$A$3:$P$372,16,FALSE),0)</f>
        <v>0</v>
      </c>
      <c r="N439" s="45" t="s">
        <v>2094</v>
      </c>
      <c r="O439" s="45" t="s">
        <v>2091</v>
      </c>
    </row>
    <row r="440" spans="1:15" s="41" customFormat="1" x14ac:dyDescent="0.25">
      <c r="A440" s="41">
        <f>IFERROR(VLOOKUP($C440,'CapEx by WBS and CSA'!$A$3:$C$372,2,FALSE),0)</f>
        <v>0</v>
      </c>
      <c r="B440" s="41">
        <f>IFERROR(VLOOKUP($C440,'CapEx by WBS and CSA'!$A$3:$C$372,3,FALSE),0)</f>
        <v>0</v>
      </c>
      <c r="C440" s="46" t="s">
        <v>2537</v>
      </c>
      <c r="D440" s="46">
        <v>1215</v>
      </c>
      <c r="E440" s="46" t="s">
        <v>685</v>
      </c>
      <c r="F440" s="46" t="s">
        <v>673</v>
      </c>
      <c r="G440" s="46" t="s">
        <v>534</v>
      </c>
      <c r="H440" s="46" t="s">
        <v>2117</v>
      </c>
      <c r="I440" s="45" t="s">
        <v>1633</v>
      </c>
      <c r="J440" s="59">
        <v>43435</v>
      </c>
      <c r="K440" s="72">
        <v>0</v>
      </c>
      <c r="L440" s="72">
        <v>0</v>
      </c>
      <c r="M440" s="72">
        <f>IFERROR(VLOOKUP(C440,'CapEx by WBS and CSA'!$A$3:$P$372,16,FALSE),0)</f>
        <v>0</v>
      </c>
      <c r="N440" s="45" t="s">
        <v>2094</v>
      </c>
      <c r="O440" s="45" t="s">
        <v>2091</v>
      </c>
    </row>
    <row r="441" spans="1:15" s="41" customFormat="1" x14ac:dyDescent="0.25">
      <c r="A441" s="41">
        <f>IFERROR(VLOOKUP($C441,'CapEx by WBS and CSA'!$A$3:$C$372,2,FALSE),0)</f>
        <v>0</v>
      </c>
      <c r="B441" s="41">
        <f>IFERROR(VLOOKUP($C441,'CapEx by WBS and CSA'!$A$3:$C$372,3,FALSE),0)</f>
        <v>0</v>
      </c>
      <c r="C441" s="46" t="s">
        <v>2538</v>
      </c>
      <c r="D441" s="46">
        <v>1215</v>
      </c>
      <c r="E441" s="46" t="s">
        <v>685</v>
      </c>
      <c r="F441" s="46" t="s">
        <v>673</v>
      </c>
      <c r="G441" s="46" t="s">
        <v>534</v>
      </c>
      <c r="H441" s="46" t="s">
        <v>2117</v>
      </c>
      <c r="I441" s="45" t="s">
        <v>1633</v>
      </c>
      <c r="J441" s="59">
        <v>43435</v>
      </c>
      <c r="K441" s="72">
        <v>0</v>
      </c>
      <c r="L441" s="72">
        <v>0</v>
      </c>
      <c r="M441" s="72">
        <f>IFERROR(VLOOKUP(C441,'CapEx by WBS and CSA'!$A$3:$P$372,16,FALSE),0)</f>
        <v>0</v>
      </c>
      <c r="N441" s="45" t="s">
        <v>2094</v>
      </c>
      <c r="O441" s="45" t="s">
        <v>2091</v>
      </c>
    </row>
    <row r="442" spans="1:15" s="41" customFormat="1" x14ac:dyDescent="0.25">
      <c r="A442" s="41">
        <f>IFERROR(VLOOKUP($C442,'CapEx by WBS and CSA'!$A$3:$C$372,2,FALSE),0)</f>
        <v>0</v>
      </c>
      <c r="B442" s="41">
        <f>IFERROR(VLOOKUP($C442,'CapEx by WBS and CSA'!$A$3:$C$372,3,FALSE),0)</f>
        <v>0</v>
      </c>
      <c r="C442" s="46" t="s">
        <v>2539</v>
      </c>
      <c r="D442" s="46">
        <v>1215</v>
      </c>
      <c r="E442" s="46" t="s">
        <v>685</v>
      </c>
      <c r="F442" s="46" t="s">
        <v>673</v>
      </c>
      <c r="G442" s="46" t="s">
        <v>534</v>
      </c>
      <c r="H442" s="46" t="s">
        <v>2117</v>
      </c>
      <c r="I442" s="45" t="s">
        <v>1633</v>
      </c>
      <c r="J442" s="59">
        <v>42736</v>
      </c>
      <c r="K442" s="72">
        <v>0</v>
      </c>
      <c r="L442" s="72">
        <v>0</v>
      </c>
      <c r="M442" s="72">
        <f>IFERROR(VLOOKUP(C442,'CapEx by WBS and CSA'!$A$3:$P$372,16,FALSE),0)</f>
        <v>0</v>
      </c>
      <c r="N442" s="45" t="s">
        <v>2094</v>
      </c>
      <c r="O442" s="45" t="s">
        <v>2091</v>
      </c>
    </row>
    <row r="443" spans="1:15" s="41" customFormat="1" x14ac:dyDescent="0.25">
      <c r="A443" s="41">
        <f>IFERROR(VLOOKUP($C443,'CapEx by WBS and CSA'!$A$3:$C$372,2,FALSE),0)</f>
        <v>0</v>
      </c>
      <c r="B443" s="41">
        <f>IFERROR(VLOOKUP($C443,'CapEx by WBS and CSA'!$A$3:$C$372,3,FALSE),0)</f>
        <v>0</v>
      </c>
      <c r="C443" s="46" t="s">
        <v>2540</v>
      </c>
      <c r="D443" s="46">
        <v>1213</v>
      </c>
      <c r="E443" s="46" t="s">
        <v>679</v>
      </c>
      <c r="F443" s="46" t="s">
        <v>673</v>
      </c>
      <c r="G443" s="46" t="s">
        <v>534</v>
      </c>
      <c r="H443" s="46" t="s">
        <v>2197</v>
      </c>
      <c r="I443" s="45" t="s">
        <v>1650</v>
      </c>
      <c r="J443" s="59" t="s">
        <v>1651</v>
      </c>
      <c r="K443" s="72">
        <v>0</v>
      </c>
      <c r="L443" s="72">
        <v>0</v>
      </c>
      <c r="M443" s="72">
        <f>IFERROR(VLOOKUP(C443,'CapEx by WBS and CSA'!$A$3:$P$372,16,FALSE),0)</f>
        <v>0</v>
      </c>
      <c r="N443" s="45" t="s">
        <v>2094</v>
      </c>
      <c r="O443" s="45" t="s">
        <v>2091</v>
      </c>
    </row>
    <row r="444" spans="1:15" s="41" customFormat="1" x14ac:dyDescent="0.25">
      <c r="A444" s="41">
        <f>IFERROR(VLOOKUP($C444,'CapEx by WBS and CSA'!$A$3:$C$372,2,FALSE),0)</f>
        <v>0</v>
      </c>
      <c r="B444" s="41">
        <f>IFERROR(VLOOKUP($C444,'CapEx by WBS and CSA'!$A$3:$C$372,3,FALSE),0)</f>
        <v>0</v>
      </c>
      <c r="C444" s="46" t="s">
        <v>2541</v>
      </c>
      <c r="D444" s="46">
        <v>1215</v>
      </c>
      <c r="E444" s="46" t="s">
        <v>685</v>
      </c>
      <c r="F444" s="46" t="s">
        <v>673</v>
      </c>
      <c r="G444" s="46" t="s">
        <v>534</v>
      </c>
      <c r="H444" s="46" t="s">
        <v>2117</v>
      </c>
      <c r="I444" s="45" t="s">
        <v>1633</v>
      </c>
      <c r="J444" s="59">
        <v>43070</v>
      </c>
      <c r="K444" s="72">
        <v>0</v>
      </c>
      <c r="L444" s="72">
        <v>0</v>
      </c>
      <c r="M444" s="72">
        <f>IFERROR(VLOOKUP(C444,'CapEx by WBS and CSA'!$A$3:$P$372,16,FALSE),0)</f>
        <v>0</v>
      </c>
      <c r="N444" s="45" t="s">
        <v>2094</v>
      </c>
      <c r="O444" s="45" t="s">
        <v>2091</v>
      </c>
    </row>
    <row r="445" spans="1:15" s="41" customFormat="1" x14ac:dyDescent="0.25">
      <c r="A445" s="41">
        <f>IFERROR(VLOOKUP($C445,'CapEx by WBS and CSA'!$A$3:$C$372,2,FALSE),0)</f>
        <v>0</v>
      </c>
      <c r="B445" s="41">
        <f>IFERROR(VLOOKUP($C445,'CapEx by WBS and CSA'!$A$3:$C$372,3,FALSE),0)</f>
        <v>0</v>
      </c>
      <c r="C445" s="46" t="s">
        <v>2542</v>
      </c>
      <c r="D445" s="46">
        <v>1215</v>
      </c>
      <c r="E445" s="46" t="s">
        <v>685</v>
      </c>
      <c r="F445" s="46" t="s">
        <v>673</v>
      </c>
      <c r="G445" s="46" t="s">
        <v>534</v>
      </c>
      <c r="H445" s="46" t="s">
        <v>2100</v>
      </c>
      <c r="I445" s="45" t="s">
        <v>1633</v>
      </c>
      <c r="J445" s="59">
        <v>45292</v>
      </c>
      <c r="K445" s="72">
        <v>84023.84</v>
      </c>
      <c r="L445" s="72">
        <v>599999.99999879999</v>
      </c>
      <c r="M445" s="72">
        <f>IFERROR(VLOOKUP(C445,'CapEx by WBS and CSA'!$A$3:$P$372,16,FALSE),0)</f>
        <v>0</v>
      </c>
      <c r="N445" s="71"/>
      <c r="O445" s="71"/>
    </row>
    <row r="446" spans="1:15" s="41" customFormat="1" x14ac:dyDescent="0.25">
      <c r="A446" s="41">
        <f>IFERROR(VLOOKUP($C446,'CapEx by WBS and CSA'!$A$3:$C$372,2,FALSE),0)</f>
        <v>0</v>
      </c>
      <c r="B446" s="41">
        <f>IFERROR(VLOOKUP($C446,'CapEx by WBS and CSA'!$A$3:$C$372,3,FALSE),0)</f>
        <v>0</v>
      </c>
      <c r="C446" s="46" t="s">
        <v>2543</v>
      </c>
      <c r="D446" s="46">
        <v>1215</v>
      </c>
      <c r="E446" s="46" t="s">
        <v>685</v>
      </c>
      <c r="F446" s="46" t="s">
        <v>673</v>
      </c>
      <c r="G446" s="46" t="s">
        <v>534</v>
      </c>
      <c r="H446" s="46" t="s">
        <v>2117</v>
      </c>
      <c r="I446" s="45" t="s">
        <v>1633</v>
      </c>
      <c r="J446" s="59">
        <v>44531</v>
      </c>
      <c r="K446" s="72">
        <v>0</v>
      </c>
      <c r="L446" s="72">
        <v>0</v>
      </c>
      <c r="M446" s="72">
        <f>IFERROR(VLOOKUP(C446,'CapEx by WBS and CSA'!$A$3:$P$372,16,FALSE),0)</f>
        <v>0</v>
      </c>
      <c r="N446" s="45" t="s">
        <v>2094</v>
      </c>
      <c r="O446" s="45" t="s">
        <v>2091</v>
      </c>
    </row>
    <row r="447" spans="1:15" s="41" customFormat="1" x14ac:dyDescent="0.25">
      <c r="A447" s="41">
        <f>IFERROR(VLOOKUP($C447,'CapEx by WBS and CSA'!$A$3:$C$372,2,FALSE),0)</f>
        <v>0</v>
      </c>
      <c r="B447" s="41">
        <f>IFERROR(VLOOKUP($C447,'CapEx by WBS and CSA'!$A$3:$C$372,3,FALSE),0)</f>
        <v>0</v>
      </c>
      <c r="C447" s="46" t="s">
        <v>2544</v>
      </c>
      <c r="D447" s="46">
        <v>1215</v>
      </c>
      <c r="E447" s="46" t="s">
        <v>685</v>
      </c>
      <c r="F447" s="46" t="s">
        <v>673</v>
      </c>
      <c r="G447" s="46" t="s">
        <v>534</v>
      </c>
      <c r="H447" s="46" t="s">
        <v>2117</v>
      </c>
      <c r="I447" s="45" t="s">
        <v>1633</v>
      </c>
      <c r="J447" s="59">
        <v>43070</v>
      </c>
      <c r="K447" s="72">
        <v>0</v>
      </c>
      <c r="L447" s="72">
        <v>0</v>
      </c>
      <c r="M447" s="72">
        <f>IFERROR(VLOOKUP(C447,'CapEx by WBS and CSA'!$A$3:$P$372,16,FALSE),0)</f>
        <v>0</v>
      </c>
      <c r="N447" s="45" t="s">
        <v>2094</v>
      </c>
      <c r="O447" s="45" t="s">
        <v>2091</v>
      </c>
    </row>
    <row r="448" spans="1:15" s="41" customFormat="1" x14ac:dyDescent="0.25">
      <c r="A448" s="41">
        <f>IFERROR(VLOOKUP($C448,'CapEx by WBS and CSA'!$A$3:$C$372,2,FALSE),0)</f>
        <v>0</v>
      </c>
      <c r="B448" s="41">
        <f>IFERROR(VLOOKUP($C448,'CapEx by WBS and CSA'!$A$3:$C$372,3,FALSE),0)</f>
        <v>0</v>
      </c>
      <c r="C448" s="46" t="s">
        <v>2545</v>
      </c>
      <c r="D448" s="46">
        <v>1215</v>
      </c>
      <c r="E448" s="46" t="s">
        <v>685</v>
      </c>
      <c r="F448" s="46" t="s">
        <v>673</v>
      </c>
      <c r="G448" s="46" t="s">
        <v>534</v>
      </c>
      <c r="H448" s="46" t="s">
        <v>2093</v>
      </c>
      <c r="I448" s="45" t="s">
        <v>1633</v>
      </c>
      <c r="J448" s="59">
        <v>43617</v>
      </c>
      <c r="K448" s="72">
        <v>0</v>
      </c>
      <c r="L448" s="72">
        <v>0</v>
      </c>
      <c r="M448" s="72">
        <f>IFERROR(VLOOKUP(C448,'CapEx by WBS and CSA'!$A$3:$P$372,16,FALSE),0)</f>
        <v>0</v>
      </c>
      <c r="N448" s="45" t="s">
        <v>2094</v>
      </c>
      <c r="O448" s="45" t="s">
        <v>2091</v>
      </c>
    </row>
    <row r="449" spans="1:15" s="41" customFormat="1" x14ac:dyDescent="0.25">
      <c r="A449" s="41">
        <f>IFERROR(VLOOKUP($C449,'CapEx by WBS and CSA'!$A$3:$C$372,2,FALSE),0)</f>
        <v>0</v>
      </c>
      <c r="B449" s="41">
        <f>IFERROR(VLOOKUP($C449,'CapEx by WBS and CSA'!$A$3:$C$372,3,FALSE),0)</f>
        <v>0</v>
      </c>
      <c r="C449" s="46" t="s">
        <v>2546</v>
      </c>
      <c r="D449" s="46">
        <v>1210</v>
      </c>
      <c r="E449" s="46" t="s">
        <v>671</v>
      </c>
      <c r="F449" s="46" t="s">
        <v>673</v>
      </c>
      <c r="G449" s="46" t="s">
        <v>534</v>
      </c>
      <c r="H449" s="46" t="s">
        <v>2113</v>
      </c>
      <c r="I449" s="45" t="s">
        <v>1638</v>
      </c>
      <c r="J449" s="59" t="s">
        <v>2118</v>
      </c>
      <c r="K449" s="72">
        <v>460516.20999999996</v>
      </c>
      <c r="L449" s="72">
        <v>0</v>
      </c>
      <c r="M449" s="72">
        <f>IFERROR(VLOOKUP(C449,'CapEx by WBS and CSA'!$A$3:$P$372,16,FALSE),0)</f>
        <v>0</v>
      </c>
      <c r="N449" s="71"/>
      <c r="O449" s="71"/>
    </row>
    <row r="450" spans="1:15" s="41" customFormat="1" x14ac:dyDescent="0.25">
      <c r="A450" s="41">
        <f>IFERROR(VLOOKUP($C450,'CapEx by WBS and CSA'!$A$3:$C$372,2,FALSE),0)</f>
        <v>0</v>
      </c>
      <c r="B450" s="41">
        <f>IFERROR(VLOOKUP($C450,'CapEx by WBS and CSA'!$A$3:$C$372,3,FALSE),0)</f>
        <v>0</v>
      </c>
      <c r="C450" s="46" t="s">
        <v>2547</v>
      </c>
      <c r="D450" s="46">
        <v>1244</v>
      </c>
      <c r="E450" s="46" t="s">
        <v>755</v>
      </c>
      <c r="F450" s="46" t="s">
        <v>673</v>
      </c>
      <c r="G450" s="46" t="s">
        <v>534</v>
      </c>
      <c r="H450" s="46" t="s">
        <v>2100</v>
      </c>
      <c r="I450" s="45" t="s">
        <v>1633</v>
      </c>
      <c r="J450" s="59">
        <v>43800</v>
      </c>
      <c r="K450" s="72">
        <v>0</v>
      </c>
      <c r="L450" s="72">
        <v>0</v>
      </c>
      <c r="M450" s="72">
        <f>IFERROR(VLOOKUP(C450,'CapEx by WBS and CSA'!$A$3:$P$372,16,FALSE),0)</f>
        <v>0</v>
      </c>
      <c r="N450" s="45" t="s">
        <v>2094</v>
      </c>
      <c r="O450" s="45" t="s">
        <v>2091</v>
      </c>
    </row>
    <row r="451" spans="1:15" s="41" customFormat="1" x14ac:dyDescent="0.25">
      <c r="A451" s="41">
        <f>IFERROR(VLOOKUP($C451,'CapEx by WBS and CSA'!$A$3:$C$372,2,FALSE),0)</f>
        <v>0</v>
      </c>
      <c r="B451" s="41">
        <f>IFERROR(VLOOKUP($C451,'CapEx by WBS and CSA'!$A$3:$C$372,3,FALSE),0)</f>
        <v>0</v>
      </c>
      <c r="C451" s="46" t="s">
        <v>2548</v>
      </c>
      <c r="D451" s="46">
        <v>1215</v>
      </c>
      <c r="E451" s="46" t="s">
        <v>685</v>
      </c>
      <c r="F451" s="46" t="s">
        <v>673</v>
      </c>
      <c r="G451" s="46" t="s">
        <v>534</v>
      </c>
      <c r="H451" s="46" t="s">
        <v>2100</v>
      </c>
      <c r="I451" s="45" t="s">
        <v>1638</v>
      </c>
      <c r="J451" s="59" t="s">
        <v>2118</v>
      </c>
      <c r="K451" s="72">
        <v>2073.23</v>
      </c>
      <c r="L451" s="72">
        <v>0</v>
      </c>
      <c r="M451" s="72">
        <f>IFERROR(VLOOKUP(C451,'CapEx by WBS and CSA'!$A$3:$P$372,16,FALSE),0)</f>
        <v>0</v>
      </c>
      <c r="N451" s="71"/>
      <c r="O451" s="71"/>
    </row>
    <row r="452" spans="1:15" s="41" customFormat="1" x14ac:dyDescent="0.25">
      <c r="A452" s="41">
        <f>IFERROR(VLOOKUP($C452,'CapEx by WBS and CSA'!$A$3:$C$372,2,FALSE),0)</f>
        <v>0</v>
      </c>
      <c r="B452" s="41">
        <f>IFERROR(VLOOKUP($C452,'CapEx by WBS and CSA'!$A$3:$C$372,3,FALSE),0)</f>
        <v>0</v>
      </c>
      <c r="C452" s="46" t="s">
        <v>2549</v>
      </c>
      <c r="D452" s="46">
        <v>1215</v>
      </c>
      <c r="E452" s="46" t="s">
        <v>685</v>
      </c>
      <c r="F452" s="46" t="s">
        <v>673</v>
      </c>
      <c r="G452" s="46" t="s">
        <v>534</v>
      </c>
      <c r="H452" s="46" t="s">
        <v>2129</v>
      </c>
      <c r="I452" s="45" t="s">
        <v>1633</v>
      </c>
      <c r="J452" s="59">
        <v>44896</v>
      </c>
      <c r="K452" s="72">
        <v>445.97</v>
      </c>
      <c r="L452" s="72">
        <v>0</v>
      </c>
      <c r="M452" s="72">
        <f>IFERROR(VLOOKUP(C452,'CapEx by WBS and CSA'!$A$3:$P$372,16,FALSE),0)</f>
        <v>0</v>
      </c>
      <c r="N452" s="71"/>
      <c r="O452" s="71"/>
    </row>
    <row r="453" spans="1:15" s="41" customFormat="1" x14ac:dyDescent="0.25">
      <c r="A453" s="41">
        <f>IFERROR(VLOOKUP($C453,'CapEx by WBS and CSA'!$A$3:$C$372,2,FALSE),0)</f>
        <v>0</v>
      </c>
      <c r="B453" s="41">
        <f>IFERROR(VLOOKUP($C453,'CapEx by WBS and CSA'!$A$3:$C$372,3,FALSE),0)</f>
        <v>0</v>
      </c>
      <c r="C453" s="46" t="s">
        <v>2550</v>
      </c>
      <c r="D453" s="46">
        <v>1215</v>
      </c>
      <c r="E453" s="46" t="s">
        <v>685</v>
      </c>
      <c r="F453" s="46" t="s">
        <v>673</v>
      </c>
      <c r="G453" s="46" t="s">
        <v>534</v>
      </c>
      <c r="H453" s="46" t="s">
        <v>2100</v>
      </c>
      <c r="I453" s="45" t="s">
        <v>1638</v>
      </c>
      <c r="J453" s="59" t="s">
        <v>2118</v>
      </c>
      <c r="K453" s="72">
        <v>976782.45</v>
      </c>
      <c r="L453" s="72">
        <v>1253005.8276591999</v>
      </c>
      <c r="M453" s="72">
        <f>IFERROR(VLOOKUP(C453,'CapEx by WBS and CSA'!$A$3:$P$372,16,FALSE),0)</f>
        <v>0</v>
      </c>
      <c r="N453" s="71"/>
      <c r="O453" s="71"/>
    </row>
    <row r="454" spans="1:15" s="41" customFormat="1" x14ac:dyDescent="0.25">
      <c r="A454" s="41">
        <f>IFERROR(VLOOKUP($C454,'CapEx by WBS and CSA'!$A$3:$C$372,2,FALSE),0)</f>
        <v>0</v>
      </c>
      <c r="B454" s="41">
        <f>IFERROR(VLOOKUP($C454,'CapEx by WBS and CSA'!$A$3:$C$372,3,FALSE),0)</f>
        <v>0</v>
      </c>
      <c r="C454" s="46" t="s">
        <v>2551</v>
      </c>
      <c r="D454" s="46">
        <v>1215</v>
      </c>
      <c r="E454" s="46" t="s">
        <v>685</v>
      </c>
      <c r="F454" s="46" t="s">
        <v>673</v>
      </c>
      <c r="G454" s="46" t="s">
        <v>534</v>
      </c>
      <c r="H454" s="46" t="s">
        <v>2100</v>
      </c>
      <c r="I454" s="45" t="s">
        <v>1633</v>
      </c>
      <c r="J454" s="59">
        <v>44896</v>
      </c>
      <c r="K454" s="72">
        <v>0</v>
      </c>
      <c r="L454" s="72">
        <v>0</v>
      </c>
      <c r="M454" s="72">
        <f>IFERROR(VLOOKUP(C454,'CapEx by WBS and CSA'!$A$3:$P$372,16,FALSE),0)</f>
        <v>0</v>
      </c>
      <c r="N454" s="71"/>
      <c r="O454" s="71"/>
    </row>
    <row r="455" spans="1:15" s="41" customFormat="1" x14ac:dyDescent="0.25">
      <c r="A455" s="41">
        <f>IFERROR(VLOOKUP($C455,'CapEx by WBS and CSA'!$A$3:$C$372,2,FALSE),0)</f>
        <v>0</v>
      </c>
      <c r="B455" s="41">
        <f>IFERROR(VLOOKUP($C455,'CapEx by WBS and CSA'!$A$3:$C$372,3,FALSE),0)</f>
        <v>0</v>
      </c>
      <c r="C455" s="46" t="s">
        <v>2552</v>
      </c>
      <c r="D455" s="46">
        <v>1215</v>
      </c>
      <c r="E455" s="46" t="s">
        <v>685</v>
      </c>
      <c r="F455" s="46" t="s">
        <v>673</v>
      </c>
      <c r="G455" s="46" t="s">
        <v>534</v>
      </c>
      <c r="H455" s="46" t="s">
        <v>2100</v>
      </c>
      <c r="I455" s="45" t="s">
        <v>1633</v>
      </c>
      <c r="J455" s="59">
        <v>45261</v>
      </c>
      <c r="K455" s="72">
        <v>221763.87000000002</v>
      </c>
      <c r="L455" s="72">
        <v>300000</v>
      </c>
      <c r="M455" s="72">
        <f>IFERROR(VLOOKUP(C455,'CapEx by WBS and CSA'!$A$3:$P$372,16,FALSE),0)</f>
        <v>0</v>
      </c>
      <c r="N455" s="71"/>
      <c r="O455" s="71"/>
    </row>
    <row r="456" spans="1:15" s="41" customFormat="1" x14ac:dyDescent="0.25">
      <c r="A456" s="41">
        <f>IFERROR(VLOOKUP($C456,'CapEx by WBS and CSA'!$A$3:$C$372,2,FALSE),0)</f>
        <v>0</v>
      </c>
      <c r="B456" s="41">
        <f>IFERROR(VLOOKUP($C456,'CapEx by WBS and CSA'!$A$3:$C$372,3,FALSE),0)</f>
        <v>0</v>
      </c>
      <c r="C456" s="46" t="s">
        <v>2553</v>
      </c>
      <c r="D456" s="46">
        <v>1215</v>
      </c>
      <c r="E456" s="46" t="s">
        <v>685</v>
      </c>
      <c r="F456" s="46" t="s">
        <v>673</v>
      </c>
      <c r="G456" s="46" t="s">
        <v>534</v>
      </c>
      <c r="H456" s="46" t="s">
        <v>2100</v>
      </c>
      <c r="I456" s="45" t="s">
        <v>1638</v>
      </c>
      <c r="J456" s="59" t="s">
        <v>2118</v>
      </c>
      <c r="K456" s="72">
        <v>154299.6</v>
      </c>
      <c r="L456" s="72">
        <v>300000</v>
      </c>
      <c r="M456" s="72">
        <f>IFERROR(VLOOKUP(C456,'CapEx by WBS and CSA'!$A$3:$P$372,16,FALSE),0)</f>
        <v>0</v>
      </c>
      <c r="N456" s="71"/>
      <c r="O456" s="71"/>
    </row>
    <row r="457" spans="1:15" s="41" customFormat="1" x14ac:dyDescent="0.25">
      <c r="A457" s="41">
        <f>IFERROR(VLOOKUP($C457,'CapEx by WBS and CSA'!$A$3:$C$372,2,FALSE),0)</f>
        <v>0</v>
      </c>
      <c r="B457" s="41">
        <f>IFERROR(VLOOKUP($C457,'CapEx by WBS and CSA'!$A$3:$C$372,3,FALSE),0)</f>
        <v>0</v>
      </c>
      <c r="C457" s="46" t="s">
        <v>2554</v>
      </c>
      <c r="D457" s="46">
        <v>1237</v>
      </c>
      <c r="E457" s="46" t="s">
        <v>673</v>
      </c>
      <c r="F457" s="46" t="s">
        <v>673</v>
      </c>
      <c r="G457" s="46" t="s">
        <v>534</v>
      </c>
      <c r="H457" s="46" t="s">
        <v>2089</v>
      </c>
      <c r="I457" s="45" t="s">
        <v>1650</v>
      </c>
      <c r="J457" s="59" t="s">
        <v>1696</v>
      </c>
      <c r="K457" s="72">
        <v>0</v>
      </c>
      <c r="L457" s="72">
        <v>0</v>
      </c>
      <c r="M457" s="72">
        <f>IFERROR(VLOOKUP(C457,'CapEx by WBS and CSA'!$A$3:$P$372,16,FALSE),0)</f>
        <v>0</v>
      </c>
      <c r="N457" s="45" t="s">
        <v>2094</v>
      </c>
      <c r="O457" s="45" t="s">
        <v>2091</v>
      </c>
    </row>
    <row r="458" spans="1:15" s="41" customFormat="1" x14ac:dyDescent="0.25">
      <c r="A458" s="41">
        <f>IFERROR(VLOOKUP($C458,'CapEx by WBS and CSA'!$A$3:$C$372,2,FALSE),0)</f>
        <v>0</v>
      </c>
      <c r="B458" s="41">
        <f>IFERROR(VLOOKUP($C458,'CapEx by WBS and CSA'!$A$3:$C$372,3,FALSE),0)</f>
        <v>0</v>
      </c>
      <c r="C458" s="46" t="s">
        <v>2555</v>
      </c>
      <c r="D458" s="46">
        <v>1210</v>
      </c>
      <c r="E458" s="46" t="s">
        <v>671</v>
      </c>
      <c r="F458" s="46" t="s">
        <v>673</v>
      </c>
      <c r="G458" s="46" t="s">
        <v>534</v>
      </c>
      <c r="H458" s="46" t="s">
        <v>2089</v>
      </c>
      <c r="I458" s="45" t="s">
        <v>1650</v>
      </c>
      <c r="J458" s="59" t="s">
        <v>1696</v>
      </c>
      <c r="K458" s="72">
        <v>0</v>
      </c>
      <c r="L458" s="72">
        <v>0</v>
      </c>
      <c r="M458" s="72">
        <f>IFERROR(VLOOKUP(C458,'CapEx by WBS and CSA'!$A$3:$P$372,16,FALSE),0)</f>
        <v>0</v>
      </c>
      <c r="N458" s="45" t="s">
        <v>2094</v>
      </c>
      <c r="O458" s="45" t="s">
        <v>2091</v>
      </c>
    </row>
    <row r="459" spans="1:15" s="41" customFormat="1" x14ac:dyDescent="0.25">
      <c r="A459" s="41">
        <f>IFERROR(VLOOKUP($C459,'CapEx by WBS and CSA'!$A$3:$C$372,2,FALSE),0)</f>
        <v>0</v>
      </c>
      <c r="B459" s="41">
        <f>IFERROR(VLOOKUP($C459,'CapEx by WBS and CSA'!$A$3:$C$372,3,FALSE),0)</f>
        <v>0</v>
      </c>
      <c r="C459" s="46" t="s">
        <v>2556</v>
      </c>
      <c r="D459" s="46">
        <v>1237</v>
      </c>
      <c r="E459" s="46" t="s">
        <v>673</v>
      </c>
      <c r="F459" s="46" t="s">
        <v>673</v>
      </c>
      <c r="G459" s="46" t="s">
        <v>534</v>
      </c>
      <c r="H459" s="46" t="s">
        <v>2089</v>
      </c>
      <c r="I459" s="45" t="s">
        <v>1633</v>
      </c>
      <c r="J459" s="59">
        <v>44713</v>
      </c>
      <c r="K459" s="72">
        <v>0</v>
      </c>
      <c r="L459" s="72">
        <v>0</v>
      </c>
      <c r="M459" s="72">
        <f>IFERROR(VLOOKUP(C459,'CapEx by WBS and CSA'!$A$3:$P$372,16,FALSE),0)</f>
        <v>0</v>
      </c>
      <c r="N459" s="45" t="s">
        <v>2094</v>
      </c>
      <c r="O459" s="45" t="s">
        <v>2091</v>
      </c>
    </row>
    <row r="460" spans="1:15" s="41" customFormat="1" x14ac:dyDescent="0.25">
      <c r="A460" s="41">
        <f>IFERROR(VLOOKUP($C460,'CapEx by WBS and CSA'!$A$3:$C$372,2,FALSE),0)</f>
        <v>0</v>
      </c>
      <c r="B460" s="41">
        <f>IFERROR(VLOOKUP($C460,'CapEx by WBS and CSA'!$A$3:$C$372,3,FALSE),0)</f>
        <v>0</v>
      </c>
      <c r="C460" s="46" t="s">
        <v>2557</v>
      </c>
      <c r="D460" s="46">
        <v>1237</v>
      </c>
      <c r="E460" s="46" t="s">
        <v>673</v>
      </c>
      <c r="F460" s="46" t="s">
        <v>673</v>
      </c>
      <c r="G460" s="46" t="s">
        <v>534</v>
      </c>
      <c r="H460" s="46" t="s">
        <v>2124</v>
      </c>
      <c r="I460" s="45" t="s">
        <v>1633</v>
      </c>
      <c r="J460" s="59">
        <v>45261</v>
      </c>
      <c r="K460" s="72">
        <v>0</v>
      </c>
      <c r="L460" s="72">
        <v>0</v>
      </c>
      <c r="M460" s="72">
        <f>IFERROR(VLOOKUP(C460,'CapEx by WBS and CSA'!$A$3:$P$372,16,FALSE),0)</f>
        <v>0</v>
      </c>
      <c r="N460" s="45" t="s">
        <v>2094</v>
      </c>
      <c r="O460" s="45" t="s">
        <v>2091</v>
      </c>
    </row>
    <row r="461" spans="1:15" s="41" customFormat="1" x14ac:dyDescent="0.25">
      <c r="A461" s="41">
        <f>IFERROR(VLOOKUP($C461,'CapEx by WBS and CSA'!$A$3:$C$372,2,FALSE),0)</f>
        <v>0</v>
      </c>
      <c r="B461" s="41">
        <f>IFERROR(VLOOKUP($C461,'CapEx by WBS and CSA'!$A$3:$C$372,3,FALSE),0)</f>
        <v>0</v>
      </c>
      <c r="C461" s="46" t="s">
        <v>2558</v>
      </c>
      <c r="D461" s="46">
        <v>1237</v>
      </c>
      <c r="E461" s="46" t="s">
        <v>673</v>
      </c>
      <c r="F461" s="46" t="s">
        <v>673</v>
      </c>
      <c r="G461" s="46" t="s">
        <v>534</v>
      </c>
      <c r="H461" s="46" t="s">
        <v>2100</v>
      </c>
      <c r="I461" s="45" t="s">
        <v>1633</v>
      </c>
      <c r="J461" s="59">
        <v>45139</v>
      </c>
      <c r="K461" s="72">
        <v>604071.56000000006</v>
      </c>
      <c r="L461" s="72">
        <v>682396.08959999995</v>
      </c>
      <c r="M461" s="72">
        <f>IFERROR(VLOOKUP(C461,'CapEx by WBS and CSA'!$A$3:$P$372,16,FALSE),0)</f>
        <v>0</v>
      </c>
      <c r="N461" s="71"/>
      <c r="O461" s="71"/>
    </row>
    <row r="462" spans="1:15" s="41" customFormat="1" x14ac:dyDescent="0.25">
      <c r="A462" s="41">
        <f>IFERROR(VLOOKUP($C462,'CapEx by WBS and CSA'!$A$3:$C$372,2,FALSE),0)</f>
        <v>0</v>
      </c>
      <c r="B462" s="41">
        <f>IFERROR(VLOOKUP($C462,'CapEx by WBS and CSA'!$A$3:$C$372,3,FALSE),0)</f>
        <v>0</v>
      </c>
      <c r="C462" s="46" t="s">
        <v>2559</v>
      </c>
      <c r="D462" s="46">
        <v>1210</v>
      </c>
      <c r="E462" s="46" t="s">
        <v>671</v>
      </c>
      <c r="F462" s="46" t="s">
        <v>673</v>
      </c>
      <c r="G462" s="46" t="s">
        <v>534</v>
      </c>
      <c r="H462" s="46" t="s">
        <v>2100</v>
      </c>
      <c r="I462" s="45" t="s">
        <v>1633</v>
      </c>
      <c r="J462" s="59">
        <v>45139</v>
      </c>
      <c r="K462" s="72">
        <v>336579.95</v>
      </c>
      <c r="L462" s="72">
        <v>378301.97120039997</v>
      </c>
      <c r="M462" s="72">
        <f>IFERROR(VLOOKUP(C462,'CapEx by WBS and CSA'!$A$3:$P$372,16,FALSE),0)</f>
        <v>0</v>
      </c>
      <c r="N462" s="71"/>
      <c r="O462" s="71"/>
    </row>
    <row r="463" spans="1:15" s="41" customFormat="1" x14ac:dyDescent="0.25">
      <c r="A463" s="41">
        <f>IFERROR(VLOOKUP($C463,'CapEx by WBS and CSA'!$A$3:$C$372,2,FALSE),0)</f>
        <v>0</v>
      </c>
      <c r="B463" s="41">
        <f>IFERROR(VLOOKUP($C463,'CapEx by WBS and CSA'!$A$3:$C$372,3,FALSE),0)</f>
        <v>0</v>
      </c>
      <c r="C463" s="46" t="s">
        <v>2560</v>
      </c>
      <c r="D463" s="46">
        <v>1213</v>
      </c>
      <c r="E463" s="46" t="s">
        <v>679</v>
      </c>
      <c r="F463" s="46" t="s">
        <v>673</v>
      </c>
      <c r="G463" s="46" t="s">
        <v>534</v>
      </c>
      <c r="H463" s="46" t="s">
        <v>2129</v>
      </c>
      <c r="I463" s="45" t="s">
        <v>1633</v>
      </c>
      <c r="J463" s="59">
        <v>44166</v>
      </c>
      <c r="K463" s="72">
        <v>0</v>
      </c>
      <c r="L463" s="72">
        <v>0</v>
      </c>
      <c r="M463" s="72">
        <f>IFERROR(VLOOKUP(C463,'CapEx by WBS and CSA'!$A$3:$P$372,16,FALSE),0)</f>
        <v>0</v>
      </c>
      <c r="N463" s="45" t="s">
        <v>2094</v>
      </c>
      <c r="O463" s="45" t="s">
        <v>2091</v>
      </c>
    </row>
    <row r="464" spans="1:15" s="41" customFormat="1" x14ac:dyDescent="0.25">
      <c r="A464" s="41">
        <f>IFERROR(VLOOKUP($C464,'CapEx by WBS and CSA'!$A$3:$C$372,2,FALSE),0)</f>
        <v>0</v>
      </c>
      <c r="B464" s="41">
        <f>IFERROR(VLOOKUP($C464,'CapEx by WBS and CSA'!$A$3:$C$372,3,FALSE),0)</f>
        <v>0</v>
      </c>
      <c r="C464" s="46" t="s">
        <v>2561</v>
      </c>
      <c r="D464" s="46">
        <v>1213</v>
      </c>
      <c r="E464" s="46" t="s">
        <v>679</v>
      </c>
      <c r="F464" s="46" t="s">
        <v>673</v>
      </c>
      <c r="G464" s="46" t="s">
        <v>534</v>
      </c>
      <c r="H464" s="46" t="s">
        <v>2100</v>
      </c>
      <c r="I464" s="45" t="s">
        <v>1633</v>
      </c>
      <c r="J464" s="59">
        <v>45261</v>
      </c>
      <c r="K464" s="72">
        <v>0</v>
      </c>
      <c r="L464" s="72">
        <v>0</v>
      </c>
      <c r="M464" s="72">
        <f>IFERROR(VLOOKUP(C464,'CapEx by WBS and CSA'!$A$3:$P$372,16,FALSE),0)</f>
        <v>0</v>
      </c>
      <c r="N464" s="71"/>
      <c r="O464" s="71"/>
    </row>
    <row r="465" spans="1:15" s="41" customFormat="1" x14ac:dyDescent="0.25">
      <c r="A465" s="41">
        <f>IFERROR(VLOOKUP($C465,'CapEx by WBS and CSA'!$A$3:$C$372,2,FALSE),0)</f>
        <v>0</v>
      </c>
      <c r="B465" s="41">
        <f>IFERROR(VLOOKUP($C465,'CapEx by WBS and CSA'!$A$3:$C$372,3,FALSE),0)</f>
        <v>0</v>
      </c>
      <c r="C465" s="46" t="s">
        <v>2562</v>
      </c>
      <c r="D465" s="46">
        <v>1213</v>
      </c>
      <c r="E465" s="46" t="s">
        <v>679</v>
      </c>
      <c r="F465" s="46" t="s">
        <v>673</v>
      </c>
      <c r="G465" s="46" t="s">
        <v>534</v>
      </c>
      <c r="H465" s="46" t="s">
        <v>2100</v>
      </c>
      <c r="I465" s="45" t="s">
        <v>1633</v>
      </c>
      <c r="J465" s="59">
        <v>45261</v>
      </c>
      <c r="K465" s="72">
        <v>-706.96</v>
      </c>
      <c r="L465" s="72">
        <v>0</v>
      </c>
      <c r="M465" s="72">
        <f>IFERROR(VLOOKUP(C465,'CapEx by WBS and CSA'!$A$3:$P$372,16,FALSE),0)</f>
        <v>0</v>
      </c>
      <c r="N465" s="71"/>
      <c r="O465" s="71"/>
    </row>
    <row r="466" spans="1:15" s="41" customFormat="1" x14ac:dyDescent="0.25">
      <c r="A466" s="41">
        <f>IFERROR(VLOOKUP($C466,'CapEx by WBS and CSA'!$A$3:$C$372,2,FALSE),0)</f>
        <v>0</v>
      </c>
      <c r="B466" s="41">
        <f>IFERROR(VLOOKUP($C466,'CapEx by WBS and CSA'!$A$3:$C$372,3,FALSE),0)</f>
        <v>0</v>
      </c>
      <c r="C466" s="46" t="s">
        <v>2563</v>
      </c>
      <c r="D466" s="46">
        <v>1223</v>
      </c>
      <c r="E466" s="46" t="s">
        <v>701</v>
      </c>
      <c r="F466" s="46" t="s">
        <v>703</v>
      </c>
      <c r="G466" s="46" t="s">
        <v>534</v>
      </c>
      <c r="H466" s="46" t="s">
        <v>2105</v>
      </c>
      <c r="I466" s="45" t="s">
        <v>1633</v>
      </c>
      <c r="J466" s="59">
        <v>44896</v>
      </c>
      <c r="K466" s="72">
        <v>0</v>
      </c>
      <c r="L466" s="72">
        <v>0</v>
      </c>
      <c r="M466" s="72">
        <f>IFERROR(VLOOKUP(C466,'CapEx by WBS and CSA'!$A$3:$P$372,16,FALSE),0)</f>
        <v>0</v>
      </c>
      <c r="N466" s="45" t="s">
        <v>2094</v>
      </c>
      <c r="O466" s="45" t="s">
        <v>2091</v>
      </c>
    </row>
    <row r="467" spans="1:15" s="41" customFormat="1" x14ac:dyDescent="0.25">
      <c r="A467" s="41">
        <f>IFERROR(VLOOKUP($C467,'CapEx by WBS and CSA'!$A$3:$C$372,2,FALSE),0)</f>
        <v>0</v>
      </c>
      <c r="B467" s="41">
        <f>IFERROR(VLOOKUP($C467,'CapEx by WBS and CSA'!$A$3:$C$372,3,FALSE),0)</f>
        <v>0</v>
      </c>
      <c r="C467" s="46" t="s">
        <v>2564</v>
      </c>
      <c r="D467" s="46">
        <v>1256</v>
      </c>
      <c r="E467" s="46" t="s">
        <v>783</v>
      </c>
      <c r="F467" s="46" t="s">
        <v>656</v>
      </c>
      <c r="G467" s="46" t="s">
        <v>534</v>
      </c>
      <c r="H467" s="46" t="s">
        <v>2135</v>
      </c>
      <c r="I467" s="45" t="s">
        <v>1633</v>
      </c>
      <c r="J467" s="59">
        <v>44652</v>
      </c>
      <c r="K467" s="72">
        <v>0</v>
      </c>
      <c r="L467" s="72">
        <v>0</v>
      </c>
      <c r="M467" s="72">
        <f>IFERROR(VLOOKUP(C467,'CapEx by WBS and CSA'!$A$3:$P$372,16,FALSE),0)</f>
        <v>0</v>
      </c>
      <c r="N467" s="45" t="s">
        <v>2094</v>
      </c>
      <c r="O467" s="45" t="s">
        <v>2091</v>
      </c>
    </row>
    <row r="468" spans="1:15" s="41" customFormat="1" x14ac:dyDescent="0.25">
      <c r="A468" s="41">
        <f>IFERROR(VLOOKUP($C468,'CapEx by WBS and CSA'!$A$3:$C$372,2,FALSE),0)</f>
        <v>0</v>
      </c>
      <c r="B468" s="41">
        <f>IFERROR(VLOOKUP($C468,'CapEx by WBS and CSA'!$A$3:$C$372,3,FALSE),0)</f>
        <v>0</v>
      </c>
      <c r="C468" s="46" t="s">
        <v>2565</v>
      </c>
      <c r="D468" s="46">
        <v>1256</v>
      </c>
      <c r="E468" s="46" t="s">
        <v>783</v>
      </c>
      <c r="F468" s="46" t="s">
        <v>656</v>
      </c>
      <c r="G468" s="46" t="s">
        <v>534</v>
      </c>
      <c r="H468" s="46" t="s">
        <v>2100</v>
      </c>
      <c r="I468" s="45" t="s">
        <v>1633</v>
      </c>
      <c r="J468" s="59">
        <v>44531</v>
      </c>
      <c r="K468" s="72">
        <v>0</v>
      </c>
      <c r="L468" s="72">
        <v>0</v>
      </c>
      <c r="M468" s="72">
        <f>IFERROR(VLOOKUP(C468,'CapEx by WBS and CSA'!$A$3:$P$372,16,FALSE),0)</f>
        <v>0</v>
      </c>
      <c r="N468" s="45" t="s">
        <v>2094</v>
      </c>
      <c r="O468" s="45" t="s">
        <v>2091</v>
      </c>
    </row>
    <row r="469" spans="1:15" s="41" customFormat="1" x14ac:dyDescent="0.25">
      <c r="A469" s="41">
        <f>IFERROR(VLOOKUP($C469,'CapEx by WBS and CSA'!$A$3:$C$372,2,FALSE),0)</f>
        <v>0</v>
      </c>
      <c r="B469" s="41">
        <f>IFERROR(VLOOKUP($C469,'CapEx by WBS and CSA'!$A$3:$C$372,3,FALSE),0)</f>
        <v>0</v>
      </c>
      <c r="C469" s="46" t="s">
        <v>2566</v>
      </c>
      <c r="D469" s="46">
        <v>1256</v>
      </c>
      <c r="E469" s="46" t="s">
        <v>783</v>
      </c>
      <c r="F469" s="46" t="s">
        <v>656</v>
      </c>
      <c r="G469" s="46" t="s">
        <v>534</v>
      </c>
      <c r="H469" s="46" t="s">
        <v>2100</v>
      </c>
      <c r="I469" s="45" t="s">
        <v>1638</v>
      </c>
      <c r="J469" s="59" t="s">
        <v>2118</v>
      </c>
      <c r="K469" s="72">
        <v>14680357.109999998</v>
      </c>
      <c r="L469" s="72">
        <v>8238204.9999997001</v>
      </c>
      <c r="M469" s="72">
        <f>IFERROR(VLOOKUP(C469,'CapEx by WBS and CSA'!$A$3:$P$372,16,FALSE),0)</f>
        <v>0</v>
      </c>
      <c r="N469" s="71"/>
      <c r="O469" s="71"/>
    </row>
    <row r="470" spans="1:15" s="41" customFormat="1" x14ac:dyDescent="0.25">
      <c r="A470" s="41">
        <f>IFERROR(VLOOKUP($C470,'CapEx by WBS and CSA'!$A$3:$C$372,2,FALSE),0)</f>
        <v>0</v>
      </c>
      <c r="B470" s="41">
        <f>IFERROR(VLOOKUP($C470,'CapEx by WBS and CSA'!$A$3:$C$372,3,FALSE),0)</f>
        <v>0</v>
      </c>
      <c r="C470" s="46" t="s">
        <v>2567</v>
      </c>
      <c r="D470" s="46">
        <v>1256</v>
      </c>
      <c r="E470" s="46" t="s">
        <v>783</v>
      </c>
      <c r="F470" s="46" t="s">
        <v>656</v>
      </c>
      <c r="G470" s="46" t="s">
        <v>534</v>
      </c>
      <c r="H470" s="46" t="s">
        <v>2100</v>
      </c>
      <c r="I470" s="45" t="s">
        <v>1633</v>
      </c>
      <c r="J470" s="59">
        <v>47088</v>
      </c>
      <c r="K470" s="72">
        <v>0</v>
      </c>
      <c r="L470" s="72">
        <v>0</v>
      </c>
      <c r="M470" s="72">
        <f>IFERROR(VLOOKUP(C470,'CapEx by WBS and CSA'!$A$3:$P$372,16,FALSE),0)</f>
        <v>0</v>
      </c>
      <c r="N470" s="71"/>
      <c r="O470" s="71"/>
    </row>
    <row r="471" spans="1:15" s="41" customFormat="1" x14ac:dyDescent="0.25">
      <c r="A471" s="41">
        <f>IFERROR(VLOOKUP($C471,'CapEx by WBS and CSA'!$A$3:$C$372,2,FALSE),0)</f>
        <v>0</v>
      </c>
      <c r="B471" s="41">
        <f>IFERROR(VLOOKUP($C471,'CapEx by WBS and CSA'!$A$3:$C$372,3,FALSE),0)</f>
        <v>0</v>
      </c>
      <c r="C471" s="46" t="s">
        <v>2568</v>
      </c>
      <c r="D471" s="46">
        <v>1256</v>
      </c>
      <c r="E471" s="46" t="s">
        <v>783</v>
      </c>
      <c r="F471" s="46" t="s">
        <v>656</v>
      </c>
      <c r="G471" s="46" t="s">
        <v>534</v>
      </c>
      <c r="H471" s="46" t="s">
        <v>2100</v>
      </c>
      <c r="I471" s="45" t="s">
        <v>1633</v>
      </c>
      <c r="J471" s="59">
        <v>47088</v>
      </c>
      <c r="K471" s="72">
        <v>0</v>
      </c>
      <c r="L471" s="72">
        <v>0</v>
      </c>
      <c r="M471" s="72">
        <f>IFERROR(VLOOKUP(C471,'CapEx by WBS and CSA'!$A$3:$P$372,16,FALSE),0)</f>
        <v>0</v>
      </c>
      <c r="N471" s="71"/>
      <c r="O471" s="71"/>
    </row>
    <row r="472" spans="1:15" s="41" customFormat="1" x14ac:dyDescent="0.25">
      <c r="A472" s="41">
        <f>IFERROR(VLOOKUP($C472,'CapEx by WBS and CSA'!$A$3:$C$372,2,FALSE),0)</f>
        <v>0</v>
      </c>
      <c r="B472" s="41">
        <f>IFERROR(VLOOKUP($C472,'CapEx by WBS and CSA'!$A$3:$C$372,3,FALSE),0)</f>
        <v>0</v>
      </c>
      <c r="C472" s="46" t="s">
        <v>2569</v>
      </c>
      <c r="D472" s="46">
        <v>1256</v>
      </c>
      <c r="E472" s="46" t="s">
        <v>783</v>
      </c>
      <c r="F472" s="46" t="s">
        <v>656</v>
      </c>
      <c r="G472" s="46" t="s">
        <v>534</v>
      </c>
      <c r="H472" s="46" t="s">
        <v>2100</v>
      </c>
      <c r="I472" s="45" t="s">
        <v>1638</v>
      </c>
      <c r="J472" s="59" t="s">
        <v>2118</v>
      </c>
      <c r="K472" s="72">
        <v>59417.830000000016</v>
      </c>
      <c r="L472" s="72">
        <v>69999.999999599997</v>
      </c>
      <c r="M472" s="72">
        <f>IFERROR(VLOOKUP(C472,'CapEx by WBS and CSA'!$A$3:$P$372,16,FALSE),0)</f>
        <v>0</v>
      </c>
      <c r="N472" s="71"/>
      <c r="O472" s="71"/>
    </row>
    <row r="473" spans="1:15" s="41" customFormat="1" x14ac:dyDescent="0.25">
      <c r="A473" s="41">
        <f>IFERROR(VLOOKUP($C473,'CapEx by WBS and CSA'!$A$3:$C$372,2,FALSE),0)</f>
        <v>0</v>
      </c>
      <c r="B473" s="41">
        <f>IFERROR(VLOOKUP($C473,'CapEx by WBS and CSA'!$A$3:$C$372,3,FALSE),0)</f>
        <v>0</v>
      </c>
      <c r="C473" s="46" t="s">
        <v>2570</v>
      </c>
      <c r="D473" s="46">
        <v>1208</v>
      </c>
      <c r="E473" s="46" t="s">
        <v>663</v>
      </c>
      <c r="F473" s="46" t="s">
        <v>665</v>
      </c>
      <c r="G473" s="46" t="s">
        <v>534</v>
      </c>
      <c r="H473" s="46" t="s">
        <v>2197</v>
      </c>
      <c r="I473" s="45" t="s">
        <v>1633</v>
      </c>
      <c r="J473" s="59">
        <v>42736</v>
      </c>
      <c r="K473" s="72">
        <v>0</v>
      </c>
      <c r="L473" s="72">
        <v>0</v>
      </c>
      <c r="M473" s="72">
        <f>IFERROR(VLOOKUP(C473,'CapEx by WBS and CSA'!$A$3:$P$372,16,FALSE),0)</f>
        <v>0</v>
      </c>
      <c r="N473" s="45" t="s">
        <v>2094</v>
      </c>
      <c r="O473" s="45" t="s">
        <v>2091</v>
      </c>
    </row>
    <row r="474" spans="1:15" s="41" customFormat="1" x14ac:dyDescent="0.25">
      <c r="A474" s="41">
        <f>IFERROR(VLOOKUP($C474,'CapEx by WBS and CSA'!$A$3:$C$372,2,FALSE),0)</f>
        <v>0</v>
      </c>
      <c r="B474" s="41">
        <f>IFERROR(VLOOKUP($C474,'CapEx by WBS and CSA'!$A$3:$C$372,3,FALSE),0)</f>
        <v>0</v>
      </c>
      <c r="C474" s="46" t="s">
        <v>2571</v>
      </c>
      <c r="D474" s="46">
        <v>1208</v>
      </c>
      <c r="E474" s="46" t="s">
        <v>663</v>
      </c>
      <c r="F474" s="46" t="s">
        <v>665</v>
      </c>
      <c r="G474" s="46" t="s">
        <v>534</v>
      </c>
      <c r="H474" s="46" t="s">
        <v>2197</v>
      </c>
      <c r="I474" s="45">
        <v>0</v>
      </c>
      <c r="J474" s="71"/>
      <c r="K474" s="72">
        <v>0</v>
      </c>
      <c r="L474" s="72">
        <v>0</v>
      </c>
      <c r="M474" s="72">
        <f>IFERROR(VLOOKUP(C474,'CapEx by WBS and CSA'!$A$3:$P$372,16,FALSE),0)</f>
        <v>0</v>
      </c>
      <c r="N474" s="45" t="s">
        <v>2094</v>
      </c>
      <c r="O474" s="45" t="s">
        <v>2091</v>
      </c>
    </row>
    <row r="475" spans="1:15" s="41" customFormat="1" x14ac:dyDescent="0.25">
      <c r="A475" s="41">
        <f>IFERROR(VLOOKUP($C475,'CapEx by WBS and CSA'!$A$3:$C$372,2,FALSE),0)</f>
        <v>0</v>
      </c>
      <c r="B475" s="41">
        <f>IFERROR(VLOOKUP($C475,'CapEx by WBS and CSA'!$A$3:$C$372,3,FALSE),0)</f>
        <v>0</v>
      </c>
      <c r="C475" s="46" t="s">
        <v>2572</v>
      </c>
      <c r="D475" s="46">
        <v>1208</v>
      </c>
      <c r="E475" s="46" t="s">
        <v>663</v>
      </c>
      <c r="F475" s="46" t="s">
        <v>665</v>
      </c>
      <c r="G475" s="46" t="s">
        <v>534</v>
      </c>
      <c r="H475" s="46" t="s">
        <v>2197</v>
      </c>
      <c r="I475" s="45" t="s">
        <v>1633</v>
      </c>
      <c r="J475" s="59">
        <v>42736</v>
      </c>
      <c r="K475" s="72">
        <v>0</v>
      </c>
      <c r="L475" s="72">
        <v>0</v>
      </c>
      <c r="M475" s="72">
        <f>IFERROR(VLOOKUP(C475,'CapEx by WBS and CSA'!$A$3:$P$372,16,FALSE),0)</f>
        <v>0</v>
      </c>
      <c r="N475" s="45" t="s">
        <v>2094</v>
      </c>
      <c r="O475" s="45" t="s">
        <v>2091</v>
      </c>
    </row>
    <row r="476" spans="1:15" s="41" customFormat="1" x14ac:dyDescent="0.25">
      <c r="A476" s="41">
        <f>IFERROR(VLOOKUP($C476,'CapEx by WBS and CSA'!$A$3:$C$372,2,FALSE),0)</f>
        <v>0</v>
      </c>
      <c r="B476" s="41">
        <f>IFERROR(VLOOKUP($C476,'CapEx by WBS and CSA'!$A$3:$C$372,3,FALSE),0)</f>
        <v>0</v>
      </c>
      <c r="C476" s="46" t="s">
        <v>2573</v>
      </c>
      <c r="D476" s="46">
        <v>1208</v>
      </c>
      <c r="E476" s="46" t="s">
        <v>663</v>
      </c>
      <c r="F476" s="46" t="s">
        <v>665</v>
      </c>
      <c r="G476" s="46" t="s">
        <v>534</v>
      </c>
      <c r="H476" s="46" t="s">
        <v>2197</v>
      </c>
      <c r="I476" s="45">
        <v>0</v>
      </c>
      <c r="J476" s="71"/>
      <c r="K476" s="72">
        <v>0</v>
      </c>
      <c r="L476" s="72">
        <v>0</v>
      </c>
      <c r="M476" s="72">
        <f>IFERROR(VLOOKUP(C476,'CapEx by WBS and CSA'!$A$3:$P$372,16,FALSE),0)</f>
        <v>0</v>
      </c>
      <c r="N476" s="45" t="s">
        <v>2094</v>
      </c>
      <c r="O476" s="45" t="s">
        <v>2091</v>
      </c>
    </row>
    <row r="477" spans="1:15" s="41" customFormat="1" x14ac:dyDescent="0.25">
      <c r="A477" s="41">
        <f>IFERROR(VLOOKUP($C477,'CapEx by WBS and CSA'!$A$3:$C$372,2,FALSE),0)</f>
        <v>0</v>
      </c>
      <c r="B477" s="41">
        <f>IFERROR(VLOOKUP($C477,'CapEx by WBS and CSA'!$A$3:$C$372,3,FALSE),0)</f>
        <v>0</v>
      </c>
      <c r="C477" s="46" t="s">
        <v>2574</v>
      </c>
      <c r="D477" s="46">
        <v>1208</v>
      </c>
      <c r="E477" s="46" t="s">
        <v>663</v>
      </c>
      <c r="F477" s="46" t="s">
        <v>665</v>
      </c>
      <c r="G477" s="46" t="s">
        <v>534</v>
      </c>
      <c r="H477" s="46" t="s">
        <v>2117</v>
      </c>
      <c r="I477" s="45" t="s">
        <v>1650</v>
      </c>
      <c r="J477" s="59" t="s">
        <v>1651</v>
      </c>
      <c r="K477" s="72">
        <v>0</v>
      </c>
      <c r="L477" s="72">
        <v>0</v>
      </c>
      <c r="M477" s="72">
        <f>IFERROR(VLOOKUP(C477,'CapEx by WBS and CSA'!$A$3:$P$372,16,FALSE),0)</f>
        <v>0</v>
      </c>
      <c r="N477" s="71"/>
      <c r="O477" s="71"/>
    </row>
    <row r="478" spans="1:15" s="41" customFormat="1" x14ac:dyDescent="0.25">
      <c r="A478" s="41">
        <f>IFERROR(VLOOKUP($C478,'CapEx by WBS and CSA'!$A$3:$C$372,2,FALSE),0)</f>
        <v>0</v>
      </c>
      <c r="B478" s="41">
        <f>IFERROR(VLOOKUP($C478,'CapEx by WBS and CSA'!$A$3:$C$372,3,FALSE),0)</f>
        <v>0</v>
      </c>
      <c r="C478" s="46" t="s">
        <v>2575</v>
      </c>
      <c r="D478" s="46">
        <v>1208</v>
      </c>
      <c r="E478" s="46" t="s">
        <v>663</v>
      </c>
      <c r="F478" s="46" t="s">
        <v>665</v>
      </c>
      <c r="G478" s="46" t="s">
        <v>534</v>
      </c>
      <c r="H478" s="46" t="s">
        <v>2117</v>
      </c>
      <c r="I478" s="45" t="s">
        <v>1633</v>
      </c>
      <c r="J478" s="59">
        <v>42736</v>
      </c>
      <c r="K478" s="72">
        <v>0</v>
      </c>
      <c r="L478" s="72">
        <v>0</v>
      </c>
      <c r="M478" s="72">
        <f>IFERROR(VLOOKUP(C478,'CapEx by WBS and CSA'!$A$3:$P$372,16,FALSE),0)</f>
        <v>0</v>
      </c>
      <c r="N478" s="45" t="s">
        <v>2094</v>
      </c>
      <c r="O478" s="45" t="s">
        <v>2091</v>
      </c>
    </row>
    <row r="479" spans="1:15" s="41" customFormat="1" x14ac:dyDescent="0.25">
      <c r="A479" s="41">
        <f>IFERROR(VLOOKUP($C479,'CapEx by WBS and CSA'!$A$3:$C$372,2,FALSE),0)</f>
        <v>0</v>
      </c>
      <c r="B479" s="41">
        <f>IFERROR(VLOOKUP($C479,'CapEx by WBS and CSA'!$A$3:$C$372,3,FALSE),0)</f>
        <v>0</v>
      </c>
      <c r="C479" s="46" t="s">
        <v>2576</v>
      </c>
      <c r="D479" s="46">
        <v>1208</v>
      </c>
      <c r="E479" s="46" t="s">
        <v>663</v>
      </c>
      <c r="F479" s="46" t="s">
        <v>665</v>
      </c>
      <c r="G479" s="46" t="s">
        <v>534</v>
      </c>
      <c r="H479" s="46" t="s">
        <v>2577</v>
      </c>
      <c r="I479" s="45" t="s">
        <v>1633</v>
      </c>
      <c r="J479" s="59">
        <v>43405</v>
      </c>
      <c r="K479" s="72">
        <v>0</v>
      </c>
      <c r="L479" s="72">
        <v>0</v>
      </c>
      <c r="M479" s="72">
        <f>IFERROR(VLOOKUP(C479,'CapEx by WBS and CSA'!$A$3:$P$372,16,FALSE),0)</f>
        <v>0</v>
      </c>
      <c r="N479" s="45" t="s">
        <v>2094</v>
      </c>
      <c r="O479" s="45" t="s">
        <v>2091</v>
      </c>
    </row>
    <row r="480" spans="1:15" s="41" customFormat="1" x14ac:dyDescent="0.25">
      <c r="A480" s="41">
        <f>IFERROR(VLOOKUP($C480,'CapEx by WBS and CSA'!$A$3:$C$372,2,FALSE),0)</f>
        <v>0</v>
      </c>
      <c r="B480" s="41">
        <f>IFERROR(VLOOKUP($C480,'CapEx by WBS and CSA'!$A$3:$C$372,3,FALSE),0)</f>
        <v>0</v>
      </c>
      <c r="C480" s="46" t="s">
        <v>2578</v>
      </c>
      <c r="D480" s="46">
        <v>1208</v>
      </c>
      <c r="E480" s="46" t="s">
        <v>663</v>
      </c>
      <c r="F480" s="46" t="s">
        <v>665</v>
      </c>
      <c r="G480" s="46" t="s">
        <v>534</v>
      </c>
      <c r="H480" s="46" t="s">
        <v>2197</v>
      </c>
      <c r="I480" s="45">
        <v>0</v>
      </c>
      <c r="J480" s="71"/>
      <c r="K480" s="72">
        <v>0</v>
      </c>
      <c r="L480" s="72">
        <v>0</v>
      </c>
      <c r="M480" s="72">
        <f>IFERROR(VLOOKUP(C480,'CapEx by WBS and CSA'!$A$3:$P$372,16,FALSE),0)</f>
        <v>0</v>
      </c>
      <c r="N480" s="45" t="s">
        <v>2094</v>
      </c>
      <c r="O480" s="45" t="s">
        <v>2091</v>
      </c>
    </row>
    <row r="481" spans="1:16" s="41" customFormat="1" x14ac:dyDescent="0.25">
      <c r="A481" s="41">
        <f>IFERROR(VLOOKUP($C481,'CapEx by WBS and CSA'!$A$3:$C$372,2,FALSE),0)</f>
        <v>0</v>
      </c>
      <c r="B481" s="41">
        <f>IFERROR(VLOOKUP($C481,'CapEx by WBS and CSA'!$A$3:$C$372,3,FALSE),0)</f>
        <v>0</v>
      </c>
      <c r="C481" s="46" t="s">
        <v>2579</v>
      </c>
      <c r="D481" s="46">
        <v>1226</v>
      </c>
      <c r="E481" s="46" t="s">
        <v>660</v>
      </c>
      <c r="F481" s="46" t="s">
        <v>651</v>
      </c>
      <c r="G481" s="46" t="s">
        <v>534</v>
      </c>
      <c r="H481" s="46" t="s">
        <v>2124</v>
      </c>
      <c r="I481" s="45" t="s">
        <v>1633</v>
      </c>
      <c r="J481" s="59">
        <v>44287</v>
      </c>
      <c r="K481" s="72">
        <v>0</v>
      </c>
      <c r="L481" s="72">
        <v>0</v>
      </c>
      <c r="M481" s="72">
        <f>IFERROR(VLOOKUP(C481,'CapEx by WBS and CSA'!$A$3:$P$372,16,FALSE),0)</f>
        <v>0</v>
      </c>
      <c r="N481" s="45" t="s">
        <v>2094</v>
      </c>
      <c r="O481" s="45" t="s">
        <v>2091</v>
      </c>
    </row>
    <row r="482" spans="1:16" s="41" customFormat="1" x14ac:dyDescent="0.25">
      <c r="A482" s="41">
        <f>IFERROR(VLOOKUP($C482,'CapEx by WBS and CSA'!$A$3:$C$372,2,FALSE),0)</f>
        <v>0</v>
      </c>
      <c r="B482" s="41">
        <f>IFERROR(VLOOKUP($C482,'CapEx by WBS and CSA'!$A$3:$C$372,3,FALSE),0)</f>
        <v>0</v>
      </c>
      <c r="C482" s="46" t="s">
        <v>2580</v>
      </c>
      <c r="D482" s="46">
        <v>1234</v>
      </c>
      <c r="E482" s="46" t="s">
        <v>728</v>
      </c>
      <c r="F482" s="46" t="s">
        <v>665</v>
      </c>
      <c r="G482" s="46" t="s">
        <v>534</v>
      </c>
      <c r="H482" s="46" t="s">
        <v>2124</v>
      </c>
      <c r="I482" s="45" t="s">
        <v>1633</v>
      </c>
      <c r="J482" s="59">
        <v>43525</v>
      </c>
      <c r="K482" s="72">
        <v>0</v>
      </c>
      <c r="L482" s="72">
        <v>0</v>
      </c>
      <c r="M482" s="72">
        <f>IFERROR(VLOOKUP(C482,'CapEx by WBS and CSA'!$A$3:$P$372,16,FALSE),0)</f>
        <v>0</v>
      </c>
      <c r="N482" s="45" t="s">
        <v>2094</v>
      </c>
      <c r="O482" s="45" t="s">
        <v>2091</v>
      </c>
    </row>
    <row r="483" spans="1:16" s="41" customFormat="1" x14ac:dyDescent="0.25">
      <c r="A483" s="41" t="str">
        <f>IFERROR(VLOOKUP($C483,'CapEx by WBS and CSA'!$A$3:$C$372,2,FALSE),0)</f>
        <v>CSA0307</v>
      </c>
      <c r="B483" s="41" t="str">
        <f>IFERROR(VLOOKUP($C483,'CapEx by WBS and CSA'!$A$3:$C$372,3,FALSE),0)</f>
        <v>Physical Security Roadmap</v>
      </c>
      <c r="C483" s="46" t="s">
        <v>92</v>
      </c>
      <c r="D483" s="46">
        <v>1281</v>
      </c>
      <c r="E483" s="46" t="s">
        <v>728</v>
      </c>
      <c r="F483" s="46" t="s">
        <v>665</v>
      </c>
      <c r="G483" s="46" t="s">
        <v>534</v>
      </c>
      <c r="H483" s="46" t="s">
        <v>2100</v>
      </c>
      <c r="I483" s="45" t="s">
        <v>1638</v>
      </c>
      <c r="J483" s="59" t="s">
        <v>2118</v>
      </c>
      <c r="K483" s="72">
        <v>2890166.8099999996</v>
      </c>
      <c r="L483" s="72">
        <v>3900000</v>
      </c>
      <c r="M483" s="72">
        <f>IFERROR(VLOOKUP(C483,'CapEx by WBS and CSA'!$A$3:$P$372,16,FALSE),0)</f>
        <v>25342538.319451034</v>
      </c>
      <c r="N483" s="45" t="s">
        <v>2223</v>
      </c>
      <c r="O483" s="45" t="s">
        <v>2132</v>
      </c>
    </row>
    <row r="484" spans="1:16" s="41" customFormat="1" x14ac:dyDescent="0.25">
      <c r="A484" s="41">
        <f>IFERROR(VLOOKUP($C484,'CapEx by WBS and CSA'!$A$3:$C$372,2,FALSE),0)</f>
        <v>0</v>
      </c>
      <c r="B484" s="41">
        <f>IFERROR(VLOOKUP($C484,'CapEx by WBS and CSA'!$A$3:$C$372,3,FALSE),0)</f>
        <v>0</v>
      </c>
      <c r="C484" s="46" t="s">
        <v>2581</v>
      </c>
      <c r="D484" s="46">
        <v>1281</v>
      </c>
      <c r="E484" s="46" t="s">
        <v>728</v>
      </c>
      <c r="F484" s="46" t="s">
        <v>665</v>
      </c>
      <c r="G484" s="46" t="s">
        <v>534</v>
      </c>
      <c r="H484" s="46" t="s">
        <v>2129</v>
      </c>
      <c r="I484" s="45" t="s">
        <v>1633</v>
      </c>
      <c r="J484" s="59">
        <v>44896</v>
      </c>
      <c r="K484" s="72">
        <v>41793.14</v>
      </c>
      <c r="L484" s="72">
        <v>0</v>
      </c>
      <c r="M484" s="72">
        <f>IFERROR(VLOOKUP(C484,'CapEx by WBS and CSA'!$A$3:$P$372,16,FALSE),0)</f>
        <v>0</v>
      </c>
      <c r="N484" s="71"/>
      <c r="O484" s="71"/>
    </row>
    <row r="485" spans="1:16" s="41" customFormat="1" x14ac:dyDescent="0.25">
      <c r="A485" s="41">
        <f>IFERROR(VLOOKUP($C485,'CapEx by WBS and CSA'!$A$3:$C$372,2,FALSE),0)</f>
        <v>0</v>
      </c>
      <c r="B485" s="41">
        <f>IFERROR(VLOOKUP($C485,'CapEx by WBS and CSA'!$A$3:$C$372,3,FALSE),0)</f>
        <v>0</v>
      </c>
      <c r="C485" s="46" t="s">
        <v>2582</v>
      </c>
      <c r="D485" s="46">
        <v>1281</v>
      </c>
      <c r="E485" s="46" t="s">
        <v>728</v>
      </c>
      <c r="F485" s="46" t="s">
        <v>665</v>
      </c>
      <c r="G485" s="46" t="s">
        <v>534</v>
      </c>
      <c r="H485" s="46" t="s">
        <v>2129</v>
      </c>
      <c r="I485" s="45" t="s">
        <v>1633</v>
      </c>
      <c r="J485" s="59">
        <v>45200</v>
      </c>
      <c r="K485" s="72">
        <v>258859.77</v>
      </c>
      <c r="L485" s="72">
        <v>0</v>
      </c>
      <c r="M485" s="72">
        <f>IFERROR(VLOOKUP(C485,'CapEx by WBS and CSA'!$A$3:$P$372,16,FALSE),0)</f>
        <v>0</v>
      </c>
      <c r="N485" s="71"/>
      <c r="O485" s="71"/>
    </row>
    <row r="486" spans="1:16" s="41" customFormat="1" x14ac:dyDescent="0.25">
      <c r="A486" s="41">
        <f>IFERROR(VLOOKUP($C486,'CapEx by WBS and CSA'!$A$3:$C$372,2,FALSE),0)</f>
        <v>0</v>
      </c>
      <c r="B486" s="41">
        <f>IFERROR(VLOOKUP($C486,'CapEx by WBS and CSA'!$A$3:$C$372,3,FALSE),0)</f>
        <v>0</v>
      </c>
      <c r="C486" s="46" t="s">
        <v>2583</v>
      </c>
      <c r="D486" s="46">
        <v>1281</v>
      </c>
      <c r="E486" s="46" t="s">
        <v>728</v>
      </c>
      <c r="F486" s="46" t="s">
        <v>665</v>
      </c>
      <c r="G486" s="46" t="s">
        <v>534</v>
      </c>
      <c r="H486" s="46" t="s">
        <v>2100</v>
      </c>
      <c r="I486" s="45" t="s">
        <v>1633</v>
      </c>
      <c r="J486" s="59">
        <v>45261</v>
      </c>
      <c r="K486" s="72">
        <v>39895.759999999966</v>
      </c>
      <c r="L486" s="72">
        <v>0</v>
      </c>
      <c r="M486" s="72">
        <f>IFERROR(VLOOKUP(C486,'CapEx by WBS and CSA'!$A$3:$P$372,16,FALSE),0)</f>
        <v>0</v>
      </c>
      <c r="N486" s="71"/>
      <c r="O486" s="71"/>
    </row>
    <row r="487" spans="1:16" s="41" customFormat="1" x14ac:dyDescent="0.25">
      <c r="A487" s="41">
        <f>IFERROR(VLOOKUP($C487,'CapEx by WBS and CSA'!$A$3:$C$372,2,FALSE),0)</f>
        <v>0</v>
      </c>
      <c r="B487" s="41">
        <f>IFERROR(VLOOKUP($C487,'CapEx by WBS and CSA'!$A$3:$C$372,3,FALSE),0)</f>
        <v>0</v>
      </c>
      <c r="C487" s="46" t="s">
        <v>2584</v>
      </c>
      <c r="D487" s="46">
        <v>1281</v>
      </c>
      <c r="E487" s="46" t="s">
        <v>728</v>
      </c>
      <c r="F487" s="46" t="s">
        <v>665</v>
      </c>
      <c r="G487" s="46" t="s">
        <v>534</v>
      </c>
      <c r="H487" s="46" t="s">
        <v>2129</v>
      </c>
      <c r="I487" s="45" t="s">
        <v>1633</v>
      </c>
      <c r="J487" s="59">
        <v>45231</v>
      </c>
      <c r="K487" s="72">
        <v>44142.51</v>
      </c>
      <c r="L487" s="72">
        <v>0</v>
      </c>
      <c r="M487" s="72">
        <f>IFERROR(VLOOKUP(C487,'CapEx by WBS and CSA'!$A$3:$P$372,16,FALSE),0)</f>
        <v>0</v>
      </c>
      <c r="N487" s="71"/>
      <c r="O487" s="71"/>
    </row>
    <row r="488" spans="1:16" s="41" customFormat="1" x14ac:dyDescent="0.25">
      <c r="A488" s="41">
        <f>IFERROR(VLOOKUP($C488,'CapEx by WBS and CSA'!$A$3:$C$372,2,FALSE),0)</f>
        <v>0</v>
      </c>
      <c r="B488" s="41">
        <f>IFERROR(VLOOKUP($C488,'CapEx by WBS and CSA'!$A$3:$C$372,3,FALSE),0)</f>
        <v>0</v>
      </c>
      <c r="C488" s="46" t="s">
        <v>2585</v>
      </c>
      <c r="D488" s="46">
        <v>1281</v>
      </c>
      <c r="E488" s="46" t="s">
        <v>728</v>
      </c>
      <c r="F488" s="46" t="s">
        <v>665</v>
      </c>
      <c r="G488" s="46" t="s">
        <v>534</v>
      </c>
      <c r="H488" s="46" t="s">
        <v>2100</v>
      </c>
      <c r="I488" s="45" t="s">
        <v>1633</v>
      </c>
      <c r="J488" s="59">
        <v>46357</v>
      </c>
      <c r="K488" s="72">
        <v>0</v>
      </c>
      <c r="L488" s="72">
        <v>0</v>
      </c>
      <c r="M488" s="72">
        <f>IFERROR(VLOOKUP(C488,'CapEx by WBS and CSA'!$A$3:$P$372,16,FALSE),0)</f>
        <v>0</v>
      </c>
      <c r="N488" s="71"/>
      <c r="O488" s="71"/>
    </row>
    <row r="489" spans="1:16" s="41" customFormat="1" x14ac:dyDescent="0.25">
      <c r="A489" s="41">
        <f>IFERROR(VLOOKUP($C489,'CapEx by WBS and CSA'!$A$3:$C$372,2,FALSE),0)</f>
        <v>0</v>
      </c>
      <c r="B489" s="41">
        <f>IFERROR(VLOOKUP($C489,'CapEx by WBS and CSA'!$A$3:$C$372,3,FALSE),0)</f>
        <v>0</v>
      </c>
      <c r="C489" s="46" t="s">
        <v>2586</v>
      </c>
      <c r="D489" s="46">
        <v>1281</v>
      </c>
      <c r="E489" s="46" t="s">
        <v>728</v>
      </c>
      <c r="F489" s="46" t="s">
        <v>665</v>
      </c>
      <c r="G489" s="46" t="s">
        <v>534</v>
      </c>
      <c r="H489" s="46" t="s">
        <v>2100</v>
      </c>
      <c r="I489" s="45" t="s">
        <v>1633</v>
      </c>
      <c r="J489" s="59">
        <v>45261</v>
      </c>
      <c r="K489" s="72">
        <v>962040.63</v>
      </c>
      <c r="L489" s="72">
        <v>5525000.0000003995</v>
      </c>
      <c r="M489" s="72">
        <f>IFERROR(VLOOKUP(C489,'CapEx by WBS and CSA'!$A$3:$P$372,16,FALSE),0)</f>
        <v>0</v>
      </c>
      <c r="N489" s="71"/>
      <c r="O489" s="71"/>
    </row>
    <row r="490" spans="1:16" s="41" customFormat="1" x14ac:dyDescent="0.25">
      <c r="A490" s="41">
        <f>IFERROR(VLOOKUP($C490,'CapEx by WBS and CSA'!$A$3:$C$372,2,FALSE),0)</f>
        <v>0</v>
      </c>
      <c r="B490" s="41">
        <f>IFERROR(VLOOKUP($C490,'CapEx by WBS and CSA'!$A$3:$C$372,3,FALSE),0)</f>
        <v>0</v>
      </c>
      <c r="C490" s="46" t="s">
        <v>2587</v>
      </c>
      <c r="D490" s="46">
        <v>1281</v>
      </c>
      <c r="E490" s="46" t="s">
        <v>728</v>
      </c>
      <c r="F490" s="46" t="s">
        <v>665</v>
      </c>
      <c r="G490" s="46" t="s">
        <v>534</v>
      </c>
      <c r="H490" s="46" t="s">
        <v>2100</v>
      </c>
      <c r="I490" s="45" t="s">
        <v>1633</v>
      </c>
      <c r="J490" s="59">
        <v>45261</v>
      </c>
      <c r="K490" s="72">
        <v>129219.01999999999</v>
      </c>
      <c r="L490" s="72">
        <v>0</v>
      </c>
      <c r="M490" s="72">
        <f>IFERROR(VLOOKUP(C490,'CapEx by WBS and CSA'!$A$3:$P$372,16,FALSE),0)</f>
        <v>0</v>
      </c>
      <c r="N490" s="71"/>
      <c r="O490" s="71"/>
    </row>
    <row r="491" spans="1:16" s="41" customFormat="1" x14ac:dyDescent="0.25">
      <c r="A491" s="41">
        <f>IFERROR(VLOOKUP($C491,'CapEx by WBS and CSA'!$A$3:$C$372,2,FALSE),0)</f>
        <v>0</v>
      </c>
      <c r="B491" s="41">
        <f>IFERROR(VLOOKUP($C491,'CapEx by WBS and CSA'!$A$3:$C$372,3,FALSE),0)</f>
        <v>0</v>
      </c>
      <c r="C491" s="46" t="s">
        <v>2588</v>
      </c>
      <c r="D491" s="46">
        <v>1281</v>
      </c>
      <c r="E491" s="46" t="s">
        <v>728</v>
      </c>
      <c r="F491" s="46" t="s">
        <v>665</v>
      </c>
      <c r="G491" s="46" t="s">
        <v>534</v>
      </c>
      <c r="H491" s="46" t="s">
        <v>2100</v>
      </c>
      <c r="I491" s="45" t="s">
        <v>1633</v>
      </c>
      <c r="J491" s="59">
        <v>45261</v>
      </c>
      <c r="K491" s="72">
        <v>114014.52</v>
      </c>
      <c r="L491" s="72">
        <v>0</v>
      </c>
      <c r="M491" s="72">
        <f>IFERROR(VLOOKUP(C491,'CapEx by WBS and CSA'!$A$3:$P$372,16,FALSE),0)</f>
        <v>0</v>
      </c>
      <c r="N491" s="71"/>
      <c r="O491" s="71"/>
    </row>
    <row r="492" spans="1:16" s="41" customFormat="1" x14ac:dyDescent="0.25">
      <c r="A492" s="41">
        <f>IFERROR(VLOOKUP($C492,'CapEx by WBS and CSA'!$A$3:$C$372,2,FALSE),0)</f>
        <v>0</v>
      </c>
      <c r="B492" s="41">
        <f>IFERROR(VLOOKUP($C492,'CapEx by WBS and CSA'!$A$3:$C$372,3,FALSE),0)</f>
        <v>0</v>
      </c>
      <c r="C492" s="46" t="s">
        <v>2589</v>
      </c>
      <c r="D492" s="46">
        <v>1281</v>
      </c>
      <c r="E492" s="46" t="s">
        <v>728</v>
      </c>
      <c r="F492" s="46" t="s">
        <v>665</v>
      </c>
      <c r="G492" s="46" t="s">
        <v>534</v>
      </c>
      <c r="H492" s="46" t="s">
        <v>2100</v>
      </c>
      <c r="I492" s="45" t="s">
        <v>1633</v>
      </c>
      <c r="J492" s="59">
        <v>46722</v>
      </c>
      <c r="K492" s="72">
        <v>0</v>
      </c>
      <c r="L492" s="72">
        <v>0</v>
      </c>
      <c r="M492" s="72">
        <f>IFERROR(VLOOKUP(C492,'CapEx by WBS and CSA'!$A$3:$P$372,16,FALSE),0)</f>
        <v>0</v>
      </c>
      <c r="N492" s="71"/>
      <c r="O492" s="71"/>
    </row>
    <row r="493" spans="1:16" s="41" customFormat="1" x14ac:dyDescent="0.25">
      <c r="A493" s="41">
        <f>IFERROR(VLOOKUP($C493,'CapEx by WBS and CSA'!$A$3:$C$372,2,FALSE),0)</f>
        <v>0</v>
      </c>
      <c r="B493" s="41">
        <f>IFERROR(VLOOKUP($C493,'CapEx by WBS and CSA'!$A$3:$C$372,3,FALSE),0)</f>
        <v>0</v>
      </c>
      <c r="C493" s="46" t="s">
        <v>2590</v>
      </c>
      <c r="D493" s="46">
        <v>1208</v>
      </c>
      <c r="E493" s="46" t="s">
        <v>663</v>
      </c>
      <c r="F493" s="46" t="s">
        <v>665</v>
      </c>
      <c r="G493" s="46" t="s">
        <v>534</v>
      </c>
      <c r="H493" s="46" t="s">
        <v>2129</v>
      </c>
      <c r="I493" s="45" t="s">
        <v>1633</v>
      </c>
      <c r="J493" s="59">
        <v>43891</v>
      </c>
      <c r="K493" s="72">
        <v>0</v>
      </c>
      <c r="L493" s="72">
        <v>0</v>
      </c>
      <c r="M493" s="72">
        <f>IFERROR(VLOOKUP(C493,'CapEx by WBS and CSA'!$A$3:$P$372,16,FALSE),0)</f>
        <v>0</v>
      </c>
      <c r="N493" s="45" t="s">
        <v>2094</v>
      </c>
      <c r="O493" s="45" t="s">
        <v>2091</v>
      </c>
    </row>
    <row r="494" spans="1:16" s="41" customFormat="1" x14ac:dyDescent="0.25">
      <c r="A494" s="41">
        <f>IFERROR(VLOOKUP($C494,'CapEx by WBS and CSA'!$A$3:$C$372,2,FALSE),0)</f>
        <v>0</v>
      </c>
      <c r="B494" s="41">
        <f>IFERROR(VLOOKUP($C494,'CapEx by WBS and CSA'!$A$3:$C$372,3,FALSE),0)</f>
        <v>0</v>
      </c>
      <c r="C494" s="46" t="s">
        <v>2591</v>
      </c>
      <c r="D494" s="46">
        <v>1208</v>
      </c>
      <c r="E494" s="46" t="s">
        <v>663</v>
      </c>
      <c r="F494" s="46" t="s">
        <v>665</v>
      </c>
      <c r="G494" s="46" t="s">
        <v>534</v>
      </c>
      <c r="H494" s="46" t="s">
        <v>2129</v>
      </c>
      <c r="I494" s="45" t="s">
        <v>1633</v>
      </c>
      <c r="J494" s="59">
        <v>44166</v>
      </c>
      <c r="K494" s="72">
        <v>0</v>
      </c>
      <c r="L494" s="72">
        <v>0</v>
      </c>
      <c r="M494" s="72">
        <f>IFERROR(VLOOKUP(C494,'CapEx by WBS and CSA'!$A$3:$P$372,16,FALSE),0)</f>
        <v>0</v>
      </c>
      <c r="N494" s="45" t="s">
        <v>2094</v>
      </c>
      <c r="O494" s="45" t="s">
        <v>2091</v>
      </c>
    </row>
    <row r="495" spans="1:16" s="41" customFormat="1" x14ac:dyDescent="0.25">
      <c r="A495" s="41">
        <f>IFERROR(VLOOKUP($C495,'CapEx by WBS and CSA'!$A$3:$C$372,2,FALSE),0)</f>
        <v>0</v>
      </c>
      <c r="B495" s="41">
        <f>IFERROR(VLOOKUP($C495,'CapEx by WBS and CSA'!$A$3:$C$372,3,FALSE),0)</f>
        <v>0</v>
      </c>
      <c r="C495" s="46" t="s">
        <v>2592</v>
      </c>
      <c r="D495" s="46">
        <v>1208</v>
      </c>
      <c r="E495" s="46" t="s">
        <v>663</v>
      </c>
      <c r="F495" s="46" t="s">
        <v>665</v>
      </c>
      <c r="G495" s="46" t="s">
        <v>534</v>
      </c>
      <c r="H495" s="46" t="s">
        <v>2129</v>
      </c>
      <c r="I495" s="45" t="s">
        <v>1633</v>
      </c>
      <c r="J495" s="59">
        <v>45992</v>
      </c>
      <c r="K495" s="72">
        <v>0</v>
      </c>
      <c r="L495" s="72">
        <v>0</v>
      </c>
      <c r="M495" s="72">
        <f>IFERROR(VLOOKUP(C495,'CapEx by WBS and CSA'!$A$3:$P$372,16,FALSE),0)</f>
        <v>0</v>
      </c>
      <c r="N495" s="71"/>
      <c r="O495" s="71"/>
    </row>
    <row r="496" spans="1:16" s="41" customFormat="1" x14ac:dyDescent="0.25">
      <c r="A496" s="41">
        <f>IFERROR(VLOOKUP($C496,'CapEx by WBS and CSA'!$A$3:$C$372,2,FALSE),0)</f>
        <v>0</v>
      </c>
      <c r="B496" s="41">
        <f>IFERROR(VLOOKUP($C496,'CapEx by WBS and CSA'!$A$3:$C$372,3,FALSE),0)</f>
        <v>0</v>
      </c>
      <c r="C496" s="46" t="s">
        <v>2593</v>
      </c>
      <c r="D496" s="46">
        <v>1208</v>
      </c>
      <c r="E496" s="46" t="s">
        <v>663</v>
      </c>
      <c r="F496" s="46" t="s">
        <v>665</v>
      </c>
      <c r="G496" s="46" t="s">
        <v>534</v>
      </c>
      <c r="H496" s="46" t="s">
        <v>2129</v>
      </c>
      <c r="I496" s="45" t="s">
        <v>1633</v>
      </c>
      <c r="J496" s="59">
        <v>44621</v>
      </c>
      <c r="K496" s="72">
        <v>0</v>
      </c>
      <c r="L496" s="72">
        <v>0</v>
      </c>
      <c r="M496" s="72">
        <f>IFERROR(VLOOKUP(C496,'CapEx by WBS and CSA'!$A$3:$P$372,16,FALSE),0)</f>
        <v>0</v>
      </c>
      <c r="N496" s="45" t="s">
        <v>2094</v>
      </c>
      <c r="O496" s="45" t="s">
        <v>2091</v>
      </c>
      <c r="P496" s="71"/>
    </row>
    <row r="497" spans="1:16" s="41" customFormat="1" x14ac:dyDescent="0.25">
      <c r="A497" s="41">
        <f>IFERROR(VLOOKUP($C497,'CapEx by WBS and CSA'!$A$3:$C$372,2,FALSE),0)</f>
        <v>0</v>
      </c>
      <c r="B497" s="41">
        <f>IFERROR(VLOOKUP($C497,'CapEx by WBS and CSA'!$A$3:$C$372,3,FALSE),0)</f>
        <v>0</v>
      </c>
      <c r="C497" s="46" t="s">
        <v>2594</v>
      </c>
      <c r="D497" s="46">
        <v>1218</v>
      </c>
      <c r="E497" s="46" t="s">
        <v>691</v>
      </c>
      <c r="F497" s="46" t="s">
        <v>665</v>
      </c>
      <c r="G497" s="46" t="s">
        <v>534</v>
      </c>
      <c r="H497" s="46" t="s">
        <v>2100</v>
      </c>
      <c r="I497" s="45" t="s">
        <v>1633</v>
      </c>
      <c r="J497" s="59">
        <v>44531</v>
      </c>
      <c r="K497" s="72">
        <v>0</v>
      </c>
      <c r="L497" s="72">
        <v>0</v>
      </c>
      <c r="M497" s="72">
        <f>IFERROR(VLOOKUP(C497,'CapEx by WBS and CSA'!$A$3:$P$372,16,FALSE),0)</f>
        <v>0</v>
      </c>
      <c r="N497" s="45" t="s">
        <v>2094</v>
      </c>
      <c r="O497" s="45" t="s">
        <v>2091</v>
      </c>
      <c r="P497" s="71"/>
    </row>
    <row r="498" spans="1:16" s="41" customFormat="1" x14ac:dyDescent="0.25">
      <c r="A498" s="41">
        <f>IFERROR(VLOOKUP($C498,'CapEx by WBS and CSA'!$A$3:$C$372,2,FALSE),0)</f>
        <v>0</v>
      </c>
      <c r="B498" s="41">
        <f>IFERROR(VLOOKUP($C498,'CapEx by WBS and CSA'!$A$3:$C$372,3,FALSE),0)</f>
        <v>0</v>
      </c>
      <c r="C498" s="46" t="s">
        <v>2595</v>
      </c>
      <c r="D498" s="46">
        <v>1208</v>
      </c>
      <c r="E498" s="46" t="s">
        <v>663</v>
      </c>
      <c r="F498" s="46" t="s">
        <v>665</v>
      </c>
      <c r="G498" s="46" t="s">
        <v>534</v>
      </c>
      <c r="H498" s="46" t="s">
        <v>2129</v>
      </c>
      <c r="I498" s="45" t="s">
        <v>1633</v>
      </c>
      <c r="J498" s="59">
        <v>44531</v>
      </c>
      <c r="K498" s="72">
        <v>0</v>
      </c>
      <c r="L498" s="72">
        <v>0</v>
      </c>
      <c r="M498" s="72">
        <f>IFERROR(VLOOKUP(C498,'CapEx by WBS and CSA'!$A$3:$P$372,16,FALSE),0)</f>
        <v>0</v>
      </c>
      <c r="N498" s="45" t="s">
        <v>2094</v>
      </c>
      <c r="O498" s="45" t="s">
        <v>2091</v>
      </c>
      <c r="P498" s="71"/>
    </row>
    <row r="499" spans="1:16" s="41" customFormat="1" x14ac:dyDescent="0.25">
      <c r="A499" s="41">
        <f>IFERROR(VLOOKUP($C499,'CapEx by WBS and CSA'!$A$3:$C$372,2,FALSE),0)</f>
        <v>0</v>
      </c>
      <c r="B499" s="41">
        <f>IFERROR(VLOOKUP($C499,'CapEx by WBS and CSA'!$A$3:$C$372,3,FALSE),0)</f>
        <v>0</v>
      </c>
      <c r="C499" s="46" t="s">
        <v>2596</v>
      </c>
      <c r="D499" s="46">
        <v>1281</v>
      </c>
      <c r="E499" s="46" t="s">
        <v>728</v>
      </c>
      <c r="F499" s="46" t="s">
        <v>665</v>
      </c>
      <c r="G499" s="46" t="s">
        <v>534</v>
      </c>
      <c r="H499" s="46" t="s">
        <v>2113</v>
      </c>
      <c r="I499" s="45" t="s">
        <v>1633</v>
      </c>
      <c r="J499" s="59">
        <v>45261</v>
      </c>
      <c r="K499" s="72">
        <v>15938.07</v>
      </c>
      <c r="L499" s="72">
        <v>1301.9712</v>
      </c>
      <c r="M499" s="72">
        <f>IFERROR(VLOOKUP(C499,'CapEx by WBS and CSA'!$A$3:$P$372,16,FALSE),0)</f>
        <v>0</v>
      </c>
      <c r="N499" s="71"/>
      <c r="O499" s="71"/>
      <c r="P499" s="71"/>
    </row>
    <row r="500" spans="1:16" s="41" customFormat="1" x14ac:dyDescent="0.25">
      <c r="A500" s="41" t="str">
        <f>IFERROR(VLOOKUP($C500,'CapEx by WBS and CSA'!$A$3:$C$372,2,FALSE),0)</f>
        <v>CSA0306</v>
      </c>
      <c r="B500" s="41" t="str">
        <f>IFERROR(VLOOKUP($C500,'CapEx by WBS and CSA'!$A$3:$C$372,3,FALSE),0)</f>
        <v>Cybersecurity Roadmap</v>
      </c>
      <c r="C500" s="48" t="s">
        <v>94</v>
      </c>
      <c r="D500" s="48">
        <v>1281</v>
      </c>
      <c r="E500" s="48" t="s">
        <v>728</v>
      </c>
      <c r="F500" s="48" t="s">
        <v>665</v>
      </c>
      <c r="G500" s="48" t="s">
        <v>534</v>
      </c>
      <c r="H500" s="48" t="s">
        <v>2100</v>
      </c>
      <c r="I500" s="57" t="s">
        <v>1638</v>
      </c>
      <c r="J500" s="61" t="s">
        <v>2118</v>
      </c>
      <c r="K500" s="73">
        <v>120944.65999999995</v>
      </c>
      <c r="L500" s="73">
        <v>2000000.0000004</v>
      </c>
      <c r="M500" s="72">
        <f>IFERROR(VLOOKUP(C500,'CapEx by WBS and CSA'!$A$3:$P$372,16,FALSE),0)</f>
        <v>20611151.646531407</v>
      </c>
      <c r="N500" s="57" t="s">
        <v>2223</v>
      </c>
      <c r="O500" s="45" t="s">
        <v>2132</v>
      </c>
      <c r="P500" s="57"/>
    </row>
    <row r="501" spans="1:16" s="41" customFormat="1" x14ac:dyDescent="0.25">
      <c r="A501" s="41" t="str">
        <f>IFERROR(VLOOKUP($C501,'CapEx by WBS and CSA'!$A$3:$C$372,2,FALSE),0)</f>
        <v>CSA0136</v>
      </c>
      <c r="B501" s="41" t="str">
        <f>IFERROR(VLOOKUP($C501,'CapEx by WBS and CSA'!$A$3:$C$372,3,FALSE),0)</f>
        <v>Robotic Process Automation</v>
      </c>
      <c r="C501" s="46" t="s">
        <v>95</v>
      </c>
      <c r="D501" s="46">
        <v>4401</v>
      </c>
      <c r="E501" s="46" t="s">
        <v>881</v>
      </c>
      <c r="F501" s="46" t="s">
        <v>881</v>
      </c>
      <c r="G501" s="46" t="s">
        <v>874</v>
      </c>
      <c r="H501" s="46" t="s">
        <v>2129</v>
      </c>
      <c r="I501" s="45" t="s">
        <v>1638</v>
      </c>
      <c r="J501" s="59" t="s">
        <v>2118</v>
      </c>
      <c r="K501" s="72">
        <v>32721.86</v>
      </c>
      <c r="L501" s="72">
        <v>500000.0000004</v>
      </c>
      <c r="M501" s="72">
        <f>IFERROR(VLOOKUP(C501,'CapEx by WBS and CSA'!$A$3:$P$372,16,FALSE),0)</f>
        <v>4153432.0050233118</v>
      </c>
      <c r="N501" s="71"/>
      <c r="O501" s="71"/>
      <c r="P501" s="45" t="s">
        <v>539</v>
      </c>
    </row>
    <row r="502" spans="1:16" s="41" customFormat="1" x14ac:dyDescent="0.25">
      <c r="A502" s="41">
        <f>IFERROR(VLOOKUP($C502,'CapEx by WBS and CSA'!$A$3:$C$372,2,FALSE),0)</f>
        <v>0</v>
      </c>
      <c r="B502" s="41">
        <f>IFERROR(VLOOKUP($C502,'CapEx by WBS and CSA'!$A$3:$C$372,3,FALSE),0)</f>
        <v>0</v>
      </c>
      <c r="C502" s="46" t="s">
        <v>2597</v>
      </c>
      <c r="D502" s="46">
        <v>4401</v>
      </c>
      <c r="E502" s="46" t="s">
        <v>881</v>
      </c>
      <c r="F502" s="46" t="s">
        <v>881</v>
      </c>
      <c r="G502" s="46" t="s">
        <v>874</v>
      </c>
      <c r="H502" s="46" t="s">
        <v>2100</v>
      </c>
      <c r="I502" s="45" t="s">
        <v>1633</v>
      </c>
      <c r="J502" s="59">
        <v>44531</v>
      </c>
      <c r="K502" s="72">
        <v>0</v>
      </c>
      <c r="L502" s="72">
        <v>0</v>
      </c>
      <c r="M502" s="72">
        <f>IFERROR(VLOOKUP(C502,'CapEx by WBS and CSA'!$A$3:$P$372,16,FALSE),0)</f>
        <v>0</v>
      </c>
      <c r="N502" s="45" t="s">
        <v>2094</v>
      </c>
      <c r="O502" s="45" t="s">
        <v>2091</v>
      </c>
      <c r="P502" s="71"/>
    </row>
    <row r="503" spans="1:16" s="41" customFormat="1" x14ac:dyDescent="0.25">
      <c r="A503" s="41">
        <f>IFERROR(VLOOKUP($C503,'CapEx by WBS and CSA'!$A$3:$C$372,2,FALSE),0)</f>
        <v>0</v>
      </c>
      <c r="B503" s="41">
        <f>IFERROR(VLOOKUP($C503,'CapEx by WBS and CSA'!$A$3:$C$372,3,FALSE),0)</f>
        <v>0</v>
      </c>
      <c r="C503" s="46" t="s">
        <v>2598</v>
      </c>
      <c r="D503" s="46">
        <v>1284</v>
      </c>
      <c r="E503" s="46" t="s">
        <v>829</v>
      </c>
      <c r="F503" s="46" t="s">
        <v>643</v>
      </c>
      <c r="G503" s="46" t="s">
        <v>534</v>
      </c>
      <c r="H503" s="46" t="s">
        <v>2100</v>
      </c>
      <c r="I503" s="45" t="s">
        <v>1633</v>
      </c>
      <c r="J503" s="59">
        <v>45261</v>
      </c>
      <c r="K503" s="72">
        <v>291913.82999999996</v>
      </c>
      <c r="L503" s="72">
        <v>0</v>
      </c>
      <c r="M503" s="72">
        <f>IFERROR(VLOOKUP(C503,'CapEx by WBS and CSA'!$A$3:$P$372,16,FALSE),0)</f>
        <v>0</v>
      </c>
      <c r="N503" s="71"/>
      <c r="O503" s="71"/>
      <c r="P503" s="71"/>
    </row>
    <row r="504" spans="1:16" s="41" customFormat="1" x14ac:dyDescent="0.25">
      <c r="A504" s="41" t="str">
        <f>IFERROR(VLOOKUP($C504,'CapEx by WBS and CSA'!$A$3:$C$372,2,FALSE),0)</f>
        <v>CSA0271</v>
      </c>
      <c r="B504" s="41" t="str">
        <f>IFERROR(VLOOKUP($C504,'CapEx by WBS and CSA'!$A$3:$C$372,3,FALSE),0)</f>
        <v>Operational Excellence - Performance Management</v>
      </c>
      <c r="C504" s="46" t="s">
        <v>96</v>
      </c>
      <c r="D504" s="46">
        <v>1221</v>
      </c>
      <c r="E504" s="46" t="s">
        <v>641</v>
      </c>
      <c r="F504" s="46" t="s">
        <v>643</v>
      </c>
      <c r="G504" s="46" t="s">
        <v>534</v>
      </c>
      <c r="H504" s="46" t="s">
        <v>2100</v>
      </c>
      <c r="I504" s="45" t="s">
        <v>1638</v>
      </c>
      <c r="J504" s="59" t="s">
        <v>2118</v>
      </c>
      <c r="K504" s="72">
        <v>142943.96000000002</v>
      </c>
      <c r="L504" s="72">
        <v>0</v>
      </c>
      <c r="M504" s="72">
        <f>IFERROR(VLOOKUP(C504,'CapEx by WBS and CSA'!$A$3:$P$372,16,FALSE),0)</f>
        <v>3466644.6799860732</v>
      </c>
      <c r="N504" s="45" t="s">
        <v>2599</v>
      </c>
      <c r="O504" s="45" t="s">
        <v>2132</v>
      </c>
      <c r="P504" s="71"/>
    </row>
    <row r="505" spans="1:16" s="41" customFormat="1" x14ac:dyDescent="0.25">
      <c r="A505" s="41" t="str">
        <f>IFERROR(VLOOKUP($C505,'CapEx by WBS and CSA'!$A$3:$C$372,2,FALSE),0)</f>
        <v>CSA0261</v>
      </c>
      <c r="B505" s="41" t="str">
        <f>IFERROR(VLOOKUP($C505,'CapEx by WBS and CSA'!$A$3:$C$372,3,FALSE),0)</f>
        <v>Operational Excellence - Activity Based Forecasting</v>
      </c>
      <c r="C505" s="46" t="s">
        <v>98</v>
      </c>
      <c r="D505" s="46">
        <v>1221</v>
      </c>
      <c r="E505" s="46" t="s">
        <v>641</v>
      </c>
      <c r="F505" s="46" t="s">
        <v>643</v>
      </c>
      <c r="G505" s="46" t="s">
        <v>534</v>
      </c>
      <c r="H505" s="46" t="s">
        <v>2100</v>
      </c>
      <c r="I505" s="45" t="s">
        <v>1638</v>
      </c>
      <c r="J505" s="59" t="s">
        <v>2118</v>
      </c>
      <c r="K505" s="72">
        <v>254362.53999999998</v>
      </c>
      <c r="L505" s="72">
        <v>0</v>
      </c>
      <c r="M505" s="72">
        <f>IFERROR(VLOOKUP(C505,'CapEx by WBS and CSA'!$A$3:$P$372,16,FALSE),0)</f>
        <v>5203512.5572975082</v>
      </c>
      <c r="N505" s="45" t="s">
        <v>2223</v>
      </c>
      <c r="O505" s="45" t="s">
        <v>2132</v>
      </c>
      <c r="P505" s="71"/>
    </row>
    <row r="506" spans="1:16" s="41" customFormat="1" x14ac:dyDescent="0.25">
      <c r="A506" s="41" t="str">
        <f>IFERROR(VLOOKUP($C506,'CapEx by WBS and CSA'!$A$3:$C$372,2,FALSE),0)</f>
        <v>CSA0151</v>
      </c>
      <c r="B506" s="41" t="str">
        <f>IFERROR(VLOOKUP($C506,'CapEx by WBS and CSA'!$A$3:$C$372,3,FALSE),0)</f>
        <v>SS,R,&amp;I - Hydro</v>
      </c>
      <c r="C506" s="46" t="s">
        <v>99</v>
      </c>
      <c r="D506" s="46">
        <v>5150</v>
      </c>
      <c r="E506" s="46" t="s">
        <v>1429</v>
      </c>
      <c r="F506" s="46" t="s">
        <v>1093</v>
      </c>
      <c r="G506" s="46" t="s">
        <v>1035</v>
      </c>
      <c r="H506" s="46" t="s">
        <v>2117</v>
      </c>
      <c r="I506" s="45" t="s">
        <v>1638</v>
      </c>
      <c r="J506" s="59" t="s">
        <v>2118</v>
      </c>
      <c r="K506" s="72">
        <v>79605.399999999994</v>
      </c>
      <c r="L506" s="72">
        <v>0</v>
      </c>
      <c r="M506" s="72">
        <f>IFERROR(VLOOKUP(C506,'CapEx by WBS and CSA'!$A$3:$P$372,16,FALSE),0)</f>
        <v>2485540.0294647356</v>
      </c>
      <c r="N506" s="45" t="s">
        <v>2600</v>
      </c>
      <c r="O506" s="45" t="s">
        <v>2601</v>
      </c>
      <c r="P506" s="45" t="s">
        <v>2602</v>
      </c>
    </row>
    <row r="507" spans="1:16" s="41" customFormat="1" x14ac:dyDescent="0.25">
      <c r="A507" s="41" t="str">
        <f>IFERROR(VLOOKUP($C507,'CapEx by WBS and CSA'!$A$3:$C$372,2,FALSE),0)</f>
        <v>CSA0151</v>
      </c>
      <c r="B507" s="41" t="str">
        <f>IFERROR(VLOOKUP($C507,'CapEx by WBS and CSA'!$A$3:$C$372,3,FALSE),0)</f>
        <v>SS,R,&amp;I - Hydro</v>
      </c>
      <c r="C507" s="46" t="s">
        <v>101</v>
      </c>
      <c r="D507" s="46">
        <v>5150</v>
      </c>
      <c r="E507" s="46" t="s">
        <v>1429</v>
      </c>
      <c r="F507" s="46" t="s">
        <v>1093</v>
      </c>
      <c r="G507" s="46" t="s">
        <v>1035</v>
      </c>
      <c r="H507" s="46" t="s">
        <v>2117</v>
      </c>
      <c r="I507" s="45" t="s">
        <v>1650</v>
      </c>
      <c r="J507" s="59" t="s">
        <v>1696</v>
      </c>
      <c r="K507" s="72">
        <v>5718.08</v>
      </c>
      <c r="L507" s="72">
        <v>28000.005300000001</v>
      </c>
      <c r="M507" s="72">
        <f>IFERROR(VLOOKUP(C507,'CapEx by WBS and CSA'!$A$3:$P$372,16,FALSE),0)</f>
        <v>56812.321041643598</v>
      </c>
      <c r="N507" s="71"/>
      <c r="O507" s="45" t="s">
        <v>2601</v>
      </c>
      <c r="P507" s="71"/>
    </row>
    <row r="508" spans="1:16" s="41" customFormat="1" x14ac:dyDescent="0.25">
      <c r="A508" s="41" t="str">
        <f>IFERROR(VLOOKUP($C508,'CapEx by WBS and CSA'!$A$3:$C$372,2,FALSE),0)</f>
        <v>CSA0151</v>
      </c>
      <c r="B508" s="41" t="str">
        <f>IFERROR(VLOOKUP($C508,'CapEx by WBS and CSA'!$A$3:$C$372,3,FALSE),0)</f>
        <v>SS,R,&amp;I - Hydro</v>
      </c>
      <c r="C508" s="46" t="s">
        <v>102</v>
      </c>
      <c r="D508" s="46">
        <v>5150</v>
      </c>
      <c r="E508" s="46" t="s">
        <v>1429</v>
      </c>
      <c r="F508" s="46" t="s">
        <v>1093</v>
      </c>
      <c r="G508" s="46" t="s">
        <v>1035</v>
      </c>
      <c r="H508" s="46" t="s">
        <v>2117</v>
      </c>
      <c r="I508" s="45" t="s">
        <v>1638</v>
      </c>
      <c r="J508" s="56" t="s">
        <v>2603</v>
      </c>
      <c r="K508" s="72">
        <v>626415.94000000006</v>
      </c>
      <c r="L508" s="72">
        <v>454170.99748800002</v>
      </c>
      <c r="M508" s="72">
        <f>IFERROR(VLOOKUP(C508,'CapEx by WBS and CSA'!$A$3:$P$372,16,FALSE),0)</f>
        <v>8004417.7682909649</v>
      </c>
      <c r="N508" s="71"/>
      <c r="O508" s="45" t="s">
        <v>2601</v>
      </c>
      <c r="P508" s="45" t="s">
        <v>2604</v>
      </c>
    </row>
    <row r="509" spans="1:16" s="41" customFormat="1" x14ac:dyDescent="0.25">
      <c r="A509" s="41" t="str">
        <f>IFERROR(VLOOKUP($C509,'CapEx by WBS and CSA'!$A$3:$C$372,2,FALSE),0)</f>
        <v>CSA0151</v>
      </c>
      <c r="B509" s="41" t="str">
        <f>IFERROR(VLOOKUP($C509,'CapEx by WBS and CSA'!$A$3:$C$372,3,FALSE),0)</f>
        <v>SS,R,&amp;I - Hydro</v>
      </c>
      <c r="C509" s="46" t="s">
        <v>103</v>
      </c>
      <c r="D509" s="46">
        <v>5150</v>
      </c>
      <c r="E509" s="46" t="s">
        <v>1429</v>
      </c>
      <c r="F509" s="46" t="s">
        <v>1093</v>
      </c>
      <c r="G509" s="46" t="s">
        <v>1035</v>
      </c>
      <c r="H509" s="46" t="s">
        <v>2117</v>
      </c>
      <c r="I509" s="45" t="s">
        <v>1650</v>
      </c>
      <c r="J509" s="59" t="s">
        <v>1696</v>
      </c>
      <c r="K509" s="72">
        <v>29507.21</v>
      </c>
      <c r="L509" s="72">
        <v>27750</v>
      </c>
      <c r="M509" s="72">
        <f>IFERROR(VLOOKUP(C509,'CapEx by WBS and CSA'!$A$3:$P$372,16,FALSE),0)</f>
        <v>56812.321041643612</v>
      </c>
      <c r="N509" s="71"/>
      <c r="O509" s="45" t="s">
        <v>2601</v>
      </c>
      <c r="P509" s="71"/>
    </row>
    <row r="510" spans="1:16" s="41" customFormat="1" x14ac:dyDescent="0.25">
      <c r="A510" s="41">
        <f>IFERROR(VLOOKUP($C510,'CapEx by WBS and CSA'!$A$3:$C$372,2,FALSE),0)</f>
        <v>0</v>
      </c>
      <c r="B510" s="41">
        <f>IFERROR(VLOOKUP($C510,'CapEx by WBS and CSA'!$A$3:$C$372,3,FALSE),0)</f>
        <v>0</v>
      </c>
      <c r="C510" s="46" t="s">
        <v>2605</v>
      </c>
      <c r="D510" s="46">
        <v>5150</v>
      </c>
      <c r="E510" s="46" t="s">
        <v>1429</v>
      </c>
      <c r="F510" s="46" t="s">
        <v>1093</v>
      </c>
      <c r="G510" s="46" t="s">
        <v>1035</v>
      </c>
      <c r="H510" s="46" t="s">
        <v>2117</v>
      </c>
      <c r="I510" s="45" t="s">
        <v>1633</v>
      </c>
      <c r="J510" s="59">
        <v>44835</v>
      </c>
      <c r="K510" s="72">
        <v>0</v>
      </c>
      <c r="L510" s="72">
        <v>0</v>
      </c>
      <c r="M510" s="72">
        <f>IFERROR(VLOOKUP(C510,'CapEx by WBS and CSA'!$A$3:$P$372,16,FALSE),0)</f>
        <v>0</v>
      </c>
      <c r="N510" s="45" t="s">
        <v>2094</v>
      </c>
      <c r="O510" s="45" t="s">
        <v>2091</v>
      </c>
      <c r="P510" s="71"/>
    </row>
    <row r="511" spans="1:16" s="41" customFormat="1" x14ac:dyDescent="0.25">
      <c r="A511" s="41">
        <f>IFERROR(VLOOKUP($C511,'CapEx by WBS and CSA'!$A$3:$C$372,2,FALSE),0)</f>
        <v>0</v>
      </c>
      <c r="B511" s="41">
        <f>IFERROR(VLOOKUP($C511,'CapEx by WBS and CSA'!$A$3:$C$372,3,FALSE),0)</f>
        <v>0</v>
      </c>
      <c r="C511" s="46" t="s">
        <v>2606</v>
      </c>
      <c r="D511" s="46">
        <v>5150</v>
      </c>
      <c r="E511" s="46" t="s">
        <v>1429</v>
      </c>
      <c r="F511" s="46" t="s">
        <v>1093</v>
      </c>
      <c r="G511" s="46" t="s">
        <v>1035</v>
      </c>
      <c r="H511" s="46" t="s">
        <v>2117</v>
      </c>
      <c r="I511" s="45">
        <v>0</v>
      </c>
      <c r="J511" s="71"/>
      <c r="K511" s="72">
        <v>0</v>
      </c>
      <c r="L511" s="72">
        <v>0</v>
      </c>
      <c r="M511" s="72">
        <f>IFERROR(VLOOKUP(C511,'CapEx by WBS and CSA'!$A$3:$P$372,16,FALSE),0)</f>
        <v>0</v>
      </c>
      <c r="N511" s="45" t="s">
        <v>2094</v>
      </c>
      <c r="O511" s="45" t="s">
        <v>2091</v>
      </c>
      <c r="P511" s="71"/>
    </row>
    <row r="512" spans="1:16" s="41" customFormat="1" x14ac:dyDescent="0.25">
      <c r="A512" s="41">
        <f>IFERROR(VLOOKUP($C512,'CapEx by WBS and CSA'!$A$3:$C$372,2,FALSE),0)</f>
        <v>0</v>
      </c>
      <c r="B512" s="41">
        <f>IFERROR(VLOOKUP($C512,'CapEx by WBS and CSA'!$A$3:$C$372,3,FALSE),0)</f>
        <v>0</v>
      </c>
      <c r="C512" s="46" t="s">
        <v>2607</v>
      </c>
      <c r="D512" s="46">
        <v>5031</v>
      </c>
      <c r="E512" s="46" t="s">
        <v>1420</v>
      </c>
      <c r="F512" s="46" t="s">
        <v>1035</v>
      </c>
      <c r="G512" s="46" t="s">
        <v>1035</v>
      </c>
      <c r="H512" s="46" t="s">
        <v>2197</v>
      </c>
      <c r="I512" s="45">
        <v>0</v>
      </c>
      <c r="J512" s="71"/>
      <c r="K512" s="72">
        <v>0</v>
      </c>
      <c r="L512" s="72">
        <v>0</v>
      </c>
      <c r="M512" s="72">
        <f>IFERROR(VLOOKUP(C512,'CapEx by WBS and CSA'!$A$3:$P$372,16,FALSE),0)</f>
        <v>0</v>
      </c>
      <c r="N512" s="45" t="s">
        <v>2094</v>
      </c>
      <c r="O512" s="45" t="s">
        <v>2091</v>
      </c>
      <c r="P512" s="71"/>
    </row>
    <row r="513" spans="1:16" s="41" customFormat="1" x14ac:dyDescent="0.25">
      <c r="A513" s="41">
        <f>IFERROR(VLOOKUP($C513,'CapEx by WBS and CSA'!$A$3:$C$372,2,FALSE),0)</f>
        <v>0</v>
      </c>
      <c r="B513" s="41">
        <f>IFERROR(VLOOKUP($C513,'CapEx by WBS and CSA'!$A$3:$C$372,3,FALSE),0)</f>
        <v>0</v>
      </c>
      <c r="C513" s="46" t="s">
        <v>2608</v>
      </c>
      <c r="D513" s="46">
        <v>5150</v>
      </c>
      <c r="E513" s="46" t="s">
        <v>1429</v>
      </c>
      <c r="F513" s="46" t="s">
        <v>1093</v>
      </c>
      <c r="G513" s="46" t="s">
        <v>1035</v>
      </c>
      <c r="H513" s="46" t="s">
        <v>2117</v>
      </c>
      <c r="I513" s="45" t="s">
        <v>1633</v>
      </c>
      <c r="J513" s="59">
        <v>43435</v>
      </c>
      <c r="K513" s="72">
        <v>0</v>
      </c>
      <c r="L513" s="72">
        <v>0</v>
      </c>
      <c r="M513" s="72">
        <f>IFERROR(VLOOKUP(C513,'CapEx by WBS and CSA'!$A$3:$P$372,16,FALSE),0)</f>
        <v>0</v>
      </c>
      <c r="N513" s="45" t="s">
        <v>2094</v>
      </c>
      <c r="O513" s="45" t="s">
        <v>2091</v>
      </c>
      <c r="P513" s="71"/>
    </row>
    <row r="514" spans="1:16" s="41" customFormat="1" x14ac:dyDescent="0.25">
      <c r="A514" s="41">
        <f>IFERROR(VLOOKUP($C514,'CapEx by WBS and CSA'!$A$3:$C$372,2,FALSE),0)</f>
        <v>0</v>
      </c>
      <c r="B514" s="41">
        <f>IFERROR(VLOOKUP($C514,'CapEx by WBS and CSA'!$A$3:$C$372,3,FALSE),0)</f>
        <v>0</v>
      </c>
      <c r="C514" s="46" t="s">
        <v>2609</v>
      </c>
      <c r="D514" s="46">
        <v>5150</v>
      </c>
      <c r="E514" s="46" t="s">
        <v>1429</v>
      </c>
      <c r="F514" s="46" t="s">
        <v>1093</v>
      </c>
      <c r="G514" s="46" t="s">
        <v>1035</v>
      </c>
      <c r="H514" s="46" t="s">
        <v>2124</v>
      </c>
      <c r="I514" s="45" t="s">
        <v>1633</v>
      </c>
      <c r="J514" s="59">
        <v>44531</v>
      </c>
      <c r="K514" s="72">
        <v>0</v>
      </c>
      <c r="L514" s="72">
        <v>0</v>
      </c>
      <c r="M514" s="72">
        <f>IFERROR(VLOOKUP(C514,'CapEx by WBS and CSA'!$A$3:$P$372,16,FALSE),0)</f>
        <v>0</v>
      </c>
      <c r="N514" s="45" t="s">
        <v>2094</v>
      </c>
      <c r="O514" s="45" t="s">
        <v>2091</v>
      </c>
      <c r="P514" s="71"/>
    </row>
    <row r="515" spans="1:16" s="41" customFormat="1" x14ac:dyDescent="0.25">
      <c r="A515" s="41" t="str">
        <f>IFERROR(VLOOKUP($C515,'CapEx by WBS and CSA'!$A$3:$C$372,2,FALSE),0)</f>
        <v>CSA0151</v>
      </c>
      <c r="B515" s="41" t="str">
        <f>IFERROR(VLOOKUP($C515,'CapEx by WBS and CSA'!$A$3:$C$372,3,FALSE),0)</f>
        <v>SS,R,&amp;I - Hydro</v>
      </c>
      <c r="C515" s="46" t="s">
        <v>104</v>
      </c>
      <c r="D515" s="46">
        <v>5150</v>
      </c>
      <c r="E515" s="46" t="s">
        <v>1429</v>
      </c>
      <c r="F515" s="46" t="s">
        <v>1093</v>
      </c>
      <c r="G515" s="46" t="s">
        <v>1035</v>
      </c>
      <c r="H515" s="46" t="s">
        <v>2293</v>
      </c>
      <c r="I515" s="45" t="s">
        <v>1633</v>
      </c>
      <c r="J515" s="59">
        <v>46722</v>
      </c>
      <c r="K515" s="72">
        <v>0</v>
      </c>
      <c r="L515" s="72">
        <v>0</v>
      </c>
      <c r="M515" s="72">
        <f>IFERROR(VLOOKUP(C515,'CapEx by WBS and CSA'!$A$3:$P$372,16,FALSE),0)</f>
        <v>301360.95696539845</v>
      </c>
      <c r="N515" s="71"/>
      <c r="O515" s="45" t="s">
        <v>2601</v>
      </c>
      <c r="P515" s="71"/>
    </row>
    <row r="516" spans="1:16" s="41" customFormat="1" x14ac:dyDescent="0.25">
      <c r="A516" s="41">
        <f>IFERROR(VLOOKUP($C516,'CapEx by WBS and CSA'!$A$3:$C$372,2,FALSE),0)</f>
        <v>0</v>
      </c>
      <c r="B516" s="41">
        <f>IFERROR(VLOOKUP($C516,'CapEx by WBS and CSA'!$A$3:$C$372,3,FALSE),0)</f>
        <v>0</v>
      </c>
      <c r="C516" s="46" t="s">
        <v>2610</v>
      </c>
      <c r="D516" s="46">
        <v>5150</v>
      </c>
      <c r="E516" s="46" t="s">
        <v>1429</v>
      </c>
      <c r="F516" s="46" t="s">
        <v>1093</v>
      </c>
      <c r="G516" s="46" t="s">
        <v>1035</v>
      </c>
      <c r="H516" s="46" t="s">
        <v>2197</v>
      </c>
      <c r="I516" s="45" t="s">
        <v>1650</v>
      </c>
      <c r="J516" s="59" t="s">
        <v>1651</v>
      </c>
      <c r="K516" s="72">
        <v>0</v>
      </c>
      <c r="L516" s="72">
        <v>0</v>
      </c>
      <c r="M516" s="72">
        <f>IFERROR(VLOOKUP(C516,'CapEx by WBS and CSA'!$A$3:$P$372,16,FALSE),0)</f>
        <v>0</v>
      </c>
      <c r="N516" s="45" t="s">
        <v>2094</v>
      </c>
      <c r="O516" s="45" t="s">
        <v>2091</v>
      </c>
      <c r="P516" s="71"/>
    </row>
    <row r="517" spans="1:16" s="41" customFormat="1" x14ac:dyDescent="0.25">
      <c r="A517" s="41">
        <f>IFERROR(VLOOKUP($C517,'CapEx by WBS and CSA'!$A$3:$C$372,2,FALSE),0)</f>
        <v>0</v>
      </c>
      <c r="B517" s="41">
        <f>IFERROR(VLOOKUP($C517,'CapEx by WBS and CSA'!$A$3:$C$372,3,FALSE),0)</f>
        <v>0</v>
      </c>
      <c r="C517" s="46" t="s">
        <v>2611</v>
      </c>
      <c r="D517" s="46">
        <v>5150</v>
      </c>
      <c r="E517" s="46" t="s">
        <v>1429</v>
      </c>
      <c r="F517" s="46" t="s">
        <v>1093</v>
      </c>
      <c r="G517" s="46" t="s">
        <v>1035</v>
      </c>
      <c r="H517" s="46" t="s">
        <v>2117</v>
      </c>
      <c r="I517" s="45">
        <v>0</v>
      </c>
      <c r="J517" s="71"/>
      <c r="K517" s="72">
        <v>0</v>
      </c>
      <c r="L517" s="72">
        <v>0</v>
      </c>
      <c r="M517" s="72">
        <f>IFERROR(VLOOKUP(C517,'CapEx by WBS and CSA'!$A$3:$P$372,16,FALSE),0)</f>
        <v>0</v>
      </c>
      <c r="N517" s="45" t="s">
        <v>2094</v>
      </c>
      <c r="O517" s="45" t="s">
        <v>2091</v>
      </c>
      <c r="P517" s="71"/>
    </row>
    <row r="518" spans="1:16" s="41" customFormat="1" x14ac:dyDescent="0.25">
      <c r="A518" s="41">
        <f>IFERROR(VLOOKUP($C518,'CapEx by WBS and CSA'!$A$3:$C$372,2,FALSE),0)</f>
        <v>0</v>
      </c>
      <c r="B518" s="41">
        <f>IFERROR(VLOOKUP($C518,'CapEx by WBS and CSA'!$A$3:$C$372,3,FALSE),0)</f>
        <v>0</v>
      </c>
      <c r="C518" s="46" t="s">
        <v>2612</v>
      </c>
      <c r="D518" s="46">
        <v>5150</v>
      </c>
      <c r="E518" s="46" t="s">
        <v>1429</v>
      </c>
      <c r="F518" s="46" t="s">
        <v>1093</v>
      </c>
      <c r="G518" s="46" t="s">
        <v>1035</v>
      </c>
      <c r="H518" s="46" t="s">
        <v>2197</v>
      </c>
      <c r="I518" s="45" t="s">
        <v>1633</v>
      </c>
      <c r="J518" s="59">
        <v>42736</v>
      </c>
      <c r="K518" s="72">
        <v>0</v>
      </c>
      <c r="L518" s="72">
        <v>0</v>
      </c>
      <c r="M518" s="72">
        <f>IFERROR(VLOOKUP(C518,'CapEx by WBS and CSA'!$A$3:$P$372,16,FALSE),0)</f>
        <v>0</v>
      </c>
      <c r="N518" s="45" t="s">
        <v>2094</v>
      </c>
      <c r="O518" s="45" t="s">
        <v>2091</v>
      </c>
      <c r="P518" s="71"/>
    </row>
    <row r="519" spans="1:16" s="41" customFormat="1" x14ac:dyDescent="0.25">
      <c r="A519" s="41">
        <f>IFERROR(VLOOKUP($C519,'CapEx by WBS and CSA'!$A$3:$C$372,2,FALSE),0)</f>
        <v>0</v>
      </c>
      <c r="B519" s="41">
        <f>IFERROR(VLOOKUP($C519,'CapEx by WBS and CSA'!$A$3:$C$372,3,FALSE),0)</f>
        <v>0</v>
      </c>
      <c r="C519" s="46" t="s">
        <v>2613</v>
      </c>
      <c r="D519" s="46">
        <v>5150</v>
      </c>
      <c r="E519" s="46" t="s">
        <v>1429</v>
      </c>
      <c r="F519" s="46" t="s">
        <v>1093</v>
      </c>
      <c r="G519" s="46" t="s">
        <v>1035</v>
      </c>
      <c r="H519" s="46" t="s">
        <v>2117</v>
      </c>
      <c r="I519" s="45" t="s">
        <v>1633</v>
      </c>
      <c r="J519" s="59">
        <v>43435</v>
      </c>
      <c r="K519" s="72">
        <v>0</v>
      </c>
      <c r="L519" s="72">
        <v>0</v>
      </c>
      <c r="M519" s="72">
        <f>IFERROR(VLOOKUP(C519,'CapEx by WBS and CSA'!$A$3:$P$372,16,FALSE),0)</f>
        <v>0</v>
      </c>
      <c r="N519" s="45" t="s">
        <v>2094</v>
      </c>
      <c r="O519" s="45" t="s">
        <v>2091</v>
      </c>
      <c r="P519" s="71"/>
    </row>
    <row r="520" spans="1:16" s="41" customFormat="1" x14ac:dyDescent="0.25">
      <c r="A520" s="41">
        <f>IFERROR(VLOOKUP($C520,'CapEx by WBS and CSA'!$A$3:$C$372,2,FALSE),0)</f>
        <v>0</v>
      </c>
      <c r="B520" s="41">
        <f>IFERROR(VLOOKUP($C520,'CapEx by WBS and CSA'!$A$3:$C$372,3,FALSE),0)</f>
        <v>0</v>
      </c>
      <c r="C520" s="46" t="s">
        <v>2614</v>
      </c>
      <c r="D520" s="46">
        <v>5150</v>
      </c>
      <c r="E520" s="46" t="s">
        <v>1429</v>
      </c>
      <c r="F520" s="46" t="s">
        <v>1093</v>
      </c>
      <c r="G520" s="46" t="s">
        <v>1035</v>
      </c>
      <c r="H520" s="46" t="s">
        <v>2089</v>
      </c>
      <c r="I520" s="45" t="s">
        <v>1633</v>
      </c>
      <c r="J520" s="59">
        <v>45261</v>
      </c>
      <c r="K520" s="72">
        <v>0</v>
      </c>
      <c r="L520" s="72">
        <v>0</v>
      </c>
      <c r="M520" s="72">
        <f>IFERROR(VLOOKUP(C520,'CapEx by WBS and CSA'!$A$3:$P$372,16,FALSE),0)</f>
        <v>0</v>
      </c>
      <c r="N520" s="71"/>
      <c r="O520" s="45" t="s">
        <v>2601</v>
      </c>
      <c r="P520" s="71"/>
    </row>
    <row r="521" spans="1:16" s="41" customFormat="1" x14ac:dyDescent="0.25">
      <c r="A521" s="41">
        <f>IFERROR(VLOOKUP($C521,'CapEx by WBS and CSA'!$A$3:$C$372,2,FALSE),0)</f>
        <v>0</v>
      </c>
      <c r="B521" s="41">
        <f>IFERROR(VLOOKUP($C521,'CapEx by WBS and CSA'!$A$3:$C$372,3,FALSE),0)</f>
        <v>0</v>
      </c>
      <c r="C521" s="46" t="s">
        <v>2615</v>
      </c>
      <c r="D521" s="46">
        <v>5150</v>
      </c>
      <c r="E521" s="46" t="s">
        <v>1429</v>
      </c>
      <c r="F521" s="46" t="s">
        <v>1093</v>
      </c>
      <c r="G521" s="46" t="s">
        <v>1035</v>
      </c>
      <c r="H521" s="46" t="s">
        <v>2089</v>
      </c>
      <c r="I521" s="45" t="s">
        <v>1633</v>
      </c>
      <c r="J521" s="59">
        <v>44896</v>
      </c>
      <c r="K521" s="72">
        <v>8636.99</v>
      </c>
      <c r="L521" s="72">
        <v>0</v>
      </c>
      <c r="M521" s="72">
        <f>IFERROR(VLOOKUP(C521,'CapEx by WBS and CSA'!$A$3:$P$372,16,FALSE),0)</f>
        <v>0</v>
      </c>
      <c r="N521" s="45" t="s">
        <v>2094</v>
      </c>
      <c r="O521" s="45" t="s">
        <v>2091</v>
      </c>
      <c r="P521" s="71"/>
    </row>
    <row r="522" spans="1:16" s="41" customFormat="1" x14ac:dyDescent="0.25">
      <c r="A522" s="41" t="str">
        <f>IFERROR(VLOOKUP($C522,'CapEx by WBS and CSA'!$A$3:$C$372,2,FALSE),0)</f>
        <v>CSA0115</v>
      </c>
      <c r="B522" s="41" t="str">
        <f>IFERROR(VLOOKUP($C522,'CapEx by WBS and CSA'!$A$3:$C$372,3,FALSE),0)</f>
        <v>Lower Baker Crest Improvement Project</v>
      </c>
      <c r="C522" s="46" t="s">
        <v>105</v>
      </c>
      <c r="D522" s="46">
        <v>5031</v>
      </c>
      <c r="E522" s="46" t="s">
        <v>1420</v>
      </c>
      <c r="F522" s="46" t="s">
        <v>1035</v>
      </c>
      <c r="G522" s="46" t="s">
        <v>1035</v>
      </c>
      <c r="H522" s="46" t="s">
        <v>2117</v>
      </c>
      <c r="I522" s="45" t="s">
        <v>1633</v>
      </c>
      <c r="J522" s="59">
        <v>47088</v>
      </c>
      <c r="K522" s="72">
        <v>501547.12000000005</v>
      </c>
      <c r="L522" s="72">
        <v>970564.9276692</v>
      </c>
      <c r="M522" s="72">
        <f>IFERROR(VLOOKUP(C522,'CapEx by WBS and CSA'!$A$3:$P$372,16,FALSE),0)</f>
        <v>145110268.42284235</v>
      </c>
      <c r="N522" s="71"/>
      <c r="O522" s="45" t="s">
        <v>2601</v>
      </c>
      <c r="P522" s="45" t="s">
        <v>2616</v>
      </c>
    </row>
    <row r="523" spans="1:16" s="41" customFormat="1" x14ac:dyDescent="0.25">
      <c r="A523" s="41" t="str">
        <f>IFERROR(VLOOKUP($C523,'CapEx by WBS and CSA'!$A$3:$C$372,2,FALSE),0)</f>
        <v>CSA0116</v>
      </c>
      <c r="B523" s="41" t="str">
        <f>IFERROR(VLOOKUP($C523,'CapEx by WBS and CSA'!$A$3:$C$372,3,FALSE),0)</f>
        <v>Lower Baker Dam Seepage Reduction Project</v>
      </c>
      <c r="C523" s="46" t="s">
        <v>107</v>
      </c>
      <c r="D523" s="46">
        <v>5031</v>
      </c>
      <c r="E523" s="46" t="s">
        <v>1420</v>
      </c>
      <c r="F523" s="46" t="s">
        <v>1035</v>
      </c>
      <c r="G523" s="46" t="s">
        <v>1035</v>
      </c>
      <c r="H523" s="46" t="s">
        <v>2117</v>
      </c>
      <c r="I523" s="45" t="s">
        <v>1633</v>
      </c>
      <c r="J523" s="59">
        <v>45992</v>
      </c>
      <c r="K523" s="72">
        <v>62004913.210000001</v>
      </c>
      <c r="L523" s="72">
        <v>87059832.997799993</v>
      </c>
      <c r="M523" s="72">
        <f>IFERROR(VLOOKUP(C523,'CapEx by WBS and CSA'!$A$3:$P$372,16,FALSE),0)</f>
        <v>139733001.46120131</v>
      </c>
      <c r="N523" s="71"/>
      <c r="O523" s="45" t="s">
        <v>2601</v>
      </c>
      <c r="P523" s="71"/>
    </row>
    <row r="524" spans="1:16" s="41" customFormat="1" x14ac:dyDescent="0.25">
      <c r="A524" s="41">
        <f>IFERROR(VLOOKUP($C524,'CapEx by WBS and CSA'!$A$3:$C$372,2,FALSE),0)</f>
        <v>0</v>
      </c>
      <c r="B524" s="41">
        <f>IFERROR(VLOOKUP($C524,'CapEx by WBS and CSA'!$A$3:$C$372,3,FALSE),0)</f>
        <v>0</v>
      </c>
      <c r="C524" s="46" t="s">
        <v>2617</v>
      </c>
      <c r="D524" s="46">
        <v>5150</v>
      </c>
      <c r="E524" s="46" t="s">
        <v>1429</v>
      </c>
      <c r="F524" s="46" t="s">
        <v>1093</v>
      </c>
      <c r="G524" s="46" t="s">
        <v>1035</v>
      </c>
      <c r="H524" s="46" t="s">
        <v>2117</v>
      </c>
      <c r="I524" s="45" t="s">
        <v>1633</v>
      </c>
      <c r="J524" s="59">
        <v>45231</v>
      </c>
      <c r="K524" s="72">
        <v>2007145.0799999998</v>
      </c>
      <c r="L524" s="72">
        <v>1614153.5107199999</v>
      </c>
      <c r="M524" s="72">
        <f>IFERROR(VLOOKUP(C524,'CapEx by WBS and CSA'!$A$3:$P$372,16,FALSE),0)</f>
        <v>0</v>
      </c>
      <c r="N524" s="71"/>
      <c r="O524" s="45" t="s">
        <v>2601</v>
      </c>
      <c r="P524" s="45" t="s">
        <v>2618</v>
      </c>
    </row>
    <row r="525" spans="1:16" s="41" customFormat="1" x14ac:dyDescent="0.25">
      <c r="A525" s="41" t="str">
        <f>IFERROR(VLOOKUP($C525,'CapEx by WBS and CSA'!$A$3:$C$372,2,FALSE),0)</f>
        <v>CSA0241</v>
      </c>
      <c r="B525" s="41" t="str">
        <f>IFERROR(VLOOKUP($C525,'CapEx by WBS and CSA'!$A$3:$C$372,3,FALSE),0)</f>
        <v>UBK Spillway Stabilization</v>
      </c>
      <c r="C525" s="46" t="s">
        <v>108</v>
      </c>
      <c r="D525" s="46">
        <v>5031</v>
      </c>
      <c r="E525" s="46" t="s">
        <v>1420</v>
      </c>
      <c r="F525" s="46" t="s">
        <v>1035</v>
      </c>
      <c r="G525" s="46" t="s">
        <v>1035</v>
      </c>
      <c r="H525" s="46" t="s">
        <v>2117</v>
      </c>
      <c r="I525" s="45" t="s">
        <v>1633</v>
      </c>
      <c r="J525" s="59">
        <v>45870</v>
      </c>
      <c r="K525" s="72">
        <v>408095.21</v>
      </c>
      <c r="L525" s="72">
        <v>0</v>
      </c>
      <c r="M525" s="72">
        <f>IFERROR(VLOOKUP(C525,'CapEx by WBS and CSA'!$A$3:$P$372,16,FALSE),0)</f>
        <v>22942332</v>
      </c>
      <c r="N525" s="71"/>
      <c r="O525" s="45" t="s">
        <v>2601</v>
      </c>
      <c r="P525" s="71"/>
    </row>
    <row r="526" spans="1:16" s="41" customFormat="1" x14ac:dyDescent="0.25">
      <c r="A526" s="41">
        <f>IFERROR(VLOOKUP($C526,'CapEx by WBS and CSA'!$A$3:$C$372,2,FALSE),0)</f>
        <v>0</v>
      </c>
      <c r="B526" s="41">
        <f>IFERROR(VLOOKUP($C526,'CapEx by WBS and CSA'!$A$3:$C$372,3,FALSE),0)</f>
        <v>0</v>
      </c>
      <c r="C526" s="46" t="s">
        <v>2619</v>
      </c>
      <c r="D526" s="46">
        <v>5031</v>
      </c>
      <c r="E526" s="46" t="s">
        <v>1420</v>
      </c>
      <c r="F526" s="46" t="s">
        <v>1035</v>
      </c>
      <c r="G526" s="46" t="s">
        <v>1035</v>
      </c>
      <c r="H526" s="46" t="s">
        <v>2117</v>
      </c>
      <c r="I526" s="45" t="s">
        <v>1633</v>
      </c>
      <c r="J526" s="59">
        <v>44470</v>
      </c>
      <c r="K526" s="72">
        <v>0</v>
      </c>
      <c r="L526" s="72">
        <v>0</v>
      </c>
      <c r="M526" s="72">
        <f>IFERROR(VLOOKUP(C526,'CapEx by WBS and CSA'!$A$3:$P$372,16,FALSE),0)</f>
        <v>0</v>
      </c>
      <c r="N526" s="45" t="s">
        <v>2094</v>
      </c>
      <c r="O526" s="45" t="s">
        <v>2091</v>
      </c>
      <c r="P526" s="71"/>
    </row>
    <row r="527" spans="1:16" s="41" customFormat="1" x14ac:dyDescent="0.25">
      <c r="A527" s="41" t="str">
        <f>IFERROR(VLOOKUP($C527,'CapEx by WBS and CSA'!$A$3:$C$372,2,FALSE),0)</f>
        <v>CSA0026</v>
      </c>
      <c r="B527" s="41" t="str">
        <f>IFERROR(VLOOKUP($C527,'CapEx by WBS and CSA'!$A$3:$C$372,3,FALSE),0)</f>
        <v>Colstrip 500 kV Transmission</v>
      </c>
      <c r="C527" s="48" t="s">
        <v>109</v>
      </c>
      <c r="D527" s="46">
        <v>4310</v>
      </c>
      <c r="E527" s="46" t="s">
        <v>1273</v>
      </c>
      <c r="F527" s="46" t="s">
        <v>1269</v>
      </c>
      <c r="G527" s="46" t="s">
        <v>711</v>
      </c>
      <c r="H527" s="46" t="s">
        <v>2093</v>
      </c>
      <c r="I527" s="45" t="s">
        <v>1650</v>
      </c>
      <c r="J527" s="59" t="s">
        <v>1696</v>
      </c>
      <c r="K527" s="72">
        <v>415331.63</v>
      </c>
      <c r="L527" s="72">
        <v>1320000.0009002001</v>
      </c>
      <c r="M527" s="72">
        <f>IFERROR(VLOOKUP(C527,'CapEx by WBS and CSA'!$A$3:$P$372,16,FALSE),0)</f>
        <v>7180736.0000000037</v>
      </c>
      <c r="N527" s="71"/>
      <c r="O527" s="45" t="s">
        <v>2146</v>
      </c>
      <c r="P527" s="45" t="s">
        <v>2620</v>
      </c>
    </row>
    <row r="528" spans="1:16" s="41" customFormat="1" x14ac:dyDescent="0.25">
      <c r="A528" s="41">
        <f>IFERROR(VLOOKUP($C528,'CapEx by WBS and CSA'!$A$3:$C$372,2,FALSE),0)</f>
        <v>0</v>
      </c>
      <c r="B528" s="41">
        <f>IFERROR(VLOOKUP($C528,'CapEx by WBS and CSA'!$A$3:$C$372,3,FALSE),0)</f>
        <v>0</v>
      </c>
      <c r="C528" s="46" t="s">
        <v>2621</v>
      </c>
      <c r="D528" s="46">
        <v>5012</v>
      </c>
      <c r="E528" s="46" t="s">
        <v>1393</v>
      </c>
      <c r="F528" s="46" t="s">
        <v>1093</v>
      </c>
      <c r="G528" s="46" t="s">
        <v>1035</v>
      </c>
      <c r="H528" s="46" t="s">
        <v>2117</v>
      </c>
      <c r="I528" s="45" t="s">
        <v>1650</v>
      </c>
      <c r="J528" s="59" t="s">
        <v>1696</v>
      </c>
      <c r="K528" s="72">
        <v>0</v>
      </c>
      <c r="L528" s="72">
        <v>0</v>
      </c>
      <c r="M528" s="72">
        <f>IFERROR(VLOOKUP(C528,'CapEx by WBS and CSA'!$A$3:$P$372,16,FALSE),0)</f>
        <v>0</v>
      </c>
      <c r="N528" s="71"/>
      <c r="O528" s="71"/>
      <c r="P528" s="71"/>
    </row>
    <row r="529" spans="1:16" s="41" customFormat="1" x14ac:dyDescent="0.25">
      <c r="A529" s="41">
        <f>IFERROR(VLOOKUP($C529,'CapEx by WBS and CSA'!$A$3:$C$372,2,FALSE),0)</f>
        <v>0</v>
      </c>
      <c r="B529" s="41">
        <f>IFERROR(VLOOKUP($C529,'CapEx by WBS and CSA'!$A$3:$C$372,3,FALSE),0)</f>
        <v>0</v>
      </c>
      <c r="C529" s="46" t="s">
        <v>2622</v>
      </c>
      <c r="D529" s="46">
        <v>5012</v>
      </c>
      <c r="E529" s="46" t="s">
        <v>1393</v>
      </c>
      <c r="F529" s="46" t="s">
        <v>1093</v>
      </c>
      <c r="G529" s="46" t="s">
        <v>1035</v>
      </c>
      <c r="H529" s="46" t="s">
        <v>2117</v>
      </c>
      <c r="I529" s="45" t="s">
        <v>1650</v>
      </c>
      <c r="J529" s="59" t="s">
        <v>1696</v>
      </c>
      <c r="K529" s="72">
        <v>0</v>
      </c>
      <c r="L529" s="72">
        <v>0</v>
      </c>
      <c r="M529" s="72">
        <f>IFERROR(VLOOKUP(C529,'CapEx by WBS and CSA'!$A$3:$P$372,16,FALSE),0)</f>
        <v>0</v>
      </c>
      <c r="N529" s="71"/>
      <c r="O529" s="71"/>
      <c r="P529" s="71"/>
    </row>
    <row r="530" spans="1:16" s="41" customFormat="1" x14ac:dyDescent="0.25">
      <c r="A530" s="41">
        <f>IFERROR(VLOOKUP($C530,'CapEx by WBS and CSA'!$A$3:$C$372,2,FALSE),0)</f>
        <v>0</v>
      </c>
      <c r="B530" s="41">
        <f>IFERROR(VLOOKUP($C530,'CapEx by WBS and CSA'!$A$3:$C$372,3,FALSE),0)</f>
        <v>0</v>
      </c>
      <c r="C530" s="46" t="s">
        <v>2623</v>
      </c>
      <c r="D530" s="46">
        <v>5012</v>
      </c>
      <c r="E530" s="46" t="s">
        <v>1393</v>
      </c>
      <c r="F530" s="46" t="s">
        <v>1093</v>
      </c>
      <c r="G530" s="46" t="s">
        <v>1035</v>
      </c>
      <c r="H530" s="46" t="s">
        <v>2089</v>
      </c>
      <c r="I530" s="45" t="s">
        <v>1650</v>
      </c>
      <c r="J530" s="59" t="s">
        <v>1696</v>
      </c>
      <c r="K530" s="72">
        <v>0</v>
      </c>
      <c r="L530" s="72">
        <v>0</v>
      </c>
      <c r="M530" s="72">
        <f>IFERROR(VLOOKUP(C530,'CapEx by WBS and CSA'!$A$3:$P$372,16,FALSE),0)</f>
        <v>0</v>
      </c>
      <c r="N530" s="71"/>
      <c r="O530" s="71"/>
      <c r="P530" s="71"/>
    </row>
    <row r="531" spans="1:16" s="41" customFormat="1" x14ac:dyDescent="0.25">
      <c r="A531" s="41" t="str">
        <f>IFERROR(VLOOKUP($C531,'CapEx by WBS and CSA'!$A$3:$C$372,2,FALSE),0)</f>
        <v>CSA0265</v>
      </c>
      <c r="B531" s="41" t="str">
        <f>IFERROR(VLOOKUP($C531,'CapEx by WBS and CSA'!$A$3:$C$372,3,FALSE),0)</f>
        <v>Plant Maint Activity - Colstrip 3&amp;4</v>
      </c>
      <c r="C531" s="46" t="s">
        <v>111</v>
      </c>
      <c r="D531" s="46">
        <v>5012</v>
      </c>
      <c r="E531" s="46" t="s">
        <v>1393</v>
      </c>
      <c r="F531" s="46" t="s">
        <v>1093</v>
      </c>
      <c r="G531" s="46" t="s">
        <v>1035</v>
      </c>
      <c r="H531" s="46" t="s">
        <v>2117</v>
      </c>
      <c r="I531" s="45" t="s">
        <v>1650</v>
      </c>
      <c r="J531" s="59" t="s">
        <v>1696</v>
      </c>
      <c r="K531" s="72">
        <v>1370580.67</v>
      </c>
      <c r="L531" s="72">
        <v>4841396.0022</v>
      </c>
      <c r="M531" s="72">
        <f>IFERROR(VLOOKUP(C531,'CapEx by WBS and CSA'!$A$3:$P$372,16,FALSE),0)</f>
        <v>29857363.017490432</v>
      </c>
      <c r="N531" s="71"/>
      <c r="O531" s="71"/>
      <c r="P531" s="71"/>
    </row>
    <row r="532" spans="1:16" s="41" customFormat="1" x14ac:dyDescent="0.25">
      <c r="A532" s="41">
        <f>IFERROR(VLOOKUP($C532,'CapEx by WBS and CSA'!$A$3:$C$372,2,FALSE),0)</f>
        <v>0</v>
      </c>
      <c r="B532" s="41">
        <f>IFERROR(VLOOKUP($C532,'CapEx by WBS and CSA'!$A$3:$C$372,3,FALSE),0)</f>
        <v>0</v>
      </c>
      <c r="C532" s="46" t="s">
        <v>2624</v>
      </c>
      <c r="D532" s="46">
        <v>5012</v>
      </c>
      <c r="E532" s="46" t="s">
        <v>1393</v>
      </c>
      <c r="F532" s="46" t="s">
        <v>1093</v>
      </c>
      <c r="G532" s="46" t="s">
        <v>1035</v>
      </c>
      <c r="H532" s="46" t="s">
        <v>2117</v>
      </c>
      <c r="I532" s="45" t="s">
        <v>1650</v>
      </c>
      <c r="J532" s="59" t="s">
        <v>1696</v>
      </c>
      <c r="K532" s="72">
        <v>0</v>
      </c>
      <c r="L532" s="72">
        <v>0</v>
      </c>
      <c r="M532" s="72">
        <f>IFERROR(VLOOKUP(C532,'CapEx by WBS and CSA'!$A$3:$P$372,16,FALSE),0)</f>
        <v>0</v>
      </c>
      <c r="N532" s="71"/>
      <c r="O532" s="71"/>
      <c r="P532" s="71"/>
    </row>
    <row r="533" spans="1:16" s="41" customFormat="1" x14ac:dyDescent="0.25">
      <c r="A533" s="41">
        <f>IFERROR(VLOOKUP($C533,'CapEx by WBS and CSA'!$A$3:$C$372,2,FALSE),0)</f>
        <v>0</v>
      </c>
      <c r="B533" s="41">
        <f>IFERROR(VLOOKUP($C533,'CapEx by WBS and CSA'!$A$3:$C$372,3,FALSE),0)</f>
        <v>0</v>
      </c>
      <c r="C533" s="46" t="s">
        <v>2625</v>
      </c>
      <c r="D533" s="46">
        <v>5012</v>
      </c>
      <c r="E533" s="46" t="s">
        <v>1393</v>
      </c>
      <c r="F533" s="46" t="s">
        <v>1093</v>
      </c>
      <c r="G533" s="46" t="s">
        <v>1035</v>
      </c>
      <c r="H533" s="46" t="s">
        <v>2117</v>
      </c>
      <c r="I533" s="45" t="s">
        <v>1650</v>
      </c>
      <c r="J533" s="59" t="s">
        <v>1696</v>
      </c>
      <c r="K533" s="72">
        <v>0</v>
      </c>
      <c r="L533" s="72">
        <v>0</v>
      </c>
      <c r="M533" s="72">
        <f>IFERROR(VLOOKUP(C533,'CapEx by WBS and CSA'!$A$3:$P$372,16,FALSE),0)</f>
        <v>0</v>
      </c>
      <c r="N533" s="71"/>
      <c r="O533" s="71"/>
      <c r="P533" s="71"/>
    </row>
    <row r="534" spans="1:16" s="41" customFormat="1" x14ac:dyDescent="0.25">
      <c r="A534" s="41" t="str">
        <f>IFERROR(VLOOKUP($C534,'CapEx by WBS and CSA'!$A$3:$C$372,2,FALSE),0)</f>
        <v>CSA0146</v>
      </c>
      <c r="B534" s="41" t="str">
        <f>IFERROR(VLOOKUP($C534,'CapEx by WBS and CSA'!$A$3:$C$372,3,FALSE),0)</f>
        <v>SS,R,&amp;I - Thermal North</v>
      </c>
      <c r="C534" s="46" t="s">
        <v>113</v>
      </c>
      <c r="D534" s="46">
        <v>5017</v>
      </c>
      <c r="E534" s="46" t="s">
        <v>1400</v>
      </c>
      <c r="F534" s="46" t="s">
        <v>1093</v>
      </c>
      <c r="G534" s="46" t="s">
        <v>1035</v>
      </c>
      <c r="H534" s="46" t="s">
        <v>2117</v>
      </c>
      <c r="I534" s="45" t="s">
        <v>1650</v>
      </c>
      <c r="J534" s="59" t="s">
        <v>1696</v>
      </c>
      <c r="K534" s="72">
        <v>11584.12</v>
      </c>
      <c r="L534" s="72">
        <v>11100</v>
      </c>
      <c r="M534" s="72">
        <f>IFERROR(VLOOKUP(C534,'CapEx by WBS and CSA'!$A$3:$P$372,16,FALSE),0)</f>
        <v>57494.470419063167</v>
      </c>
      <c r="N534" s="71"/>
      <c r="O534" s="45" t="s">
        <v>2601</v>
      </c>
      <c r="P534" s="71"/>
    </row>
    <row r="535" spans="1:16" s="41" customFormat="1" x14ac:dyDescent="0.25">
      <c r="A535" s="41" t="str">
        <f>IFERROR(VLOOKUP($C535,'CapEx by WBS and CSA'!$A$3:$C$372,2,FALSE),0)</f>
        <v>CSA0146</v>
      </c>
      <c r="B535" s="41" t="str">
        <f>IFERROR(VLOOKUP($C535,'CapEx by WBS and CSA'!$A$3:$C$372,3,FALSE),0)</f>
        <v>SS,R,&amp;I - Thermal North</v>
      </c>
      <c r="C535" s="46" t="s">
        <v>115</v>
      </c>
      <c r="D535" s="46">
        <v>5017</v>
      </c>
      <c r="E535" s="46" t="s">
        <v>1400</v>
      </c>
      <c r="F535" s="46" t="s">
        <v>1093</v>
      </c>
      <c r="G535" s="46" t="s">
        <v>1035</v>
      </c>
      <c r="H535" s="46" t="s">
        <v>2117</v>
      </c>
      <c r="I535" s="45" t="s">
        <v>1638</v>
      </c>
      <c r="J535" s="56" t="s">
        <v>2626</v>
      </c>
      <c r="K535" s="72">
        <v>435509.43000000005</v>
      </c>
      <c r="L535" s="72">
        <v>769807.45454519999</v>
      </c>
      <c r="M535" s="72">
        <f>IFERROR(VLOOKUP(C535,'CapEx by WBS and CSA'!$A$3:$P$372,16,FALSE),0)</f>
        <v>7839001.63154143</v>
      </c>
      <c r="N535" s="71"/>
      <c r="O535" s="45" t="s">
        <v>2601</v>
      </c>
      <c r="P535" s="45" t="s">
        <v>2627</v>
      </c>
    </row>
    <row r="536" spans="1:16" s="41" customFormat="1" x14ac:dyDescent="0.25">
      <c r="A536" s="41" t="str">
        <f>IFERROR(VLOOKUP($C536,'CapEx by WBS and CSA'!$A$3:$C$372,2,FALSE),0)</f>
        <v>CSA0258</v>
      </c>
      <c r="B536" s="41" t="str">
        <f>IFERROR(VLOOKUP($C536,'CapEx by WBS and CSA'!$A$3:$C$372,3,FALSE),0)</f>
        <v>Plant Maint Activity - Encogen Unit 1,2,&amp;3</v>
      </c>
      <c r="C536" s="48" t="s">
        <v>116</v>
      </c>
      <c r="D536" s="46">
        <v>5017</v>
      </c>
      <c r="E536" s="46" t="s">
        <v>1400</v>
      </c>
      <c r="F536" s="46" t="s">
        <v>1093</v>
      </c>
      <c r="G536" s="46" t="s">
        <v>1035</v>
      </c>
      <c r="H536" s="46" t="s">
        <v>2129</v>
      </c>
      <c r="I536" s="45" t="s">
        <v>1638</v>
      </c>
      <c r="J536" s="56" t="s">
        <v>2628</v>
      </c>
      <c r="K536" s="72">
        <v>0</v>
      </c>
      <c r="L536" s="72">
        <v>0</v>
      </c>
      <c r="M536" s="72">
        <f>IFERROR(VLOOKUP(C536,'CapEx by WBS and CSA'!$A$3:$P$372,16,FALSE),0)</f>
        <v>36647213.058277667</v>
      </c>
      <c r="N536" s="45" t="s">
        <v>2629</v>
      </c>
      <c r="O536" s="45" t="s">
        <v>2091</v>
      </c>
      <c r="P536" s="71"/>
    </row>
    <row r="537" spans="1:16" s="41" customFormat="1" x14ac:dyDescent="0.25">
      <c r="A537" s="41" t="str">
        <f>IFERROR(VLOOKUP($C537,'CapEx by WBS and CSA'!$A$3:$C$372,2,FALSE),0)</f>
        <v>CSA0146</v>
      </c>
      <c r="B537" s="41" t="str">
        <f>IFERROR(VLOOKUP($C537,'CapEx by WBS and CSA'!$A$3:$C$372,3,FALSE),0)</f>
        <v>SS,R,&amp;I - Thermal North</v>
      </c>
      <c r="C537" s="46" t="s">
        <v>117</v>
      </c>
      <c r="D537" s="46">
        <v>5012</v>
      </c>
      <c r="E537" s="46" t="s">
        <v>1393</v>
      </c>
      <c r="F537" s="46" t="s">
        <v>1093</v>
      </c>
      <c r="G537" s="46" t="s">
        <v>1035</v>
      </c>
      <c r="H537" s="46" t="s">
        <v>2093</v>
      </c>
      <c r="I537" s="45" t="s">
        <v>1650</v>
      </c>
      <c r="J537" s="59" t="s">
        <v>1696</v>
      </c>
      <c r="K537" s="72">
        <v>0</v>
      </c>
      <c r="L537" s="72">
        <v>0</v>
      </c>
      <c r="M537" s="72">
        <f>IFERROR(VLOOKUP(C537,'CapEx by WBS and CSA'!$A$3:$P$372,16,FALSE),0)</f>
        <v>57494.470419063167</v>
      </c>
      <c r="N537" s="71"/>
      <c r="O537" s="45" t="s">
        <v>2601</v>
      </c>
      <c r="P537" s="71"/>
    </row>
    <row r="538" spans="1:16" s="41" customFormat="1" x14ac:dyDescent="0.25">
      <c r="A538" s="41" t="str">
        <f>IFERROR(VLOOKUP($C538,'CapEx by WBS and CSA'!$A$3:$C$372,2,FALSE),0)</f>
        <v>CSA0146</v>
      </c>
      <c r="B538" s="41" t="str">
        <f>IFERROR(VLOOKUP($C538,'CapEx by WBS and CSA'!$A$3:$C$372,3,FALSE),0)</f>
        <v>SS,R,&amp;I - Thermal North</v>
      </c>
      <c r="C538" s="46" t="s">
        <v>118</v>
      </c>
      <c r="D538" s="46">
        <v>5012</v>
      </c>
      <c r="E538" s="46" t="s">
        <v>1393</v>
      </c>
      <c r="F538" s="46" t="s">
        <v>1093</v>
      </c>
      <c r="G538" s="46" t="s">
        <v>1035</v>
      </c>
      <c r="H538" s="46" t="s">
        <v>2093</v>
      </c>
      <c r="I538" s="45" t="s">
        <v>1638</v>
      </c>
      <c r="J538" s="56" t="s">
        <v>2630</v>
      </c>
      <c r="K538" s="72">
        <v>2140907.61</v>
      </c>
      <c r="L538" s="72">
        <v>2792563.00275</v>
      </c>
      <c r="M538" s="72">
        <f>IFERROR(VLOOKUP(C538,'CapEx by WBS and CSA'!$A$3:$P$372,16,FALSE),0)</f>
        <v>1256613.51909665</v>
      </c>
      <c r="N538" s="71"/>
      <c r="O538" s="45" t="s">
        <v>2601</v>
      </c>
      <c r="P538" s="45" t="s">
        <v>2631</v>
      </c>
    </row>
    <row r="539" spans="1:16" s="41" customFormat="1" ht="30" x14ac:dyDescent="0.25">
      <c r="A539" s="41" t="str">
        <f>IFERROR(VLOOKUP($C539,'CapEx by WBS and CSA'!$A$3:$C$372,2,FALSE),0)</f>
        <v>CSA0068</v>
      </c>
      <c r="B539" s="41" t="str">
        <f>IFERROR(VLOOKUP($C539,'CapEx by WBS and CSA'!$A$3:$C$372,3,FALSE),0)</f>
        <v>Plant Maint Activity - Ferndale</v>
      </c>
      <c r="C539" s="46" t="s">
        <v>119</v>
      </c>
      <c r="D539" s="46">
        <v>5012</v>
      </c>
      <c r="E539" s="46" t="s">
        <v>1393</v>
      </c>
      <c r="F539" s="46" t="s">
        <v>1093</v>
      </c>
      <c r="G539" s="46" t="s">
        <v>1035</v>
      </c>
      <c r="H539" s="46" t="s">
        <v>2113</v>
      </c>
      <c r="I539" s="45" t="s">
        <v>1638</v>
      </c>
      <c r="J539" s="56" t="s">
        <v>2632</v>
      </c>
      <c r="K539" s="72">
        <v>14455805.389999999</v>
      </c>
      <c r="L539" s="72">
        <v>15007999.6527912</v>
      </c>
      <c r="M539" s="72">
        <f>IFERROR(VLOOKUP(C539,'CapEx by WBS and CSA'!$A$3:$P$372,16,FALSE),0)</f>
        <v>12635442</v>
      </c>
      <c r="N539" s="58" t="s">
        <v>2633</v>
      </c>
      <c r="O539" s="45" t="s">
        <v>2091</v>
      </c>
      <c r="P539" s="71"/>
    </row>
    <row r="540" spans="1:16" s="41" customFormat="1" x14ac:dyDescent="0.25">
      <c r="A540" s="41">
        <f>IFERROR(VLOOKUP($C540,'CapEx by WBS and CSA'!$A$3:$C$372,2,FALSE),0)</f>
        <v>0</v>
      </c>
      <c r="B540" s="41">
        <f>IFERROR(VLOOKUP($C540,'CapEx by WBS and CSA'!$A$3:$C$372,3,FALSE),0)</f>
        <v>0</v>
      </c>
      <c r="C540" s="46" t="s">
        <v>2634</v>
      </c>
      <c r="D540" s="46">
        <v>5012</v>
      </c>
      <c r="E540" s="46" t="s">
        <v>1393</v>
      </c>
      <c r="F540" s="46" t="s">
        <v>1093</v>
      </c>
      <c r="G540" s="46" t="s">
        <v>1035</v>
      </c>
      <c r="H540" s="46" t="s">
        <v>2117</v>
      </c>
      <c r="I540" s="45">
        <v>0</v>
      </c>
      <c r="J540" s="71"/>
      <c r="K540" s="72">
        <v>58542.46</v>
      </c>
      <c r="L540" s="72">
        <v>0</v>
      </c>
      <c r="M540" s="72">
        <f>IFERROR(VLOOKUP(C540,'CapEx by WBS and CSA'!$A$3:$P$372,16,FALSE),0)</f>
        <v>0</v>
      </c>
      <c r="N540" s="45" t="s">
        <v>2094</v>
      </c>
      <c r="O540" s="45" t="s">
        <v>2091</v>
      </c>
      <c r="P540" s="71"/>
    </row>
    <row r="541" spans="1:16" s="41" customFormat="1" x14ac:dyDescent="0.25">
      <c r="A541" s="41">
        <f>IFERROR(VLOOKUP($C541,'CapEx by WBS and CSA'!$A$3:$C$372,2,FALSE),0)</f>
        <v>0</v>
      </c>
      <c r="B541" s="41">
        <f>IFERROR(VLOOKUP($C541,'CapEx by WBS and CSA'!$A$3:$C$372,3,FALSE),0)</f>
        <v>0</v>
      </c>
      <c r="C541" s="46" t="s">
        <v>2635</v>
      </c>
      <c r="D541" s="46">
        <v>5012</v>
      </c>
      <c r="E541" s="46" t="s">
        <v>1393</v>
      </c>
      <c r="F541" s="46" t="s">
        <v>1093</v>
      </c>
      <c r="G541" s="46" t="s">
        <v>1035</v>
      </c>
      <c r="H541" s="46" t="s">
        <v>2117</v>
      </c>
      <c r="I541" s="45">
        <v>0</v>
      </c>
      <c r="J541" s="71"/>
      <c r="K541" s="72">
        <v>0</v>
      </c>
      <c r="L541" s="72">
        <v>0</v>
      </c>
      <c r="M541" s="72">
        <f>IFERROR(VLOOKUP(C541,'CapEx by WBS and CSA'!$A$3:$P$372,16,FALSE),0)</f>
        <v>0</v>
      </c>
      <c r="N541" s="45" t="s">
        <v>2094</v>
      </c>
      <c r="O541" s="45" t="s">
        <v>2091</v>
      </c>
      <c r="P541" s="71"/>
    </row>
    <row r="542" spans="1:16" s="41" customFormat="1" x14ac:dyDescent="0.25">
      <c r="A542" s="41" t="str">
        <f>IFERROR(VLOOKUP($C542,'CapEx by WBS and CSA'!$A$3:$C$372,2,FALSE),0)</f>
        <v>CSA0148</v>
      </c>
      <c r="B542" s="41" t="str">
        <f>IFERROR(VLOOKUP($C542,'CapEx by WBS and CSA'!$A$3:$C$372,3,FALSE),0)</f>
        <v>SS,R,&amp;I - Thermal South</v>
      </c>
      <c r="C542" s="46" t="s">
        <v>120</v>
      </c>
      <c r="D542" s="46">
        <v>5012</v>
      </c>
      <c r="E542" s="46" t="s">
        <v>1393</v>
      </c>
      <c r="F542" s="46" t="s">
        <v>1093</v>
      </c>
      <c r="G542" s="46" t="s">
        <v>1035</v>
      </c>
      <c r="H542" s="46" t="s">
        <v>2117</v>
      </c>
      <c r="I542" s="45" t="s">
        <v>1638</v>
      </c>
      <c r="J542" s="59" t="s">
        <v>2636</v>
      </c>
      <c r="K542" s="72">
        <v>619736.57999999996</v>
      </c>
      <c r="L542" s="72">
        <v>660698.00623439997</v>
      </c>
      <c r="M542" s="72">
        <f>IFERROR(VLOOKUP(C542,'CapEx by WBS and CSA'!$A$3:$P$372,16,FALSE),0)</f>
        <v>3006012.8936068458</v>
      </c>
      <c r="N542" s="45"/>
      <c r="O542" s="45" t="s">
        <v>2601</v>
      </c>
      <c r="P542" s="45" t="s">
        <v>2637</v>
      </c>
    </row>
    <row r="543" spans="1:16" s="41" customFormat="1" x14ac:dyDescent="0.25">
      <c r="A543" s="41">
        <f>IFERROR(VLOOKUP($C543,'CapEx by WBS and CSA'!$A$3:$C$372,2,FALSE),0)</f>
        <v>0</v>
      </c>
      <c r="B543" s="41">
        <f>IFERROR(VLOOKUP($C543,'CapEx by WBS and CSA'!$A$3:$C$372,3,FALSE),0)</f>
        <v>0</v>
      </c>
      <c r="C543" s="46" t="s">
        <v>2638</v>
      </c>
      <c r="D543" s="46">
        <v>5012</v>
      </c>
      <c r="E543" s="46" t="s">
        <v>1393</v>
      </c>
      <c r="F543" s="46" t="s">
        <v>1093</v>
      </c>
      <c r="G543" s="46" t="s">
        <v>1035</v>
      </c>
      <c r="H543" s="46" t="s">
        <v>2113</v>
      </c>
      <c r="I543" s="45" t="s">
        <v>1650</v>
      </c>
      <c r="J543" s="59" t="s">
        <v>1696</v>
      </c>
      <c r="K543" s="72">
        <v>0</v>
      </c>
      <c r="L543" s="72">
        <v>0</v>
      </c>
      <c r="M543" s="72">
        <f>IFERROR(VLOOKUP(C543,'CapEx by WBS and CSA'!$A$3:$P$372,16,FALSE),0)</f>
        <v>0</v>
      </c>
      <c r="N543" s="71"/>
      <c r="O543" s="45" t="s">
        <v>2601</v>
      </c>
      <c r="P543" s="71"/>
    </row>
    <row r="544" spans="1:16" s="41" customFormat="1" x14ac:dyDescent="0.25">
      <c r="A544" s="41" t="str">
        <f>IFERROR(VLOOKUP($C544,'CapEx by WBS and CSA'!$A$3:$C$372,2,FALSE),0)</f>
        <v>CSA0072</v>
      </c>
      <c r="B544" s="41" t="str">
        <f>IFERROR(VLOOKUP($C544,'CapEx by WBS and CSA'!$A$3:$C$372,3,FALSE),0)</f>
        <v>Plant Maint Activity - Frederickson 1</v>
      </c>
      <c r="C544" s="46" t="s">
        <v>121</v>
      </c>
      <c r="D544" s="46">
        <v>5012</v>
      </c>
      <c r="E544" s="46" t="s">
        <v>1393</v>
      </c>
      <c r="F544" s="46" t="s">
        <v>1093</v>
      </c>
      <c r="G544" s="46" t="s">
        <v>1035</v>
      </c>
      <c r="H544" s="46" t="s">
        <v>2113</v>
      </c>
      <c r="I544" s="45" t="s">
        <v>1638</v>
      </c>
      <c r="J544" s="56" t="s">
        <v>2639</v>
      </c>
      <c r="K544" s="72">
        <v>3893133.9399999995</v>
      </c>
      <c r="L544" s="72">
        <v>4450592.9963999996</v>
      </c>
      <c r="M544" s="72">
        <f>IFERROR(VLOOKUP(C544,'CapEx by WBS and CSA'!$A$3:$P$372,16,FALSE),0)</f>
        <v>10250251.782571437</v>
      </c>
      <c r="N544" s="45"/>
      <c r="O544" s="45" t="s">
        <v>2601</v>
      </c>
      <c r="P544" s="45" t="s">
        <v>2637</v>
      </c>
    </row>
    <row r="545" spans="1:16" s="41" customFormat="1" x14ac:dyDescent="0.25">
      <c r="A545" s="41" t="str">
        <f>IFERROR(VLOOKUP($C545,'CapEx by WBS and CSA'!$A$3:$C$372,2,FALSE),0)</f>
        <v>CSA0146</v>
      </c>
      <c r="B545" s="41" t="str">
        <f>IFERROR(VLOOKUP($C545,'CapEx by WBS and CSA'!$A$3:$C$372,3,FALSE),0)</f>
        <v>SS,R,&amp;I - Thermal North</v>
      </c>
      <c r="C545" s="46" t="s">
        <v>122</v>
      </c>
      <c r="D545" s="46">
        <v>5009</v>
      </c>
      <c r="E545" s="46" t="s">
        <v>1387</v>
      </c>
      <c r="F545" s="46" t="s">
        <v>1093</v>
      </c>
      <c r="G545" s="46" t="s">
        <v>1035</v>
      </c>
      <c r="H545" s="46" t="s">
        <v>2093</v>
      </c>
      <c r="I545" s="45" t="s">
        <v>1650</v>
      </c>
      <c r="J545" s="59" t="s">
        <v>1696</v>
      </c>
      <c r="K545" s="72">
        <v>0</v>
      </c>
      <c r="L545" s="72">
        <v>11100</v>
      </c>
      <c r="M545" s="72">
        <f>IFERROR(VLOOKUP(C545,'CapEx by WBS and CSA'!$A$3:$P$372,16,FALSE),0)</f>
        <v>57494.470419063167</v>
      </c>
      <c r="N545" s="71"/>
      <c r="O545" s="45" t="s">
        <v>2601</v>
      </c>
      <c r="P545" s="71"/>
    </row>
    <row r="546" spans="1:16" s="41" customFormat="1" ht="45" x14ac:dyDescent="0.25">
      <c r="A546" s="41" t="str">
        <f>IFERROR(VLOOKUP($C546,'CapEx by WBS and CSA'!$A$3:$C$372,2,FALSE),0)</f>
        <v>CSA0146</v>
      </c>
      <c r="B546" s="41" t="str">
        <f>IFERROR(VLOOKUP($C546,'CapEx by WBS and CSA'!$A$3:$C$372,3,FALSE),0)</f>
        <v>SS,R,&amp;I - Thermal North</v>
      </c>
      <c r="C546" s="46" t="s">
        <v>124</v>
      </c>
      <c r="D546" s="46">
        <v>5009</v>
      </c>
      <c r="E546" s="46" t="s">
        <v>1387</v>
      </c>
      <c r="F546" s="46" t="s">
        <v>1093</v>
      </c>
      <c r="G546" s="46" t="s">
        <v>1035</v>
      </c>
      <c r="H546" s="46" t="s">
        <v>2093</v>
      </c>
      <c r="I546" s="45" t="s">
        <v>1638</v>
      </c>
      <c r="J546" s="56" t="s">
        <v>2640</v>
      </c>
      <c r="K546" s="72">
        <v>1831506.82</v>
      </c>
      <c r="L546" s="72">
        <v>1913541.9092112</v>
      </c>
      <c r="M546" s="72">
        <f>IFERROR(VLOOKUP(C546,'CapEx by WBS and CSA'!$A$3:$P$372,16,FALSE),0)</f>
        <v>7424216.8176738452</v>
      </c>
      <c r="N546" s="71"/>
      <c r="O546" s="45" t="s">
        <v>2601</v>
      </c>
      <c r="P546" s="45" t="s">
        <v>2641</v>
      </c>
    </row>
    <row r="547" spans="1:16" s="41" customFormat="1" x14ac:dyDescent="0.25">
      <c r="A547" s="41">
        <f>IFERROR(VLOOKUP($C547,'CapEx by WBS and CSA'!$A$3:$C$372,2,FALSE),0)</f>
        <v>0</v>
      </c>
      <c r="B547" s="41">
        <f>IFERROR(VLOOKUP($C547,'CapEx by WBS and CSA'!$A$3:$C$372,3,FALSE),0)</f>
        <v>0</v>
      </c>
      <c r="C547" s="46" t="s">
        <v>2642</v>
      </c>
      <c r="D547" s="46">
        <v>5009</v>
      </c>
      <c r="E547" s="46" t="s">
        <v>1387</v>
      </c>
      <c r="F547" s="46" t="s">
        <v>1093</v>
      </c>
      <c r="G547" s="46" t="s">
        <v>1035</v>
      </c>
      <c r="H547" s="46" t="s">
        <v>2089</v>
      </c>
      <c r="I547" s="45" t="s">
        <v>1633</v>
      </c>
      <c r="J547" s="59">
        <v>42736</v>
      </c>
      <c r="K547" s="72">
        <v>0</v>
      </c>
      <c r="L547" s="72">
        <v>0</v>
      </c>
      <c r="M547" s="72">
        <f>IFERROR(VLOOKUP(C547,'CapEx by WBS and CSA'!$A$3:$P$372,16,FALSE),0)</f>
        <v>0</v>
      </c>
      <c r="N547" s="45" t="s">
        <v>2094</v>
      </c>
      <c r="O547" s="45" t="s">
        <v>2091</v>
      </c>
      <c r="P547" s="71"/>
    </row>
    <row r="548" spans="1:16" s="41" customFormat="1" x14ac:dyDescent="0.25">
      <c r="A548" s="41" t="str">
        <f>IFERROR(VLOOKUP($C548,'CapEx by WBS and CSA'!$A$3:$C$372,2,FALSE),0)</f>
        <v>CSA0243</v>
      </c>
      <c r="B548" s="41" t="str">
        <f>IFERROR(VLOOKUP($C548,'CapEx by WBS and CSA'!$A$3:$C$372,3,FALSE),0)</f>
        <v>Plant Maint Activity - Fredonia Unit 1&amp;2</v>
      </c>
      <c r="C548" s="46" t="s">
        <v>125</v>
      </c>
      <c r="D548" s="46">
        <v>5009</v>
      </c>
      <c r="E548" s="46" t="s">
        <v>1387</v>
      </c>
      <c r="F548" s="46" t="s">
        <v>1093</v>
      </c>
      <c r="G548" s="46" t="s">
        <v>1035</v>
      </c>
      <c r="H548" s="46" t="s">
        <v>2129</v>
      </c>
      <c r="I548" s="45" t="s">
        <v>1638</v>
      </c>
      <c r="J548" s="59" t="s">
        <v>2643</v>
      </c>
      <c r="K548" s="72">
        <v>0</v>
      </c>
      <c r="L548" s="72">
        <v>0</v>
      </c>
      <c r="M548" s="72">
        <f>IFERROR(VLOOKUP(C548,'CapEx by WBS and CSA'!$A$3:$P$372,16,FALSE),0)</f>
        <v>98238441.652109414</v>
      </c>
      <c r="N548" s="71"/>
      <c r="O548" s="45" t="s">
        <v>2601</v>
      </c>
      <c r="P548" s="71"/>
    </row>
    <row r="549" spans="1:16" s="41" customFormat="1" x14ac:dyDescent="0.25">
      <c r="A549" s="41" t="str">
        <f>IFERROR(VLOOKUP($C549,'CapEx by WBS and CSA'!$A$3:$C$372,2,FALSE),0)</f>
        <v>CSA0146</v>
      </c>
      <c r="B549" s="41" t="str">
        <f>IFERROR(VLOOKUP($C549,'CapEx by WBS and CSA'!$A$3:$C$372,3,FALSE),0)</f>
        <v>SS,R,&amp;I - Thermal North</v>
      </c>
      <c r="C549" s="46" t="s">
        <v>126</v>
      </c>
      <c r="D549" s="46">
        <v>5009</v>
      </c>
      <c r="E549" s="46" t="s">
        <v>1387</v>
      </c>
      <c r="F549" s="46" t="s">
        <v>1093</v>
      </c>
      <c r="G549" s="46" t="s">
        <v>1035</v>
      </c>
      <c r="H549" s="46" t="s">
        <v>2093</v>
      </c>
      <c r="I549" s="45" t="s">
        <v>1650</v>
      </c>
      <c r="J549" s="59" t="s">
        <v>1696</v>
      </c>
      <c r="K549" s="72">
        <v>2480.4699999999998</v>
      </c>
      <c r="L549" s="72">
        <v>11100</v>
      </c>
      <c r="M549" s="72">
        <f>IFERROR(VLOOKUP(C549,'CapEx by WBS and CSA'!$A$3:$P$372,16,FALSE),0)</f>
        <v>57494.470419063167</v>
      </c>
      <c r="N549" s="71"/>
      <c r="O549" s="45" t="s">
        <v>2601</v>
      </c>
      <c r="P549" s="71"/>
    </row>
    <row r="550" spans="1:16" s="41" customFormat="1" ht="45" x14ac:dyDescent="0.25">
      <c r="A550" s="41" t="str">
        <f>IFERROR(VLOOKUP($C550,'CapEx by WBS and CSA'!$A$3:$C$372,2,FALSE),0)</f>
        <v>CSA0146</v>
      </c>
      <c r="B550" s="41" t="str">
        <f>IFERROR(VLOOKUP($C550,'CapEx by WBS and CSA'!$A$3:$C$372,3,FALSE),0)</f>
        <v>SS,R,&amp;I - Thermal North</v>
      </c>
      <c r="C550" s="46" t="s">
        <v>127</v>
      </c>
      <c r="D550" s="46">
        <v>5009</v>
      </c>
      <c r="E550" s="46" t="s">
        <v>1387</v>
      </c>
      <c r="F550" s="46" t="s">
        <v>1093</v>
      </c>
      <c r="G550" s="46" t="s">
        <v>1035</v>
      </c>
      <c r="H550" s="46" t="s">
        <v>2093</v>
      </c>
      <c r="I550" s="45" t="s">
        <v>1638</v>
      </c>
      <c r="J550" s="56" t="s">
        <v>2644</v>
      </c>
      <c r="K550" s="72">
        <v>328183.39</v>
      </c>
      <c r="L550" s="72">
        <v>1247378.9982408001</v>
      </c>
      <c r="M550" s="72">
        <f>IFERROR(VLOOKUP(C550,'CapEx by WBS and CSA'!$A$3:$P$372,16,FALSE),0)</f>
        <v>3152240.4535762277</v>
      </c>
      <c r="N550" s="71"/>
      <c r="O550" s="45" t="s">
        <v>2601</v>
      </c>
      <c r="P550" s="71"/>
    </row>
    <row r="551" spans="1:16" s="41" customFormat="1" x14ac:dyDescent="0.25">
      <c r="A551" s="41" t="str">
        <f>IFERROR(VLOOKUP($C551,'CapEx by WBS and CSA'!$A$3:$C$372,2,FALSE),0)</f>
        <v>CSA0073</v>
      </c>
      <c r="B551" s="41" t="str">
        <f>IFERROR(VLOOKUP($C551,'CapEx by WBS and CSA'!$A$3:$C$372,3,FALSE),0)</f>
        <v>Plant Maint Activity - Frederickson Unit 1&amp; 2</v>
      </c>
      <c r="C551" s="46" t="s">
        <v>128</v>
      </c>
      <c r="D551" s="46">
        <v>5009</v>
      </c>
      <c r="E551" s="46" t="s">
        <v>1387</v>
      </c>
      <c r="F551" s="46" t="s">
        <v>1093</v>
      </c>
      <c r="G551" s="46" t="s">
        <v>1035</v>
      </c>
      <c r="H551" s="46" t="s">
        <v>2100</v>
      </c>
      <c r="I551" s="45" t="s">
        <v>1638</v>
      </c>
      <c r="J551" s="56" t="s">
        <v>2645</v>
      </c>
      <c r="K551" s="72">
        <v>3407886.6</v>
      </c>
      <c r="L551" s="72">
        <v>3683380.9949591998</v>
      </c>
      <c r="M551" s="72">
        <f>IFERROR(VLOOKUP(C551,'CapEx by WBS and CSA'!$A$3:$P$372,16,FALSE),0)</f>
        <v>24611853.999999993</v>
      </c>
      <c r="N551" s="71"/>
      <c r="O551" s="45" t="s">
        <v>2601</v>
      </c>
      <c r="P551" s="71"/>
    </row>
    <row r="552" spans="1:16" s="41" customFormat="1" x14ac:dyDescent="0.25">
      <c r="A552" s="41">
        <f>IFERROR(VLOOKUP($C552,'CapEx by WBS and CSA'!$A$3:$C$372,2,FALSE),0)</f>
        <v>0</v>
      </c>
      <c r="B552" s="41">
        <f>IFERROR(VLOOKUP($C552,'CapEx by WBS and CSA'!$A$3:$C$372,3,FALSE),0)</f>
        <v>0</v>
      </c>
      <c r="C552" s="46" t="s">
        <v>2646</v>
      </c>
      <c r="D552" s="46">
        <v>5009</v>
      </c>
      <c r="E552" s="46" t="s">
        <v>1387</v>
      </c>
      <c r="F552" s="46" t="s">
        <v>1093</v>
      </c>
      <c r="G552" s="46" t="s">
        <v>1035</v>
      </c>
      <c r="H552" s="46" t="s">
        <v>2100</v>
      </c>
      <c r="I552" s="45" t="s">
        <v>1633</v>
      </c>
      <c r="J552" s="59">
        <v>45536</v>
      </c>
      <c r="K552" s="72">
        <v>0</v>
      </c>
      <c r="L552" s="72">
        <v>0</v>
      </c>
      <c r="M552" s="72">
        <f>IFERROR(VLOOKUP(C552,'CapEx by WBS and CSA'!$A$3:$P$372,16,FALSE),0)</f>
        <v>0</v>
      </c>
      <c r="N552" s="71"/>
      <c r="O552" s="45" t="s">
        <v>2601</v>
      </c>
      <c r="P552" s="71"/>
    </row>
    <row r="553" spans="1:16" s="41" customFormat="1" x14ac:dyDescent="0.25">
      <c r="A553" s="41">
        <f>IFERROR(VLOOKUP($C553,'CapEx by WBS and CSA'!$A$3:$C$372,2,FALSE),0)</f>
        <v>0</v>
      </c>
      <c r="B553" s="41">
        <f>IFERROR(VLOOKUP($C553,'CapEx by WBS and CSA'!$A$3:$C$372,3,FALSE),0)</f>
        <v>0</v>
      </c>
      <c r="C553" s="46" t="s">
        <v>2647</v>
      </c>
      <c r="D553" s="46">
        <v>5362</v>
      </c>
      <c r="E553" s="46" t="s">
        <v>651</v>
      </c>
      <c r="F553" s="46" t="s">
        <v>534</v>
      </c>
      <c r="G553" s="46" t="s">
        <v>534</v>
      </c>
      <c r="H553" s="46" t="s">
        <v>2124</v>
      </c>
      <c r="I553" s="45" t="s">
        <v>1633</v>
      </c>
      <c r="J553" s="59">
        <v>45992</v>
      </c>
      <c r="K553" s="72">
        <v>-704346.49</v>
      </c>
      <c r="L553" s="72">
        <v>0</v>
      </c>
      <c r="M553" s="72">
        <f>IFERROR(VLOOKUP(C553,'CapEx by WBS and CSA'!$A$3:$P$372,16,FALSE),0)</f>
        <v>0</v>
      </c>
      <c r="N553" s="71"/>
      <c r="O553" s="45" t="s">
        <v>2601</v>
      </c>
      <c r="P553" s="71"/>
    </row>
    <row r="554" spans="1:16" s="41" customFormat="1" x14ac:dyDescent="0.25">
      <c r="A554" s="41">
        <f>IFERROR(VLOOKUP($C554,'CapEx by WBS and CSA'!$A$3:$C$372,2,FALSE),0)</f>
        <v>0</v>
      </c>
      <c r="B554" s="41">
        <f>IFERROR(VLOOKUP($C554,'CapEx by WBS and CSA'!$A$3:$C$372,3,FALSE),0)</f>
        <v>0</v>
      </c>
      <c r="C554" s="46" t="s">
        <v>2648</v>
      </c>
      <c r="D554" s="46">
        <v>5362</v>
      </c>
      <c r="E554" s="46" t="s">
        <v>651</v>
      </c>
      <c r="F554" s="46" t="s">
        <v>534</v>
      </c>
      <c r="G554" s="46" t="s">
        <v>534</v>
      </c>
      <c r="H554" s="46" t="s">
        <v>2100</v>
      </c>
      <c r="I554" s="45" t="s">
        <v>1633</v>
      </c>
      <c r="J554" s="59">
        <v>45170</v>
      </c>
      <c r="K554" s="72">
        <v>0</v>
      </c>
      <c r="L554" s="72">
        <v>0</v>
      </c>
      <c r="M554" s="72">
        <f>IFERROR(VLOOKUP(C554,'CapEx by WBS and CSA'!$A$3:$P$372,16,FALSE),0)</f>
        <v>0</v>
      </c>
      <c r="N554" s="71"/>
      <c r="O554" s="45" t="s">
        <v>2601</v>
      </c>
      <c r="P554" s="71"/>
    </row>
    <row r="555" spans="1:16" s="41" customFormat="1" x14ac:dyDescent="0.25">
      <c r="A555" s="41" t="str">
        <f>IFERROR(VLOOKUP($C555,'CapEx by WBS and CSA'!$A$3:$C$372,2,FALSE),0)</f>
        <v>CSA0148</v>
      </c>
      <c r="B555" s="41" t="str">
        <f>IFERROR(VLOOKUP($C555,'CapEx by WBS and CSA'!$A$3:$C$372,3,FALSE),0)</f>
        <v>SS,R,&amp;I - Thermal South</v>
      </c>
      <c r="C555" s="46" t="s">
        <v>129</v>
      </c>
      <c r="D555" s="46">
        <v>5021</v>
      </c>
      <c r="E555" s="46" t="s">
        <v>1407</v>
      </c>
      <c r="F555" s="46" t="s">
        <v>1093</v>
      </c>
      <c r="G555" s="46" t="s">
        <v>1035</v>
      </c>
      <c r="H555" s="46" t="s">
        <v>2093</v>
      </c>
      <c r="I555" s="45" t="s">
        <v>1650</v>
      </c>
      <c r="J555" s="59" t="s">
        <v>1696</v>
      </c>
      <c r="K555" s="72">
        <v>26611.75</v>
      </c>
      <c r="L555" s="72">
        <v>11199.9</v>
      </c>
      <c r="M555" s="72">
        <f>IFERROR(VLOOKUP(C555,'CapEx by WBS and CSA'!$A$3:$P$372,16,FALSE),0)</f>
        <v>83374.514531993656</v>
      </c>
      <c r="N555" s="71"/>
      <c r="O555" s="45" t="s">
        <v>2601</v>
      </c>
      <c r="P555" s="71"/>
    </row>
    <row r="556" spans="1:16" s="41" customFormat="1" ht="30" x14ac:dyDescent="0.25">
      <c r="A556" s="41" t="str">
        <f>IFERROR(VLOOKUP($C556,'CapEx by WBS and CSA'!$A$3:$C$372,2,FALSE),0)</f>
        <v>CSA0148</v>
      </c>
      <c r="B556" s="41" t="str">
        <f>IFERROR(VLOOKUP($C556,'CapEx by WBS and CSA'!$A$3:$C$372,3,FALSE),0)</f>
        <v>SS,R,&amp;I - Thermal South</v>
      </c>
      <c r="C556" s="46" t="s">
        <v>131</v>
      </c>
      <c r="D556" s="46">
        <v>5021</v>
      </c>
      <c r="E556" s="46" t="s">
        <v>1407</v>
      </c>
      <c r="F556" s="46" t="s">
        <v>1093</v>
      </c>
      <c r="G556" s="46" t="s">
        <v>1035</v>
      </c>
      <c r="H556" s="46" t="s">
        <v>2093</v>
      </c>
      <c r="I556" s="45" t="s">
        <v>1638</v>
      </c>
      <c r="J556" s="56" t="s">
        <v>2649</v>
      </c>
      <c r="K556" s="72">
        <v>491121.91</v>
      </c>
      <c r="L556" s="72">
        <v>0</v>
      </c>
      <c r="M556" s="72">
        <f>IFERROR(VLOOKUP(C556,'CapEx by WBS and CSA'!$A$3:$P$372,16,FALSE),0)</f>
        <v>10680064.875592303</v>
      </c>
      <c r="N556" s="71"/>
      <c r="O556" s="45" t="s">
        <v>2601</v>
      </c>
      <c r="P556" s="45" t="s">
        <v>2650</v>
      </c>
    </row>
    <row r="557" spans="1:16" s="41" customFormat="1" x14ac:dyDescent="0.25">
      <c r="A557" s="41">
        <f>IFERROR(VLOOKUP($C557,'CapEx by WBS and CSA'!$A$3:$C$372,2,FALSE),0)</f>
        <v>0</v>
      </c>
      <c r="B557" s="41">
        <f>IFERROR(VLOOKUP($C557,'CapEx by WBS and CSA'!$A$3:$C$372,3,FALSE),0)</f>
        <v>0</v>
      </c>
      <c r="C557" s="46" t="s">
        <v>2651</v>
      </c>
      <c r="D557" s="46">
        <v>5021</v>
      </c>
      <c r="E557" s="46" t="s">
        <v>1407</v>
      </c>
      <c r="F557" s="46" t="s">
        <v>1093</v>
      </c>
      <c r="G557" s="46" t="s">
        <v>1035</v>
      </c>
      <c r="H557" s="46" t="s">
        <v>2117</v>
      </c>
      <c r="I557" s="45" t="s">
        <v>1633</v>
      </c>
      <c r="J557" s="59">
        <v>42401</v>
      </c>
      <c r="K557" s="72">
        <v>0</v>
      </c>
      <c r="L557" s="72">
        <v>0</v>
      </c>
      <c r="M557" s="72">
        <f>IFERROR(VLOOKUP(C557,'CapEx by WBS and CSA'!$A$3:$P$372,16,FALSE),0)</f>
        <v>0</v>
      </c>
      <c r="N557" s="45" t="s">
        <v>2094</v>
      </c>
      <c r="O557" s="45" t="s">
        <v>2091</v>
      </c>
      <c r="P557" s="71"/>
    </row>
    <row r="558" spans="1:16" s="41" customFormat="1" x14ac:dyDescent="0.25">
      <c r="A558" s="41" t="str">
        <f>IFERROR(VLOOKUP($C558,'CapEx by WBS and CSA'!$A$3:$C$372,2,FALSE),0)</f>
        <v>CSA0162</v>
      </c>
      <c r="B558" s="41" t="str">
        <f>IFERROR(VLOOKUP($C558,'CapEx by WBS and CSA'!$A$3:$C$372,3,FALSE),0)</f>
        <v>Contract Maintenance - Thermal</v>
      </c>
      <c r="C558" s="46" t="s">
        <v>132</v>
      </c>
      <c r="D558" s="46">
        <v>5021</v>
      </c>
      <c r="E558" s="46" t="s">
        <v>1407</v>
      </c>
      <c r="F558" s="46" t="s">
        <v>1093</v>
      </c>
      <c r="G558" s="46" t="s">
        <v>1035</v>
      </c>
      <c r="H558" s="46" t="s">
        <v>2117</v>
      </c>
      <c r="I558" s="45" t="s">
        <v>1633</v>
      </c>
      <c r="J558" s="59">
        <v>45962</v>
      </c>
      <c r="K558" s="72">
        <v>0</v>
      </c>
      <c r="L558" s="72">
        <v>0</v>
      </c>
      <c r="M558" s="72">
        <f>IFERROR(VLOOKUP(C558,'CapEx by WBS and CSA'!$A$3:$P$372,16,FALSE),0)</f>
        <v>12716684.865961956</v>
      </c>
      <c r="N558" s="71"/>
      <c r="O558" s="45" t="s">
        <v>2601</v>
      </c>
      <c r="P558" s="71"/>
    </row>
    <row r="559" spans="1:16" s="41" customFormat="1" x14ac:dyDescent="0.25">
      <c r="A559" s="41">
        <f>IFERROR(VLOOKUP($C559,'CapEx by WBS and CSA'!$A$3:$C$372,2,FALSE),0)</f>
        <v>0</v>
      </c>
      <c r="B559" s="41">
        <f>IFERROR(VLOOKUP($C559,'CapEx by WBS and CSA'!$A$3:$C$372,3,FALSE),0)</f>
        <v>0</v>
      </c>
      <c r="C559" s="46" t="s">
        <v>2652</v>
      </c>
      <c r="D559" s="46">
        <v>5021</v>
      </c>
      <c r="E559" s="46" t="s">
        <v>1407</v>
      </c>
      <c r="F559" s="46" t="s">
        <v>1093</v>
      </c>
      <c r="G559" s="46" t="s">
        <v>1035</v>
      </c>
      <c r="H559" s="46" t="s">
        <v>2117</v>
      </c>
      <c r="I559" s="45">
        <v>0</v>
      </c>
      <c r="J559" s="71"/>
      <c r="K559" s="72">
        <v>0</v>
      </c>
      <c r="L559" s="72">
        <v>0</v>
      </c>
      <c r="M559" s="72">
        <f>IFERROR(VLOOKUP(C559,'CapEx by WBS and CSA'!$A$3:$P$372,16,FALSE),0)</f>
        <v>0</v>
      </c>
      <c r="N559" s="45" t="s">
        <v>2094</v>
      </c>
      <c r="O559" s="45" t="s">
        <v>2091</v>
      </c>
      <c r="P559" s="71"/>
    </row>
    <row r="560" spans="1:16" s="41" customFormat="1" x14ac:dyDescent="0.25">
      <c r="A560" s="41">
        <f>IFERROR(VLOOKUP($C560,'CapEx by WBS and CSA'!$A$3:$C$372,2,FALSE),0)</f>
        <v>0</v>
      </c>
      <c r="B560" s="41">
        <f>IFERROR(VLOOKUP($C560,'CapEx by WBS and CSA'!$A$3:$C$372,3,FALSE),0)</f>
        <v>0</v>
      </c>
      <c r="C560" s="46" t="s">
        <v>2653</v>
      </c>
      <c r="D560" s="46">
        <v>5021</v>
      </c>
      <c r="E560" s="46" t="s">
        <v>1407</v>
      </c>
      <c r="F560" s="46" t="s">
        <v>1093</v>
      </c>
      <c r="G560" s="46" t="s">
        <v>1035</v>
      </c>
      <c r="H560" s="46" t="s">
        <v>2117</v>
      </c>
      <c r="I560" s="45" t="s">
        <v>1633</v>
      </c>
      <c r="J560" s="59">
        <v>42705</v>
      </c>
      <c r="K560" s="72">
        <v>0</v>
      </c>
      <c r="L560" s="72">
        <v>0</v>
      </c>
      <c r="M560" s="72">
        <f>IFERROR(VLOOKUP(C560,'CapEx by WBS and CSA'!$A$3:$P$372,16,FALSE),0)</f>
        <v>0</v>
      </c>
      <c r="N560" s="45" t="s">
        <v>2094</v>
      </c>
      <c r="O560" s="45" t="s">
        <v>2091</v>
      </c>
      <c r="P560" s="71"/>
    </row>
    <row r="561" spans="1:16" s="41" customFormat="1" x14ac:dyDescent="0.25">
      <c r="A561" s="41">
        <f>IFERROR(VLOOKUP($C561,'CapEx by WBS and CSA'!$A$3:$C$372,2,FALSE),0)</f>
        <v>0</v>
      </c>
      <c r="B561" s="41">
        <f>IFERROR(VLOOKUP($C561,'CapEx by WBS and CSA'!$A$3:$C$372,3,FALSE),0)</f>
        <v>0</v>
      </c>
      <c r="C561" s="46" t="s">
        <v>2654</v>
      </c>
      <c r="D561" s="46">
        <v>5021</v>
      </c>
      <c r="E561" s="46" t="s">
        <v>1407</v>
      </c>
      <c r="F561" s="46" t="s">
        <v>1093</v>
      </c>
      <c r="G561" s="46" t="s">
        <v>1035</v>
      </c>
      <c r="H561" s="46" t="s">
        <v>2117</v>
      </c>
      <c r="I561" s="45">
        <v>0</v>
      </c>
      <c r="J561" s="71"/>
      <c r="K561" s="72">
        <v>0</v>
      </c>
      <c r="L561" s="72">
        <v>0</v>
      </c>
      <c r="M561" s="72">
        <f>IFERROR(VLOOKUP(C561,'CapEx by WBS and CSA'!$A$3:$P$372,16,FALSE),0)</f>
        <v>0</v>
      </c>
      <c r="N561" s="45" t="s">
        <v>2094</v>
      </c>
      <c r="O561" s="45" t="s">
        <v>2091</v>
      </c>
      <c r="P561" s="71"/>
    </row>
    <row r="562" spans="1:16" s="41" customFormat="1" x14ac:dyDescent="0.25">
      <c r="A562" s="41">
        <f>IFERROR(VLOOKUP($C562,'CapEx by WBS and CSA'!$A$3:$C$372,2,FALSE),0)</f>
        <v>0</v>
      </c>
      <c r="B562" s="41">
        <f>IFERROR(VLOOKUP($C562,'CapEx by WBS and CSA'!$A$3:$C$372,3,FALSE),0)</f>
        <v>0</v>
      </c>
      <c r="C562" s="46" t="s">
        <v>2655</v>
      </c>
      <c r="D562" s="46">
        <v>5021</v>
      </c>
      <c r="E562" s="46" t="s">
        <v>1407</v>
      </c>
      <c r="F562" s="46" t="s">
        <v>1093</v>
      </c>
      <c r="G562" s="46" t="s">
        <v>1035</v>
      </c>
      <c r="H562" s="46" t="s">
        <v>2089</v>
      </c>
      <c r="I562" s="45" t="s">
        <v>1633</v>
      </c>
      <c r="J562" s="59">
        <v>42736</v>
      </c>
      <c r="K562" s="72">
        <v>0</v>
      </c>
      <c r="L562" s="72">
        <v>0</v>
      </c>
      <c r="M562" s="72">
        <f>IFERROR(VLOOKUP(C562,'CapEx by WBS and CSA'!$A$3:$P$372,16,FALSE),0)</f>
        <v>0</v>
      </c>
      <c r="N562" s="45" t="s">
        <v>2094</v>
      </c>
      <c r="O562" s="45" t="s">
        <v>2091</v>
      </c>
      <c r="P562" s="71"/>
    </row>
    <row r="563" spans="1:16" s="41" customFormat="1" x14ac:dyDescent="0.25">
      <c r="A563" s="41" t="str">
        <f>IFERROR(VLOOKUP($C563,'CapEx by WBS and CSA'!$A$3:$C$372,2,FALSE),0)</f>
        <v>CSA0160</v>
      </c>
      <c r="B563" s="41" t="str">
        <f>IFERROR(VLOOKUP($C563,'CapEx by WBS and CSA'!$A$3:$C$372,3,FALSE),0)</f>
        <v>Wind UoP Replacement</v>
      </c>
      <c r="C563" s="46" t="s">
        <v>133</v>
      </c>
      <c r="D563" s="46">
        <v>5325</v>
      </c>
      <c r="E563" s="46" t="s">
        <v>1470</v>
      </c>
      <c r="F563" s="46" t="s">
        <v>1093</v>
      </c>
      <c r="G563" s="46" t="s">
        <v>1035</v>
      </c>
      <c r="H563" s="46" t="s">
        <v>2093</v>
      </c>
      <c r="I563" s="45" t="s">
        <v>1638</v>
      </c>
      <c r="J563" s="59" t="s">
        <v>2118</v>
      </c>
      <c r="K563" s="72">
        <v>1578392.53</v>
      </c>
      <c r="L563" s="72">
        <v>1965574.3206378999</v>
      </c>
      <c r="M563" s="72">
        <f>IFERROR(VLOOKUP(C563,'CapEx by WBS and CSA'!$A$3:$P$372,16,FALSE),0)</f>
        <v>14220044.577289812</v>
      </c>
      <c r="N563" s="71"/>
      <c r="O563" s="45" t="s">
        <v>2601</v>
      </c>
      <c r="P563" s="45" t="s">
        <v>2656</v>
      </c>
    </row>
    <row r="564" spans="1:16" s="41" customFormat="1" x14ac:dyDescent="0.25">
      <c r="A564" s="41" t="str">
        <f>IFERROR(VLOOKUP($C564,'CapEx by WBS and CSA'!$A$3:$C$372,2,FALSE),0)</f>
        <v>CSA0161</v>
      </c>
      <c r="B564" s="41" t="str">
        <f>IFERROR(VLOOKUP($C564,'CapEx by WBS and CSA'!$A$3:$C$372,3,FALSE),0)</f>
        <v>SS,R,&amp;,I - Wind</v>
      </c>
      <c r="C564" s="46" t="s">
        <v>135</v>
      </c>
      <c r="D564" s="46">
        <v>5325</v>
      </c>
      <c r="E564" s="46" t="s">
        <v>1470</v>
      </c>
      <c r="F564" s="46" t="s">
        <v>1093</v>
      </c>
      <c r="G564" s="46" t="s">
        <v>1035</v>
      </c>
      <c r="H564" s="46" t="s">
        <v>2093</v>
      </c>
      <c r="I564" s="45" t="s">
        <v>1650</v>
      </c>
      <c r="J564" s="59" t="s">
        <v>1696</v>
      </c>
      <c r="K564" s="72">
        <v>634.88</v>
      </c>
      <c r="L564" s="72">
        <v>11211</v>
      </c>
      <c r="M564" s="72">
        <f>IFERROR(VLOOKUP(C564,'CapEx by WBS and CSA'!$A$3:$P$372,16,FALSE),0)</f>
        <v>68657.34950033002</v>
      </c>
      <c r="N564" s="71"/>
      <c r="O564" s="45" t="s">
        <v>2601</v>
      </c>
      <c r="P564" s="71"/>
    </row>
    <row r="565" spans="1:16" s="41" customFormat="1" ht="30" x14ac:dyDescent="0.25">
      <c r="A565" s="41" t="str">
        <f>IFERROR(VLOOKUP($C565,'CapEx by WBS and CSA'!$A$3:$C$372,2,FALSE),0)</f>
        <v>CSA0161</v>
      </c>
      <c r="B565" s="41" t="str">
        <f>IFERROR(VLOOKUP($C565,'CapEx by WBS and CSA'!$A$3:$C$372,3,FALSE),0)</f>
        <v>SS,R,&amp;,I - Wind</v>
      </c>
      <c r="C565" s="46" t="s">
        <v>136</v>
      </c>
      <c r="D565" s="46">
        <v>5325</v>
      </c>
      <c r="E565" s="46" t="s">
        <v>1470</v>
      </c>
      <c r="F565" s="46" t="s">
        <v>1093</v>
      </c>
      <c r="G565" s="46" t="s">
        <v>1035</v>
      </c>
      <c r="H565" s="46" t="s">
        <v>2093</v>
      </c>
      <c r="I565" s="45" t="s">
        <v>1638</v>
      </c>
      <c r="J565" s="56" t="s">
        <v>2657</v>
      </c>
      <c r="K565" s="72">
        <v>10347.16</v>
      </c>
      <c r="L565" s="72">
        <v>0</v>
      </c>
      <c r="M565" s="72">
        <f>IFERROR(VLOOKUP(C565,'CapEx by WBS and CSA'!$A$3:$P$372,16,FALSE),0)</f>
        <v>245625.34590972553</v>
      </c>
      <c r="N565" s="45" t="s">
        <v>2658</v>
      </c>
      <c r="O565" s="45" t="s">
        <v>2091</v>
      </c>
      <c r="P565" s="71"/>
    </row>
    <row r="566" spans="1:16" s="41" customFormat="1" x14ac:dyDescent="0.25">
      <c r="A566" s="41" t="str">
        <f>IFERROR(VLOOKUP($C566,'CapEx by WBS and CSA'!$A$3:$C$372,2,FALSE),0)</f>
        <v>CSA0150</v>
      </c>
      <c r="B566" s="41" t="str">
        <f>IFERROR(VLOOKUP($C566,'CapEx by WBS and CSA'!$A$3:$C$372,3,FALSE),0)</f>
        <v>SS,R,&amp;I - Gas Storage</v>
      </c>
      <c r="C566" s="46" t="s">
        <v>137</v>
      </c>
      <c r="D566" s="46">
        <v>5040</v>
      </c>
      <c r="E566" s="46" t="s">
        <v>1423</v>
      </c>
      <c r="F566" s="46" t="s">
        <v>1093</v>
      </c>
      <c r="G566" s="46" t="s">
        <v>1035</v>
      </c>
      <c r="H566" s="46" t="s">
        <v>2093</v>
      </c>
      <c r="I566" s="45" t="s">
        <v>1638</v>
      </c>
      <c r="J566" s="59" t="s">
        <v>2118</v>
      </c>
      <c r="K566" s="72">
        <v>1764665.18</v>
      </c>
      <c r="L566" s="72">
        <v>2829723</v>
      </c>
      <c r="M566" s="72">
        <f>IFERROR(VLOOKUP(C566,'CapEx by WBS and CSA'!$A$3:$P$372,16,FALSE),0)</f>
        <v>13484255.349566879</v>
      </c>
      <c r="N566" s="45" t="s">
        <v>2659</v>
      </c>
      <c r="O566" s="45" t="s">
        <v>2091</v>
      </c>
      <c r="P566" s="71"/>
    </row>
    <row r="567" spans="1:16" s="41" customFormat="1" x14ac:dyDescent="0.25">
      <c r="A567" s="41">
        <f>IFERROR(VLOOKUP($C567,'CapEx by WBS and CSA'!$A$3:$C$372,2,FALSE),0)</f>
        <v>0</v>
      </c>
      <c r="B567" s="41">
        <f>IFERROR(VLOOKUP($C567,'CapEx by WBS and CSA'!$A$3:$C$372,3,FALSE),0)</f>
        <v>0</v>
      </c>
      <c r="C567" s="46" t="s">
        <v>2660</v>
      </c>
      <c r="D567" s="46">
        <v>5040</v>
      </c>
      <c r="E567" s="46" t="s">
        <v>1423</v>
      </c>
      <c r="F567" s="46" t="s">
        <v>1093</v>
      </c>
      <c r="G567" s="46" t="s">
        <v>1035</v>
      </c>
      <c r="H567" s="46" t="s">
        <v>2093</v>
      </c>
      <c r="I567" s="45" t="s">
        <v>1638</v>
      </c>
      <c r="J567" s="59" t="s">
        <v>2118</v>
      </c>
      <c r="K567" s="72">
        <v>0</v>
      </c>
      <c r="L567" s="72">
        <v>0</v>
      </c>
      <c r="M567" s="72">
        <f>IFERROR(VLOOKUP(C567,'CapEx by WBS and CSA'!$A$3:$P$372,16,FALSE),0)</f>
        <v>0</v>
      </c>
      <c r="N567" s="71"/>
      <c r="O567" s="45" t="s">
        <v>2601</v>
      </c>
      <c r="P567" s="71"/>
    </row>
    <row r="568" spans="1:16" s="41" customFormat="1" x14ac:dyDescent="0.25">
      <c r="A568" s="41">
        <f>IFERROR(VLOOKUP($C568,'CapEx by WBS and CSA'!$A$3:$C$372,2,FALSE),0)</f>
        <v>0</v>
      </c>
      <c r="B568" s="41">
        <f>IFERROR(VLOOKUP($C568,'CapEx by WBS and CSA'!$A$3:$C$372,3,FALSE),0)</f>
        <v>0</v>
      </c>
      <c r="C568" s="46" t="s">
        <v>2661</v>
      </c>
      <c r="D568" s="46">
        <v>5040</v>
      </c>
      <c r="E568" s="46" t="s">
        <v>1423</v>
      </c>
      <c r="F568" s="46" t="s">
        <v>1093</v>
      </c>
      <c r="G568" s="46" t="s">
        <v>1035</v>
      </c>
      <c r="H568" s="46" t="s">
        <v>2093</v>
      </c>
      <c r="I568" s="45" t="s">
        <v>1650</v>
      </c>
      <c r="J568" s="59" t="s">
        <v>1696</v>
      </c>
      <c r="K568" s="72">
        <v>0</v>
      </c>
      <c r="L568" s="72">
        <v>0</v>
      </c>
      <c r="M568" s="72">
        <f>IFERROR(VLOOKUP(C568,'CapEx by WBS and CSA'!$A$3:$P$372,16,FALSE),0)</f>
        <v>0</v>
      </c>
      <c r="N568" s="71"/>
      <c r="O568" s="45" t="s">
        <v>2601</v>
      </c>
      <c r="P568" s="71"/>
    </row>
    <row r="569" spans="1:16" s="41" customFormat="1" x14ac:dyDescent="0.25">
      <c r="A569" s="41">
        <f>IFERROR(VLOOKUP($C569,'CapEx by WBS and CSA'!$A$3:$C$372,2,FALSE),0)</f>
        <v>0</v>
      </c>
      <c r="B569" s="41">
        <f>IFERROR(VLOOKUP($C569,'CapEx by WBS and CSA'!$A$3:$C$372,3,FALSE),0)</f>
        <v>0</v>
      </c>
      <c r="C569" s="46" t="s">
        <v>2662</v>
      </c>
      <c r="D569" s="46">
        <v>5040</v>
      </c>
      <c r="E569" s="46" t="s">
        <v>1423</v>
      </c>
      <c r="F569" s="46" t="s">
        <v>1093</v>
      </c>
      <c r="G569" s="46" t="s">
        <v>1035</v>
      </c>
      <c r="H569" s="46" t="s">
        <v>2089</v>
      </c>
      <c r="I569" s="45" t="s">
        <v>1638</v>
      </c>
      <c r="J569" s="59" t="s">
        <v>2118</v>
      </c>
      <c r="K569" s="72">
        <v>0</v>
      </c>
      <c r="L569" s="72">
        <v>0</v>
      </c>
      <c r="M569" s="72">
        <f>IFERROR(VLOOKUP(C569,'CapEx by WBS and CSA'!$A$3:$P$372,16,FALSE),0)</f>
        <v>0</v>
      </c>
      <c r="N569" s="71"/>
      <c r="O569" s="45" t="s">
        <v>2601</v>
      </c>
      <c r="P569" s="71"/>
    </row>
    <row r="570" spans="1:16" s="41" customFormat="1" x14ac:dyDescent="0.25">
      <c r="A570" s="41" t="str">
        <f>IFERROR(VLOOKUP($C570,'CapEx by WBS and CSA'!$A$3:$C$372,2,FALSE),0)</f>
        <v>CSA0196</v>
      </c>
      <c r="B570" s="41" t="str">
        <f>IFERROR(VLOOKUP($C570,'CapEx by WBS and CSA'!$A$3:$C$372,3,FALSE),0)</f>
        <v>Hydro License Requirements</v>
      </c>
      <c r="C570" s="46" t="s">
        <v>139</v>
      </c>
      <c r="D570" s="46">
        <v>5020</v>
      </c>
      <c r="E570" s="46" t="s">
        <v>1393</v>
      </c>
      <c r="F570" s="46" t="s">
        <v>1093</v>
      </c>
      <c r="G570" s="46" t="s">
        <v>1035</v>
      </c>
      <c r="H570" s="46" t="s">
        <v>2117</v>
      </c>
      <c r="I570" s="45" t="s">
        <v>1633</v>
      </c>
      <c r="J570" s="59">
        <v>45748</v>
      </c>
      <c r="K570" s="72">
        <v>617513.55000000005</v>
      </c>
      <c r="L570" s="72">
        <v>476079.99988800002</v>
      </c>
      <c r="M570" s="72">
        <f>IFERROR(VLOOKUP(C570,'CapEx by WBS and CSA'!$A$3:$P$372,16,FALSE),0)</f>
        <v>3525531.5430471096</v>
      </c>
      <c r="N570" s="71"/>
      <c r="O570" s="45" t="s">
        <v>2601</v>
      </c>
      <c r="P570" s="71"/>
    </row>
    <row r="571" spans="1:16" s="41" customFormat="1" x14ac:dyDescent="0.25">
      <c r="A571" s="41" t="str">
        <f>IFERROR(VLOOKUP($C571,'CapEx by WBS and CSA'!$A$3:$C$372,2,FALSE),0)</f>
        <v>CSA0196</v>
      </c>
      <c r="B571" s="41" t="str">
        <f>IFERROR(VLOOKUP($C571,'CapEx by WBS and CSA'!$A$3:$C$372,3,FALSE),0)</f>
        <v>Hydro License Requirements</v>
      </c>
      <c r="C571" s="46" t="s">
        <v>141</v>
      </c>
      <c r="D571" s="46">
        <v>5150</v>
      </c>
      <c r="E571" s="46" t="s">
        <v>1429</v>
      </c>
      <c r="F571" s="46" t="s">
        <v>1093</v>
      </c>
      <c r="G571" s="46" t="s">
        <v>1035</v>
      </c>
      <c r="H571" s="46" t="s">
        <v>2117</v>
      </c>
      <c r="I571" s="45" t="s">
        <v>1633</v>
      </c>
      <c r="J571" s="59">
        <v>45809</v>
      </c>
      <c r="K571" s="72">
        <v>0</v>
      </c>
      <c r="L571" s="72">
        <v>476079.99988800002</v>
      </c>
      <c r="M571" s="72">
        <f>IFERROR(VLOOKUP(C571,'CapEx by WBS and CSA'!$A$3:$P$372,16,FALSE),0)</f>
        <v>1634988.6832850133</v>
      </c>
      <c r="N571" s="71"/>
      <c r="O571" s="45" t="s">
        <v>2601</v>
      </c>
      <c r="P571" s="71"/>
    </row>
    <row r="572" spans="1:16" s="41" customFormat="1" x14ac:dyDescent="0.25">
      <c r="A572" s="41">
        <f>IFERROR(VLOOKUP($C572,'CapEx by WBS and CSA'!$A$3:$C$372,2,FALSE),0)</f>
        <v>0</v>
      </c>
      <c r="B572" s="41">
        <f>IFERROR(VLOOKUP($C572,'CapEx by WBS and CSA'!$A$3:$C$372,3,FALSE),0)</f>
        <v>0</v>
      </c>
      <c r="C572" s="46" t="s">
        <v>2663</v>
      </c>
      <c r="D572" s="46">
        <v>5020</v>
      </c>
      <c r="E572" s="46" t="s">
        <v>1393</v>
      </c>
      <c r="F572" s="46" t="s">
        <v>1093</v>
      </c>
      <c r="G572" s="46" t="s">
        <v>1035</v>
      </c>
      <c r="H572" s="46" t="s">
        <v>2117</v>
      </c>
      <c r="I572" s="45" t="s">
        <v>1633</v>
      </c>
      <c r="J572" s="59">
        <v>45261</v>
      </c>
      <c r="K572" s="72">
        <v>-7152.3</v>
      </c>
      <c r="L572" s="72">
        <v>0</v>
      </c>
      <c r="M572" s="72">
        <f>IFERROR(VLOOKUP(C572,'CapEx by WBS and CSA'!$A$3:$P$372,16,FALSE),0)</f>
        <v>0</v>
      </c>
      <c r="N572" s="71"/>
      <c r="O572" s="45" t="s">
        <v>2601</v>
      </c>
      <c r="P572" s="71"/>
    </row>
    <row r="573" spans="1:16" s="41" customFormat="1" x14ac:dyDescent="0.25">
      <c r="A573" s="41">
        <f>IFERROR(VLOOKUP($C573,'CapEx by WBS and CSA'!$A$3:$C$372,2,FALSE),0)</f>
        <v>0</v>
      </c>
      <c r="B573" s="41">
        <f>IFERROR(VLOOKUP($C573,'CapEx by WBS and CSA'!$A$3:$C$372,3,FALSE),0)</f>
        <v>0</v>
      </c>
      <c r="C573" s="46" t="s">
        <v>2664</v>
      </c>
      <c r="D573" s="46">
        <v>5150</v>
      </c>
      <c r="E573" s="46" t="s">
        <v>1429</v>
      </c>
      <c r="F573" s="46" t="s">
        <v>1093</v>
      </c>
      <c r="G573" s="46" t="s">
        <v>1035</v>
      </c>
      <c r="H573" s="46" t="s">
        <v>2117</v>
      </c>
      <c r="I573" s="45" t="s">
        <v>1633</v>
      </c>
      <c r="J573" s="59">
        <v>42736</v>
      </c>
      <c r="K573" s="72">
        <v>0</v>
      </c>
      <c r="L573" s="72">
        <v>0</v>
      </c>
      <c r="M573" s="72">
        <f>IFERROR(VLOOKUP(C573,'CapEx by WBS and CSA'!$A$3:$P$372,16,FALSE),0)</f>
        <v>0</v>
      </c>
      <c r="N573" s="45" t="s">
        <v>2094</v>
      </c>
      <c r="O573" s="45" t="s">
        <v>2091</v>
      </c>
      <c r="P573" s="71"/>
    </row>
    <row r="574" spans="1:16" s="41" customFormat="1" x14ac:dyDescent="0.25">
      <c r="A574" s="41">
        <f>IFERROR(VLOOKUP($C574,'CapEx by WBS and CSA'!$A$3:$C$372,2,FALSE),0)</f>
        <v>0</v>
      </c>
      <c r="B574" s="41">
        <f>IFERROR(VLOOKUP($C574,'CapEx by WBS and CSA'!$A$3:$C$372,3,FALSE),0)</f>
        <v>0</v>
      </c>
      <c r="C574" s="46" t="s">
        <v>2665</v>
      </c>
      <c r="D574" s="46">
        <v>5020</v>
      </c>
      <c r="E574" s="46" t="s">
        <v>1393</v>
      </c>
      <c r="F574" s="46" t="s">
        <v>1093</v>
      </c>
      <c r="G574" s="46" t="s">
        <v>1035</v>
      </c>
      <c r="H574" s="46" t="s">
        <v>2093</v>
      </c>
      <c r="I574" s="45" t="s">
        <v>1638</v>
      </c>
      <c r="J574" s="59" t="s">
        <v>2666</v>
      </c>
      <c r="K574" s="72">
        <v>0</v>
      </c>
      <c r="L574" s="72">
        <v>0</v>
      </c>
      <c r="M574" s="72">
        <f>IFERROR(VLOOKUP(C574,'CapEx by WBS and CSA'!$A$3:$P$372,16,FALSE),0)</f>
        <v>0</v>
      </c>
      <c r="N574" s="45" t="s">
        <v>2667</v>
      </c>
      <c r="O574" s="45" t="s">
        <v>2091</v>
      </c>
      <c r="P574" s="71"/>
    </row>
    <row r="575" spans="1:16" s="41" customFormat="1" x14ac:dyDescent="0.25">
      <c r="A575" s="41">
        <f>IFERROR(VLOOKUP($C575,'CapEx by WBS and CSA'!$A$3:$C$372,2,FALSE),0)</f>
        <v>0</v>
      </c>
      <c r="B575" s="41">
        <f>IFERROR(VLOOKUP($C575,'CapEx by WBS and CSA'!$A$3:$C$372,3,FALSE),0)</f>
        <v>0</v>
      </c>
      <c r="C575" s="46" t="s">
        <v>2668</v>
      </c>
      <c r="D575" s="46">
        <v>5150</v>
      </c>
      <c r="E575" s="46" t="s">
        <v>1429</v>
      </c>
      <c r="F575" s="46" t="s">
        <v>1093</v>
      </c>
      <c r="G575" s="46" t="s">
        <v>1035</v>
      </c>
      <c r="H575" s="46" t="s">
        <v>2117</v>
      </c>
      <c r="I575" s="45">
        <v>0</v>
      </c>
      <c r="J575" s="71"/>
      <c r="K575" s="72">
        <v>0</v>
      </c>
      <c r="L575" s="72">
        <v>0</v>
      </c>
      <c r="M575" s="72">
        <f>IFERROR(VLOOKUP(C575,'CapEx by WBS and CSA'!$A$3:$P$372,16,FALSE),0)</f>
        <v>0</v>
      </c>
      <c r="N575" s="45" t="s">
        <v>2094</v>
      </c>
      <c r="O575" s="45" t="s">
        <v>2091</v>
      </c>
      <c r="P575" s="71"/>
    </row>
    <row r="576" spans="1:16" s="41" customFormat="1" x14ac:dyDescent="0.25">
      <c r="A576" s="41">
        <f>IFERROR(VLOOKUP($C576,'CapEx by WBS and CSA'!$A$3:$C$372,2,FALSE),0)</f>
        <v>0</v>
      </c>
      <c r="B576" s="41">
        <f>IFERROR(VLOOKUP($C576,'CapEx by WBS and CSA'!$A$3:$C$372,3,FALSE),0)</f>
        <v>0</v>
      </c>
      <c r="C576" s="46" t="s">
        <v>2669</v>
      </c>
      <c r="D576" s="46">
        <v>5020</v>
      </c>
      <c r="E576" s="46" t="s">
        <v>1393</v>
      </c>
      <c r="F576" s="46" t="s">
        <v>1093</v>
      </c>
      <c r="G576" s="46" t="s">
        <v>1035</v>
      </c>
      <c r="H576" s="46" t="s">
        <v>2089</v>
      </c>
      <c r="I576" s="45" t="s">
        <v>1638</v>
      </c>
      <c r="J576" s="59" t="s">
        <v>2670</v>
      </c>
      <c r="K576" s="72">
        <v>0</v>
      </c>
      <c r="L576" s="72">
        <v>0</v>
      </c>
      <c r="M576" s="72">
        <f>IFERROR(VLOOKUP(C576,'CapEx by WBS and CSA'!$A$3:$P$372,16,FALSE),0)</f>
        <v>0</v>
      </c>
      <c r="N576" s="45" t="s">
        <v>2667</v>
      </c>
      <c r="O576" s="45" t="s">
        <v>2091</v>
      </c>
      <c r="P576" s="71"/>
    </row>
    <row r="577" spans="1:16" s="41" customFormat="1" x14ac:dyDescent="0.25">
      <c r="A577" s="41">
        <f>IFERROR(VLOOKUP($C577,'CapEx by WBS and CSA'!$A$3:$C$372,2,FALSE),0)</f>
        <v>0</v>
      </c>
      <c r="B577" s="41">
        <f>IFERROR(VLOOKUP($C577,'CapEx by WBS and CSA'!$A$3:$C$372,3,FALSE),0)</f>
        <v>0</v>
      </c>
      <c r="C577" s="46" t="s">
        <v>2671</v>
      </c>
      <c r="D577" s="46">
        <v>5325</v>
      </c>
      <c r="E577" s="46" t="s">
        <v>1470</v>
      </c>
      <c r="F577" s="46" t="s">
        <v>1093</v>
      </c>
      <c r="G577" s="46" t="s">
        <v>1035</v>
      </c>
      <c r="H577" s="46" t="s">
        <v>2117</v>
      </c>
      <c r="I577" s="45" t="s">
        <v>1633</v>
      </c>
      <c r="J577" s="59">
        <v>45261</v>
      </c>
      <c r="K577" s="72">
        <v>1138.08</v>
      </c>
      <c r="L577" s="72">
        <v>0</v>
      </c>
      <c r="M577" s="72">
        <f>IFERROR(VLOOKUP(C577,'CapEx by WBS and CSA'!$A$3:$P$372,16,FALSE),0)</f>
        <v>0</v>
      </c>
      <c r="N577" s="71"/>
      <c r="O577" s="45" t="s">
        <v>2601</v>
      </c>
      <c r="P577" s="71"/>
    </row>
    <row r="578" spans="1:16" s="41" customFormat="1" x14ac:dyDescent="0.25">
      <c r="A578" s="41">
        <f>IFERROR(VLOOKUP($C578,'CapEx by WBS and CSA'!$A$3:$C$372,2,FALSE),0)</f>
        <v>0</v>
      </c>
      <c r="B578" s="41">
        <f>IFERROR(VLOOKUP($C578,'CapEx by WBS and CSA'!$A$3:$C$372,3,FALSE),0)</f>
        <v>0</v>
      </c>
      <c r="C578" s="46" t="s">
        <v>2672</v>
      </c>
      <c r="D578" s="46">
        <v>5325</v>
      </c>
      <c r="E578" s="46" t="s">
        <v>1470</v>
      </c>
      <c r="F578" s="46" t="s">
        <v>1093</v>
      </c>
      <c r="G578" s="46" t="s">
        <v>1035</v>
      </c>
      <c r="H578" s="46" t="s">
        <v>2117</v>
      </c>
      <c r="I578" s="45" t="s">
        <v>1633</v>
      </c>
      <c r="J578" s="59">
        <v>45261</v>
      </c>
      <c r="K578" s="72">
        <v>1138.08</v>
      </c>
      <c r="L578" s="72">
        <v>0</v>
      </c>
      <c r="M578" s="72">
        <f>IFERROR(VLOOKUP(C578,'CapEx by WBS and CSA'!$A$3:$P$372,16,FALSE),0)</f>
        <v>0</v>
      </c>
      <c r="N578" s="71"/>
      <c r="O578" s="45" t="s">
        <v>2601</v>
      </c>
      <c r="P578" s="71"/>
    </row>
    <row r="579" spans="1:16" s="41" customFormat="1" x14ac:dyDescent="0.25">
      <c r="A579" s="41">
        <f>IFERROR(VLOOKUP($C579,'CapEx by WBS and CSA'!$A$3:$C$372,2,FALSE),0)</f>
        <v>0</v>
      </c>
      <c r="B579" s="41">
        <f>IFERROR(VLOOKUP($C579,'CapEx by WBS and CSA'!$A$3:$C$372,3,FALSE),0)</f>
        <v>0</v>
      </c>
      <c r="C579" s="46" t="s">
        <v>2673</v>
      </c>
      <c r="D579" s="46">
        <v>5327</v>
      </c>
      <c r="E579" s="46" t="s">
        <v>1470</v>
      </c>
      <c r="F579" s="46" t="s">
        <v>1093</v>
      </c>
      <c r="G579" s="46" t="s">
        <v>1035</v>
      </c>
      <c r="H579" s="46" t="s">
        <v>2117</v>
      </c>
      <c r="I579" s="45" t="s">
        <v>1650</v>
      </c>
      <c r="J579" s="59" t="s">
        <v>1651</v>
      </c>
      <c r="K579" s="72">
        <v>0</v>
      </c>
      <c r="L579" s="72">
        <v>0</v>
      </c>
      <c r="M579" s="72">
        <f>IFERROR(VLOOKUP(C579,'CapEx by WBS and CSA'!$A$3:$P$372,16,FALSE),0)</f>
        <v>0</v>
      </c>
      <c r="N579" s="45" t="s">
        <v>2094</v>
      </c>
      <c r="O579" s="45" t="s">
        <v>2091</v>
      </c>
      <c r="P579" s="71"/>
    </row>
    <row r="580" spans="1:16" s="41" customFormat="1" x14ac:dyDescent="0.25">
      <c r="A580" s="41" t="str">
        <f>IFERROR(VLOOKUP($C580,'CapEx by WBS and CSA'!$A$3:$C$372,2,FALSE),0)</f>
        <v>CSA0160</v>
      </c>
      <c r="B580" s="41" t="str">
        <f>IFERROR(VLOOKUP($C580,'CapEx by WBS and CSA'!$A$3:$C$372,3,FALSE),0)</f>
        <v>Wind UoP Replacement</v>
      </c>
      <c r="C580" s="46" t="s">
        <v>142</v>
      </c>
      <c r="D580" s="46">
        <v>5325</v>
      </c>
      <c r="E580" s="46" t="s">
        <v>1470</v>
      </c>
      <c r="F580" s="46" t="s">
        <v>1093</v>
      </c>
      <c r="G580" s="46" t="s">
        <v>1035</v>
      </c>
      <c r="H580" s="46" t="s">
        <v>2093</v>
      </c>
      <c r="I580" s="45" t="s">
        <v>1638</v>
      </c>
      <c r="J580" s="59" t="s">
        <v>2118</v>
      </c>
      <c r="K580" s="72">
        <v>7880524.790000001</v>
      </c>
      <c r="L580" s="72">
        <v>8080397.0256000003</v>
      </c>
      <c r="M580" s="72">
        <f>IFERROR(VLOOKUP(C580,'CapEx by WBS and CSA'!$A$3:$P$372,16,FALSE),0)</f>
        <v>35485091.048302665</v>
      </c>
      <c r="N580" s="71"/>
      <c r="O580" s="45" t="s">
        <v>2601</v>
      </c>
      <c r="P580" s="45" t="s">
        <v>2674</v>
      </c>
    </row>
    <row r="581" spans="1:16" s="41" customFormat="1" x14ac:dyDescent="0.25">
      <c r="A581" s="41" t="str">
        <f>IFERROR(VLOOKUP($C581,'CapEx by WBS and CSA'!$A$3:$C$372,2,FALSE),0)</f>
        <v>CSA0161</v>
      </c>
      <c r="B581" s="41" t="str">
        <f>IFERROR(VLOOKUP($C581,'CapEx by WBS and CSA'!$A$3:$C$372,3,FALSE),0)</f>
        <v>SS,R,&amp;,I - Wind</v>
      </c>
      <c r="C581" s="46" t="s">
        <v>143</v>
      </c>
      <c r="D581" s="46">
        <v>5325</v>
      </c>
      <c r="E581" s="46" t="s">
        <v>1470</v>
      </c>
      <c r="F581" s="46" t="s">
        <v>1093</v>
      </c>
      <c r="G581" s="46" t="s">
        <v>1035</v>
      </c>
      <c r="H581" s="46" t="s">
        <v>2093</v>
      </c>
      <c r="I581" s="45" t="s">
        <v>1650</v>
      </c>
      <c r="J581" s="59" t="s">
        <v>1696</v>
      </c>
      <c r="K581" s="72">
        <v>0</v>
      </c>
      <c r="L581" s="72">
        <v>11211</v>
      </c>
      <c r="M581" s="72">
        <f>IFERROR(VLOOKUP(C581,'CapEx by WBS and CSA'!$A$3:$P$372,16,FALSE),0)</f>
        <v>68657.34950033002</v>
      </c>
      <c r="N581" s="71"/>
      <c r="O581" s="45" t="s">
        <v>2601</v>
      </c>
      <c r="P581" s="71"/>
    </row>
    <row r="582" spans="1:16" s="41" customFormat="1" x14ac:dyDescent="0.25">
      <c r="A582" s="41">
        <f>IFERROR(VLOOKUP($C582,'CapEx by WBS and CSA'!$A$3:$C$372,2,FALSE),0)</f>
        <v>0</v>
      </c>
      <c r="B582" s="41">
        <f>IFERROR(VLOOKUP($C582,'CapEx by WBS and CSA'!$A$3:$C$372,3,FALSE),0)</f>
        <v>0</v>
      </c>
      <c r="C582" s="46" t="s">
        <v>2675</v>
      </c>
      <c r="D582" s="46">
        <v>5325</v>
      </c>
      <c r="E582" s="46" t="s">
        <v>1470</v>
      </c>
      <c r="F582" s="46" t="s">
        <v>1093</v>
      </c>
      <c r="G582" s="46" t="s">
        <v>1035</v>
      </c>
      <c r="H582" s="46" t="s">
        <v>2093</v>
      </c>
      <c r="I582" s="45" t="s">
        <v>1638</v>
      </c>
      <c r="J582" s="59" t="s">
        <v>2118</v>
      </c>
      <c r="K582" s="72">
        <v>40471.33</v>
      </c>
      <c r="L582" s="72">
        <v>0</v>
      </c>
      <c r="M582" s="72">
        <f>IFERROR(VLOOKUP(C582,'CapEx by WBS and CSA'!$A$3:$P$372,16,FALSE),0)</f>
        <v>0</v>
      </c>
      <c r="N582" s="71"/>
      <c r="O582" s="45" t="s">
        <v>2601</v>
      </c>
      <c r="P582" s="71"/>
    </row>
    <row r="583" spans="1:16" s="41" customFormat="1" x14ac:dyDescent="0.25">
      <c r="A583" s="41" t="str">
        <f>IFERROR(VLOOKUP($C583,'CapEx by WBS and CSA'!$A$3:$C$372,2,FALSE),0)</f>
        <v>CSA0148</v>
      </c>
      <c r="B583" s="41" t="str">
        <f>IFERROR(VLOOKUP($C583,'CapEx by WBS and CSA'!$A$3:$C$372,3,FALSE),0)</f>
        <v>SS,R,&amp;I - Thermal South</v>
      </c>
      <c r="C583" s="46" t="s">
        <v>144</v>
      </c>
      <c r="D583" s="46">
        <v>5025</v>
      </c>
      <c r="E583" s="46" t="s">
        <v>1417</v>
      </c>
      <c r="F583" s="46" t="s">
        <v>1093</v>
      </c>
      <c r="G583" s="46" t="s">
        <v>1035</v>
      </c>
      <c r="H583" s="46" t="s">
        <v>2093</v>
      </c>
      <c r="I583" s="45" t="s">
        <v>1650</v>
      </c>
      <c r="J583" s="59" t="s">
        <v>1696</v>
      </c>
      <c r="K583" s="72">
        <v>-723.20000000000073</v>
      </c>
      <c r="L583" s="72">
        <v>49950</v>
      </c>
      <c r="M583" s="72">
        <f>IFERROR(VLOOKUP(C583,'CapEx by WBS and CSA'!$A$3:$P$372,16,FALSE),0)</f>
        <v>83374.514531993656</v>
      </c>
      <c r="N583" s="71"/>
      <c r="O583" s="45" t="s">
        <v>2601</v>
      </c>
      <c r="P583" s="71"/>
    </row>
    <row r="584" spans="1:16" s="41" customFormat="1" x14ac:dyDescent="0.25">
      <c r="A584" s="41" t="str">
        <f>IFERROR(VLOOKUP($C584,'CapEx by WBS and CSA'!$A$3:$C$372,2,FALSE),0)</f>
        <v>CSA0148</v>
      </c>
      <c r="B584" s="41" t="str">
        <f>IFERROR(VLOOKUP($C584,'CapEx by WBS and CSA'!$A$3:$C$372,3,FALSE),0)</f>
        <v>SS,R,&amp;I - Thermal South</v>
      </c>
      <c r="C584" s="46" t="s">
        <v>146</v>
      </c>
      <c r="D584" s="46">
        <v>5025</v>
      </c>
      <c r="E584" s="46" t="s">
        <v>1417</v>
      </c>
      <c r="F584" s="46" t="s">
        <v>1093</v>
      </c>
      <c r="G584" s="46" t="s">
        <v>1035</v>
      </c>
      <c r="H584" s="46" t="s">
        <v>2093</v>
      </c>
      <c r="I584" s="45" t="s">
        <v>1638</v>
      </c>
      <c r="J584" s="59" t="s">
        <v>2676</v>
      </c>
      <c r="K584" s="72">
        <v>1486933.29</v>
      </c>
      <c r="L584" s="72">
        <v>-968345.00567999994</v>
      </c>
      <c r="M584" s="72">
        <f>IFERROR(VLOOKUP(C584,'CapEx by WBS and CSA'!$A$3:$P$372,16,FALSE),0)</f>
        <v>19157194.560495839</v>
      </c>
      <c r="N584" s="71"/>
      <c r="O584" s="45" t="s">
        <v>2601</v>
      </c>
      <c r="P584" s="45" t="s">
        <v>2677</v>
      </c>
    </row>
    <row r="585" spans="1:16" s="41" customFormat="1" x14ac:dyDescent="0.25">
      <c r="A585" s="41">
        <f>IFERROR(VLOOKUP($C585,'CapEx by WBS and CSA'!$A$3:$C$372,2,FALSE),0)</f>
        <v>0</v>
      </c>
      <c r="B585" s="41">
        <f>IFERROR(VLOOKUP($C585,'CapEx by WBS and CSA'!$A$3:$C$372,3,FALSE),0)</f>
        <v>0</v>
      </c>
      <c r="C585" s="46" t="s">
        <v>2678</v>
      </c>
      <c r="D585" s="46">
        <v>5025</v>
      </c>
      <c r="E585" s="46" t="s">
        <v>1417</v>
      </c>
      <c r="F585" s="46" t="s">
        <v>1093</v>
      </c>
      <c r="G585" s="46" t="s">
        <v>1035</v>
      </c>
      <c r="H585" s="46" t="s">
        <v>2117</v>
      </c>
      <c r="I585" s="45" t="s">
        <v>1633</v>
      </c>
      <c r="J585" s="59">
        <v>42614</v>
      </c>
      <c r="K585" s="72">
        <v>0</v>
      </c>
      <c r="L585" s="72">
        <v>0</v>
      </c>
      <c r="M585" s="72">
        <f>IFERROR(VLOOKUP(C585,'CapEx by WBS and CSA'!$A$3:$P$372,16,FALSE),0)</f>
        <v>0</v>
      </c>
      <c r="N585" s="45" t="s">
        <v>2094</v>
      </c>
      <c r="O585" s="45" t="s">
        <v>2091</v>
      </c>
      <c r="P585" s="71"/>
    </row>
    <row r="586" spans="1:16" s="41" customFormat="1" x14ac:dyDescent="0.25">
      <c r="A586" s="41">
        <f>IFERROR(VLOOKUP($C586,'CapEx by WBS and CSA'!$A$3:$C$372,2,FALSE),0)</f>
        <v>0</v>
      </c>
      <c r="B586" s="41">
        <f>IFERROR(VLOOKUP($C586,'CapEx by WBS and CSA'!$A$3:$C$372,3,FALSE),0)</f>
        <v>0</v>
      </c>
      <c r="C586" s="46" t="s">
        <v>2679</v>
      </c>
      <c r="D586" s="46">
        <v>5025</v>
      </c>
      <c r="E586" s="46" t="s">
        <v>1417</v>
      </c>
      <c r="F586" s="46" t="s">
        <v>1093</v>
      </c>
      <c r="G586" s="46" t="s">
        <v>1035</v>
      </c>
      <c r="H586" s="46" t="s">
        <v>2117</v>
      </c>
      <c r="I586" s="45">
        <v>0</v>
      </c>
      <c r="J586" s="71"/>
      <c r="K586" s="72">
        <v>0</v>
      </c>
      <c r="L586" s="72">
        <v>0</v>
      </c>
      <c r="M586" s="72">
        <f>IFERROR(VLOOKUP(C586,'CapEx by WBS and CSA'!$A$3:$P$372,16,FALSE),0)</f>
        <v>0</v>
      </c>
      <c r="N586" s="45" t="s">
        <v>2094</v>
      </c>
      <c r="O586" s="45" t="s">
        <v>2091</v>
      </c>
      <c r="P586" s="71"/>
    </row>
    <row r="587" spans="1:16" s="41" customFormat="1" x14ac:dyDescent="0.25">
      <c r="A587" s="41" t="str">
        <f>IFERROR(VLOOKUP($C587,'CapEx by WBS and CSA'!$A$3:$C$372,2,FALSE),0)</f>
        <v>CSA0162</v>
      </c>
      <c r="B587" s="41" t="str">
        <f>IFERROR(VLOOKUP($C587,'CapEx by WBS and CSA'!$A$3:$C$372,3,FALSE),0)</f>
        <v>Contract Maintenance - Thermal</v>
      </c>
      <c r="C587" s="46" t="s">
        <v>147</v>
      </c>
      <c r="D587" s="46">
        <v>5025</v>
      </c>
      <c r="E587" s="46" t="s">
        <v>1417</v>
      </c>
      <c r="F587" s="46" t="s">
        <v>1093</v>
      </c>
      <c r="G587" s="46" t="s">
        <v>1035</v>
      </c>
      <c r="H587" s="46" t="s">
        <v>2089</v>
      </c>
      <c r="I587" s="45" t="s">
        <v>1638</v>
      </c>
      <c r="J587" s="59" t="s">
        <v>2676</v>
      </c>
      <c r="K587" s="72">
        <v>-2998322.7600000002</v>
      </c>
      <c r="L587" s="72">
        <v>0</v>
      </c>
      <c r="M587" s="72">
        <f>IFERROR(VLOOKUP(C587,'CapEx by WBS and CSA'!$A$3:$P$372,16,FALSE),0)</f>
        <v>17285586.306884669</v>
      </c>
      <c r="N587" s="71"/>
      <c r="O587" s="45" t="s">
        <v>2601</v>
      </c>
      <c r="P587" s="71"/>
    </row>
    <row r="588" spans="1:16" s="41" customFormat="1" x14ac:dyDescent="0.25">
      <c r="A588" s="41">
        <f>IFERROR(VLOOKUP($C588,'CapEx by WBS and CSA'!$A$3:$C$372,2,FALSE),0)</f>
        <v>0</v>
      </c>
      <c r="B588" s="41">
        <f>IFERROR(VLOOKUP($C588,'CapEx by WBS and CSA'!$A$3:$C$372,3,FALSE),0)</f>
        <v>0</v>
      </c>
      <c r="C588" s="46" t="s">
        <v>2680</v>
      </c>
      <c r="D588" s="46">
        <v>5025</v>
      </c>
      <c r="E588" s="46" t="s">
        <v>1417</v>
      </c>
      <c r="F588" s="46" t="s">
        <v>1093</v>
      </c>
      <c r="G588" s="46" t="s">
        <v>1035</v>
      </c>
      <c r="H588" s="46" t="s">
        <v>2089</v>
      </c>
      <c r="I588" s="45" t="s">
        <v>1633</v>
      </c>
      <c r="J588" s="59">
        <v>42795</v>
      </c>
      <c r="K588" s="72">
        <v>0</v>
      </c>
      <c r="L588" s="72">
        <v>0</v>
      </c>
      <c r="M588" s="72">
        <f>IFERROR(VLOOKUP(C588,'CapEx by WBS and CSA'!$A$3:$P$372,16,FALSE),0)</f>
        <v>0</v>
      </c>
      <c r="N588" s="45" t="s">
        <v>2094</v>
      </c>
      <c r="O588" s="45" t="s">
        <v>2091</v>
      </c>
      <c r="P588" s="71"/>
    </row>
    <row r="589" spans="1:16" s="41" customFormat="1" x14ac:dyDescent="0.25">
      <c r="A589" s="41">
        <f>IFERROR(VLOOKUP($C589,'CapEx by WBS and CSA'!$A$3:$C$372,2,FALSE),0)</f>
        <v>0</v>
      </c>
      <c r="B589" s="41">
        <f>IFERROR(VLOOKUP($C589,'CapEx by WBS and CSA'!$A$3:$C$372,3,FALSE),0)</f>
        <v>0</v>
      </c>
      <c r="C589" s="46" t="s">
        <v>2681</v>
      </c>
      <c r="D589" s="46">
        <v>5025</v>
      </c>
      <c r="E589" s="46" t="s">
        <v>1417</v>
      </c>
      <c r="F589" s="46" t="s">
        <v>1093</v>
      </c>
      <c r="G589" s="46" t="s">
        <v>1035</v>
      </c>
      <c r="H589" s="46" t="s">
        <v>2089</v>
      </c>
      <c r="I589" s="45" t="s">
        <v>1633</v>
      </c>
      <c r="J589" s="59">
        <v>42795</v>
      </c>
      <c r="K589" s="72">
        <v>0</v>
      </c>
      <c r="L589" s="72">
        <v>0</v>
      </c>
      <c r="M589" s="72">
        <f>IFERROR(VLOOKUP(C589,'CapEx by WBS and CSA'!$A$3:$P$372,16,FALSE),0)</f>
        <v>0</v>
      </c>
      <c r="N589" s="45" t="s">
        <v>2094</v>
      </c>
      <c r="O589" s="45" t="s">
        <v>2091</v>
      </c>
      <c r="P589" s="71"/>
    </row>
    <row r="590" spans="1:16" s="41" customFormat="1" x14ac:dyDescent="0.25">
      <c r="A590" s="41">
        <f>IFERROR(VLOOKUP($C590,'CapEx by WBS and CSA'!$A$3:$C$372,2,FALSE),0)</f>
        <v>0</v>
      </c>
      <c r="B590" s="41">
        <f>IFERROR(VLOOKUP($C590,'CapEx by WBS and CSA'!$A$3:$C$372,3,FALSE),0)</f>
        <v>0</v>
      </c>
      <c r="C590" s="46" t="s">
        <v>2682</v>
      </c>
      <c r="D590" s="46">
        <v>5025</v>
      </c>
      <c r="E590" s="46" t="s">
        <v>1417</v>
      </c>
      <c r="F590" s="46" t="s">
        <v>1093</v>
      </c>
      <c r="G590" s="46" t="s">
        <v>1035</v>
      </c>
      <c r="H590" s="46" t="s">
        <v>2089</v>
      </c>
      <c r="I590" s="45">
        <v>0</v>
      </c>
      <c r="J590" s="71"/>
      <c r="K590" s="72">
        <v>0</v>
      </c>
      <c r="L590" s="72">
        <v>0</v>
      </c>
      <c r="M590" s="72">
        <f>IFERROR(VLOOKUP(C590,'CapEx by WBS and CSA'!$A$3:$P$372,16,FALSE),0)</f>
        <v>0</v>
      </c>
      <c r="N590" s="45" t="s">
        <v>2094</v>
      </c>
      <c r="O590" s="45" t="s">
        <v>2091</v>
      </c>
      <c r="P590" s="71"/>
    </row>
    <row r="591" spans="1:16" s="41" customFormat="1" x14ac:dyDescent="0.25">
      <c r="A591" s="41">
        <f>IFERROR(VLOOKUP($C591,'CapEx by WBS and CSA'!$A$3:$C$372,2,FALSE),0)</f>
        <v>0</v>
      </c>
      <c r="B591" s="41">
        <f>IFERROR(VLOOKUP($C591,'CapEx by WBS and CSA'!$A$3:$C$372,3,FALSE),0)</f>
        <v>0</v>
      </c>
      <c r="C591" s="46" t="s">
        <v>2683</v>
      </c>
      <c r="D591" s="46">
        <v>5025</v>
      </c>
      <c r="E591" s="46" t="s">
        <v>1417</v>
      </c>
      <c r="F591" s="46" t="s">
        <v>1093</v>
      </c>
      <c r="G591" s="46" t="s">
        <v>1035</v>
      </c>
      <c r="H591" s="46" t="s">
        <v>2113</v>
      </c>
      <c r="I591" s="45" t="s">
        <v>1633</v>
      </c>
      <c r="J591" s="59">
        <v>45108</v>
      </c>
      <c r="K591" s="72">
        <v>25536920.68</v>
      </c>
      <c r="L591" s="72">
        <v>0</v>
      </c>
      <c r="M591" s="72">
        <f>IFERROR(VLOOKUP(C591,'CapEx by WBS and CSA'!$A$3:$P$372,16,FALSE),0)</f>
        <v>0</v>
      </c>
      <c r="N591" s="71"/>
      <c r="O591" s="45" t="s">
        <v>2601</v>
      </c>
      <c r="P591" s="71"/>
    </row>
    <row r="592" spans="1:16" s="41" customFormat="1" x14ac:dyDescent="0.25">
      <c r="A592" s="41" t="str">
        <f>IFERROR(VLOOKUP($C592,'CapEx by WBS and CSA'!$A$3:$C$372,2,FALSE),0)</f>
        <v>CSA0151</v>
      </c>
      <c r="B592" s="41" t="str">
        <f>IFERROR(VLOOKUP($C592,'CapEx by WBS and CSA'!$A$3:$C$372,3,FALSE),0)</f>
        <v>SS,R,&amp;I - Hydro</v>
      </c>
      <c r="C592" s="46" t="s">
        <v>148</v>
      </c>
      <c r="D592" s="46">
        <v>5240</v>
      </c>
      <c r="E592" s="46" t="s">
        <v>1432</v>
      </c>
      <c r="F592" s="46" t="s">
        <v>1093</v>
      </c>
      <c r="G592" s="46" t="s">
        <v>1035</v>
      </c>
      <c r="H592" s="46" t="s">
        <v>2093</v>
      </c>
      <c r="I592" s="45" t="s">
        <v>1638</v>
      </c>
      <c r="J592" s="56" t="s">
        <v>2684</v>
      </c>
      <c r="K592" s="72">
        <v>-2278.3300000000017</v>
      </c>
      <c r="L592" s="72">
        <v>0</v>
      </c>
      <c r="M592" s="72">
        <f>IFERROR(VLOOKUP(C592,'CapEx by WBS and CSA'!$A$3:$P$372,16,FALSE),0)</f>
        <v>3431178.0795203038</v>
      </c>
      <c r="N592" s="71"/>
      <c r="O592" s="45" t="s">
        <v>2601</v>
      </c>
    </row>
    <row r="593" spans="1:15" s="41" customFormat="1" x14ac:dyDescent="0.25">
      <c r="A593" s="41" t="str">
        <f>IFERROR(VLOOKUP($C593,'CapEx by WBS and CSA'!$A$3:$C$372,2,FALSE),0)</f>
        <v>CSA0151</v>
      </c>
      <c r="B593" s="41" t="str">
        <f>IFERROR(VLOOKUP($C593,'CapEx by WBS and CSA'!$A$3:$C$372,3,FALSE),0)</f>
        <v>SS,R,&amp;I - Hydro</v>
      </c>
      <c r="C593" s="46" t="s">
        <v>150</v>
      </c>
      <c r="D593" s="46">
        <v>5240</v>
      </c>
      <c r="E593" s="46" t="s">
        <v>1432</v>
      </c>
      <c r="F593" s="46" t="s">
        <v>1093</v>
      </c>
      <c r="G593" s="46" t="s">
        <v>1035</v>
      </c>
      <c r="H593" s="46" t="s">
        <v>2093</v>
      </c>
      <c r="I593" s="45" t="s">
        <v>1650</v>
      </c>
      <c r="J593" s="59" t="s">
        <v>1696</v>
      </c>
      <c r="K593" s="72">
        <v>3015.5299999999997</v>
      </c>
      <c r="L593" s="72">
        <v>11199.9</v>
      </c>
      <c r="M593" s="72">
        <f>IFERROR(VLOOKUP(C593,'CapEx by WBS and CSA'!$A$3:$P$372,16,FALSE),0)</f>
        <v>56812.321041643612</v>
      </c>
      <c r="N593" s="71"/>
      <c r="O593" s="45" t="s">
        <v>2601</v>
      </c>
    </row>
    <row r="594" spans="1:15" s="41" customFormat="1" x14ac:dyDescent="0.25">
      <c r="A594" s="41">
        <f>IFERROR(VLOOKUP($C594,'CapEx by WBS and CSA'!$A$3:$C$372,2,FALSE),0)</f>
        <v>0</v>
      </c>
      <c r="B594" s="41">
        <f>IFERROR(VLOOKUP($C594,'CapEx by WBS and CSA'!$A$3:$C$372,3,FALSE),0)</f>
        <v>0</v>
      </c>
      <c r="C594" s="46" t="s">
        <v>2685</v>
      </c>
      <c r="D594" s="46">
        <v>5240</v>
      </c>
      <c r="E594" s="46" t="s">
        <v>1432</v>
      </c>
      <c r="F594" s="46" t="s">
        <v>1093</v>
      </c>
      <c r="G594" s="46" t="s">
        <v>1035</v>
      </c>
      <c r="H594" s="46" t="s">
        <v>2117</v>
      </c>
      <c r="I594" s="45" t="s">
        <v>1633</v>
      </c>
      <c r="J594" s="59">
        <v>42736</v>
      </c>
      <c r="K594" s="72">
        <v>0</v>
      </c>
      <c r="L594" s="72">
        <v>0</v>
      </c>
      <c r="M594" s="72">
        <f>IFERROR(VLOOKUP(C594,'CapEx by WBS and CSA'!$A$3:$P$372,16,FALSE),0)</f>
        <v>0</v>
      </c>
      <c r="N594" s="45" t="s">
        <v>2094</v>
      </c>
      <c r="O594" s="45" t="s">
        <v>2091</v>
      </c>
    </row>
    <row r="595" spans="1:15" s="41" customFormat="1" x14ac:dyDescent="0.25">
      <c r="A595" s="41" t="str">
        <f>IFERROR(VLOOKUP($C595,'CapEx by WBS and CSA'!$A$3:$C$372,2,FALSE),0)</f>
        <v>CSA0196</v>
      </c>
      <c r="B595" s="41" t="str">
        <f>IFERROR(VLOOKUP($C595,'CapEx by WBS and CSA'!$A$3:$C$372,3,FALSE),0)</f>
        <v>Hydro License Requirements</v>
      </c>
      <c r="C595" s="46" t="s">
        <v>151</v>
      </c>
      <c r="D595" s="46">
        <v>5240</v>
      </c>
      <c r="E595" s="46" t="s">
        <v>1432</v>
      </c>
      <c r="F595" s="46" t="s">
        <v>1093</v>
      </c>
      <c r="G595" s="46" t="s">
        <v>1035</v>
      </c>
      <c r="H595" s="46" t="s">
        <v>2100</v>
      </c>
      <c r="I595" s="45" t="s">
        <v>1633</v>
      </c>
      <c r="J595" s="59">
        <v>46357</v>
      </c>
      <c r="K595" s="72">
        <v>0</v>
      </c>
      <c r="L595" s="72">
        <v>0</v>
      </c>
      <c r="M595" s="72">
        <f>IFERROR(VLOOKUP(C595,'CapEx by WBS and CSA'!$A$3:$P$372,16,FALSE),0)</f>
        <v>3176471.5254914486</v>
      </c>
      <c r="N595" s="71"/>
      <c r="O595" s="45" t="s">
        <v>2601</v>
      </c>
    </row>
    <row r="596" spans="1:15" s="41" customFormat="1" x14ac:dyDescent="0.25">
      <c r="A596" s="41">
        <f>IFERROR(VLOOKUP($C596,'CapEx by WBS and CSA'!$A$3:$C$372,2,FALSE),0)</f>
        <v>0</v>
      </c>
      <c r="B596" s="41">
        <f>IFERROR(VLOOKUP($C596,'CapEx by WBS and CSA'!$A$3:$C$372,3,FALSE),0)</f>
        <v>0</v>
      </c>
      <c r="C596" s="46" t="s">
        <v>2686</v>
      </c>
      <c r="D596" s="46">
        <v>5240</v>
      </c>
      <c r="E596" s="46" t="s">
        <v>1432</v>
      </c>
      <c r="F596" s="46" t="s">
        <v>1093</v>
      </c>
      <c r="G596" s="46" t="s">
        <v>1035</v>
      </c>
      <c r="H596" s="46" t="s">
        <v>2100</v>
      </c>
      <c r="I596" s="45">
        <v>0</v>
      </c>
      <c r="J596" s="71"/>
      <c r="K596" s="72">
        <v>0</v>
      </c>
      <c r="L596" s="72">
        <v>0</v>
      </c>
      <c r="M596" s="72">
        <f>IFERROR(VLOOKUP(C596,'CapEx by WBS and CSA'!$A$3:$P$372,16,FALSE),0)</f>
        <v>0</v>
      </c>
      <c r="N596" s="45" t="s">
        <v>2094</v>
      </c>
      <c r="O596" s="45" t="s">
        <v>2091</v>
      </c>
    </row>
    <row r="597" spans="1:15" s="41" customFormat="1" x14ac:dyDescent="0.25">
      <c r="A597" s="41">
        <f>IFERROR(VLOOKUP($C597,'CapEx by WBS and CSA'!$A$3:$C$372,2,FALSE),0)</f>
        <v>0</v>
      </c>
      <c r="B597" s="41">
        <f>IFERROR(VLOOKUP($C597,'CapEx by WBS and CSA'!$A$3:$C$372,3,FALSE),0)</f>
        <v>0</v>
      </c>
      <c r="C597" s="46" t="s">
        <v>2687</v>
      </c>
      <c r="D597" s="46">
        <v>5240</v>
      </c>
      <c r="E597" s="46" t="s">
        <v>1432</v>
      </c>
      <c r="F597" s="46" t="s">
        <v>1093</v>
      </c>
      <c r="G597" s="46" t="s">
        <v>1035</v>
      </c>
      <c r="H597" s="46" t="s">
        <v>2100</v>
      </c>
      <c r="I597" s="45" t="s">
        <v>1633</v>
      </c>
      <c r="J597" s="59">
        <v>44713</v>
      </c>
      <c r="K597" s="72">
        <v>0</v>
      </c>
      <c r="L597" s="72">
        <v>0</v>
      </c>
      <c r="M597" s="72">
        <f>IFERROR(VLOOKUP(C597,'CapEx by WBS and CSA'!$A$3:$P$372,16,FALSE),0)</f>
        <v>0</v>
      </c>
      <c r="N597" s="45" t="s">
        <v>2094</v>
      </c>
      <c r="O597" s="45" t="s">
        <v>2091</v>
      </c>
    </row>
    <row r="598" spans="1:15" s="41" customFormat="1" x14ac:dyDescent="0.25">
      <c r="A598" s="41">
        <f>IFERROR(VLOOKUP($C598,'CapEx by WBS and CSA'!$A$3:$C$372,2,FALSE),0)</f>
        <v>0</v>
      </c>
      <c r="B598" s="41">
        <f>IFERROR(VLOOKUP($C598,'CapEx by WBS and CSA'!$A$3:$C$372,3,FALSE),0)</f>
        <v>0</v>
      </c>
      <c r="C598" s="46" t="s">
        <v>2688</v>
      </c>
      <c r="D598" s="46">
        <v>5240</v>
      </c>
      <c r="E598" s="46" t="s">
        <v>1432</v>
      </c>
      <c r="F598" s="46" t="s">
        <v>1093</v>
      </c>
      <c r="G598" s="46" t="s">
        <v>1035</v>
      </c>
      <c r="H598" s="46" t="s">
        <v>2117</v>
      </c>
      <c r="I598" s="45">
        <v>0</v>
      </c>
      <c r="J598" s="71"/>
      <c r="K598" s="72">
        <v>0</v>
      </c>
      <c r="L598" s="72">
        <v>0</v>
      </c>
      <c r="M598" s="72">
        <f>IFERROR(VLOOKUP(C598,'CapEx by WBS and CSA'!$A$3:$P$372,16,FALSE),0)</f>
        <v>0</v>
      </c>
      <c r="N598" s="45" t="s">
        <v>2094</v>
      </c>
      <c r="O598" s="45" t="s">
        <v>2091</v>
      </c>
    </row>
    <row r="599" spans="1:15" s="41" customFormat="1" x14ac:dyDescent="0.25">
      <c r="A599" s="41">
        <f>IFERROR(VLOOKUP($C599,'CapEx by WBS and CSA'!$A$3:$C$372,2,FALSE),0)</f>
        <v>0</v>
      </c>
      <c r="B599" s="41">
        <f>IFERROR(VLOOKUP($C599,'CapEx by WBS and CSA'!$A$3:$C$372,3,FALSE),0)</f>
        <v>0</v>
      </c>
      <c r="C599" s="46" t="s">
        <v>2689</v>
      </c>
      <c r="D599" s="46">
        <v>5240</v>
      </c>
      <c r="E599" s="46" t="s">
        <v>1432</v>
      </c>
      <c r="F599" s="46" t="s">
        <v>1093</v>
      </c>
      <c r="G599" s="46" t="s">
        <v>1035</v>
      </c>
      <c r="H599" s="46" t="s">
        <v>2117</v>
      </c>
      <c r="I599" s="45" t="s">
        <v>1633</v>
      </c>
      <c r="J599" s="59">
        <v>44166</v>
      </c>
      <c r="K599" s="72">
        <v>0</v>
      </c>
      <c r="L599" s="72">
        <v>0</v>
      </c>
      <c r="M599" s="72">
        <f>IFERROR(VLOOKUP(C599,'CapEx by WBS and CSA'!$A$3:$P$372,16,FALSE),0)</f>
        <v>0</v>
      </c>
      <c r="N599" s="45" t="s">
        <v>2094</v>
      </c>
      <c r="O599" s="45" t="s">
        <v>2091</v>
      </c>
    </row>
    <row r="600" spans="1:15" s="41" customFormat="1" x14ac:dyDescent="0.25">
      <c r="A600" s="41">
        <f>IFERROR(VLOOKUP($C600,'CapEx by WBS and CSA'!$A$3:$C$372,2,FALSE),0)</f>
        <v>0</v>
      </c>
      <c r="B600" s="41">
        <f>IFERROR(VLOOKUP($C600,'CapEx by WBS and CSA'!$A$3:$C$372,3,FALSE),0)</f>
        <v>0</v>
      </c>
      <c r="C600" s="46" t="s">
        <v>2690</v>
      </c>
      <c r="D600" s="46">
        <v>5240</v>
      </c>
      <c r="E600" s="46" t="s">
        <v>1432</v>
      </c>
      <c r="F600" s="46" t="s">
        <v>1093</v>
      </c>
      <c r="G600" s="46" t="s">
        <v>1035</v>
      </c>
      <c r="H600" s="46" t="s">
        <v>2117</v>
      </c>
      <c r="I600" s="45">
        <v>0</v>
      </c>
      <c r="J600" s="71"/>
      <c r="K600" s="72">
        <v>0</v>
      </c>
      <c r="L600" s="72">
        <v>0</v>
      </c>
      <c r="M600" s="72">
        <f>IFERROR(VLOOKUP(C600,'CapEx by WBS and CSA'!$A$3:$P$372,16,FALSE),0)</f>
        <v>0</v>
      </c>
      <c r="N600" s="45" t="s">
        <v>2094</v>
      </c>
      <c r="O600" s="45" t="s">
        <v>2091</v>
      </c>
    </row>
    <row r="601" spans="1:15" s="41" customFormat="1" x14ac:dyDescent="0.25">
      <c r="A601" s="41">
        <f>IFERROR(VLOOKUP($C601,'CapEx by WBS and CSA'!$A$3:$C$372,2,FALSE),0)</f>
        <v>0</v>
      </c>
      <c r="B601" s="41">
        <f>IFERROR(VLOOKUP($C601,'CapEx by WBS and CSA'!$A$3:$C$372,3,FALSE),0)</f>
        <v>0</v>
      </c>
      <c r="C601" s="46" t="s">
        <v>2691</v>
      </c>
      <c r="D601" s="46">
        <v>5240</v>
      </c>
      <c r="E601" s="46" t="s">
        <v>1432</v>
      </c>
      <c r="F601" s="46" t="s">
        <v>1093</v>
      </c>
      <c r="G601" s="46" t="s">
        <v>1035</v>
      </c>
      <c r="H601" s="46" t="s">
        <v>2117</v>
      </c>
      <c r="I601" s="45" t="s">
        <v>1633</v>
      </c>
      <c r="J601" s="59">
        <v>43800</v>
      </c>
      <c r="K601" s="72">
        <v>0</v>
      </c>
      <c r="L601" s="72">
        <v>0</v>
      </c>
      <c r="M601" s="72">
        <f>IFERROR(VLOOKUP(C601,'CapEx by WBS and CSA'!$A$3:$P$372,16,FALSE),0)</f>
        <v>0</v>
      </c>
      <c r="N601" s="45" t="s">
        <v>2094</v>
      </c>
      <c r="O601" s="45" t="s">
        <v>2091</v>
      </c>
    </row>
    <row r="602" spans="1:15" s="41" customFormat="1" x14ac:dyDescent="0.25">
      <c r="A602" s="41">
        <f>IFERROR(VLOOKUP($C602,'CapEx by WBS and CSA'!$A$3:$C$372,2,FALSE),0)</f>
        <v>0</v>
      </c>
      <c r="B602" s="41">
        <f>IFERROR(VLOOKUP($C602,'CapEx by WBS and CSA'!$A$3:$C$372,3,FALSE),0)</f>
        <v>0</v>
      </c>
      <c r="C602" s="46" t="s">
        <v>2692</v>
      </c>
      <c r="D602" s="46">
        <v>5240</v>
      </c>
      <c r="E602" s="46" t="s">
        <v>1432</v>
      </c>
      <c r="F602" s="46" t="s">
        <v>1093</v>
      </c>
      <c r="G602" s="46" t="s">
        <v>1035</v>
      </c>
      <c r="H602" s="46" t="s">
        <v>2100</v>
      </c>
      <c r="I602" s="45" t="s">
        <v>1633</v>
      </c>
      <c r="J602" s="59">
        <v>44256</v>
      </c>
      <c r="K602" s="72">
        <v>0</v>
      </c>
      <c r="L602" s="72">
        <v>0</v>
      </c>
      <c r="M602" s="72">
        <f>IFERROR(VLOOKUP(C602,'CapEx by WBS and CSA'!$A$3:$P$372,16,FALSE),0)</f>
        <v>0</v>
      </c>
      <c r="N602" s="45" t="s">
        <v>2094</v>
      </c>
      <c r="O602" s="45" t="s">
        <v>2091</v>
      </c>
    </row>
    <row r="603" spans="1:15" s="41" customFormat="1" x14ac:dyDescent="0.25">
      <c r="A603" s="41" t="str">
        <f>IFERROR(VLOOKUP($C603,'CapEx by WBS and CSA'!$A$3:$C$372,2,FALSE),0)</f>
        <v>CSA0146</v>
      </c>
      <c r="B603" s="41" t="str">
        <f>IFERROR(VLOOKUP($C603,'CapEx by WBS and CSA'!$A$3:$C$372,3,FALSE),0)</f>
        <v>SS,R,&amp;I - Thermal North</v>
      </c>
      <c r="C603" s="46" t="s">
        <v>152</v>
      </c>
      <c r="D603" s="46">
        <v>5019</v>
      </c>
      <c r="E603" s="46" t="s">
        <v>1400</v>
      </c>
      <c r="F603" s="46" t="s">
        <v>1093</v>
      </c>
      <c r="G603" s="46" t="s">
        <v>1035</v>
      </c>
      <c r="H603" s="46" t="s">
        <v>2093</v>
      </c>
      <c r="I603" s="45" t="s">
        <v>1650</v>
      </c>
      <c r="J603" s="59" t="s">
        <v>1696</v>
      </c>
      <c r="K603" s="72">
        <v>23682.959999999999</v>
      </c>
      <c r="L603" s="72">
        <v>11100</v>
      </c>
      <c r="M603" s="72">
        <f>IFERROR(VLOOKUP(C603,'CapEx by WBS and CSA'!$A$3:$P$372,16,FALSE),0)</f>
        <v>57494.470419063167</v>
      </c>
      <c r="N603" s="71"/>
      <c r="O603" s="45" t="s">
        <v>2601</v>
      </c>
    </row>
    <row r="604" spans="1:15" s="41" customFormat="1" x14ac:dyDescent="0.25">
      <c r="A604" s="41" t="str">
        <f>IFERROR(VLOOKUP($C604,'CapEx by WBS and CSA'!$A$3:$C$372,2,FALSE),0)</f>
        <v>CSA0146</v>
      </c>
      <c r="B604" s="41" t="str">
        <f>IFERROR(VLOOKUP($C604,'CapEx by WBS and CSA'!$A$3:$C$372,3,FALSE),0)</f>
        <v>SS,R,&amp;I - Thermal North</v>
      </c>
      <c r="C604" s="46" t="s">
        <v>154</v>
      </c>
      <c r="D604" s="46">
        <v>5019</v>
      </c>
      <c r="E604" s="46" t="s">
        <v>1400</v>
      </c>
      <c r="F604" s="46" t="s">
        <v>1093</v>
      </c>
      <c r="G604" s="46" t="s">
        <v>1035</v>
      </c>
      <c r="H604" s="46" t="s">
        <v>2093</v>
      </c>
      <c r="I604" s="45" t="s">
        <v>1638</v>
      </c>
      <c r="J604" s="59" t="s">
        <v>2603</v>
      </c>
      <c r="K604" s="72">
        <v>835863.10000000009</v>
      </c>
      <c r="L604" s="72">
        <v>325100.63651520002</v>
      </c>
      <c r="M604" s="72">
        <f>IFERROR(VLOOKUP(C604,'CapEx by WBS and CSA'!$A$3:$P$372,16,FALSE),0)</f>
        <v>6065230.1714378651</v>
      </c>
      <c r="N604" s="71"/>
      <c r="O604" s="45" t="s">
        <v>2601</v>
      </c>
    </row>
    <row r="605" spans="1:15" s="41" customFormat="1" x14ac:dyDescent="0.25">
      <c r="A605" s="41" t="str">
        <f>IFERROR(VLOOKUP($C605,'CapEx by WBS and CSA'!$A$3:$C$372,2,FALSE),0)</f>
        <v>CSA0259</v>
      </c>
      <c r="B605" s="41" t="str">
        <f>IFERROR(VLOOKUP($C605,'CapEx by WBS and CSA'!$A$3:$C$372,3,FALSE),0)</f>
        <v>Plant Maint Activity - Sumas CT</v>
      </c>
      <c r="C605" s="46" t="s">
        <v>155</v>
      </c>
      <c r="D605" s="46">
        <v>5019</v>
      </c>
      <c r="E605" s="46" t="s">
        <v>1400</v>
      </c>
      <c r="F605" s="46" t="s">
        <v>1093</v>
      </c>
      <c r="G605" s="46" t="s">
        <v>1035</v>
      </c>
      <c r="H605" s="46" t="s">
        <v>2100</v>
      </c>
      <c r="I605" s="45" t="s">
        <v>1638</v>
      </c>
      <c r="J605" s="59" t="s">
        <v>2693</v>
      </c>
      <c r="K605" s="72">
        <v>34829.15</v>
      </c>
      <c r="L605" s="72">
        <v>0</v>
      </c>
      <c r="M605" s="72">
        <f>IFERROR(VLOOKUP(C605,'CapEx by WBS and CSA'!$A$3:$P$372,16,FALSE),0)</f>
        <v>19376909.460815534</v>
      </c>
      <c r="N605" s="45" t="s">
        <v>2694</v>
      </c>
      <c r="O605" s="45" t="s">
        <v>2091</v>
      </c>
    </row>
    <row r="606" spans="1:15" s="41" customFormat="1" x14ac:dyDescent="0.25">
      <c r="A606" s="41">
        <f>IFERROR(VLOOKUP($C606,'CapEx by WBS and CSA'!$A$3:$C$372,2,FALSE),0)</f>
        <v>0</v>
      </c>
      <c r="B606" s="41">
        <f>IFERROR(VLOOKUP($C606,'CapEx by WBS and CSA'!$A$3:$C$372,3,FALSE),0)</f>
        <v>0</v>
      </c>
      <c r="C606" s="46" t="s">
        <v>2695</v>
      </c>
      <c r="D606" s="46">
        <v>5019</v>
      </c>
      <c r="E606" s="46" t="s">
        <v>1400</v>
      </c>
      <c r="F606" s="46" t="s">
        <v>1093</v>
      </c>
      <c r="G606" s="46" t="s">
        <v>1035</v>
      </c>
      <c r="H606" s="46" t="s">
        <v>2197</v>
      </c>
      <c r="I606" s="45">
        <v>0</v>
      </c>
      <c r="J606" s="71"/>
      <c r="K606" s="72">
        <v>0</v>
      </c>
      <c r="L606" s="72">
        <v>0</v>
      </c>
      <c r="M606" s="72">
        <f>IFERROR(VLOOKUP(C606,'CapEx by WBS and CSA'!$A$3:$P$372,16,FALSE),0)</f>
        <v>0</v>
      </c>
      <c r="N606" s="45" t="s">
        <v>2094</v>
      </c>
      <c r="O606" s="45" t="s">
        <v>2091</v>
      </c>
    </row>
    <row r="607" spans="1:15" s="41" customFormat="1" x14ac:dyDescent="0.25">
      <c r="A607" s="41">
        <f>IFERROR(VLOOKUP($C607,'CapEx by WBS and CSA'!$A$3:$C$372,2,FALSE),0)</f>
        <v>0</v>
      </c>
      <c r="B607" s="41">
        <f>IFERROR(VLOOKUP($C607,'CapEx by WBS and CSA'!$A$3:$C$372,3,FALSE),0)</f>
        <v>0</v>
      </c>
      <c r="C607" s="46" t="s">
        <v>2696</v>
      </c>
      <c r="D607" s="46">
        <v>5019</v>
      </c>
      <c r="E607" s="46" t="s">
        <v>1400</v>
      </c>
      <c r="F607" s="46" t="s">
        <v>1093</v>
      </c>
      <c r="G607" s="46" t="s">
        <v>1035</v>
      </c>
      <c r="H607" s="46" t="s">
        <v>2117</v>
      </c>
      <c r="I607" s="45">
        <v>0</v>
      </c>
      <c r="J607" s="71"/>
      <c r="K607" s="72">
        <v>0</v>
      </c>
      <c r="L607" s="72">
        <v>0</v>
      </c>
      <c r="M607" s="72">
        <f>IFERROR(VLOOKUP(C607,'CapEx by WBS and CSA'!$A$3:$P$372,16,FALSE),0)</f>
        <v>0</v>
      </c>
      <c r="N607" s="45" t="s">
        <v>2094</v>
      </c>
      <c r="O607" s="45" t="s">
        <v>2091</v>
      </c>
    </row>
    <row r="608" spans="1:15" s="41" customFormat="1" x14ac:dyDescent="0.25">
      <c r="A608" s="41">
        <f>IFERROR(VLOOKUP($C608,'CapEx by WBS and CSA'!$A$3:$C$372,2,FALSE),0)</f>
        <v>0</v>
      </c>
      <c r="B608" s="41">
        <f>IFERROR(VLOOKUP($C608,'CapEx by WBS and CSA'!$A$3:$C$372,3,FALSE),0)</f>
        <v>0</v>
      </c>
      <c r="C608" s="46" t="s">
        <v>2697</v>
      </c>
      <c r="D608" s="46">
        <v>5019</v>
      </c>
      <c r="E608" s="46" t="s">
        <v>1400</v>
      </c>
      <c r="F608" s="46" t="s">
        <v>1093</v>
      </c>
      <c r="G608" s="46" t="s">
        <v>1035</v>
      </c>
      <c r="H608" s="46" t="s">
        <v>2117</v>
      </c>
      <c r="I608" s="45" t="s">
        <v>1633</v>
      </c>
      <c r="J608" s="59">
        <v>42736</v>
      </c>
      <c r="K608" s="72">
        <v>0</v>
      </c>
      <c r="L608" s="72">
        <v>0</v>
      </c>
      <c r="M608" s="72">
        <f>IFERROR(VLOOKUP(C608,'CapEx by WBS and CSA'!$A$3:$P$372,16,FALSE),0)</f>
        <v>0</v>
      </c>
      <c r="N608" s="45" t="s">
        <v>2094</v>
      </c>
      <c r="O608" s="45" t="s">
        <v>2091</v>
      </c>
    </row>
    <row r="609" spans="1:16" s="41" customFormat="1" x14ac:dyDescent="0.25">
      <c r="A609" s="41">
        <f>IFERROR(VLOOKUP($C609,'CapEx by WBS and CSA'!$A$3:$C$372,2,FALSE),0)</f>
        <v>0</v>
      </c>
      <c r="B609" s="41">
        <f>IFERROR(VLOOKUP($C609,'CapEx by WBS and CSA'!$A$3:$C$372,3,FALSE),0)</f>
        <v>0</v>
      </c>
      <c r="C609" s="46" t="s">
        <v>2698</v>
      </c>
      <c r="D609" s="46">
        <v>5019</v>
      </c>
      <c r="E609" s="46" t="s">
        <v>1400</v>
      </c>
      <c r="F609" s="46" t="s">
        <v>1093</v>
      </c>
      <c r="G609" s="46" t="s">
        <v>1035</v>
      </c>
      <c r="H609" s="46" t="s">
        <v>2117</v>
      </c>
      <c r="I609" s="45">
        <v>0</v>
      </c>
      <c r="J609" s="71"/>
      <c r="K609" s="72">
        <v>0</v>
      </c>
      <c r="L609" s="72">
        <v>0</v>
      </c>
      <c r="M609" s="72">
        <f>IFERROR(VLOOKUP(C609,'CapEx by WBS and CSA'!$A$3:$P$372,16,FALSE),0)</f>
        <v>0</v>
      </c>
      <c r="N609" s="45" t="s">
        <v>2094</v>
      </c>
      <c r="O609" s="45" t="s">
        <v>2091</v>
      </c>
    </row>
    <row r="610" spans="1:16" s="41" customFormat="1" x14ac:dyDescent="0.25">
      <c r="A610" s="41">
        <f>IFERROR(VLOOKUP($C610,'CapEx by WBS and CSA'!$A$3:$C$372,2,FALSE),0)</f>
        <v>0</v>
      </c>
      <c r="B610" s="41">
        <f>IFERROR(VLOOKUP($C610,'CapEx by WBS and CSA'!$A$3:$C$372,3,FALSE),0)</f>
        <v>0</v>
      </c>
      <c r="C610" s="46" t="s">
        <v>2699</v>
      </c>
      <c r="D610" s="46">
        <v>5019</v>
      </c>
      <c r="E610" s="46" t="s">
        <v>1400</v>
      </c>
      <c r="F610" s="46" t="s">
        <v>1093</v>
      </c>
      <c r="G610" s="46" t="s">
        <v>1035</v>
      </c>
      <c r="H610" s="46" t="s">
        <v>2089</v>
      </c>
      <c r="I610" s="45" t="s">
        <v>1633</v>
      </c>
      <c r="J610" s="59">
        <v>42736</v>
      </c>
      <c r="K610" s="72">
        <v>0</v>
      </c>
      <c r="L610" s="72">
        <v>0</v>
      </c>
      <c r="M610" s="72">
        <f>IFERROR(VLOOKUP(C610,'CapEx by WBS and CSA'!$A$3:$P$372,16,FALSE),0)</f>
        <v>0</v>
      </c>
      <c r="N610" s="45" t="s">
        <v>2094</v>
      </c>
      <c r="O610" s="45" t="s">
        <v>2091</v>
      </c>
    </row>
    <row r="611" spans="1:16" s="41" customFormat="1" x14ac:dyDescent="0.25">
      <c r="A611" s="41">
        <f>IFERROR(VLOOKUP($C611,'CapEx by WBS and CSA'!$A$3:$C$372,2,FALSE),0)</f>
        <v>0</v>
      </c>
      <c r="B611" s="41">
        <f>IFERROR(VLOOKUP($C611,'CapEx by WBS and CSA'!$A$3:$C$372,3,FALSE),0)</f>
        <v>0</v>
      </c>
      <c r="C611" s="46" t="s">
        <v>2700</v>
      </c>
      <c r="D611" s="46">
        <v>5019</v>
      </c>
      <c r="E611" s="46" t="s">
        <v>1400</v>
      </c>
      <c r="F611" s="46" t="s">
        <v>1093</v>
      </c>
      <c r="G611" s="46" t="s">
        <v>1035</v>
      </c>
      <c r="H611" s="46" t="s">
        <v>2089</v>
      </c>
      <c r="I611" s="45">
        <v>0</v>
      </c>
      <c r="J611" s="71"/>
      <c r="K611" s="72">
        <v>0</v>
      </c>
      <c r="L611" s="72">
        <v>0</v>
      </c>
      <c r="M611" s="72">
        <f>IFERROR(VLOOKUP(C611,'CapEx by WBS and CSA'!$A$3:$P$372,16,FALSE),0)</f>
        <v>0</v>
      </c>
      <c r="N611" s="45" t="s">
        <v>2094</v>
      </c>
      <c r="O611" s="45" t="s">
        <v>2091</v>
      </c>
    </row>
    <row r="612" spans="1:16" s="41" customFormat="1" x14ac:dyDescent="0.25">
      <c r="A612" s="41">
        <f>IFERROR(VLOOKUP($C612,'CapEx by WBS and CSA'!$A$3:$C$372,2,FALSE),0)</f>
        <v>0</v>
      </c>
      <c r="B612" s="41">
        <f>IFERROR(VLOOKUP($C612,'CapEx by WBS and CSA'!$A$3:$C$372,3,FALSE),0)</f>
        <v>0</v>
      </c>
      <c r="C612" s="46" t="s">
        <v>2701</v>
      </c>
      <c r="D612" s="46">
        <v>5019</v>
      </c>
      <c r="E612" s="46" t="s">
        <v>1400</v>
      </c>
      <c r="F612" s="46" t="s">
        <v>1093</v>
      </c>
      <c r="G612" s="46" t="s">
        <v>1035</v>
      </c>
      <c r="H612" s="46" t="s">
        <v>2089</v>
      </c>
      <c r="I612" s="45">
        <v>0</v>
      </c>
      <c r="J612" s="71"/>
      <c r="K612" s="72">
        <v>0</v>
      </c>
      <c r="L612" s="72">
        <v>0</v>
      </c>
      <c r="M612" s="72">
        <f>IFERROR(VLOOKUP(C612,'CapEx by WBS and CSA'!$A$3:$P$372,16,FALSE),0)</f>
        <v>0</v>
      </c>
      <c r="N612" s="45" t="s">
        <v>2094</v>
      </c>
      <c r="O612" s="45" t="s">
        <v>2091</v>
      </c>
    </row>
    <row r="613" spans="1:16" s="41" customFormat="1" x14ac:dyDescent="0.25">
      <c r="A613" s="41">
        <f>IFERROR(VLOOKUP($C613,'CapEx by WBS and CSA'!$A$3:$C$372,2,FALSE),0)</f>
        <v>0</v>
      </c>
      <c r="B613" s="41">
        <f>IFERROR(VLOOKUP($C613,'CapEx by WBS and CSA'!$A$3:$C$372,3,FALSE),0)</f>
        <v>0</v>
      </c>
      <c r="C613" s="46" t="s">
        <v>2702</v>
      </c>
      <c r="D613" s="46">
        <v>5019</v>
      </c>
      <c r="E613" s="46" t="s">
        <v>1400</v>
      </c>
      <c r="F613" s="46" t="s">
        <v>1093</v>
      </c>
      <c r="G613" s="46" t="s">
        <v>1035</v>
      </c>
      <c r="H613" s="46" t="s">
        <v>2113</v>
      </c>
      <c r="I613" s="45" t="s">
        <v>1633</v>
      </c>
      <c r="J613" s="59">
        <v>43435</v>
      </c>
      <c r="K613" s="72">
        <v>0</v>
      </c>
      <c r="L613" s="72">
        <v>0</v>
      </c>
      <c r="M613" s="72">
        <f>IFERROR(VLOOKUP(C613,'CapEx by WBS and CSA'!$A$3:$P$372,16,FALSE),0)</f>
        <v>0</v>
      </c>
      <c r="N613" s="45" t="s">
        <v>2094</v>
      </c>
      <c r="O613" s="45" t="s">
        <v>2091</v>
      </c>
    </row>
    <row r="614" spans="1:16" s="41" customFormat="1" x14ac:dyDescent="0.25">
      <c r="A614" s="41">
        <f>IFERROR(VLOOKUP($C614,'CapEx by WBS and CSA'!$A$3:$C$372,2,FALSE),0)</f>
        <v>0</v>
      </c>
      <c r="B614" s="41">
        <f>IFERROR(VLOOKUP($C614,'CapEx by WBS and CSA'!$A$3:$C$372,3,FALSE),0)</f>
        <v>0</v>
      </c>
      <c r="C614" s="46" t="s">
        <v>2703</v>
      </c>
      <c r="D614" s="46">
        <v>5315</v>
      </c>
      <c r="E614" s="46" t="s">
        <v>1410</v>
      </c>
      <c r="F614" s="46" t="s">
        <v>1093</v>
      </c>
      <c r="G614" s="46" t="s">
        <v>1035</v>
      </c>
      <c r="H614" s="46" t="s">
        <v>2105</v>
      </c>
      <c r="I614" s="45" t="s">
        <v>1633</v>
      </c>
      <c r="J614" s="59">
        <v>44562</v>
      </c>
      <c r="K614" s="72">
        <v>124615.07999999999</v>
      </c>
      <c r="L614" s="72">
        <v>0</v>
      </c>
      <c r="M614" s="72">
        <f>IFERROR(VLOOKUP(C614,'CapEx by WBS and CSA'!$A$3:$P$372,16,FALSE),0)</f>
        <v>0</v>
      </c>
      <c r="N614" s="45" t="s">
        <v>2094</v>
      </c>
      <c r="O614" s="45" t="s">
        <v>2091</v>
      </c>
    </row>
    <row r="615" spans="1:16" s="41" customFormat="1" x14ac:dyDescent="0.25">
      <c r="A615" s="41">
        <f>IFERROR(VLOOKUP($C615,'CapEx by WBS and CSA'!$A$3:$C$372,2,FALSE),0)</f>
        <v>0</v>
      </c>
      <c r="B615" s="41">
        <f>IFERROR(VLOOKUP($C615,'CapEx by WBS and CSA'!$A$3:$C$372,3,FALSE),0)</f>
        <v>0</v>
      </c>
      <c r="C615" s="46" t="s">
        <v>2704</v>
      </c>
      <c r="D615" s="46">
        <v>5315</v>
      </c>
      <c r="E615" s="46" t="s">
        <v>1410</v>
      </c>
      <c r="F615" s="46" t="s">
        <v>1093</v>
      </c>
      <c r="G615" s="46" t="s">
        <v>1035</v>
      </c>
      <c r="H615" s="46" t="s">
        <v>2129</v>
      </c>
      <c r="I615" s="45" t="s">
        <v>1633</v>
      </c>
      <c r="J615" s="59">
        <v>44562</v>
      </c>
      <c r="K615" s="72">
        <v>0</v>
      </c>
      <c r="L615" s="72">
        <v>0</v>
      </c>
      <c r="M615" s="72">
        <f>IFERROR(VLOOKUP(C615,'CapEx by WBS and CSA'!$A$3:$P$372,16,FALSE),0)</f>
        <v>0</v>
      </c>
      <c r="N615" s="45" t="s">
        <v>2094</v>
      </c>
      <c r="O615" s="45" t="s">
        <v>2091</v>
      </c>
    </row>
    <row r="616" spans="1:16" s="41" customFormat="1" x14ac:dyDescent="0.25">
      <c r="A616" s="41">
        <f>IFERROR(VLOOKUP($C616,'CapEx by WBS and CSA'!$A$3:$C$372,2,FALSE),0)</f>
        <v>0</v>
      </c>
      <c r="B616" s="41">
        <f>IFERROR(VLOOKUP($C616,'CapEx by WBS and CSA'!$A$3:$C$372,3,FALSE),0)</f>
        <v>0</v>
      </c>
      <c r="C616" s="46" t="s">
        <v>2705</v>
      </c>
      <c r="D616" s="46">
        <v>5315</v>
      </c>
      <c r="E616" s="46" t="s">
        <v>1410</v>
      </c>
      <c r="F616" s="46" t="s">
        <v>1093</v>
      </c>
      <c r="G616" s="46" t="s">
        <v>1035</v>
      </c>
      <c r="H616" s="46" t="s">
        <v>2117</v>
      </c>
      <c r="I616" s="45" t="s">
        <v>1633</v>
      </c>
      <c r="J616" s="59">
        <v>44562</v>
      </c>
      <c r="K616" s="72">
        <v>117.42</v>
      </c>
      <c r="L616" s="72">
        <v>0</v>
      </c>
      <c r="M616" s="72">
        <f>IFERROR(VLOOKUP(C616,'CapEx by WBS and CSA'!$A$3:$P$372,16,FALSE),0)</f>
        <v>0</v>
      </c>
      <c r="N616" s="45" t="s">
        <v>2094</v>
      </c>
      <c r="O616" s="45" t="s">
        <v>2091</v>
      </c>
    </row>
    <row r="617" spans="1:16" s="41" customFormat="1" x14ac:dyDescent="0.25">
      <c r="A617" s="41">
        <f>IFERROR(VLOOKUP($C617,'CapEx by WBS and CSA'!$A$3:$C$372,2,FALSE),0)</f>
        <v>0</v>
      </c>
      <c r="B617" s="41">
        <f>IFERROR(VLOOKUP($C617,'CapEx by WBS and CSA'!$A$3:$C$372,3,FALSE),0)</f>
        <v>0</v>
      </c>
      <c r="C617" s="46" t="s">
        <v>2706</v>
      </c>
      <c r="D617" s="46">
        <v>5315</v>
      </c>
      <c r="E617" s="46" t="s">
        <v>1410</v>
      </c>
      <c r="F617" s="46" t="s">
        <v>1093</v>
      </c>
      <c r="G617" s="46" t="s">
        <v>1035</v>
      </c>
      <c r="H617" s="46" t="s">
        <v>2117</v>
      </c>
      <c r="I617" s="45" t="s">
        <v>1633</v>
      </c>
      <c r="J617" s="59">
        <v>44562</v>
      </c>
      <c r="K617" s="72">
        <v>255.89999999999964</v>
      </c>
      <c r="L617" s="72">
        <v>0</v>
      </c>
      <c r="M617" s="72">
        <f>IFERROR(VLOOKUP(C617,'CapEx by WBS and CSA'!$A$3:$P$372,16,FALSE),0)</f>
        <v>0</v>
      </c>
      <c r="N617" s="45" t="s">
        <v>2094</v>
      </c>
      <c r="O617" s="45" t="s">
        <v>2091</v>
      </c>
    </row>
    <row r="618" spans="1:16" s="41" customFormat="1" x14ac:dyDescent="0.25">
      <c r="A618" s="41">
        <f>IFERROR(VLOOKUP($C618,'CapEx by WBS and CSA'!$A$3:$C$372,2,FALSE),0)</f>
        <v>0</v>
      </c>
      <c r="B618" s="41">
        <f>IFERROR(VLOOKUP($C618,'CapEx by WBS and CSA'!$A$3:$C$372,3,FALSE),0)</f>
        <v>0</v>
      </c>
      <c r="C618" s="46" t="s">
        <v>2707</v>
      </c>
      <c r="D618" s="46">
        <v>5315</v>
      </c>
      <c r="E618" s="46" t="s">
        <v>1410</v>
      </c>
      <c r="F618" s="46" t="s">
        <v>1093</v>
      </c>
      <c r="G618" s="46" t="s">
        <v>1035</v>
      </c>
      <c r="H618" s="46" t="s">
        <v>2105</v>
      </c>
      <c r="I618" s="45" t="s">
        <v>1633</v>
      </c>
      <c r="J618" s="59">
        <v>44562</v>
      </c>
      <c r="K618" s="72">
        <v>0</v>
      </c>
      <c r="L618" s="72">
        <v>0</v>
      </c>
      <c r="M618" s="72">
        <f>IFERROR(VLOOKUP(C618,'CapEx by WBS and CSA'!$A$3:$P$372,16,FALSE),0)</f>
        <v>0</v>
      </c>
      <c r="N618" s="45" t="s">
        <v>2094</v>
      </c>
      <c r="O618" s="45" t="s">
        <v>2091</v>
      </c>
    </row>
    <row r="619" spans="1:16" s="41" customFormat="1" x14ac:dyDescent="0.25">
      <c r="A619" s="41">
        <f>IFERROR(VLOOKUP($C619,'CapEx by WBS and CSA'!$A$3:$C$372,2,FALSE),0)</f>
        <v>0</v>
      </c>
      <c r="B619" s="41">
        <f>IFERROR(VLOOKUP($C619,'CapEx by WBS and CSA'!$A$3:$C$372,3,FALSE),0)</f>
        <v>0</v>
      </c>
      <c r="C619" s="46" t="s">
        <v>2708</v>
      </c>
      <c r="D619" s="46">
        <v>5315</v>
      </c>
      <c r="E619" s="46" t="s">
        <v>1410</v>
      </c>
      <c r="F619" s="46" t="s">
        <v>1093</v>
      </c>
      <c r="G619" s="46" t="s">
        <v>1035</v>
      </c>
      <c r="H619" s="46" t="s">
        <v>2105</v>
      </c>
      <c r="I619" s="45" t="s">
        <v>1633</v>
      </c>
      <c r="J619" s="59">
        <v>44562</v>
      </c>
      <c r="K619" s="72">
        <v>0</v>
      </c>
      <c r="L619" s="72">
        <v>0</v>
      </c>
      <c r="M619" s="72">
        <f>IFERROR(VLOOKUP(C619,'CapEx by WBS and CSA'!$A$3:$P$372,16,FALSE),0)</f>
        <v>0</v>
      </c>
      <c r="N619" s="45" t="s">
        <v>2094</v>
      </c>
      <c r="O619" s="45" t="s">
        <v>2091</v>
      </c>
    </row>
    <row r="620" spans="1:16" s="41" customFormat="1" x14ac:dyDescent="0.25">
      <c r="A620" s="41">
        <f>IFERROR(VLOOKUP($C620,'CapEx by WBS and CSA'!$A$3:$C$372,2,FALSE),0)</f>
        <v>0</v>
      </c>
      <c r="B620" s="41">
        <f>IFERROR(VLOOKUP($C620,'CapEx by WBS and CSA'!$A$3:$C$372,3,FALSE),0)</f>
        <v>0</v>
      </c>
      <c r="C620" s="46" t="s">
        <v>2709</v>
      </c>
      <c r="D620" s="46">
        <v>5315</v>
      </c>
      <c r="E620" s="46" t="s">
        <v>1410</v>
      </c>
      <c r="F620" s="46" t="s">
        <v>1093</v>
      </c>
      <c r="G620" s="46" t="s">
        <v>1035</v>
      </c>
      <c r="H620" s="46" t="s">
        <v>2105</v>
      </c>
      <c r="I620" s="45" t="s">
        <v>1633</v>
      </c>
      <c r="J620" s="59">
        <v>44562</v>
      </c>
      <c r="K620" s="72">
        <v>0</v>
      </c>
      <c r="L620" s="72">
        <v>0</v>
      </c>
      <c r="M620" s="72">
        <f>IFERROR(VLOOKUP(C620,'CapEx by WBS and CSA'!$A$3:$P$372,16,FALSE),0)</f>
        <v>0</v>
      </c>
      <c r="N620" s="45" t="s">
        <v>2094</v>
      </c>
      <c r="O620" s="45" t="s">
        <v>2091</v>
      </c>
    </row>
    <row r="621" spans="1:16" s="41" customFormat="1" x14ac:dyDescent="0.25">
      <c r="A621" s="41">
        <f>IFERROR(VLOOKUP($C621,'CapEx by WBS and CSA'!$A$3:$C$372,2,FALSE),0)</f>
        <v>0</v>
      </c>
      <c r="B621" s="41">
        <f>IFERROR(VLOOKUP($C621,'CapEx by WBS and CSA'!$A$3:$C$372,3,FALSE),0)</f>
        <v>0</v>
      </c>
      <c r="C621" s="46" t="s">
        <v>2710</v>
      </c>
      <c r="D621" s="46">
        <v>5315</v>
      </c>
      <c r="E621" s="46" t="s">
        <v>1410</v>
      </c>
      <c r="F621" s="46" t="s">
        <v>1093</v>
      </c>
      <c r="G621" s="46" t="s">
        <v>1035</v>
      </c>
      <c r="H621" s="46" t="s">
        <v>2105</v>
      </c>
      <c r="I621" s="45" t="s">
        <v>1633</v>
      </c>
      <c r="J621" s="59">
        <v>44562</v>
      </c>
      <c r="K621" s="72">
        <v>0</v>
      </c>
      <c r="L621" s="72">
        <v>0</v>
      </c>
      <c r="M621" s="72">
        <f>IFERROR(VLOOKUP(C621,'CapEx by WBS and CSA'!$A$3:$P$372,16,FALSE),0)</f>
        <v>0</v>
      </c>
      <c r="N621" s="45" t="s">
        <v>2094</v>
      </c>
      <c r="O621" s="45" t="s">
        <v>2091</v>
      </c>
    </row>
    <row r="622" spans="1:16" s="41" customFormat="1" x14ac:dyDescent="0.25">
      <c r="A622" s="41">
        <f>IFERROR(VLOOKUP($C622,'CapEx by WBS and CSA'!$A$3:$C$372,2,FALSE),0)</f>
        <v>0</v>
      </c>
      <c r="B622" s="41">
        <f>IFERROR(VLOOKUP($C622,'CapEx by WBS and CSA'!$A$3:$C$372,3,FALSE),0)</f>
        <v>0</v>
      </c>
      <c r="C622" s="46" t="s">
        <v>2711</v>
      </c>
      <c r="D622" s="46">
        <v>1205</v>
      </c>
      <c r="E622" s="46" t="s">
        <v>649</v>
      </c>
      <c r="F622" s="46" t="s">
        <v>651</v>
      </c>
      <c r="G622" s="46" t="s">
        <v>534</v>
      </c>
      <c r="H622" s="46" t="s">
        <v>2100</v>
      </c>
      <c r="I622" s="45" t="s">
        <v>1633</v>
      </c>
      <c r="J622" s="59">
        <v>44562</v>
      </c>
      <c r="K622" s="72">
        <v>0</v>
      </c>
      <c r="L622" s="72">
        <v>0</v>
      </c>
      <c r="M622" s="72">
        <f>IFERROR(VLOOKUP(C622,'CapEx by WBS and CSA'!$A$3:$P$372,16,FALSE),0)</f>
        <v>0</v>
      </c>
      <c r="N622" s="45" t="s">
        <v>2094</v>
      </c>
      <c r="O622" s="45" t="s">
        <v>2091</v>
      </c>
    </row>
    <row r="623" spans="1:16" s="41" customFormat="1" x14ac:dyDescent="0.25">
      <c r="A623" s="41" t="str">
        <f>IFERROR(VLOOKUP($C623,'CapEx by WBS and CSA'!$A$3:$C$372,2,FALSE),0)</f>
        <v>CSA0150</v>
      </c>
      <c r="B623" s="41" t="str">
        <f>IFERROR(VLOOKUP($C623,'CapEx by WBS and CSA'!$A$3:$C$372,3,FALSE),0)</f>
        <v>SS,R,&amp;I - Gas Storage</v>
      </c>
      <c r="C623" s="46" t="s">
        <v>156</v>
      </c>
      <c r="D623" s="46">
        <v>5023</v>
      </c>
      <c r="E623" s="46" t="s">
        <v>1410</v>
      </c>
      <c r="F623" s="46" t="s">
        <v>1093</v>
      </c>
      <c r="G623" s="46" t="s">
        <v>1035</v>
      </c>
      <c r="H623" s="46" t="s">
        <v>2135</v>
      </c>
      <c r="I623" s="45" t="s">
        <v>1633</v>
      </c>
      <c r="J623" s="59">
        <v>45444</v>
      </c>
      <c r="K623" s="72">
        <v>34975.03</v>
      </c>
      <c r="L623" s="72">
        <v>99210.001799999998</v>
      </c>
      <c r="M623" s="72">
        <f>IFERROR(VLOOKUP(C623,'CapEx by WBS and CSA'!$A$3:$P$372,16,FALSE),0)</f>
        <v>648216.92799232563</v>
      </c>
      <c r="N623" s="71"/>
      <c r="O623" s="45" t="s">
        <v>2601</v>
      </c>
    </row>
    <row r="624" spans="1:16" s="41" customFormat="1" x14ac:dyDescent="0.25">
      <c r="A624" s="41" t="str">
        <f>IFERROR(VLOOKUP($C624,'CapEx by WBS and CSA'!$A$3:$C$372,2,FALSE),0)</f>
        <v>CSA0146</v>
      </c>
      <c r="B624" s="41" t="str">
        <f>IFERROR(VLOOKUP($C624,'CapEx by WBS and CSA'!$A$3:$C$372,3,FALSE),0)</f>
        <v>SS,R,&amp;I - Thermal North</v>
      </c>
      <c r="C624" s="46" t="s">
        <v>158</v>
      </c>
      <c r="D624" s="46">
        <v>5009</v>
      </c>
      <c r="E624" s="46" t="s">
        <v>1387</v>
      </c>
      <c r="F624" s="46" t="s">
        <v>1093</v>
      </c>
      <c r="G624" s="46" t="s">
        <v>1035</v>
      </c>
      <c r="H624" s="46" t="s">
        <v>2093</v>
      </c>
      <c r="I624" s="45" t="s">
        <v>1650</v>
      </c>
      <c r="J624" s="59" t="s">
        <v>1696</v>
      </c>
      <c r="K624" s="72">
        <v>11551.78</v>
      </c>
      <c r="L624" s="72">
        <v>11100</v>
      </c>
      <c r="M624" s="72">
        <f>IFERROR(VLOOKUP(C624,'CapEx by WBS and CSA'!$A$3:$P$372,16,FALSE),0)</f>
        <v>57494.470419063167</v>
      </c>
      <c r="N624" s="71"/>
      <c r="O624" s="45" t="s">
        <v>2601</v>
      </c>
      <c r="P624" s="71"/>
    </row>
    <row r="625" spans="1:16" s="41" customFormat="1" ht="30" x14ac:dyDescent="0.25">
      <c r="A625" s="41" t="str">
        <f>IFERROR(VLOOKUP($C625,'CapEx by WBS and CSA'!$A$3:$C$372,2,FALSE),0)</f>
        <v>CSA0146</v>
      </c>
      <c r="B625" s="41" t="str">
        <f>IFERROR(VLOOKUP($C625,'CapEx by WBS and CSA'!$A$3:$C$372,3,FALSE),0)</f>
        <v>SS,R,&amp;I - Thermal North</v>
      </c>
      <c r="C625" s="46" t="s">
        <v>159</v>
      </c>
      <c r="D625" s="46">
        <v>5009</v>
      </c>
      <c r="E625" s="46" t="s">
        <v>1387</v>
      </c>
      <c r="F625" s="46" t="s">
        <v>1093</v>
      </c>
      <c r="G625" s="46" t="s">
        <v>1035</v>
      </c>
      <c r="H625" s="46" t="s">
        <v>2093</v>
      </c>
      <c r="I625" s="45" t="s">
        <v>1638</v>
      </c>
      <c r="J625" s="56" t="s">
        <v>2712</v>
      </c>
      <c r="K625" s="72">
        <v>211239.54</v>
      </c>
      <c r="L625" s="72">
        <v>1759546.2197171999</v>
      </c>
      <c r="M625" s="72">
        <f>IFERROR(VLOOKUP(C625,'CapEx by WBS and CSA'!$A$3:$P$372,16,FALSE),0)</f>
        <v>2459467.1416340475</v>
      </c>
      <c r="N625" s="71"/>
      <c r="O625" s="45" t="s">
        <v>2601</v>
      </c>
      <c r="P625" s="71"/>
    </row>
    <row r="626" spans="1:16" s="41" customFormat="1" x14ac:dyDescent="0.25">
      <c r="A626" s="41" t="str">
        <f>IFERROR(VLOOKUP($C626,'CapEx by WBS and CSA'!$A$3:$C$372,2,FALSE),0)</f>
        <v>CSA0245</v>
      </c>
      <c r="B626" s="41" t="str">
        <f>IFERROR(VLOOKUP($C626,'CapEx by WBS and CSA'!$A$3:$C$372,3,FALSE),0)</f>
        <v>Plant Maint Activity - Whitehorn Unit 2&amp;3</v>
      </c>
      <c r="C626" s="46" t="s">
        <v>160</v>
      </c>
      <c r="D626" s="46">
        <v>5009</v>
      </c>
      <c r="E626" s="46" t="s">
        <v>1387</v>
      </c>
      <c r="F626" s="46" t="s">
        <v>1093</v>
      </c>
      <c r="G626" s="46" t="s">
        <v>1035</v>
      </c>
      <c r="H626" s="46" t="s">
        <v>2129</v>
      </c>
      <c r="I626" s="45" t="s">
        <v>1638</v>
      </c>
      <c r="J626" s="56" t="s">
        <v>2713</v>
      </c>
      <c r="K626" s="72">
        <v>0</v>
      </c>
      <c r="L626" s="72">
        <v>0</v>
      </c>
      <c r="M626" s="72">
        <f>IFERROR(VLOOKUP(C626,'CapEx by WBS and CSA'!$A$3:$P$372,16,FALSE),0)</f>
        <v>22524319.999999989</v>
      </c>
      <c r="N626" s="45" t="s">
        <v>2600</v>
      </c>
      <c r="O626" s="45" t="s">
        <v>2601</v>
      </c>
      <c r="P626" s="45" t="s">
        <v>2714</v>
      </c>
    </row>
    <row r="627" spans="1:16" s="41" customFormat="1" x14ac:dyDescent="0.25">
      <c r="A627" s="41">
        <f>IFERROR(VLOOKUP($C627,'CapEx by WBS and CSA'!$A$3:$C$372,2,FALSE),0)</f>
        <v>0</v>
      </c>
      <c r="B627" s="41">
        <f>IFERROR(VLOOKUP($C627,'CapEx by WBS and CSA'!$A$3:$C$372,3,FALSE),0)</f>
        <v>0</v>
      </c>
      <c r="C627" s="46" t="s">
        <v>2715</v>
      </c>
      <c r="D627" s="46">
        <v>5009</v>
      </c>
      <c r="E627" s="46" t="s">
        <v>1387</v>
      </c>
      <c r="F627" s="46" t="s">
        <v>1093</v>
      </c>
      <c r="G627" s="46" t="s">
        <v>1035</v>
      </c>
      <c r="H627" s="46" t="s">
        <v>2089</v>
      </c>
      <c r="I627" s="45" t="s">
        <v>1633</v>
      </c>
      <c r="J627" s="59">
        <v>43466</v>
      </c>
      <c r="K627" s="72">
        <v>0</v>
      </c>
      <c r="L627" s="72">
        <v>0</v>
      </c>
      <c r="M627" s="72">
        <f>IFERROR(VLOOKUP(C627,'CapEx by WBS and CSA'!$A$3:$P$372,16,FALSE),0)</f>
        <v>0</v>
      </c>
      <c r="N627" s="45" t="s">
        <v>2094</v>
      </c>
      <c r="O627" s="45" t="s">
        <v>2091</v>
      </c>
      <c r="P627" s="71"/>
    </row>
    <row r="628" spans="1:16" s="41" customFormat="1" x14ac:dyDescent="0.25">
      <c r="A628" s="41" t="str">
        <f>IFERROR(VLOOKUP($C628,'CapEx by WBS and CSA'!$A$3:$C$372,2,FALSE),0)</f>
        <v>CSA0161</v>
      </c>
      <c r="B628" s="41" t="str">
        <f>IFERROR(VLOOKUP($C628,'CapEx by WBS and CSA'!$A$3:$C$372,3,FALSE),0)</f>
        <v>SS,R,&amp;,I - Wind</v>
      </c>
      <c r="C628" s="46" t="s">
        <v>161</v>
      </c>
      <c r="D628" s="46">
        <v>5327</v>
      </c>
      <c r="E628" s="46" t="s">
        <v>1470</v>
      </c>
      <c r="F628" s="46" t="s">
        <v>1093</v>
      </c>
      <c r="G628" s="46" t="s">
        <v>1035</v>
      </c>
      <c r="H628" s="46" t="s">
        <v>2093</v>
      </c>
      <c r="I628" s="45" t="s">
        <v>1650</v>
      </c>
      <c r="J628" s="59" t="s">
        <v>1696</v>
      </c>
      <c r="K628" s="72">
        <v>0</v>
      </c>
      <c r="L628" s="72">
        <v>11100</v>
      </c>
      <c r="M628" s="72">
        <f>IFERROR(VLOOKUP(C628,'CapEx by WBS and CSA'!$A$3:$P$372,16,FALSE),0)</f>
        <v>68657.34950033002</v>
      </c>
      <c r="N628" s="71"/>
      <c r="O628" s="45" t="s">
        <v>2601</v>
      </c>
      <c r="P628" s="71"/>
    </row>
    <row r="629" spans="1:16" s="41" customFormat="1" x14ac:dyDescent="0.25">
      <c r="A629" s="41">
        <f>IFERROR(VLOOKUP($C629,'CapEx by WBS and CSA'!$A$3:$C$372,2,FALSE),0)</f>
        <v>0</v>
      </c>
      <c r="B629" s="41">
        <f>IFERROR(VLOOKUP($C629,'CapEx by WBS and CSA'!$A$3:$C$372,3,FALSE),0)</f>
        <v>0</v>
      </c>
      <c r="C629" s="46" t="s">
        <v>2716</v>
      </c>
      <c r="D629" s="46">
        <v>5327</v>
      </c>
      <c r="E629" s="46" t="s">
        <v>1470</v>
      </c>
      <c r="F629" s="46" t="s">
        <v>1093</v>
      </c>
      <c r="G629" s="46" t="s">
        <v>1035</v>
      </c>
      <c r="H629" s="46" t="s">
        <v>2093</v>
      </c>
      <c r="I629" s="45" t="s">
        <v>1638</v>
      </c>
      <c r="J629" s="59" t="s">
        <v>2118</v>
      </c>
      <c r="K629" s="72">
        <v>0</v>
      </c>
      <c r="L629" s="72">
        <v>0</v>
      </c>
      <c r="M629" s="72">
        <f>IFERROR(VLOOKUP(C629,'CapEx by WBS and CSA'!$A$3:$P$372,16,FALSE),0)</f>
        <v>0</v>
      </c>
      <c r="N629" s="71"/>
      <c r="O629" s="45" t="s">
        <v>2601</v>
      </c>
      <c r="P629" s="71"/>
    </row>
    <row r="630" spans="1:16" s="41" customFormat="1" x14ac:dyDescent="0.25">
      <c r="A630" s="41" t="str">
        <f>IFERROR(VLOOKUP($C630,'CapEx by WBS and CSA'!$A$3:$C$372,2,FALSE),0)</f>
        <v>CSA0161</v>
      </c>
      <c r="B630" s="41" t="str">
        <f>IFERROR(VLOOKUP($C630,'CapEx by WBS and CSA'!$A$3:$C$372,3,FALSE),0)</f>
        <v>SS,R,&amp;,I - Wind</v>
      </c>
      <c r="C630" s="46" t="s">
        <v>163</v>
      </c>
      <c r="D630" s="46">
        <v>5327</v>
      </c>
      <c r="E630" s="46" t="s">
        <v>1470</v>
      </c>
      <c r="F630" s="46" t="s">
        <v>1093</v>
      </c>
      <c r="G630" s="46" t="s">
        <v>1035</v>
      </c>
      <c r="H630" s="46" t="s">
        <v>2093</v>
      </c>
      <c r="I630" s="45" t="s">
        <v>1638</v>
      </c>
      <c r="J630" s="56" t="s">
        <v>2717</v>
      </c>
      <c r="K630" s="72">
        <v>64569.95</v>
      </c>
      <c r="L630" s="72">
        <v>0</v>
      </c>
      <c r="M630" s="72">
        <f>IFERROR(VLOOKUP(C630,'CapEx by WBS and CSA'!$A$3:$P$372,16,FALSE),0)</f>
        <v>1637082.7213856585</v>
      </c>
      <c r="N630" s="71"/>
      <c r="O630" s="45" t="s">
        <v>2601</v>
      </c>
      <c r="P630" s="71"/>
    </row>
    <row r="631" spans="1:16" s="41" customFormat="1" x14ac:dyDescent="0.25">
      <c r="A631" s="41" t="str">
        <f>IFERROR(VLOOKUP($C631,'CapEx by WBS and CSA'!$A$3:$C$372,2,FALSE),0)</f>
        <v>CSA0160</v>
      </c>
      <c r="B631" s="41" t="str">
        <f>IFERROR(VLOOKUP($C631,'CapEx by WBS and CSA'!$A$3:$C$372,3,FALSE),0)</f>
        <v>Wind UoP Replacement</v>
      </c>
      <c r="C631" s="46" t="s">
        <v>164</v>
      </c>
      <c r="D631" s="46">
        <v>5327</v>
      </c>
      <c r="E631" s="46" t="s">
        <v>1470</v>
      </c>
      <c r="F631" s="46" t="s">
        <v>1093</v>
      </c>
      <c r="G631" s="46" t="s">
        <v>1035</v>
      </c>
      <c r="H631" s="46" t="s">
        <v>2089</v>
      </c>
      <c r="I631" s="45" t="s">
        <v>1638</v>
      </c>
      <c r="J631" s="59" t="s">
        <v>2118</v>
      </c>
      <c r="K631" s="72">
        <v>2917234.0999999996</v>
      </c>
      <c r="L631" s="72">
        <v>4384899.5999999996</v>
      </c>
      <c r="M631" s="72">
        <f>IFERROR(VLOOKUP(C631,'CapEx by WBS and CSA'!$A$3:$P$372,16,FALSE),0)</f>
        <v>26355087.278541181</v>
      </c>
      <c r="N631" s="71"/>
      <c r="O631" s="45" t="s">
        <v>2601</v>
      </c>
      <c r="P631" s="45" t="s">
        <v>2718</v>
      </c>
    </row>
    <row r="632" spans="1:16" s="41" customFormat="1" x14ac:dyDescent="0.25">
      <c r="A632" s="41">
        <f>IFERROR(VLOOKUP($C632,'CapEx by WBS and CSA'!$A$3:$C$372,2,FALSE),0)</f>
        <v>0</v>
      </c>
      <c r="B632" s="41">
        <f>IFERROR(VLOOKUP($C632,'CapEx by WBS and CSA'!$A$3:$C$372,3,FALSE),0)</f>
        <v>0</v>
      </c>
      <c r="C632" s="46" t="s">
        <v>2719</v>
      </c>
      <c r="D632" s="46">
        <v>5012</v>
      </c>
      <c r="E632" s="46" t="s">
        <v>1393</v>
      </c>
      <c r="F632" s="46" t="s">
        <v>1093</v>
      </c>
      <c r="G632" s="46" t="s">
        <v>1035</v>
      </c>
      <c r="H632" s="46" t="s">
        <v>2089</v>
      </c>
      <c r="I632" s="45">
        <v>0</v>
      </c>
      <c r="J632" s="71"/>
      <c r="K632" s="72">
        <v>0</v>
      </c>
      <c r="L632" s="72">
        <v>0</v>
      </c>
      <c r="M632" s="72">
        <f>IFERROR(VLOOKUP(C632,'CapEx by WBS and CSA'!$A$3:$P$372,16,FALSE),0)</f>
        <v>0</v>
      </c>
      <c r="N632" s="45" t="s">
        <v>2094</v>
      </c>
      <c r="O632" s="45" t="s">
        <v>2091</v>
      </c>
      <c r="P632" s="71"/>
    </row>
    <row r="633" spans="1:16" s="41" customFormat="1" x14ac:dyDescent="0.25">
      <c r="A633" s="41">
        <f>IFERROR(VLOOKUP($C633,'CapEx by WBS and CSA'!$A$3:$C$372,2,FALSE),0)</f>
        <v>0</v>
      </c>
      <c r="B633" s="41">
        <f>IFERROR(VLOOKUP($C633,'CapEx by WBS and CSA'!$A$3:$C$372,3,FALSE),0)</f>
        <v>0</v>
      </c>
      <c r="C633" s="46" t="s">
        <v>2720</v>
      </c>
      <c r="D633" s="46">
        <v>5012</v>
      </c>
      <c r="E633" s="46" t="s">
        <v>1393</v>
      </c>
      <c r="F633" s="46" t="s">
        <v>1093</v>
      </c>
      <c r="G633" s="46" t="s">
        <v>1035</v>
      </c>
      <c r="H633" s="46" t="s">
        <v>2117</v>
      </c>
      <c r="I633" s="45" t="s">
        <v>1633</v>
      </c>
      <c r="J633" s="59">
        <v>43556</v>
      </c>
      <c r="K633" s="72">
        <v>0</v>
      </c>
      <c r="L633" s="72">
        <v>0</v>
      </c>
      <c r="M633" s="72">
        <f>IFERROR(VLOOKUP(C633,'CapEx by WBS and CSA'!$A$3:$P$372,16,FALSE),0)</f>
        <v>0</v>
      </c>
      <c r="N633" s="45" t="s">
        <v>2094</v>
      </c>
      <c r="O633" s="45" t="s">
        <v>2091</v>
      </c>
      <c r="P633" s="71"/>
    </row>
    <row r="634" spans="1:16" s="41" customFormat="1" x14ac:dyDescent="0.25">
      <c r="A634" s="41">
        <f>IFERROR(VLOOKUP($C634,'CapEx by WBS and CSA'!$A$3:$C$372,2,FALSE),0)</f>
        <v>0</v>
      </c>
      <c r="B634" s="41">
        <f>IFERROR(VLOOKUP($C634,'CapEx by WBS and CSA'!$A$3:$C$372,3,FALSE),0)</f>
        <v>0</v>
      </c>
      <c r="C634" s="46" t="s">
        <v>2721</v>
      </c>
      <c r="D634" s="46">
        <v>5017</v>
      </c>
      <c r="E634" s="46" t="s">
        <v>1400</v>
      </c>
      <c r="F634" s="46" t="s">
        <v>1093</v>
      </c>
      <c r="G634" s="46" t="s">
        <v>1035</v>
      </c>
      <c r="H634" s="46" t="s">
        <v>2089</v>
      </c>
      <c r="I634" s="45">
        <v>0</v>
      </c>
      <c r="J634" s="71"/>
      <c r="K634" s="72">
        <v>0</v>
      </c>
      <c r="L634" s="72">
        <v>0</v>
      </c>
      <c r="M634" s="72">
        <f>IFERROR(VLOOKUP(C634,'CapEx by WBS and CSA'!$A$3:$P$372,16,FALSE),0)</f>
        <v>0</v>
      </c>
      <c r="N634" s="45" t="s">
        <v>2094</v>
      </c>
      <c r="O634" s="45" t="s">
        <v>2091</v>
      </c>
      <c r="P634" s="71"/>
    </row>
    <row r="635" spans="1:16" s="41" customFormat="1" x14ac:dyDescent="0.25">
      <c r="A635" s="41">
        <f>IFERROR(VLOOKUP($C635,'CapEx by WBS and CSA'!$A$3:$C$372,2,FALSE),0)</f>
        <v>0</v>
      </c>
      <c r="B635" s="41">
        <f>IFERROR(VLOOKUP($C635,'CapEx by WBS and CSA'!$A$3:$C$372,3,FALSE),0)</f>
        <v>0</v>
      </c>
      <c r="C635" s="46" t="s">
        <v>2722</v>
      </c>
      <c r="D635" s="46">
        <v>5017</v>
      </c>
      <c r="E635" s="46" t="s">
        <v>1400</v>
      </c>
      <c r="F635" s="46" t="s">
        <v>1093</v>
      </c>
      <c r="G635" s="46" t="s">
        <v>1035</v>
      </c>
      <c r="H635" s="46" t="s">
        <v>2089</v>
      </c>
      <c r="I635" s="45" t="s">
        <v>1633</v>
      </c>
      <c r="J635" s="59">
        <v>42705</v>
      </c>
      <c r="K635" s="72">
        <v>0</v>
      </c>
      <c r="L635" s="72">
        <v>0</v>
      </c>
      <c r="M635" s="72">
        <f>IFERROR(VLOOKUP(C635,'CapEx by WBS and CSA'!$A$3:$P$372,16,FALSE),0)</f>
        <v>0</v>
      </c>
      <c r="N635" s="45" t="s">
        <v>2094</v>
      </c>
      <c r="O635" s="45" t="s">
        <v>2091</v>
      </c>
      <c r="P635" s="71"/>
    </row>
    <row r="636" spans="1:16" s="41" customFormat="1" x14ac:dyDescent="0.25">
      <c r="A636" s="41">
        <f>IFERROR(VLOOKUP($C636,'CapEx by WBS and CSA'!$A$3:$C$372,2,FALSE),0)</f>
        <v>0</v>
      </c>
      <c r="B636" s="41">
        <f>IFERROR(VLOOKUP($C636,'CapEx by WBS and CSA'!$A$3:$C$372,3,FALSE),0)</f>
        <v>0</v>
      </c>
      <c r="C636" s="46" t="s">
        <v>2723</v>
      </c>
      <c r="D636" s="46">
        <v>5017</v>
      </c>
      <c r="E636" s="46" t="s">
        <v>1400</v>
      </c>
      <c r="F636" s="46" t="s">
        <v>1093</v>
      </c>
      <c r="G636" s="46" t="s">
        <v>1035</v>
      </c>
      <c r="H636" s="46" t="s">
        <v>2089</v>
      </c>
      <c r="I636" s="45" t="s">
        <v>1633</v>
      </c>
      <c r="J636" s="59">
        <v>42736</v>
      </c>
      <c r="K636" s="72">
        <v>0</v>
      </c>
      <c r="L636" s="72">
        <v>0</v>
      </c>
      <c r="M636" s="72">
        <f>IFERROR(VLOOKUP(C636,'CapEx by WBS and CSA'!$A$3:$P$372,16,FALSE),0)</f>
        <v>0</v>
      </c>
      <c r="N636" s="45" t="s">
        <v>2094</v>
      </c>
      <c r="O636" s="45" t="s">
        <v>2091</v>
      </c>
      <c r="P636" s="71"/>
    </row>
    <row r="637" spans="1:16" s="41" customFormat="1" x14ac:dyDescent="0.25">
      <c r="A637" s="41">
        <f>IFERROR(VLOOKUP($C637,'CapEx by WBS and CSA'!$A$3:$C$372,2,FALSE),0)</f>
        <v>0</v>
      </c>
      <c r="B637" s="41">
        <f>IFERROR(VLOOKUP($C637,'CapEx by WBS and CSA'!$A$3:$C$372,3,FALSE),0)</f>
        <v>0</v>
      </c>
      <c r="C637" s="46" t="s">
        <v>2724</v>
      </c>
      <c r="D637" s="46">
        <v>5017</v>
      </c>
      <c r="E637" s="46" t="s">
        <v>1400</v>
      </c>
      <c r="F637" s="46" t="s">
        <v>1093</v>
      </c>
      <c r="G637" s="46" t="s">
        <v>1035</v>
      </c>
      <c r="H637" s="46" t="s">
        <v>2089</v>
      </c>
      <c r="I637" s="45" t="s">
        <v>1633</v>
      </c>
      <c r="J637" s="59">
        <v>43435</v>
      </c>
      <c r="K637" s="72">
        <v>0</v>
      </c>
      <c r="L637" s="72">
        <v>0</v>
      </c>
      <c r="M637" s="72">
        <f>IFERROR(VLOOKUP(C637,'CapEx by WBS and CSA'!$A$3:$P$372,16,FALSE),0)</f>
        <v>0</v>
      </c>
      <c r="N637" s="45" t="s">
        <v>2094</v>
      </c>
      <c r="O637" s="45" t="s">
        <v>2091</v>
      </c>
      <c r="P637" s="71"/>
    </row>
    <row r="638" spans="1:16" s="41" customFormat="1" x14ac:dyDescent="0.25">
      <c r="A638" s="41">
        <f>IFERROR(VLOOKUP($C638,'CapEx by WBS and CSA'!$A$3:$C$372,2,FALSE),0)</f>
        <v>0</v>
      </c>
      <c r="B638" s="41">
        <f>IFERROR(VLOOKUP($C638,'CapEx by WBS and CSA'!$A$3:$C$372,3,FALSE),0)</f>
        <v>0</v>
      </c>
      <c r="C638" s="46" t="s">
        <v>2725</v>
      </c>
      <c r="D638" s="46">
        <v>5017</v>
      </c>
      <c r="E638" s="46" t="s">
        <v>1400</v>
      </c>
      <c r="F638" s="46" t="s">
        <v>1093</v>
      </c>
      <c r="G638" s="46" t="s">
        <v>1035</v>
      </c>
      <c r="H638" s="46" t="s">
        <v>2117</v>
      </c>
      <c r="I638" s="45" t="s">
        <v>1633</v>
      </c>
      <c r="J638" s="59">
        <v>43435</v>
      </c>
      <c r="K638" s="72">
        <v>0</v>
      </c>
      <c r="L638" s="72">
        <v>0</v>
      </c>
      <c r="M638" s="72">
        <f>IFERROR(VLOOKUP(C638,'CapEx by WBS and CSA'!$A$3:$P$372,16,FALSE),0)</f>
        <v>0</v>
      </c>
      <c r="N638" s="45" t="s">
        <v>2094</v>
      </c>
      <c r="O638" s="45" t="s">
        <v>2091</v>
      </c>
      <c r="P638" s="71"/>
    </row>
    <row r="639" spans="1:16" s="41" customFormat="1" x14ac:dyDescent="0.25">
      <c r="A639" s="41">
        <f>IFERROR(VLOOKUP($C639,'CapEx by WBS and CSA'!$A$3:$C$372,2,FALSE),0)</f>
        <v>0</v>
      </c>
      <c r="B639" s="41">
        <f>IFERROR(VLOOKUP($C639,'CapEx by WBS and CSA'!$A$3:$C$372,3,FALSE),0)</f>
        <v>0</v>
      </c>
      <c r="C639" s="46" t="s">
        <v>2726</v>
      </c>
      <c r="D639" s="46">
        <v>5017</v>
      </c>
      <c r="E639" s="46" t="s">
        <v>1400</v>
      </c>
      <c r="F639" s="46" t="s">
        <v>1093</v>
      </c>
      <c r="G639" s="46" t="s">
        <v>1035</v>
      </c>
      <c r="H639" s="46" t="s">
        <v>2113</v>
      </c>
      <c r="I639" s="45">
        <v>0</v>
      </c>
      <c r="J639" s="71"/>
      <c r="K639" s="72">
        <v>0</v>
      </c>
      <c r="L639" s="72">
        <v>0</v>
      </c>
      <c r="M639" s="72">
        <f>IFERROR(VLOOKUP(C639,'CapEx by WBS and CSA'!$A$3:$P$372,16,FALSE),0)</f>
        <v>0</v>
      </c>
      <c r="N639" s="45" t="s">
        <v>2094</v>
      </c>
      <c r="O639" s="45" t="s">
        <v>2091</v>
      </c>
      <c r="P639" s="71"/>
    </row>
    <row r="640" spans="1:16" s="41" customFormat="1" x14ac:dyDescent="0.25">
      <c r="A640" s="41">
        <f>IFERROR(VLOOKUP($C640,'CapEx by WBS and CSA'!$A$3:$C$372,2,FALSE),0)</f>
        <v>0</v>
      </c>
      <c r="B640" s="41">
        <f>IFERROR(VLOOKUP($C640,'CapEx by WBS and CSA'!$A$3:$C$372,3,FALSE),0)</f>
        <v>0</v>
      </c>
      <c r="C640" s="46" t="s">
        <v>2727</v>
      </c>
      <c r="D640" s="46">
        <v>5327</v>
      </c>
      <c r="E640" s="46" t="s">
        <v>1470</v>
      </c>
      <c r="F640" s="46" t="s">
        <v>1093</v>
      </c>
      <c r="G640" s="46" t="s">
        <v>1035</v>
      </c>
      <c r="H640" s="46" t="s">
        <v>2089</v>
      </c>
      <c r="I640" s="45" t="s">
        <v>1633</v>
      </c>
      <c r="J640" s="59">
        <v>42979</v>
      </c>
      <c r="K640" s="72">
        <v>0</v>
      </c>
      <c r="L640" s="72">
        <v>0</v>
      </c>
      <c r="M640" s="72">
        <f>IFERROR(VLOOKUP(C640,'CapEx by WBS and CSA'!$A$3:$P$372,16,FALSE),0)</f>
        <v>0</v>
      </c>
      <c r="N640" s="45" t="s">
        <v>2094</v>
      </c>
      <c r="O640" s="45" t="s">
        <v>2091</v>
      </c>
      <c r="P640" s="71"/>
    </row>
    <row r="641" spans="1:16" s="41" customFormat="1" x14ac:dyDescent="0.25">
      <c r="A641" s="41">
        <f>IFERROR(VLOOKUP($C641,'CapEx by WBS and CSA'!$A$3:$C$372,2,FALSE),0)</f>
        <v>0</v>
      </c>
      <c r="B641" s="41">
        <f>IFERROR(VLOOKUP($C641,'CapEx by WBS and CSA'!$A$3:$C$372,3,FALSE),0)</f>
        <v>0</v>
      </c>
      <c r="C641" s="46" t="s">
        <v>2728</v>
      </c>
      <c r="D641" s="46">
        <v>5329</v>
      </c>
      <c r="E641" s="46" t="s">
        <v>1475</v>
      </c>
      <c r="F641" s="46" t="s">
        <v>1033</v>
      </c>
      <c r="G641" s="46" t="s">
        <v>1035</v>
      </c>
      <c r="H641" s="46" t="s">
        <v>2089</v>
      </c>
      <c r="I641" s="45" t="s">
        <v>1633</v>
      </c>
      <c r="J641" s="59">
        <v>42887</v>
      </c>
      <c r="K641" s="72">
        <v>0</v>
      </c>
      <c r="L641" s="72">
        <v>0</v>
      </c>
      <c r="M641" s="72">
        <f>IFERROR(VLOOKUP(C641,'CapEx by WBS and CSA'!$A$3:$P$372,16,FALSE),0)</f>
        <v>0</v>
      </c>
      <c r="N641" s="45" t="s">
        <v>2094</v>
      </c>
      <c r="O641" s="45" t="s">
        <v>2091</v>
      </c>
      <c r="P641" s="71"/>
    </row>
    <row r="642" spans="1:16" s="41" customFormat="1" x14ac:dyDescent="0.25">
      <c r="A642" s="41">
        <f>IFERROR(VLOOKUP($C642,'CapEx by WBS and CSA'!$A$3:$C$372,2,FALSE),0)</f>
        <v>0</v>
      </c>
      <c r="B642" s="41">
        <f>IFERROR(VLOOKUP($C642,'CapEx by WBS and CSA'!$A$3:$C$372,3,FALSE),0)</f>
        <v>0</v>
      </c>
      <c r="C642" s="46" t="s">
        <v>2729</v>
      </c>
      <c r="D642" s="46">
        <v>5009</v>
      </c>
      <c r="E642" s="46" t="s">
        <v>1387</v>
      </c>
      <c r="F642" s="46" t="s">
        <v>1093</v>
      </c>
      <c r="G642" s="46" t="s">
        <v>1035</v>
      </c>
      <c r="H642" s="46" t="s">
        <v>2113</v>
      </c>
      <c r="I642" s="45" t="s">
        <v>1633</v>
      </c>
      <c r="J642" s="59">
        <v>45992</v>
      </c>
      <c r="K642" s="72">
        <v>0</v>
      </c>
      <c r="L642" s="72">
        <v>0</v>
      </c>
      <c r="M642" s="72">
        <f>IFERROR(VLOOKUP(C642,'CapEx by WBS and CSA'!$A$3:$P$372,16,FALSE),0)</f>
        <v>0</v>
      </c>
      <c r="N642" s="45" t="s">
        <v>2094</v>
      </c>
      <c r="O642" s="45" t="s">
        <v>2091</v>
      </c>
      <c r="P642" s="71"/>
    </row>
    <row r="643" spans="1:16" s="41" customFormat="1" x14ac:dyDescent="0.25">
      <c r="A643" s="41">
        <f>IFERROR(VLOOKUP($C643,'CapEx by WBS and CSA'!$A$3:$C$372,2,FALSE),0)</f>
        <v>0</v>
      </c>
      <c r="B643" s="41">
        <f>IFERROR(VLOOKUP($C643,'CapEx by WBS and CSA'!$A$3:$C$372,3,FALSE),0)</f>
        <v>0</v>
      </c>
      <c r="C643" s="46" t="s">
        <v>2730</v>
      </c>
      <c r="D643" s="46">
        <v>5009</v>
      </c>
      <c r="E643" s="46" t="s">
        <v>1387</v>
      </c>
      <c r="F643" s="46" t="s">
        <v>1093</v>
      </c>
      <c r="G643" s="46" t="s">
        <v>1035</v>
      </c>
      <c r="H643" s="46" t="s">
        <v>2129</v>
      </c>
      <c r="I643" s="45" t="s">
        <v>1633</v>
      </c>
      <c r="J643" s="59">
        <v>44136</v>
      </c>
      <c r="K643" s="72">
        <v>0</v>
      </c>
      <c r="L643" s="72">
        <v>0</v>
      </c>
      <c r="M643" s="72">
        <f>IFERROR(VLOOKUP(C643,'CapEx by WBS and CSA'!$A$3:$P$372,16,FALSE),0)</f>
        <v>0</v>
      </c>
      <c r="N643" s="45" t="s">
        <v>2094</v>
      </c>
      <c r="O643" s="45" t="s">
        <v>2091</v>
      </c>
      <c r="P643" s="71"/>
    </row>
    <row r="644" spans="1:16" s="41" customFormat="1" x14ac:dyDescent="0.25">
      <c r="A644" s="41" t="str">
        <f>IFERROR(VLOOKUP($C644,'CapEx by WBS and CSA'!$A$3:$C$372,2,FALSE),0)</f>
        <v>CSA0114</v>
      </c>
      <c r="B644" s="41" t="str">
        <f>IFERROR(VLOOKUP($C644,'CapEx by WBS and CSA'!$A$3:$C$372,3,FALSE),0)</f>
        <v>Colstrip Remediation</v>
      </c>
      <c r="C644" s="46" t="s">
        <v>165</v>
      </c>
      <c r="D644" s="46">
        <v>5012</v>
      </c>
      <c r="E644" s="46" t="s">
        <v>1393</v>
      </c>
      <c r="F644" s="46" t="s">
        <v>1093</v>
      </c>
      <c r="G644" s="46" t="s">
        <v>1035</v>
      </c>
      <c r="H644" s="46" t="s">
        <v>2129</v>
      </c>
      <c r="I644" s="45" t="s">
        <v>1633</v>
      </c>
      <c r="J644" s="59">
        <v>54027</v>
      </c>
      <c r="K644" s="72">
        <v>2757342.29</v>
      </c>
      <c r="L644" s="72">
        <v>4295200.0005000001</v>
      </c>
      <c r="M644" s="72">
        <f>IFERROR(VLOOKUP(C644,'CapEx by WBS and CSA'!$A$3:$P$372,16,FALSE),0)</f>
        <v>18936491.337752886</v>
      </c>
      <c r="N644" s="71"/>
      <c r="O644" s="71"/>
      <c r="P644" s="71"/>
    </row>
    <row r="645" spans="1:16" s="41" customFormat="1" x14ac:dyDescent="0.25">
      <c r="A645" s="41">
        <f>IFERROR(VLOOKUP($C645,'CapEx by WBS and CSA'!$A$3:$C$372,2,FALSE),0)</f>
        <v>0</v>
      </c>
      <c r="B645" s="41">
        <f>IFERROR(VLOOKUP($C645,'CapEx by WBS and CSA'!$A$3:$C$372,3,FALSE),0)</f>
        <v>0</v>
      </c>
      <c r="C645" s="46" t="s">
        <v>2731</v>
      </c>
      <c r="D645" s="46">
        <v>5012</v>
      </c>
      <c r="E645" s="46" t="s">
        <v>1393</v>
      </c>
      <c r="F645" s="46" t="s">
        <v>1093</v>
      </c>
      <c r="G645" s="46" t="s">
        <v>1035</v>
      </c>
      <c r="H645" s="46" t="s">
        <v>2129</v>
      </c>
      <c r="I645" s="45" t="s">
        <v>1633</v>
      </c>
      <c r="J645" s="59">
        <v>54027</v>
      </c>
      <c r="K645" s="72">
        <v>0</v>
      </c>
      <c r="L645" s="72">
        <v>0</v>
      </c>
      <c r="M645" s="72">
        <f>IFERROR(VLOOKUP(C645,'CapEx by WBS and CSA'!$A$3:$P$372,16,FALSE),0)</f>
        <v>0</v>
      </c>
      <c r="N645" s="45" t="s">
        <v>2240</v>
      </c>
      <c r="O645" s="45" t="s">
        <v>2091</v>
      </c>
      <c r="P645" s="71"/>
    </row>
    <row r="646" spans="1:16" s="41" customFormat="1" x14ac:dyDescent="0.25">
      <c r="A646" s="41" t="str">
        <f>IFERROR(VLOOKUP($C646,'CapEx by WBS and CSA'!$A$3:$C$372,2,FALSE),0)</f>
        <v>CSA0114</v>
      </c>
      <c r="B646" s="41" t="str">
        <f>IFERROR(VLOOKUP($C646,'CapEx by WBS and CSA'!$A$3:$C$372,3,FALSE),0)</f>
        <v>Colstrip Remediation</v>
      </c>
      <c r="C646" s="46" t="s">
        <v>166</v>
      </c>
      <c r="D646" s="46">
        <v>5012</v>
      </c>
      <c r="E646" s="46" t="s">
        <v>1393</v>
      </c>
      <c r="F646" s="46" t="s">
        <v>1093</v>
      </c>
      <c r="G646" s="46" t="s">
        <v>1035</v>
      </c>
      <c r="H646" s="46" t="s">
        <v>2129</v>
      </c>
      <c r="I646" s="45" t="s">
        <v>1633</v>
      </c>
      <c r="J646" s="59">
        <v>54027</v>
      </c>
      <c r="K646" s="72">
        <v>1108522.83</v>
      </c>
      <c r="L646" s="72">
        <v>2074883.9835000001</v>
      </c>
      <c r="M646" s="72">
        <f>IFERROR(VLOOKUP(C646,'CapEx by WBS and CSA'!$A$3:$P$372,16,FALSE),0)</f>
        <v>74979559.662247106</v>
      </c>
      <c r="N646" s="71"/>
      <c r="O646" s="71"/>
      <c r="P646" s="71"/>
    </row>
    <row r="647" spans="1:16" s="41" customFormat="1" x14ac:dyDescent="0.25">
      <c r="A647" s="41">
        <f>IFERROR(VLOOKUP($C647,'CapEx by WBS and CSA'!$A$3:$C$372,2,FALSE),0)</f>
        <v>0</v>
      </c>
      <c r="B647" s="41">
        <f>IFERROR(VLOOKUP($C647,'CapEx by WBS and CSA'!$A$3:$C$372,3,FALSE),0)</f>
        <v>0</v>
      </c>
      <c r="C647" s="46" t="s">
        <v>2732</v>
      </c>
      <c r="D647" s="46">
        <v>5012</v>
      </c>
      <c r="E647" s="46" t="s">
        <v>1393</v>
      </c>
      <c r="F647" s="46" t="s">
        <v>1093</v>
      </c>
      <c r="G647" s="46" t="s">
        <v>1035</v>
      </c>
      <c r="H647" s="46" t="s">
        <v>2100</v>
      </c>
      <c r="I647" s="45" t="s">
        <v>1633</v>
      </c>
      <c r="J647" s="59">
        <v>54027</v>
      </c>
      <c r="K647" s="72">
        <v>0</v>
      </c>
      <c r="L647" s="72">
        <v>0</v>
      </c>
      <c r="M647" s="72">
        <f>IFERROR(VLOOKUP(C647,'CapEx by WBS and CSA'!$A$3:$P$372,16,FALSE),0)</f>
        <v>0</v>
      </c>
      <c r="N647" s="45" t="s">
        <v>2240</v>
      </c>
      <c r="O647" s="45" t="s">
        <v>2091</v>
      </c>
      <c r="P647" s="71"/>
    </row>
    <row r="648" spans="1:16" s="41" customFormat="1" x14ac:dyDescent="0.25">
      <c r="A648" s="41" t="str">
        <f>IFERROR(VLOOKUP($C648,'CapEx by WBS and CSA'!$A$3:$C$372,2,FALSE),0)</f>
        <v>CSA0146</v>
      </c>
      <c r="B648" s="41" t="str">
        <f>IFERROR(VLOOKUP($C648,'CapEx by WBS and CSA'!$A$3:$C$372,3,FALSE),0)</f>
        <v>SS,R,&amp;I - Thermal North</v>
      </c>
      <c r="C648" s="46" t="s">
        <v>167</v>
      </c>
      <c r="D648" s="46">
        <v>5050</v>
      </c>
      <c r="E648" s="46" t="s">
        <v>1426</v>
      </c>
      <c r="F648" s="46" t="s">
        <v>1093</v>
      </c>
      <c r="G648" s="46" t="s">
        <v>1035</v>
      </c>
      <c r="H648" s="46" t="s">
        <v>2113</v>
      </c>
      <c r="I648" s="45" t="s">
        <v>1650</v>
      </c>
      <c r="J648" s="59" t="s">
        <v>1696</v>
      </c>
      <c r="K648" s="72">
        <v>0</v>
      </c>
      <c r="L648" s="72">
        <v>11199.9</v>
      </c>
      <c r="M648" s="72">
        <f>IFERROR(VLOOKUP(C648,'CapEx by WBS and CSA'!$A$3:$P$372,16,FALSE),0)</f>
        <v>57494.470419063167</v>
      </c>
      <c r="N648" s="71"/>
      <c r="O648" s="45" t="s">
        <v>2601</v>
      </c>
      <c r="P648" s="71"/>
    </row>
    <row r="649" spans="1:16" s="41" customFormat="1" x14ac:dyDescent="0.25">
      <c r="A649" s="41" t="str">
        <f>IFERROR(VLOOKUP($C649,'CapEx by WBS and CSA'!$A$3:$C$372,2,FALSE),0)</f>
        <v>CSA0034</v>
      </c>
      <c r="B649" s="41" t="str">
        <f>IFERROR(VLOOKUP($C649,'CapEx by WBS and CSA'!$A$3:$C$372,3,FALSE),0)</f>
        <v>Distributed Energy Resources Demonstrations</v>
      </c>
      <c r="C649" s="46" t="s">
        <v>169</v>
      </c>
      <c r="D649" s="46">
        <v>4411</v>
      </c>
      <c r="E649" s="46" t="s">
        <v>1308</v>
      </c>
      <c r="F649" s="46" t="s">
        <v>868</v>
      </c>
      <c r="G649" s="46" t="s">
        <v>868</v>
      </c>
      <c r="H649" s="46" t="s">
        <v>2293</v>
      </c>
      <c r="I649" s="45" t="s">
        <v>1633</v>
      </c>
      <c r="J649" s="59">
        <v>45170</v>
      </c>
      <c r="K649" s="72">
        <v>1384543.31</v>
      </c>
      <c r="L649" s="72">
        <v>3999999.6817286001</v>
      </c>
      <c r="M649" s="72">
        <f>IFERROR(VLOOKUP(C649,'CapEx by WBS and CSA'!$A$3:$P$372,16,FALSE),0)</f>
        <v>54602.498345928798</v>
      </c>
      <c r="N649" s="45" t="s">
        <v>2733</v>
      </c>
      <c r="O649" s="45" t="s">
        <v>2146</v>
      </c>
      <c r="P649" s="45" t="s">
        <v>2734</v>
      </c>
    </row>
    <row r="650" spans="1:16" s="41" customFormat="1" x14ac:dyDescent="0.25">
      <c r="A650" s="41">
        <f>IFERROR(VLOOKUP($C650,'CapEx by WBS and CSA'!$A$3:$C$372,2,FALSE),0)</f>
        <v>0</v>
      </c>
      <c r="B650" s="41">
        <f>IFERROR(VLOOKUP($C650,'CapEx by WBS and CSA'!$A$3:$C$372,3,FALSE),0)</f>
        <v>0</v>
      </c>
      <c r="C650" s="46" t="s">
        <v>2735</v>
      </c>
      <c r="D650" s="46">
        <v>4411</v>
      </c>
      <c r="E650" s="46" t="s">
        <v>1308</v>
      </c>
      <c r="F650" s="46" t="s">
        <v>868</v>
      </c>
      <c r="G650" s="46" t="s">
        <v>868</v>
      </c>
      <c r="H650" s="46" t="s">
        <v>2293</v>
      </c>
      <c r="I650" s="45" t="s">
        <v>1633</v>
      </c>
      <c r="J650" s="59">
        <v>47818</v>
      </c>
      <c r="K650" s="72">
        <v>0</v>
      </c>
      <c r="L650" s="72">
        <v>13100011.000000199</v>
      </c>
      <c r="M650" s="72">
        <f>IFERROR(VLOOKUP(C650,'CapEx by WBS and CSA'!$A$3:$P$372,16,FALSE),0)</f>
        <v>0</v>
      </c>
      <c r="N650" s="45" t="s">
        <v>2094</v>
      </c>
      <c r="O650" s="45" t="s">
        <v>2091</v>
      </c>
      <c r="P650" s="45" t="s">
        <v>2736</v>
      </c>
    </row>
    <row r="651" spans="1:16" s="41" customFormat="1" x14ac:dyDescent="0.25">
      <c r="A651" s="41">
        <f>IFERROR(VLOOKUP($C651,'CapEx by WBS and CSA'!$A$3:$C$372,2,FALSE),0)</f>
        <v>0</v>
      </c>
      <c r="B651" s="41">
        <f>IFERROR(VLOOKUP($C651,'CapEx by WBS and CSA'!$A$3:$C$372,3,FALSE),0)</f>
        <v>0</v>
      </c>
      <c r="C651" s="46" t="s">
        <v>2737</v>
      </c>
      <c r="D651" s="46">
        <v>6008</v>
      </c>
      <c r="E651" s="46" t="s">
        <v>1519</v>
      </c>
      <c r="F651" s="46" t="s">
        <v>1033</v>
      </c>
      <c r="G651" s="46" t="s">
        <v>1035</v>
      </c>
      <c r="H651" s="46" t="s">
        <v>2113</v>
      </c>
      <c r="I651" s="45" t="s">
        <v>1638</v>
      </c>
      <c r="J651" s="59" t="s">
        <v>2118</v>
      </c>
      <c r="K651" s="72">
        <v>0</v>
      </c>
      <c r="L651" s="72">
        <v>0</v>
      </c>
      <c r="M651" s="72">
        <f>IFERROR(VLOOKUP(C651,'CapEx by WBS and CSA'!$A$3:$P$372,16,FALSE),0)</f>
        <v>0</v>
      </c>
      <c r="N651" s="71"/>
      <c r="O651" s="45" t="s">
        <v>2601</v>
      </c>
      <c r="P651" s="71"/>
    </row>
    <row r="652" spans="1:16" s="41" customFormat="1" x14ac:dyDescent="0.25">
      <c r="A652" s="41">
        <f>IFERROR(VLOOKUP($C652,'CapEx by WBS and CSA'!$A$3:$C$372,2,FALSE),0)</f>
        <v>0</v>
      </c>
      <c r="B652" s="41">
        <f>IFERROR(VLOOKUP($C652,'CapEx by WBS and CSA'!$A$3:$C$372,3,FALSE),0)</f>
        <v>0</v>
      </c>
      <c r="C652" s="46" t="s">
        <v>2738</v>
      </c>
      <c r="D652" s="46">
        <v>5024</v>
      </c>
      <c r="E652" s="46" t="s">
        <v>1093</v>
      </c>
      <c r="F652" s="46" t="s">
        <v>1414</v>
      </c>
      <c r="G652" s="46" t="s">
        <v>1035</v>
      </c>
      <c r="H652" s="46" t="s">
        <v>2100</v>
      </c>
      <c r="I652" s="45" t="s">
        <v>1633</v>
      </c>
      <c r="J652" s="59">
        <v>45992</v>
      </c>
      <c r="K652" s="72">
        <v>2057.4300000000344</v>
      </c>
      <c r="L652" s="72">
        <v>0</v>
      </c>
      <c r="M652" s="72">
        <f>IFERROR(VLOOKUP(C652,'CapEx by WBS and CSA'!$A$3:$P$372,16,FALSE),0)</f>
        <v>0</v>
      </c>
      <c r="N652" s="71"/>
      <c r="O652" s="45" t="s">
        <v>2601</v>
      </c>
      <c r="P652" s="71"/>
    </row>
    <row r="653" spans="1:16" s="41" customFormat="1" x14ac:dyDescent="0.25">
      <c r="A653" s="41" t="str">
        <f>IFERROR(VLOOKUP($C653,'CapEx by WBS and CSA'!$A$3:$C$372,2,FALSE),0)</f>
        <v>CSA0146</v>
      </c>
      <c r="B653" s="41" t="str">
        <f>IFERROR(VLOOKUP($C653,'CapEx by WBS and CSA'!$A$3:$C$372,3,FALSE),0)</f>
        <v>SS,R,&amp;I - Thermal North</v>
      </c>
      <c r="C653" s="46" t="s">
        <v>171</v>
      </c>
      <c r="D653" s="46">
        <v>5009</v>
      </c>
      <c r="E653" s="46" t="s">
        <v>1387</v>
      </c>
      <c r="F653" s="46" t="s">
        <v>1093</v>
      </c>
      <c r="G653" s="46" t="s">
        <v>1035</v>
      </c>
      <c r="H653" s="46" t="s">
        <v>2100</v>
      </c>
      <c r="I653" s="45" t="s">
        <v>1638</v>
      </c>
      <c r="J653" s="56" t="s">
        <v>2739</v>
      </c>
      <c r="K653" s="72">
        <v>0</v>
      </c>
      <c r="L653" s="72">
        <v>0</v>
      </c>
      <c r="M653" s="72">
        <f>IFERROR(VLOOKUP(C653,'CapEx by WBS and CSA'!$A$3:$P$372,16,FALSE),0)</f>
        <v>636799.71605773224</v>
      </c>
      <c r="N653" s="71"/>
      <c r="O653" s="45" t="s">
        <v>2601</v>
      </c>
      <c r="P653" s="71"/>
    </row>
    <row r="654" spans="1:16" s="41" customFormat="1" x14ac:dyDescent="0.25">
      <c r="A654" s="41">
        <f>IFERROR(VLOOKUP($C654,'CapEx by WBS and CSA'!$A$3:$C$372,2,FALSE),0)</f>
        <v>0</v>
      </c>
      <c r="B654" s="41">
        <f>IFERROR(VLOOKUP($C654,'CapEx by WBS and CSA'!$A$3:$C$372,3,FALSE),0)</f>
        <v>0</v>
      </c>
      <c r="C654" s="46" t="s">
        <v>2740</v>
      </c>
      <c r="D654" s="46">
        <v>5009</v>
      </c>
      <c r="E654" s="46" t="s">
        <v>1387</v>
      </c>
      <c r="F654" s="46" t="s">
        <v>1093</v>
      </c>
      <c r="G654" s="46" t="s">
        <v>1035</v>
      </c>
      <c r="H654" s="46" t="s">
        <v>2100</v>
      </c>
      <c r="I654" s="45" t="s">
        <v>1638</v>
      </c>
      <c r="J654" s="59" t="s">
        <v>2741</v>
      </c>
      <c r="K654" s="72">
        <v>0</v>
      </c>
      <c r="L654" s="72">
        <v>0</v>
      </c>
      <c r="M654" s="72">
        <f>IFERROR(VLOOKUP(C654,'CapEx by WBS and CSA'!$A$3:$P$372,16,FALSE),0)</f>
        <v>0</v>
      </c>
      <c r="N654" s="71"/>
      <c r="O654" s="45" t="s">
        <v>2601</v>
      </c>
      <c r="P654" s="71"/>
    </row>
    <row r="655" spans="1:16" s="41" customFormat="1" x14ac:dyDescent="0.25">
      <c r="A655" s="41">
        <f>IFERROR(VLOOKUP($C655,'CapEx by WBS and CSA'!$A$3:$C$372,2,FALSE),0)</f>
        <v>0</v>
      </c>
      <c r="B655" s="41">
        <f>IFERROR(VLOOKUP($C655,'CapEx by WBS and CSA'!$A$3:$C$372,3,FALSE),0)</f>
        <v>0</v>
      </c>
      <c r="C655" s="46" t="s">
        <v>2742</v>
      </c>
      <c r="D655" s="46">
        <v>5024</v>
      </c>
      <c r="E655" s="46" t="s">
        <v>1093</v>
      </c>
      <c r="F655" s="46" t="s">
        <v>1414</v>
      </c>
      <c r="G655" s="46" t="s">
        <v>1035</v>
      </c>
      <c r="H655" s="46" t="s">
        <v>2100</v>
      </c>
      <c r="I655" s="45" t="s">
        <v>1633</v>
      </c>
      <c r="J655" s="59">
        <v>45992</v>
      </c>
      <c r="K655" s="72">
        <v>0</v>
      </c>
      <c r="L655" s="72">
        <v>0</v>
      </c>
      <c r="M655" s="72">
        <f>IFERROR(VLOOKUP(C655,'CapEx by WBS and CSA'!$A$3:$P$372,16,FALSE),0)</f>
        <v>0</v>
      </c>
      <c r="N655" s="71"/>
      <c r="O655" s="45" t="s">
        <v>2601</v>
      </c>
      <c r="P655" s="45" t="s">
        <v>2743</v>
      </c>
    </row>
    <row r="656" spans="1:16" s="41" customFormat="1" x14ac:dyDescent="0.25">
      <c r="A656" s="41">
        <f>IFERROR(VLOOKUP($C656,'CapEx by WBS and CSA'!$A$3:$C$372,2,FALSE),0)</f>
        <v>0</v>
      </c>
      <c r="B656" s="41">
        <f>IFERROR(VLOOKUP($C656,'CapEx by WBS and CSA'!$A$3:$C$372,3,FALSE),0)</f>
        <v>0</v>
      </c>
      <c r="C656" s="49" t="s">
        <v>2744</v>
      </c>
      <c r="D656" s="45">
        <v>1203</v>
      </c>
      <c r="E656" s="46" t="s">
        <v>2300</v>
      </c>
      <c r="F656" s="46" t="s">
        <v>534</v>
      </c>
      <c r="G656" s="46" t="s">
        <v>534</v>
      </c>
      <c r="H656" s="46" t="s">
        <v>2745</v>
      </c>
      <c r="I656" s="45" t="s">
        <v>1633</v>
      </c>
      <c r="J656" s="59">
        <v>45261</v>
      </c>
      <c r="K656" s="72">
        <v>0</v>
      </c>
      <c r="L656" s="72">
        <v>0</v>
      </c>
      <c r="M656" s="72">
        <f>IFERROR(VLOOKUP(C656,'CapEx by WBS and CSA'!$A$3:$P$372,16,FALSE),0)</f>
        <v>0</v>
      </c>
      <c r="N656" s="71"/>
      <c r="O656" s="71"/>
      <c r="P656" s="71"/>
    </row>
    <row r="657" spans="1:16" s="41" customFormat="1" x14ac:dyDescent="0.25">
      <c r="A657" s="41">
        <f>IFERROR(VLOOKUP($C657,'CapEx by WBS and CSA'!$A$3:$C$372,2,FALSE),0)</f>
        <v>0</v>
      </c>
      <c r="B657" s="41">
        <f>IFERROR(VLOOKUP($C657,'CapEx by WBS and CSA'!$A$3:$C$372,3,FALSE),0)</f>
        <v>0</v>
      </c>
      <c r="C657" s="49" t="s">
        <v>2746</v>
      </c>
      <c r="D657" s="45">
        <v>1203</v>
      </c>
      <c r="E657" s="46" t="s">
        <v>2300</v>
      </c>
      <c r="F657" s="46" t="s">
        <v>534</v>
      </c>
      <c r="G657" s="46" t="s">
        <v>534</v>
      </c>
      <c r="H657" s="46" t="s">
        <v>2745</v>
      </c>
      <c r="I657" s="45" t="s">
        <v>1633</v>
      </c>
      <c r="J657" s="59">
        <v>45261</v>
      </c>
      <c r="K657" s="72">
        <v>0</v>
      </c>
      <c r="L657" s="72">
        <v>0</v>
      </c>
      <c r="M657" s="72">
        <f>IFERROR(VLOOKUP(C657,'CapEx by WBS and CSA'!$A$3:$P$372,16,FALSE),0)</f>
        <v>0</v>
      </c>
      <c r="N657" s="71"/>
      <c r="O657" s="71"/>
      <c r="P657" s="71"/>
    </row>
    <row r="658" spans="1:16" s="41" customFormat="1" x14ac:dyDescent="0.25">
      <c r="A658" s="41">
        <f>IFERROR(VLOOKUP($C658,'CapEx by WBS and CSA'!$A$3:$C$372,2,FALSE),0)</f>
        <v>0</v>
      </c>
      <c r="B658" s="41">
        <f>IFERROR(VLOOKUP($C658,'CapEx by WBS and CSA'!$A$3:$C$372,3,FALSE),0)</f>
        <v>0</v>
      </c>
      <c r="C658" s="49" t="s">
        <v>2747</v>
      </c>
      <c r="D658" s="45">
        <v>1203</v>
      </c>
      <c r="E658" s="46" t="s">
        <v>2300</v>
      </c>
      <c r="F658" s="46" t="s">
        <v>534</v>
      </c>
      <c r="G658" s="46" t="s">
        <v>534</v>
      </c>
      <c r="H658" s="46" t="s">
        <v>2745</v>
      </c>
      <c r="I658" s="45" t="s">
        <v>1650</v>
      </c>
      <c r="J658" s="59" t="s">
        <v>1651</v>
      </c>
      <c r="K658" s="72">
        <v>0</v>
      </c>
      <c r="L658" s="72">
        <v>0</v>
      </c>
      <c r="M658" s="72">
        <f>IFERROR(VLOOKUP(C658,'CapEx by WBS and CSA'!$A$3:$P$372,16,FALSE),0)</f>
        <v>0</v>
      </c>
      <c r="N658" s="71"/>
      <c r="O658" s="71"/>
      <c r="P658" s="71"/>
    </row>
    <row r="659" spans="1:16" s="41" customFormat="1" x14ac:dyDescent="0.25">
      <c r="A659" s="41">
        <f>IFERROR(VLOOKUP($C659,'CapEx by WBS and CSA'!$A$3:$C$372,2,FALSE),0)</f>
        <v>0</v>
      </c>
      <c r="B659" s="41">
        <f>IFERROR(VLOOKUP($C659,'CapEx by WBS and CSA'!$A$3:$C$372,3,FALSE),0)</f>
        <v>0</v>
      </c>
      <c r="C659" s="49" t="s">
        <v>2748</v>
      </c>
      <c r="D659" s="45">
        <v>1209</v>
      </c>
      <c r="E659" s="46" t="s">
        <v>651</v>
      </c>
      <c r="F659" s="46" t="s">
        <v>651</v>
      </c>
      <c r="G659" s="46" t="s">
        <v>534</v>
      </c>
      <c r="H659" s="46" t="s">
        <v>2745</v>
      </c>
      <c r="I659" s="45" t="s">
        <v>1633</v>
      </c>
      <c r="J659" s="59">
        <v>46722</v>
      </c>
      <c r="K659" s="72">
        <v>0</v>
      </c>
      <c r="L659" s="72">
        <v>0</v>
      </c>
      <c r="M659" s="72">
        <f>IFERROR(VLOOKUP(C659,'CapEx by WBS and CSA'!$A$3:$P$372,16,FALSE),0)</f>
        <v>0</v>
      </c>
      <c r="N659" s="71"/>
      <c r="O659" s="71"/>
      <c r="P659" s="71"/>
    </row>
    <row r="660" spans="1:16" s="41" customFormat="1" x14ac:dyDescent="0.25">
      <c r="A660" s="41">
        <f>IFERROR(VLOOKUP($C660,'CapEx by WBS and CSA'!$A$3:$C$372,2,FALSE),0)</f>
        <v>0</v>
      </c>
      <c r="B660" s="41">
        <f>IFERROR(VLOOKUP($C660,'CapEx by WBS and CSA'!$A$3:$C$372,3,FALSE),0)</f>
        <v>0</v>
      </c>
      <c r="C660" s="49" t="s">
        <v>2749</v>
      </c>
      <c r="D660" s="45">
        <v>1203</v>
      </c>
      <c r="E660" s="46" t="s">
        <v>2300</v>
      </c>
      <c r="F660" s="46" t="s">
        <v>534</v>
      </c>
      <c r="G660" s="46" t="s">
        <v>534</v>
      </c>
      <c r="H660" s="46" t="s">
        <v>2745</v>
      </c>
      <c r="I660" s="45" t="s">
        <v>1650</v>
      </c>
      <c r="J660" s="59" t="s">
        <v>1651</v>
      </c>
      <c r="K660" s="72">
        <v>0</v>
      </c>
      <c r="L660" s="72">
        <v>0</v>
      </c>
      <c r="M660" s="72">
        <f>IFERROR(VLOOKUP(C660,'CapEx by WBS and CSA'!$A$3:$P$372,16,FALSE),0)</f>
        <v>0</v>
      </c>
      <c r="N660" s="71"/>
      <c r="O660" s="71"/>
      <c r="P660" s="71"/>
    </row>
    <row r="661" spans="1:16" s="41" customFormat="1" x14ac:dyDescent="0.25">
      <c r="A661" s="41" t="str">
        <f>IFERROR(VLOOKUP($C661,'CapEx by WBS and CSA'!$A$3:$C$372,2,FALSE),0)</f>
        <v>CSA0215</v>
      </c>
      <c r="B661" s="41" t="str">
        <f>IFERROR(VLOOKUP($C661,'CapEx by WBS and CSA'!$A$3:$C$372,3,FALSE),0)</f>
        <v>Alternative Fuels Supply Procurement (RNG)</v>
      </c>
      <c r="C661" s="49" t="s">
        <v>172</v>
      </c>
      <c r="D661" s="45">
        <v>5008</v>
      </c>
      <c r="E661" s="46" t="s">
        <v>1093</v>
      </c>
      <c r="F661" s="46" t="s">
        <v>1093</v>
      </c>
      <c r="G661" s="46" t="s">
        <v>1035</v>
      </c>
      <c r="H661" s="46" t="s">
        <v>2745</v>
      </c>
      <c r="I661" s="45" t="s">
        <v>1633</v>
      </c>
      <c r="J661" s="59">
        <v>46722</v>
      </c>
      <c r="K661" s="72">
        <v>0</v>
      </c>
      <c r="L661" s="72">
        <v>0</v>
      </c>
      <c r="M661" s="72">
        <f>IFERROR(VLOOKUP(C661,'CapEx by WBS and CSA'!$A$3:$P$372,16,FALSE),0)</f>
        <v>14987252.597771306</v>
      </c>
      <c r="N661" s="71"/>
      <c r="O661" s="71"/>
      <c r="P661" s="71"/>
    </row>
    <row r="662" spans="1:16" s="41" customFormat="1" x14ac:dyDescent="0.25">
      <c r="A662" s="41">
        <f>IFERROR(VLOOKUP($C662,'CapEx by WBS and CSA'!$A$3:$C$372,2,FALSE),0)</f>
        <v>0</v>
      </c>
      <c r="B662" s="41">
        <f>IFERROR(VLOOKUP($C662,'CapEx by WBS and CSA'!$A$3:$C$372,3,FALSE),0)</f>
        <v>0</v>
      </c>
      <c r="C662" s="49" t="s">
        <v>2750</v>
      </c>
      <c r="D662" s="45">
        <v>1436</v>
      </c>
      <c r="E662" s="46" t="s">
        <v>943</v>
      </c>
      <c r="F662" s="46" t="s">
        <v>868</v>
      </c>
      <c r="G662" s="46" t="s">
        <v>868</v>
      </c>
      <c r="H662" s="46" t="s">
        <v>2745</v>
      </c>
      <c r="I662" s="45" t="s">
        <v>1650</v>
      </c>
      <c r="J662" s="59" t="s">
        <v>1651</v>
      </c>
      <c r="K662" s="72">
        <v>0</v>
      </c>
      <c r="L662" s="72">
        <v>0</v>
      </c>
      <c r="M662" s="72">
        <f>IFERROR(VLOOKUP(C662,'CapEx by WBS and CSA'!$A$3:$P$372,16,FALSE),0)</f>
        <v>0</v>
      </c>
      <c r="N662" s="71"/>
      <c r="O662" s="45" t="s">
        <v>2146</v>
      </c>
      <c r="P662" s="45" t="s">
        <v>2150</v>
      </c>
    </row>
    <row r="663" spans="1:16" s="41" customFormat="1" x14ac:dyDescent="0.25">
      <c r="A663" s="41">
        <f>IFERROR(VLOOKUP($C663,'CapEx by WBS and CSA'!$A$3:$C$372,2,FALSE),0)</f>
        <v>0</v>
      </c>
      <c r="B663" s="41">
        <f>IFERROR(VLOOKUP($C663,'CapEx by WBS and CSA'!$A$3:$C$372,3,FALSE),0)</f>
        <v>0</v>
      </c>
      <c r="C663" s="49" t="s">
        <v>2751</v>
      </c>
      <c r="D663" s="45">
        <v>1259</v>
      </c>
      <c r="E663" s="46" t="e">
        <v>#N/A</v>
      </c>
      <c r="F663" s="46" t="e">
        <v>#N/A</v>
      </c>
      <c r="G663" s="46" t="e">
        <v>#N/A</v>
      </c>
      <c r="H663" s="46" t="s">
        <v>2745</v>
      </c>
      <c r="I663" s="45" t="s">
        <v>1633</v>
      </c>
      <c r="J663" s="59">
        <v>45992</v>
      </c>
      <c r="K663" s="72">
        <v>0</v>
      </c>
      <c r="L663" s="72">
        <v>0</v>
      </c>
      <c r="M663" s="72">
        <f>IFERROR(VLOOKUP(C663,'CapEx by WBS and CSA'!$A$3:$P$372,16,FALSE),0)</f>
        <v>0</v>
      </c>
      <c r="N663" s="71"/>
      <c r="O663" s="71"/>
      <c r="P663" s="71"/>
    </row>
    <row r="664" spans="1:16" s="41" customFormat="1" x14ac:dyDescent="0.25">
      <c r="A664" s="41">
        <f>IFERROR(VLOOKUP($C664,'CapEx by WBS and CSA'!$A$3:$C$372,2,FALSE),0)</f>
        <v>0</v>
      </c>
      <c r="B664" s="41">
        <f>IFERROR(VLOOKUP($C664,'CapEx by WBS and CSA'!$A$3:$C$372,3,FALSE),0)</f>
        <v>0</v>
      </c>
      <c r="C664" s="49" t="s">
        <v>2752</v>
      </c>
      <c r="D664" s="45">
        <v>4588</v>
      </c>
      <c r="E664" s="46" t="s">
        <v>1381</v>
      </c>
      <c r="F664" s="46" t="s">
        <v>1112</v>
      </c>
      <c r="G664" s="46" t="s">
        <v>779</v>
      </c>
      <c r="H664" s="46" t="s">
        <v>2745</v>
      </c>
      <c r="I664" s="45" t="s">
        <v>1650</v>
      </c>
      <c r="J664" s="59" t="s">
        <v>1651</v>
      </c>
      <c r="K664" s="72">
        <v>0</v>
      </c>
      <c r="L664" s="72">
        <v>4999999.9663126003</v>
      </c>
      <c r="M664" s="72">
        <f>IFERROR(VLOOKUP(C664,'CapEx by WBS and CSA'!$A$3:$P$372,16,FALSE),0)</f>
        <v>0</v>
      </c>
      <c r="N664" s="71"/>
      <c r="O664" s="45" t="s">
        <v>2108</v>
      </c>
      <c r="P664" s="45" t="s">
        <v>2753</v>
      </c>
    </row>
    <row r="665" spans="1:16" s="41" customFormat="1" x14ac:dyDescent="0.25">
      <c r="A665" s="41">
        <f>IFERROR(VLOOKUP($C665,'CapEx by WBS and CSA'!$A$3:$C$372,2,FALSE),0)</f>
        <v>0</v>
      </c>
      <c r="B665" s="41">
        <f>IFERROR(VLOOKUP($C665,'CapEx by WBS and CSA'!$A$3:$C$372,3,FALSE),0)</f>
        <v>0</v>
      </c>
      <c r="C665" s="49" t="s">
        <v>2754</v>
      </c>
      <c r="D665" s="45">
        <v>1203</v>
      </c>
      <c r="E665" s="46" t="s">
        <v>2300</v>
      </c>
      <c r="F665" s="46" t="s">
        <v>534</v>
      </c>
      <c r="G665" s="46" t="s">
        <v>534</v>
      </c>
      <c r="H665" s="46" t="s">
        <v>2745</v>
      </c>
      <c r="I665" s="45" t="s">
        <v>1650</v>
      </c>
      <c r="J665" s="59" t="s">
        <v>1696</v>
      </c>
      <c r="K665" s="72">
        <v>0</v>
      </c>
      <c r="L665" s="72">
        <v>0</v>
      </c>
      <c r="M665" s="72">
        <f>IFERROR(VLOOKUP(C665,'CapEx by WBS and CSA'!$A$3:$P$372,16,FALSE),0)</f>
        <v>0</v>
      </c>
      <c r="N665" s="71"/>
      <c r="O665" s="71"/>
      <c r="P665" s="71"/>
    </row>
    <row r="666" spans="1:16" s="41" customFormat="1" x14ac:dyDescent="0.25">
      <c r="A666" s="41">
        <f>IFERROR(VLOOKUP($C666,'CapEx by WBS and CSA'!$A$3:$C$372,2,FALSE),0)</f>
        <v>0</v>
      </c>
      <c r="B666" s="41">
        <f>IFERROR(VLOOKUP($C666,'CapEx by WBS and CSA'!$A$3:$C$372,3,FALSE),0)</f>
        <v>0</v>
      </c>
      <c r="C666" s="49" t="s">
        <v>2755</v>
      </c>
      <c r="D666" s="45">
        <v>1203</v>
      </c>
      <c r="E666" s="46" t="s">
        <v>2300</v>
      </c>
      <c r="F666" s="46" t="s">
        <v>534</v>
      </c>
      <c r="G666" s="46" t="s">
        <v>534</v>
      </c>
      <c r="H666" s="46" t="s">
        <v>2745</v>
      </c>
      <c r="I666" s="45" t="s">
        <v>1633</v>
      </c>
      <c r="J666" s="59">
        <v>45261</v>
      </c>
      <c r="K666" s="72">
        <v>0</v>
      </c>
      <c r="L666" s="72">
        <v>0</v>
      </c>
      <c r="M666" s="72">
        <f>IFERROR(VLOOKUP(C666,'CapEx by WBS and CSA'!$A$3:$P$372,16,FALSE),0)</f>
        <v>0</v>
      </c>
      <c r="N666" s="71"/>
      <c r="O666" s="71"/>
      <c r="P666" s="71"/>
    </row>
    <row r="667" spans="1:16" s="41" customFormat="1" x14ac:dyDescent="0.25">
      <c r="A667" s="41">
        <f>IFERROR(VLOOKUP($C667,'CapEx by WBS and CSA'!$A$3:$C$372,2,FALSE),0)</f>
        <v>0</v>
      </c>
      <c r="B667" s="41">
        <f>IFERROR(VLOOKUP($C667,'CapEx by WBS and CSA'!$A$3:$C$372,3,FALSE),0)</f>
        <v>0</v>
      </c>
      <c r="C667" s="49" t="s">
        <v>2756</v>
      </c>
      <c r="D667" s="45">
        <v>1203</v>
      </c>
      <c r="E667" s="46" t="s">
        <v>2300</v>
      </c>
      <c r="F667" s="46" t="s">
        <v>534</v>
      </c>
      <c r="G667" s="46" t="s">
        <v>534</v>
      </c>
      <c r="H667" s="46" t="s">
        <v>2745</v>
      </c>
      <c r="I667" s="45" t="s">
        <v>1633</v>
      </c>
      <c r="J667" s="59">
        <v>45627</v>
      </c>
      <c r="K667" s="72">
        <v>0</v>
      </c>
      <c r="L667" s="72">
        <v>0</v>
      </c>
      <c r="M667" s="72">
        <f>IFERROR(VLOOKUP(C667,'CapEx by WBS and CSA'!$A$3:$P$372,16,FALSE),0)</f>
        <v>0</v>
      </c>
      <c r="N667" s="71"/>
      <c r="O667" s="71"/>
      <c r="P667" s="71"/>
    </row>
    <row r="668" spans="1:16" s="41" customFormat="1" x14ac:dyDescent="0.25">
      <c r="A668" s="41">
        <f>IFERROR(VLOOKUP($C668,'CapEx by WBS and CSA'!$A$3:$C$372,2,FALSE),0)</f>
        <v>0</v>
      </c>
      <c r="B668" s="41">
        <f>IFERROR(VLOOKUP($C668,'CapEx by WBS and CSA'!$A$3:$C$372,3,FALSE),0)</f>
        <v>0</v>
      </c>
      <c r="C668" s="49" t="s">
        <v>2757</v>
      </c>
      <c r="D668" s="45">
        <v>1203</v>
      </c>
      <c r="E668" s="46" t="s">
        <v>2300</v>
      </c>
      <c r="F668" s="46" t="s">
        <v>534</v>
      </c>
      <c r="G668" s="46" t="s">
        <v>534</v>
      </c>
      <c r="H668" s="46" t="s">
        <v>2745</v>
      </c>
      <c r="I668" s="45" t="s">
        <v>1633</v>
      </c>
      <c r="J668" s="59">
        <v>45261</v>
      </c>
      <c r="K668" s="72">
        <v>0</v>
      </c>
      <c r="L668" s="72">
        <v>0</v>
      </c>
      <c r="M668" s="72">
        <f>IFERROR(VLOOKUP(C668,'CapEx by WBS and CSA'!$A$3:$P$372,16,FALSE),0)</f>
        <v>0</v>
      </c>
      <c r="N668" s="71"/>
      <c r="O668" s="71"/>
      <c r="P668" s="71"/>
    </row>
    <row r="669" spans="1:16" s="41" customFormat="1" x14ac:dyDescent="0.25">
      <c r="A669" s="41">
        <f>IFERROR(VLOOKUP($C669,'CapEx by WBS and CSA'!$A$3:$C$372,2,FALSE),0)</f>
        <v>0</v>
      </c>
      <c r="B669" s="41">
        <f>IFERROR(VLOOKUP($C669,'CapEx by WBS and CSA'!$A$3:$C$372,3,FALSE),0)</f>
        <v>0</v>
      </c>
      <c r="C669" s="49" t="s">
        <v>2758</v>
      </c>
      <c r="D669" s="45">
        <v>1203</v>
      </c>
      <c r="E669" s="46" t="s">
        <v>2300</v>
      </c>
      <c r="F669" s="46" t="s">
        <v>534</v>
      </c>
      <c r="G669" s="46" t="s">
        <v>534</v>
      </c>
      <c r="H669" s="46" t="s">
        <v>2745</v>
      </c>
      <c r="I669" s="45" t="s">
        <v>1633</v>
      </c>
      <c r="J669" s="59">
        <v>45992</v>
      </c>
      <c r="K669" s="72">
        <v>0</v>
      </c>
      <c r="L669" s="72">
        <v>0</v>
      </c>
      <c r="M669" s="72">
        <f>IFERROR(VLOOKUP(C669,'CapEx by WBS and CSA'!$A$3:$P$372,16,FALSE),0)</f>
        <v>0</v>
      </c>
      <c r="N669" s="71"/>
      <c r="O669" s="71"/>
      <c r="P669" s="71"/>
    </row>
    <row r="670" spans="1:16" s="41" customFormat="1" x14ac:dyDescent="0.25">
      <c r="A670" s="41">
        <f>IFERROR(VLOOKUP($C670,'CapEx by WBS and CSA'!$A$3:$C$372,2,FALSE),0)</f>
        <v>0</v>
      </c>
      <c r="B670" s="41">
        <f>IFERROR(VLOOKUP($C670,'CapEx by WBS and CSA'!$A$3:$C$372,3,FALSE),0)</f>
        <v>0</v>
      </c>
      <c r="C670" s="49" t="s">
        <v>2759</v>
      </c>
      <c r="D670" s="45">
        <v>1203</v>
      </c>
      <c r="E670" s="46" t="s">
        <v>2300</v>
      </c>
      <c r="F670" s="46" t="s">
        <v>534</v>
      </c>
      <c r="G670" s="46" t="s">
        <v>534</v>
      </c>
      <c r="H670" s="46" t="s">
        <v>2745</v>
      </c>
      <c r="I670" s="45" t="s">
        <v>1633</v>
      </c>
      <c r="J670" s="59">
        <v>45261</v>
      </c>
      <c r="K670" s="72">
        <v>0</v>
      </c>
      <c r="L670" s="72">
        <v>0</v>
      </c>
      <c r="M670" s="72">
        <f>IFERROR(VLOOKUP(C670,'CapEx by WBS and CSA'!$A$3:$P$372,16,FALSE),0)</f>
        <v>0</v>
      </c>
      <c r="N670" s="71"/>
      <c r="O670" s="71"/>
      <c r="P670" s="71"/>
    </row>
    <row r="671" spans="1:16" s="41" customFormat="1" x14ac:dyDescent="0.25">
      <c r="A671" s="41">
        <f>IFERROR(VLOOKUP($C671,'CapEx by WBS and CSA'!$A$3:$C$372,2,FALSE),0)</f>
        <v>0</v>
      </c>
      <c r="B671" s="41">
        <f>IFERROR(VLOOKUP($C671,'CapEx by WBS and CSA'!$A$3:$C$372,3,FALSE),0)</f>
        <v>0</v>
      </c>
      <c r="C671" s="49" t="s">
        <v>2760</v>
      </c>
      <c r="D671" s="45">
        <v>1203</v>
      </c>
      <c r="E671" s="46" t="s">
        <v>2300</v>
      </c>
      <c r="F671" s="46" t="s">
        <v>534</v>
      </c>
      <c r="G671" s="46" t="s">
        <v>534</v>
      </c>
      <c r="H671" s="46" t="s">
        <v>2745</v>
      </c>
      <c r="I671" s="45" t="s">
        <v>1650</v>
      </c>
      <c r="J671" s="59" t="s">
        <v>1696</v>
      </c>
      <c r="K671" s="72">
        <v>0</v>
      </c>
      <c r="L671" s="72">
        <v>0</v>
      </c>
      <c r="M671" s="72">
        <f>IFERROR(VLOOKUP(C671,'CapEx by WBS and CSA'!$A$3:$P$372,16,FALSE),0)</f>
        <v>0</v>
      </c>
      <c r="N671" s="71"/>
      <c r="O671" s="71"/>
      <c r="P671" s="71"/>
    </row>
    <row r="672" spans="1:16" s="41" customFormat="1" x14ac:dyDescent="0.25">
      <c r="A672" s="41">
        <f>IFERROR(VLOOKUP($C672,'CapEx by WBS and CSA'!$A$3:$C$372,2,FALSE),0)</f>
        <v>0</v>
      </c>
      <c r="B672" s="41">
        <f>IFERROR(VLOOKUP($C672,'CapEx by WBS and CSA'!$A$3:$C$372,3,FALSE),0)</f>
        <v>0</v>
      </c>
      <c r="C672" s="49" t="s">
        <v>2761</v>
      </c>
      <c r="D672" s="45">
        <v>1203</v>
      </c>
      <c r="E672" s="46" t="s">
        <v>2300</v>
      </c>
      <c r="F672" s="46" t="s">
        <v>534</v>
      </c>
      <c r="G672" s="46" t="s">
        <v>534</v>
      </c>
      <c r="H672" s="46" t="s">
        <v>2745</v>
      </c>
      <c r="I672" s="45" t="s">
        <v>1633</v>
      </c>
      <c r="J672" s="59">
        <v>45261</v>
      </c>
      <c r="K672" s="72">
        <v>0</v>
      </c>
      <c r="L672" s="72">
        <v>0</v>
      </c>
      <c r="M672" s="72">
        <f>IFERROR(VLOOKUP(C672,'CapEx by WBS and CSA'!$A$3:$P$372,16,FALSE),0)</f>
        <v>0</v>
      </c>
      <c r="N672" s="71"/>
      <c r="O672" s="71"/>
      <c r="P672" s="71"/>
    </row>
    <row r="673" spans="1:16" s="41" customFormat="1" x14ac:dyDescent="0.25">
      <c r="A673" s="41">
        <f>IFERROR(VLOOKUP($C673,'CapEx by WBS and CSA'!$A$3:$C$372,2,FALSE),0)</f>
        <v>0</v>
      </c>
      <c r="B673" s="41">
        <f>IFERROR(VLOOKUP($C673,'CapEx by WBS and CSA'!$A$3:$C$372,3,FALSE),0)</f>
        <v>0</v>
      </c>
      <c r="C673" s="49" t="s">
        <v>2762</v>
      </c>
      <c r="D673" s="45">
        <v>1203</v>
      </c>
      <c r="E673" s="46" t="s">
        <v>2300</v>
      </c>
      <c r="F673" s="46" t="s">
        <v>534</v>
      </c>
      <c r="G673" s="46" t="s">
        <v>534</v>
      </c>
      <c r="H673" s="46" t="s">
        <v>2745</v>
      </c>
      <c r="I673" s="45" t="s">
        <v>1633</v>
      </c>
      <c r="J673" s="59">
        <v>45748</v>
      </c>
      <c r="K673" s="72">
        <v>0</v>
      </c>
      <c r="L673" s="72">
        <v>0</v>
      </c>
      <c r="M673" s="72">
        <f>IFERROR(VLOOKUP(C673,'CapEx by WBS and CSA'!$A$3:$P$372,16,FALSE),0)</f>
        <v>0</v>
      </c>
      <c r="N673" s="71"/>
      <c r="O673" s="71"/>
      <c r="P673" s="71"/>
    </row>
    <row r="674" spans="1:16" s="41" customFormat="1" x14ac:dyDescent="0.25">
      <c r="A674" s="41" t="str">
        <f>IFERROR(VLOOKUP($C674,'CapEx by WBS and CSA'!$A$3:$C$372,2,FALSE),0)</f>
        <v>CSA0106</v>
      </c>
      <c r="B674" s="41" t="str">
        <f>IFERROR(VLOOKUP($C674,'CapEx by WBS and CSA'!$A$3:$C$372,3,FALSE),0)</f>
        <v>Grid Modernization: ADMS Advanced Apps</v>
      </c>
      <c r="C674" s="49" t="s">
        <v>174</v>
      </c>
      <c r="D674" s="45">
        <v>4588</v>
      </c>
      <c r="E674" s="46" t="s">
        <v>1381</v>
      </c>
      <c r="F674" s="46" t="s">
        <v>1112</v>
      </c>
      <c r="G674" s="46" t="s">
        <v>779</v>
      </c>
      <c r="H674" s="46" t="s">
        <v>2745</v>
      </c>
      <c r="I674" s="45" t="s">
        <v>1633</v>
      </c>
      <c r="J674" s="59">
        <v>45992</v>
      </c>
      <c r="K674" s="72">
        <v>0</v>
      </c>
      <c r="L674" s="72">
        <v>0</v>
      </c>
      <c r="M674" s="72">
        <f>IFERROR(VLOOKUP(C674,'CapEx by WBS and CSA'!$A$3:$P$372,16,FALSE),0)</f>
        <v>8335304.4274361879</v>
      </c>
      <c r="N674" s="71"/>
      <c r="O674" s="71"/>
      <c r="P674" s="45" t="s">
        <v>2763</v>
      </c>
    </row>
    <row r="675" spans="1:16" s="41" customFormat="1" x14ac:dyDescent="0.25">
      <c r="A675" s="41">
        <f>IFERROR(VLOOKUP($C675,'CapEx by WBS and CSA'!$A$3:$C$372,2,FALSE),0)</f>
        <v>0</v>
      </c>
      <c r="B675" s="41">
        <f>IFERROR(VLOOKUP($C675,'CapEx by WBS and CSA'!$A$3:$C$372,3,FALSE),0)</f>
        <v>0</v>
      </c>
      <c r="C675" s="49" t="s">
        <v>2764</v>
      </c>
      <c r="D675" s="45">
        <v>1203</v>
      </c>
      <c r="E675" s="46" t="s">
        <v>2300</v>
      </c>
      <c r="F675" s="46" t="s">
        <v>534</v>
      </c>
      <c r="G675" s="46" t="s">
        <v>534</v>
      </c>
      <c r="H675" s="46" t="s">
        <v>2745</v>
      </c>
      <c r="I675" s="45" t="s">
        <v>1633</v>
      </c>
      <c r="J675" s="59">
        <v>45261</v>
      </c>
      <c r="K675" s="72">
        <v>0</v>
      </c>
      <c r="L675" s="72">
        <v>0</v>
      </c>
      <c r="M675" s="72">
        <f>IFERROR(VLOOKUP(C675,'CapEx by WBS and CSA'!$A$3:$P$372,16,FALSE),0)</f>
        <v>0</v>
      </c>
      <c r="N675" s="71"/>
      <c r="O675" s="71"/>
      <c r="P675" s="71"/>
    </row>
    <row r="676" spans="1:16" s="41" customFormat="1" x14ac:dyDescent="0.25">
      <c r="A676" s="41">
        <f>IFERROR(VLOOKUP($C676,'CapEx by WBS and CSA'!$A$3:$C$372,2,FALSE),0)</f>
        <v>0</v>
      </c>
      <c r="B676" s="41">
        <f>IFERROR(VLOOKUP($C676,'CapEx by WBS and CSA'!$A$3:$C$372,3,FALSE),0)</f>
        <v>0</v>
      </c>
      <c r="C676" s="49" t="s">
        <v>2765</v>
      </c>
      <c r="D676" s="45">
        <v>1080</v>
      </c>
      <c r="E676" s="46" t="s">
        <v>534</v>
      </c>
      <c r="F676" s="46" t="s">
        <v>534</v>
      </c>
      <c r="G676" s="46" t="s">
        <v>534</v>
      </c>
      <c r="H676" s="46" t="s">
        <v>2745</v>
      </c>
      <c r="I676" s="45" t="s">
        <v>1633</v>
      </c>
      <c r="J676" s="59">
        <v>45261</v>
      </c>
      <c r="K676" s="72">
        <v>0</v>
      </c>
      <c r="L676" s="72">
        <v>0</v>
      </c>
      <c r="M676" s="72">
        <f>IFERROR(VLOOKUP(C676,'CapEx by WBS and CSA'!$A$3:$P$372,16,FALSE),0)</f>
        <v>0</v>
      </c>
      <c r="N676" s="71"/>
      <c r="O676" s="71"/>
      <c r="P676" s="71"/>
    </row>
    <row r="677" spans="1:16" s="41" customFormat="1" x14ac:dyDescent="0.25">
      <c r="A677" s="41">
        <f>IFERROR(VLOOKUP($C677,'CapEx by WBS and CSA'!$A$3:$C$372,2,FALSE),0)</f>
        <v>0</v>
      </c>
      <c r="B677" s="41">
        <f>IFERROR(VLOOKUP($C677,'CapEx by WBS and CSA'!$A$3:$C$372,3,FALSE),0)</f>
        <v>0</v>
      </c>
      <c r="C677" s="49" t="s">
        <v>2766</v>
      </c>
      <c r="D677" s="45">
        <v>1203</v>
      </c>
      <c r="E677" s="46" t="s">
        <v>2300</v>
      </c>
      <c r="F677" s="46" t="s">
        <v>534</v>
      </c>
      <c r="G677" s="46" t="s">
        <v>534</v>
      </c>
      <c r="H677" s="46" t="s">
        <v>2745</v>
      </c>
      <c r="I677" s="45" t="s">
        <v>1633</v>
      </c>
      <c r="J677" s="59">
        <v>46722</v>
      </c>
      <c r="K677" s="72">
        <v>0</v>
      </c>
      <c r="L677" s="72">
        <v>0</v>
      </c>
      <c r="M677" s="72">
        <f>IFERROR(VLOOKUP(C677,'CapEx by WBS and CSA'!$A$3:$P$372,16,FALSE),0)</f>
        <v>0</v>
      </c>
      <c r="N677" s="71"/>
      <c r="O677" s="71"/>
      <c r="P677" s="71"/>
    </row>
    <row r="678" spans="1:16" s="41" customFormat="1" x14ac:dyDescent="0.25">
      <c r="A678" s="41">
        <f>IFERROR(VLOOKUP($C678,'CapEx by WBS and CSA'!$A$3:$C$372,2,FALSE),0)</f>
        <v>0</v>
      </c>
      <c r="B678" s="41">
        <f>IFERROR(VLOOKUP($C678,'CapEx by WBS and CSA'!$A$3:$C$372,3,FALSE),0)</f>
        <v>0</v>
      </c>
      <c r="C678" s="49" t="s">
        <v>2767</v>
      </c>
      <c r="D678" s="45">
        <v>1203</v>
      </c>
      <c r="E678" s="46" t="s">
        <v>2300</v>
      </c>
      <c r="F678" s="46" t="s">
        <v>534</v>
      </c>
      <c r="G678" s="46" t="s">
        <v>534</v>
      </c>
      <c r="H678" s="46" t="s">
        <v>2745</v>
      </c>
      <c r="I678" s="45" t="s">
        <v>1633</v>
      </c>
      <c r="J678" s="59">
        <v>46357</v>
      </c>
      <c r="K678" s="72">
        <v>0</v>
      </c>
      <c r="L678" s="72">
        <v>0</v>
      </c>
      <c r="M678" s="72">
        <f>IFERROR(VLOOKUP(C678,'CapEx by WBS and CSA'!$A$3:$P$372,16,FALSE),0)</f>
        <v>0</v>
      </c>
      <c r="N678" s="71"/>
      <c r="O678" s="71"/>
      <c r="P678" s="71"/>
    </row>
    <row r="679" spans="1:16" s="41" customFormat="1" x14ac:dyDescent="0.25">
      <c r="A679" s="41">
        <f>IFERROR(VLOOKUP($C679,'CapEx by WBS and CSA'!$A$3:$C$372,2,FALSE),0)</f>
        <v>0</v>
      </c>
      <c r="B679" s="41">
        <f>IFERROR(VLOOKUP($C679,'CapEx by WBS and CSA'!$A$3:$C$372,3,FALSE),0)</f>
        <v>0</v>
      </c>
      <c r="C679" s="49" t="s">
        <v>2768</v>
      </c>
      <c r="D679" s="45">
        <v>1203</v>
      </c>
      <c r="E679" s="46" t="s">
        <v>2300</v>
      </c>
      <c r="F679" s="46" t="s">
        <v>534</v>
      </c>
      <c r="G679" s="46" t="s">
        <v>534</v>
      </c>
      <c r="H679" s="46" t="s">
        <v>2745</v>
      </c>
      <c r="I679" s="45" t="s">
        <v>1650</v>
      </c>
      <c r="J679" s="59" t="s">
        <v>1696</v>
      </c>
      <c r="K679" s="72">
        <v>0</v>
      </c>
      <c r="L679" s="72">
        <v>0</v>
      </c>
      <c r="M679" s="72">
        <f>IFERROR(VLOOKUP(C679,'CapEx by WBS and CSA'!$A$3:$P$372,16,FALSE),0)</f>
        <v>0</v>
      </c>
      <c r="N679" s="71"/>
      <c r="O679" s="71"/>
      <c r="P679" s="71"/>
    </row>
    <row r="680" spans="1:16" s="41" customFormat="1" x14ac:dyDescent="0.25">
      <c r="A680" s="41">
        <f>IFERROR(VLOOKUP($C680,'CapEx by WBS and CSA'!$A$3:$C$372,2,FALSE),0)</f>
        <v>0</v>
      </c>
      <c r="B680" s="41">
        <f>IFERROR(VLOOKUP($C680,'CapEx by WBS and CSA'!$A$3:$C$372,3,FALSE),0)</f>
        <v>0</v>
      </c>
      <c r="C680" s="49" t="s">
        <v>2769</v>
      </c>
      <c r="D680" s="45">
        <v>1203</v>
      </c>
      <c r="E680" s="46" t="s">
        <v>2300</v>
      </c>
      <c r="F680" s="46" t="s">
        <v>534</v>
      </c>
      <c r="G680" s="46" t="s">
        <v>534</v>
      </c>
      <c r="H680" s="46" t="s">
        <v>2745</v>
      </c>
      <c r="I680" s="45" t="s">
        <v>1633</v>
      </c>
      <c r="J680" s="59">
        <v>45627</v>
      </c>
      <c r="K680" s="72">
        <v>0</v>
      </c>
      <c r="L680" s="72">
        <v>0</v>
      </c>
      <c r="M680" s="72">
        <f>IFERROR(VLOOKUP(C680,'CapEx by WBS and CSA'!$A$3:$P$372,16,FALSE),0)</f>
        <v>0</v>
      </c>
      <c r="N680" s="71"/>
      <c r="O680" s="71"/>
      <c r="P680" s="71"/>
    </row>
    <row r="681" spans="1:16" s="41" customFormat="1" x14ac:dyDescent="0.25">
      <c r="A681" s="41">
        <f>IFERROR(VLOOKUP($C681,'CapEx by WBS and CSA'!$A$3:$C$372,2,FALSE),0)</f>
        <v>0</v>
      </c>
      <c r="B681" s="41">
        <f>IFERROR(VLOOKUP($C681,'CapEx by WBS and CSA'!$A$3:$C$372,3,FALSE),0)</f>
        <v>0</v>
      </c>
      <c r="C681" s="49" t="s">
        <v>2770</v>
      </c>
      <c r="D681" s="45">
        <v>1203</v>
      </c>
      <c r="E681" s="46" t="s">
        <v>2300</v>
      </c>
      <c r="F681" s="46" t="s">
        <v>534</v>
      </c>
      <c r="G681" s="46" t="s">
        <v>534</v>
      </c>
      <c r="H681" s="46" t="s">
        <v>2745</v>
      </c>
      <c r="I681" s="45" t="s">
        <v>1633</v>
      </c>
      <c r="J681" s="59">
        <v>45627</v>
      </c>
      <c r="K681" s="72">
        <v>0</v>
      </c>
      <c r="L681" s="72">
        <v>0</v>
      </c>
      <c r="M681" s="72">
        <f>IFERROR(VLOOKUP(C681,'CapEx by WBS and CSA'!$A$3:$P$372,16,FALSE),0)</f>
        <v>0</v>
      </c>
      <c r="N681" s="71"/>
      <c r="O681" s="71"/>
      <c r="P681" s="71"/>
    </row>
    <row r="682" spans="1:16" s="41" customFormat="1" x14ac:dyDescent="0.25">
      <c r="A682" s="41">
        <f>IFERROR(VLOOKUP($C682,'CapEx by WBS and CSA'!$A$3:$C$372,2,FALSE),0)</f>
        <v>0</v>
      </c>
      <c r="B682" s="41">
        <f>IFERROR(VLOOKUP($C682,'CapEx by WBS and CSA'!$A$3:$C$372,3,FALSE),0)</f>
        <v>0</v>
      </c>
      <c r="C682" s="49" t="s">
        <v>2771</v>
      </c>
      <c r="D682" s="45">
        <v>1203</v>
      </c>
      <c r="E682" s="46" t="s">
        <v>2300</v>
      </c>
      <c r="F682" s="46" t="s">
        <v>534</v>
      </c>
      <c r="G682" s="46" t="s">
        <v>534</v>
      </c>
      <c r="H682" s="46" t="s">
        <v>2745</v>
      </c>
      <c r="I682" s="45" t="s">
        <v>1633</v>
      </c>
      <c r="J682" s="59">
        <v>46357</v>
      </c>
      <c r="K682" s="72">
        <v>0</v>
      </c>
      <c r="L682" s="72">
        <v>0</v>
      </c>
      <c r="M682" s="72">
        <f>IFERROR(VLOOKUP(C682,'CapEx by WBS and CSA'!$A$3:$P$372,16,FALSE),0)</f>
        <v>0</v>
      </c>
      <c r="N682" s="71"/>
      <c r="O682" s="71"/>
      <c r="P682" s="71"/>
    </row>
    <row r="683" spans="1:16" s="41" customFormat="1" x14ac:dyDescent="0.25">
      <c r="A683" s="41" t="str">
        <f>IFERROR(VLOOKUP($C683,'CapEx by WBS and CSA'!$A$3:$C$372,2,FALSE),0)</f>
        <v>CSA0218</v>
      </c>
      <c r="B683" s="41" t="str">
        <f>IFERROR(VLOOKUP($C683,'CapEx by WBS and CSA'!$A$3:$C$372,3,FALSE),0)</f>
        <v>Energy Efficiency for Facilities</v>
      </c>
      <c r="C683" s="49" t="s">
        <v>176</v>
      </c>
      <c r="D683" s="45">
        <v>1507</v>
      </c>
      <c r="E683" s="46" t="s">
        <v>795</v>
      </c>
      <c r="F683" s="46" t="s">
        <v>797</v>
      </c>
      <c r="G683" s="46" t="s">
        <v>536</v>
      </c>
      <c r="H683" s="46" t="s">
        <v>2745</v>
      </c>
      <c r="I683" s="45" t="s">
        <v>1633</v>
      </c>
      <c r="J683" s="59">
        <v>46722</v>
      </c>
      <c r="K683" s="72">
        <v>0</v>
      </c>
      <c r="L683" s="72">
        <v>0</v>
      </c>
      <c r="M683" s="72">
        <f>IFERROR(VLOOKUP(C683,'CapEx by WBS and CSA'!$A$3:$P$372,16,FALSE),0)</f>
        <v>8574930.3940592408</v>
      </c>
      <c r="N683" s="71"/>
      <c r="O683" s="71"/>
      <c r="P683" s="45" t="s">
        <v>2101</v>
      </c>
    </row>
    <row r="684" spans="1:16" s="41" customFormat="1" x14ac:dyDescent="0.25">
      <c r="A684" s="41">
        <f>IFERROR(VLOOKUP($C684,'CapEx by WBS and CSA'!$A$3:$C$372,2,FALSE),0)</f>
        <v>0</v>
      </c>
      <c r="B684" s="41">
        <f>IFERROR(VLOOKUP($C684,'CapEx by WBS and CSA'!$A$3:$C$372,3,FALSE),0)</f>
        <v>0</v>
      </c>
      <c r="C684" s="49" t="s">
        <v>2772</v>
      </c>
      <c r="D684" s="45">
        <v>1203</v>
      </c>
      <c r="E684" s="46" t="s">
        <v>2300</v>
      </c>
      <c r="F684" s="46" t="s">
        <v>534</v>
      </c>
      <c r="G684" s="46" t="s">
        <v>534</v>
      </c>
      <c r="H684" s="46" t="s">
        <v>2745</v>
      </c>
      <c r="I684" s="45" t="s">
        <v>1650</v>
      </c>
      <c r="J684" s="59" t="s">
        <v>1696</v>
      </c>
      <c r="K684" s="72">
        <v>0</v>
      </c>
      <c r="L684" s="72">
        <v>0</v>
      </c>
      <c r="M684" s="72">
        <f>IFERROR(VLOOKUP(C684,'CapEx by WBS and CSA'!$A$3:$P$372,16,FALSE),0)</f>
        <v>0</v>
      </c>
      <c r="N684" s="71"/>
      <c r="O684" s="71"/>
      <c r="P684" s="71"/>
    </row>
    <row r="685" spans="1:16" s="41" customFormat="1" x14ac:dyDescent="0.25">
      <c r="A685" s="41" t="str">
        <f>IFERROR(VLOOKUP($C685,'CapEx by WBS and CSA'!$A$3:$C$372,2,FALSE),0)</f>
        <v>CSA0065</v>
      </c>
      <c r="B685" s="41" t="str">
        <f>IFERROR(VLOOKUP($C685,'CapEx by WBS and CSA'!$A$3:$C$372,3,FALSE),0)</f>
        <v>Facilities Optimization - Facility Modernization</v>
      </c>
      <c r="C685" s="49" t="s">
        <v>177</v>
      </c>
      <c r="D685" s="45">
        <v>1507</v>
      </c>
      <c r="E685" s="46" t="s">
        <v>795</v>
      </c>
      <c r="F685" s="46" t="s">
        <v>797</v>
      </c>
      <c r="G685" s="46" t="s">
        <v>536</v>
      </c>
      <c r="H685" s="46" t="s">
        <v>2745</v>
      </c>
      <c r="I685" s="45" t="s">
        <v>1633</v>
      </c>
      <c r="J685" s="59">
        <v>46357</v>
      </c>
      <c r="K685" s="72">
        <v>0</v>
      </c>
      <c r="L685" s="72">
        <v>0</v>
      </c>
      <c r="M685" s="72">
        <f>IFERROR(VLOOKUP(C685,'CapEx by WBS and CSA'!$A$3:$P$372,16,FALSE),0)</f>
        <v>6182933.2963453196</v>
      </c>
      <c r="N685" s="71"/>
      <c r="O685" s="71"/>
      <c r="P685" s="45" t="s">
        <v>2101</v>
      </c>
    </row>
    <row r="686" spans="1:16" s="41" customFormat="1" x14ac:dyDescent="0.25">
      <c r="A686" s="41">
        <f>IFERROR(VLOOKUP($C686,'CapEx by WBS and CSA'!$A$3:$C$372,2,FALSE),0)</f>
        <v>0</v>
      </c>
      <c r="B686" s="41">
        <f>IFERROR(VLOOKUP($C686,'CapEx by WBS and CSA'!$A$3:$C$372,3,FALSE),0)</f>
        <v>0</v>
      </c>
      <c r="C686" s="49" t="s">
        <v>2773</v>
      </c>
      <c r="D686" s="45">
        <v>1507</v>
      </c>
      <c r="E686" s="46" t="s">
        <v>795</v>
      </c>
      <c r="F686" s="46" t="s">
        <v>797</v>
      </c>
      <c r="G686" s="46" t="s">
        <v>536</v>
      </c>
      <c r="H686" s="46" t="s">
        <v>2745</v>
      </c>
      <c r="I686" s="45" t="s">
        <v>1633</v>
      </c>
      <c r="J686" s="59">
        <v>45627</v>
      </c>
      <c r="K686" s="72">
        <v>0</v>
      </c>
      <c r="L686" s="72">
        <v>0</v>
      </c>
      <c r="M686" s="72">
        <f>IFERROR(VLOOKUP(C686,'CapEx by WBS and CSA'!$A$3:$P$372,16,FALSE),0)</f>
        <v>0</v>
      </c>
      <c r="N686" s="71"/>
      <c r="O686" s="71"/>
      <c r="P686" s="45" t="s">
        <v>2101</v>
      </c>
    </row>
    <row r="687" spans="1:16" s="41" customFormat="1" x14ac:dyDescent="0.25">
      <c r="A687" s="41">
        <f>IFERROR(VLOOKUP($C687,'CapEx by WBS and CSA'!$A$3:$C$372,2,FALSE),0)</f>
        <v>0</v>
      </c>
      <c r="B687" s="41">
        <f>IFERROR(VLOOKUP($C687,'CapEx by WBS and CSA'!$A$3:$C$372,3,FALSE),0)</f>
        <v>0</v>
      </c>
      <c r="C687" s="49" t="s">
        <v>2774</v>
      </c>
      <c r="D687" s="45">
        <v>5008</v>
      </c>
      <c r="E687" s="46" t="s">
        <v>1093</v>
      </c>
      <c r="F687" s="46" t="s">
        <v>1093</v>
      </c>
      <c r="G687" s="46" t="s">
        <v>1035</v>
      </c>
      <c r="H687" s="46" t="s">
        <v>2745</v>
      </c>
      <c r="I687" s="45" t="s">
        <v>1650</v>
      </c>
      <c r="J687" s="59" t="s">
        <v>1651</v>
      </c>
      <c r="K687" s="72">
        <v>0</v>
      </c>
      <c r="L687" s="72">
        <v>0</v>
      </c>
      <c r="M687" s="72">
        <f>IFERROR(VLOOKUP(C687,'CapEx by WBS and CSA'!$A$3:$P$372,16,FALSE),0)</f>
        <v>0</v>
      </c>
      <c r="N687" s="71"/>
      <c r="O687" s="71"/>
      <c r="P687" s="71"/>
    </row>
    <row r="688" spans="1:16" s="41" customFormat="1" x14ac:dyDescent="0.25">
      <c r="A688" s="41">
        <f>IFERROR(VLOOKUP($C688,'CapEx by WBS and CSA'!$A$3:$C$372,2,FALSE),0)</f>
        <v>0</v>
      </c>
      <c r="B688" s="41">
        <f>IFERROR(VLOOKUP($C688,'CapEx by WBS and CSA'!$A$3:$C$372,3,FALSE),0)</f>
        <v>0</v>
      </c>
      <c r="C688" s="49" t="s">
        <v>2775</v>
      </c>
      <c r="D688" s="45">
        <v>5012</v>
      </c>
      <c r="E688" s="46" t="s">
        <v>1393</v>
      </c>
      <c r="F688" s="46" t="s">
        <v>1093</v>
      </c>
      <c r="G688" s="46" t="s">
        <v>1035</v>
      </c>
      <c r="H688" s="46" t="s">
        <v>2745</v>
      </c>
      <c r="I688" s="45" t="s">
        <v>1633</v>
      </c>
      <c r="J688" s="59">
        <v>45261</v>
      </c>
      <c r="K688" s="72">
        <v>0</v>
      </c>
      <c r="L688" s="72">
        <v>0</v>
      </c>
      <c r="M688" s="72">
        <f>IFERROR(VLOOKUP(C688,'CapEx by WBS and CSA'!$A$3:$P$372,16,FALSE),0)</f>
        <v>0</v>
      </c>
      <c r="N688" s="71"/>
      <c r="O688" s="71"/>
      <c r="P688" s="71"/>
    </row>
    <row r="689" spans="1:16" s="41" customFormat="1" x14ac:dyDescent="0.25">
      <c r="A689" s="41">
        <f>IFERROR(VLOOKUP($C689,'CapEx by WBS and CSA'!$A$3:$C$372,2,FALSE),0)</f>
        <v>0</v>
      </c>
      <c r="B689" s="41">
        <f>IFERROR(VLOOKUP($C689,'CapEx by WBS and CSA'!$A$3:$C$372,3,FALSE),0)</f>
        <v>0</v>
      </c>
      <c r="C689" s="49" t="s">
        <v>2776</v>
      </c>
      <c r="D689" s="45">
        <v>1507</v>
      </c>
      <c r="E689" s="46" t="s">
        <v>795</v>
      </c>
      <c r="F689" s="46" t="s">
        <v>797</v>
      </c>
      <c r="G689" s="46" t="s">
        <v>536</v>
      </c>
      <c r="H689" s="46" t="s">
        <v>2745</v>
      </c>
      <c r="I689" s="45" t="s">
        <v>1650</v>
      </c>
      <c r="J689" s="59" t="s">
        <v>1696</v>
      </c>
      <c r="K689" s="72">
        <v>0</v>
      </c>
      <c r="L689" s="72">
        <v>0</v>
      </c>
      <c r="M689" s="72">
        <f>IFERROR(VLOOKUP(C689,'CapEx by WBS and CSA'!$A$3:$P$372,16,FALSE),0)</f>
        <v>0</v>
      </c>
      <c r="N689" s="71"/>
      <c r="O689" s="71"/>
      <c r="P689" s="45" t="s">
        <v>2101</v>
      </c>
    </row>
    <row r="690" spans="1:16" s="41" customFormat="1" x14ac:dyDescent="0.25">
      <c r="A690" s="41">
        <f>IFERROR(VLOOKUP($C690,'CapEx by WBS and CSA'!$A$3:$C$372,2,FALSE),0)</f>
        <v>0</v>
      </c>
      <c r="B690" s="41">
        <f>IFERROR(VLOOKUP($C690,'CapEx by WBS and CSA'!$A$3:$C$372,3,FALSE),0)</f>
        <v>0</v>
      </c>
      <c r="C690" s="49" t="s">
        <v>2777</v>
      </c>
      <c r="D690" s="45">
        <v>4022</v>
      </c>
      <c r="E690" s="46" t="s">
        <v>1178</v>
      </c>
      <c r="F690" s="46" t="s">
        <v>1112</v>
      </c>
      <c r="G690" s="46" t="s">
        <v>779</v>
      </c>
      <c r="H690" s="46" t="s">
        <v>2745</v>
      </c>
      <c r="I690" s="45" t="s">
        <v>1650</v>
      </c>
      <c r="J690" s="59" t="s">
        <v>1651</v>
      </c>
      <c r="K690" s="72">
        <v>0</v>
      </c>
      <c r="L690" s="72">
        <v>695000.04870000004</v>
      </c>
      <c r="M690" s="72">
        <f>IFERROR(VLOOKUP(C690,'CapEx by WBS and CSA'!$A$3:$P$372,16,FALSE),0)</f>
        <v>0</v>
      </c>
      <c r="N690" s="71"/>
      <c r="O690" s="45" t="s">
        <v>2108</v>
      </c>
      <c r="P690" s="45" t="s">
        <v>2753</v>
      </c>
    </row>
    <row r="691" spans="1:16" s="41" customFormat="1" x14ac:dyDescent="0.25">
      <c r="A691" s="41">
        <f>IFERROR(VLOOKUP($C691,'CapEx by WBS and CSA'!$A$3:$C$372,2,FALSE),0)</f>
        <v>0</v>
      </c>
      <c r="B691" s="41">
        <f>IFERROR(VLOOKUP($C691,'CapEx by WBS and CSA'!$A$3:$C$372,3,FALSE),0)</f>
        <v>0</v>
      </c>
      <c r="C691" s="49" t="s">
        <v>2778</v>
      </c>
      <c r="D691" s="45">
        <v>1203</v>
      </c>
      <c r="E691" s="46" t="s">
        <v>2300</v>
      </c>
      <c r="F691" s="46" t="s">
        <v>534</v>
      </c>
      <c r="G691" s="46" t="s">
        <v>534</v>
      </c>
      <c r="H691" s="46" t="s">
        <v>2745</v>
      </c>
      <c r="I691" s="45" t="s">
        <v>1633</v>
      </c>
      <c r="J691" s="59">
        <v>45261</v>
      </c>
      <c r="K691" s="72">
        <v>0</v>
      </c>
      <c r="L691" s="72">
        <v>0</v>
      </c>
      <c r="M691" s="72">
        <f>IFERROR(VLOOKUP(C691,'CapEx by WBS and CSA'!$A$3:$P$372,16,FALSE),0)</f>
        <v>0</v>
      </c>
      <c r="N691" s="71"/>
      <c r="O691" s="71"/>
      <c r="P691" s="71"/>
    </row>
    <row r="692" spans="1:16" s="41" customFormat="1" x14ac:dyDescent="0.25">
      <c r="A692" s="41">
        <f>IFERROR(VLOOKUP($C692,'CapEx by WBS and CSA'!$A$3:$C$372,2,FALSE),0)</f>
        <v>0</v>
      </c>
      <c r="B692" s="41">
        <f>IFERROR(VLOOKUP($C692,'CapEx by WBS and CSA'!$A$3:$C$372,3,FALSE),0)</f>
        <v>0</v>
      </c>
      <c r="C692" s="49" t="s">
        <v>2779</v>
      </c>
      <c r="D692" s="45">
        <v>1203</v>
      </c>
      <c r="E692" s="46" t="s">
        <v>2300</v>
      </c>
      <c r="F692" s="46" t="s">
        <v>534</v>
      </c>
      <c r="G692" s="46" t="s">
        <v>534</v>
      </c>
      <c r="H692" s="46" t="s">
        <v>2745</v>
      </c>
      <c r="I692" s="45" t="s">
        <v>1633</v>
      </c>
      <c r="J692" s="59">
        <v>46357</v>
      </c>
      <c r="K692" s="72">
        <v>0</v>
      </c>
      <c r="L692" s="72">
        <v>0</v>
      </c>
      <c r="M692" s="72">
        <f>IFERROR(VLOOKUP(C692,'CapEx by WBS and CSA'!$A$3:$P$372,16,FALSE),0)</f>
        <v>0</v>
      </c>
      <c r="N692" s="71"/>
      <c r="O692" s="71"/>
      <c r="P692" s="71"/>
    </row>
    <row r="693" spans="1:16" s="41" customFormat="1" x14ac:dyDescent="0.25">
      <c r="A693" s="41" t="str">
        <f>IFERROR(VLOOKUP($C693,'CapEx by WBS and CSA'!$A$3:$C$372,2,FALSE),0)</f>
        <v>CSA0010</v>
      </c>
      <c r="B693" s="41" t="str">
        <f>IFERROR(VLOOKUP($C693,'CapEx by WBS and CSA'!$A$3:$C$372,3,FALSE),0)</f>
        <v>(Oversubscription)/Undersubscription</v>
      </c>
      <c r="C693" s="49" t="s">
        <v>178</v>
      </c>
      <c r="D693" s="45">
        <v>3075</v>
      </c>
      <c r="E693" s="46" t="s">
        <v>1107</v>
      </c>
      <c r="F693" s="46" t="s">
        <v>570</v>
      </c>
      <c r="G693" s="46" t="s">
        <v>570</v>
      </c>
      <c r="H693" s="46" t="s">
        <v>2745</v>
      </c>
      <c r="I693" s="45" t="s">
        <v>1633</v>
      </c>
      <c r="J693" s="59">
        <v>54393</v>
      </c>
      <c r="K693" s="72">
        <v>0</v>
      </c>
      <c r="L693" s="72">
        <v>0</v>
      </c>
      <c r="M693" s="72">
        <f>IFERROR(VLOOKUP(C693,'CapEx by WBS and CSA'!$A$3:$P$372,16,FALSE),0)</f>
        <v>-261821855.37837172</v>
      </c>
      <c r="N693" s="71"/>
      <c r="O693" s="45" t="s">
        <v>2146</v>
      </c>
      <c r="P693" s="71"/>
    </row>
    <row r="694" spans="1:16" s="41" customFormat="1" x14ac:dyDescent="0.25">
      <c r="A694" s="41">
        <f>IFERROR(VLOOKUP($C694,'CapEx by WBS and CSA'!$A$3:$C$372,2,FALSE),0)</f>
        <v>0</v>
      </c>
      <c r="B694" s="41">
        <f>IFERROR(VLOOKUP($C694,'CapEx by WBS and CSA'!$A$3:$C$372,3,FALSE),0)</f>
        <v>0</v>
      </c>
      <c r="C694" s="49" t="s">
        <v>2780</v>
      </c>
      <c r="D694" s="45">
        <v>3075</v>
      </c>
      <c r="E694" s="46" t="s">
        <v>1107</v>
      </c>
      <c r="F694" s="46" t="s">
        <v>570</v>
      </c>
      <c r="G694" s="46" t="s">
        <v>570</v>
      </c>
      <c r="H694" s="46" t="s">
        <v>2745</v>
      </c>
      <c r="I694" s="45" t="s">
        <v>1633</v>
      </c>
      <c r="J694" s="59">
        <v>46722</v>
      </c>
      <c r="K694" s="72">
        <v>0</v>
      </c>
      <c r="L694" s="72">
        <v>0</v>
      </c>
      <c r="M694" s="72">
        <f>IFERROR(VLOOKUP(C694,'CapEx by WBS and CSA'!$A$3:$P$372,16,FALSE),0)</f>
        <v>0</v>
      </c>
      <c r="N694" s="71"/>
      <c r="O694" s="45" t="s">
        <v>2146</v>
      </c>
      <c r="P694" s="45" t="s">
        <v>2781</v>
      </c>
    </row>
    <row r="695" spans="1:16" s="41" customFormat="1" x14ac:dyDescent="0.25">
      <c r="A695" s="41">
        <f>IFERROR(VLOOKUP($C695,'CapEx by WBS and CSA'!$A$3:$C$372,2,FALSE),0)</f>
        <v>0</v>
      </c>
      <c r="B695" s="41">
        <f>IFERROR(VLOOKUP($C695,'CapEx by WBS and CSA'!$A$3:$C$372,3,FALSE),0)</f>
        <v>0</v>
      </c>
      <c r="C695" s="49" t="s">
        <v>2782</v>
      </c>
      <c r="D695" s="45">
        <v>1203</v>
      </c>
      <c r="E695" s="46" t="s">
        <v>2300</v>
      </c>
      <c r="F695" s="46" t="s">
        <v>534</v>
      </c>
      <c r="G695" s="46" t="s">
        <v>534</v>
      </c>
      <c r="H695" s="46" t="s">
        <v>2745</v>
      </c>
      <c r="I695" s="45" t="s">
        <v>1633</v>
      </c>
      <c r="J695" s="59">
        <v>45536</v>
      </c>
      <c r="K695" s="72">
        <v>0</v>
      </c>
      <c r="L695" s="72">
        <v>0</v>
      </c>
      <c r="M695" s="72">
        <f>IFERROR(VLOOKUP(C695,'CapEx by WBS and CSA'!$A$3:$P$372,16,FALSE),0)</f>
        <v>0</v>
      </c>
      <c r="N695" s="71"/>
      <c r="O695" s="71"/>
      <c r="P695" s="71"/>
    </row>
    <row r="696" spans="1:16" s="41" customFormat="1" x14ac:dyDescent="0.25">
      <c r="A696" s="41">
        <f>IFERROR(VLOOKUP($C696,'CapEx by WBS and CSA'!$A$3:$C$372,2,FALSE),0)</f>
        <v>0</v>
      </c>
      <c r="B696" s="41">
        <f>IFERROR(VLOOKUP($C696,'CapEx by WBS and CSA'!$A$3:$C$372,3,FALSE),0)</f>
        <v>0</v>
      </c>
      <c r="C696" s="49" t="s">
        <v>2783</v>
      </c>
      <c r="D696" s="45">
        <v>1203</v>
      </c>
      <c r="E696" s="46" t="s">
        <v>2300</v>
      </c>
      <c r="F696" s="46" t="s">
        <v>534</v>
      </c>
      <c r="G696" s="46" t="s">
        <v>534</v>
      </c>
      <c r="H696" s="46" t="s">
        <v>2745</v>
      </c>
      <c r="I696" s="45" t="s">
        <v>1633</v>
      </c>
      <c r="J696" s="59">
        <v>45536</v>
      </c>
      <c r="K696" s="72">
        <v>0</v>
      </c>
      <c r="L696" s="72">
        <v>0</v>
      </c>
      <c r="M696" s="72">
        <f>IFERROR(VLOOKUP(C696,'CapEx by WBS and CSA'!$A$3:$P$372,16,FALSE),0)</f>
        <v>0</v>
      </c>
      <c r="N696" s="71"/>
      <c r="O696" s="71"/>
      <c r="P696" s="71"/>
    </row>
    <row r="697" spans="1:16" s="41" customFormat="1" x14ac:dyDescent="0.25">
      <c r="A697" s="41">
        <f>IFERROR(VLOOKUP($C697,'CapEx by WBS and CSA'!$A$3:$C$372,2,FALSE),0)</f>
        <v>0</v>
      </c>
      <c r="B697" s="41">
        <f>IFERROR(VLOOKUP($C697,'CapEx by WBS and CSA'!$A$3:$C$372,3,FALSE),0)</f>
        <v>0</v>
      </c>
      <c r="C697" s="49" t="s">
        <v>2784</v>
      </c>
      <c r="D697" s="45">
        <v>1203</v>
      </c>
      <c r="E697" s="46" t="s">
        <v>2300</v>
      </c>
      <c r="F697" s="46" t="s">
        <v>534</v>
      </c>
      <c r="G697" s="46" t="s">
        <v>534</v>
      </c>
      <c r="H697" s="46" t="s">
        <v>2745</v>
      </c>
      <c r="I697" s="45" t="s">
        <v>1633</v>
      </c>
      <c r="J697" s="59">
        <v>45261</v>
      </c>
      <c r="K697" s="72">
        <v>0</v>
      </c>
      <c r="L697" s="72">
        <v>0</v>
      </c>
      <c r="M697" s="72">
        <f>IFERROR(VLOOKUP(C697,'CapEx by WBS and CSA'!$A$3:$P$372,16,FALSE),0)</f>
        <v>0</v>
      </c>
      <c r="N697" s="71"/>
      <c r="O697" s="71"/>
      <c r="P697" s="71"/>
    </row>
    <row r="698" spans="1:16" s="41" customFormat="1" x14ac:dyDescent="0.25">
      <c r="A698" s="41">
        <f>IFERROR(VLOOKUP($C698,'CapEx by WBS and CSA'!$A$3:$C$372,2,FALSE),0)</f>
        <v>0</v>
      </c>
      <c r="B698" s="41">
        <f>IFERROR(VLOOKUP($C698,'CapEx by WBS and CSA'!$A$3:$C$372,3,FALSE),0)</f>
        <v>0</v>
      </c>
      <c r="C698" s="49" t="s">
        <v>2785</v>
      </c>
      <c r="D698" s="45">
        <v>1203</v>
      </c>
      <c r="E698" s="46" t="s">
        <v>2300</v>
      </c>
      <c r="F698" s="46" t="s">
        <v>534</v>
      </c>
      <c r="G698" s="46" t="s">
        <v>534</v>
      </c>
      <c r="H698" s="46" t="s">
        <v>2745</v>
      </c>
      <c r="I698" s="45" t="s">
        <v>1650</v>
      </c>
      <c r="J698" s="59" t="s">
        <v>1696</v>
      </c>
      <c r="K698" s="72">
        <v>0</v>
      </c>
      <c r="L698" s="72">
        <v>0</v>
      </c>
      <c r="M698" s="72">
        <f>IFERROR(VLOOKUP(C698,'CapEx by WBS and CSA'!$A$3:$P$372,16,FALSE),0)</f>
        <v>0</v>
      </c>
      <c r="N698" s="71"/>
      <c r="O698" s="71"/>
      <c r="P698" s="71"/>
    </row>
    <row r="699" spans="1:16" s="41" customFormat="1" x14ac:dyDescent="0.25">
      <c r="A699" s="41">
        <f>IFERROR(VLOOKUP($C699,'CapEx by WBS and CSA'!$A$3:$C$372,2,FALSE),0)</f>
        <v>0</v>
      </c>
      <c r="B699" s="41">
        <f>IFERROR(VLOOKUP($C699,'CapEx by WBS and CSA'!$A$3:$C$372,3,FALSE),0)</f>
        <v>0</v>
      </c>
      <c r="C699" s="49" t="s">
        <v>2786</v>
      </c>
      <c r="D699" s="45">
        <v>4043</v>
      </c>
      <c r="E699" s="46" t="s">
        <v>1181</v>
      </c>
      <c r="F699" s="46" t="s">
        <v>1056</v>
      </c>
      <c r="G699" s="46" t="s">
        <v>868</v>
      </c>
      <c r="H699" s="46" t="s">
        <v>2745</v>
      </c>
      <c r="I699" s="45" t="s">
        <v>1650</v>
      </c>
      <c r="J699" s="59" t="s">
        <v>1651</v>
      </c>
      <c r="K699" s="72">
        <v>0</v>
      </c>
      <c r="L699" s="72">
        <v>0</v>
      </c>
      <c r="M699" s="72">
        <f>IFERROR(VLOOKUP(C699,'CapEx by WBS and CSA'!$A$3:$P$372,16,FALSE),0)</f>
        <v>0</v>
      </c>
      <c r="N699" s="71"/>
      <c r="O699" s="45" t="s">
        <v>2146</v>
      </c>
      <c r="P699" s="45" t="s">
        <v>2150</v>
      </c>
    </row>
    <row r="700" spans="1:16" s="41" customFormat="1" x14ac:dyDescent="0.25">
      <c r="A700" s="41">
        <f>IFERROR(VLOOKUP($C700,'CapEx by WBS and CSA'!$A$3:$C$372,2,FALSE),0)</f>
        <v>0</v>
      </c>
      <c r="B700" s="41">
        <f>IFERROR(VLOOKUP($C700,'CapEx by WBS and CSA'!$A$3:$C$372,3,FALSE),0)</f>
        <v>0</v>
      </c>
      <c r="C700" s="49" t="s">
        <v>2787</v>
      </c>
      <c r="D700" s="45">
        <v>1436</v>
      </c>
      <c r="E700" s="46" t="s">
        <v>943</v>
      </c>
      <c r="F700" s="46" t="s">
        <v>868</v>
      </c>
      <c r="G700" s="46" t="s">
        <v>868</v>
      </c>
      <c r="H700" s="46" t="s">
        <v>2745</v>
      </c>
      <c r="I700" s="45" t="s">
        <v>1650</v>
      </c>
      <c r="J700" s="59" t="s">
        <v>1651</v>
      </c>
      <c r="K700" s="72">
        <v>0</v>
      </c>
      <c r="L700" s="72">
        <v>0</v>
      </c>
      <c r="M700" s="72">
        <f>IFERROR(VLOOKUP(C700,'CapEx by WBS and CSA'!$A$3:$P$372,16,FALSE),0)</f>
        <v>0</v>
      </c>
      <c r="N700" s="71"/>
      <c r="O700" s="45" t="s">
        <v>2146</v>
      </c>
      <c r="P700" s="45" t="s">
        <v>2150</v>
      </c>
    </row>
    <row r="701" spans="1:16" s="41" customFormat="1" x14ac:dyDescent="0.25">
      <c r="A701" s="41">
        <f>IFERROR(VLOOKUP($C701,'CapEx by WBS and CSA'!$A$3:$C$372,2,FALSE),0)</f>
        <v>0</v>
      </c>
      <c r="B701" s="41">
        <f>IFERROR(VLOOKUP($C701,'CapEx by WBS and CSA'!$A$3:$C$372,3,FALSE),0)</f>
        <v>0</v>
      </c>
      <c r="C701" s="49" t="s">
        <v>2788</v>
      </c>
      <c r="D701" s="45">
        <v>4411</v>
      </c>
      <c r="E701" s="46" t="s">
        <v>1308</v>
      </c>
      <c r="F701" s="46" t="s">
        <v>868</v>
      </c>
      <c r="G701" s="46" t="s">
        <v>868</v>
      </c>
      <c r="H701" s="46" t="s">
        <v>2745</v>
      </c>
      <c r="I701" s="45" t="s">
        <v>1633</v>
      </c>
      <c r="J701" s="59">
        <v>45170</v>
      </c>
      <c r="K701" s="72">
        <v>0</v>
      </c>
      <c r="L701" s="72">
        <v>0</v>
      </c>
      <c r="M701" s="72">
        <f>IFERROR(VLOOKUP(C701,'CapEx by WBS and CSA'!$A$3:$P$372,16,FALSE),0)</f>
        <v>0</v>
      </c>
      <c r="N701" s="71"/>
      <c r="O701" s="45" t="s">
        <v>2146</v>
      </c>
      <c r="P701" s="45" t="s">
        <v>2150</v>
      </c>
    </row>
    <row r="702" spans="1:16" s="41" customFormat="1" x14ac:dyDescent="0.25">
      <c r="A702" s="41">
        <f>IFERROR(VLOOKUP($C702,'CapEx by WBS and CSA'!$A$3:$C$372,2,FALSE),0)</f>
        <v>0</v>
      </c>
      <c r="B702" s="41">
        <f>IFERROR(VLOOKUP($C702,'CapEx by WBS and CSA'!$A$3:$C$372,3,FALSE),0)</f>
        <v>0</v>
      </c>
      <c r="C702" s="49" t="s">
        <v>2789</v>
      </c>
      <c r="D702" s="45">
        <v>4411</v>
      </c>
      <c r="E702" s="46" t="s">
        <v>1308</v>
      </c>
      <c r="F702" s="46" t="s">
        <v>868</v>
      </c>
      <c r="G702" s="46" t="s">
        <v>868</v>
      </c>
      <c r="H702" s="46" t="s">
        <v>2745</v>
      </c>
      <c r="I702" s="45" t="s">
        <v>1650</v>
      </c>
      <c r="J702" s="59" t="s">
        <v>1651</v>
      </c>
      <c r="K702" s="72">
        <v>0</v>
      </c>
      <c r="L702" s="72">
        <v>0</v>
      </c>
      <c r="M702" s="72">
        <f>IFERROR(VLOOKUP(C702,'CapEx by WBS and CSA'!$A$3:$P$372,16,FALSE),0)</f>
        <v>0</v>
      </c>
      <c r="N702" s="71"/>
      <c r="O702" s="45" t="s">
        <v>2146</v>
      </c>
      <c r="P702" s="45" t="s">
        <v>2150</v>
      </c>
    </row>
    <row r="703" spans="1:16" s="41" customFormat="1" x14ac:dyDescent="0.25">
      <c r="A703" s="41">
        <f>IFERROR(VLOOKUP($C703,'CapEx by WBS and CSA'!$A$3:$C$372,2,FALSE),0)</f>
        <v>0</v>
      </c>
      <c r="B703" s="41">
        <f>IFERROR(VLOOKUP($C703,'CapEx by WBS and CSA'!$A$3:$C$372,3,FALSE),0)</f>
        <v>0</v>
      </c>
      <c r="C703" s="49" t="s">
        <v>2790</v>
      </c>
      <c r="D703" s="45">
        <v>1436</v>
      </c>
      <c r="E703" s="46" t="s">
        <v>943</v>
      </c>
      <c r="F703" s="46" t="s">
        <v>868</v>
      </c>
      <c r="G703" s="46" t="s">
        <v>868</v>
      </c>
      <c r="H703" s="46" t="s">
        <v>2745</v>
      </c>
      <c r="I703" s="45" t="s">
        <v>1633</v>
      </c>
      <c r="J703" s="59">
        <v>44896</v>
      </c>
      <c r="K703" s="72">
        <v>0</v>
      </c>
      <c r="L703" s="72">
        <v>0</v>
      </c>
      <c r="M703" s="72">
        <f>IFERROR(VLOOKUP(C703,'CapEx by WBS and CSA'!$A$3:$P$372,16,FALSE),0)</f>
        <v>0</v>
      </c>
      <c r="N703" s="71"/>
      <c r="O703" s="45" t="s">
        <v>2146</v>
      </c>
      <c r="P703" s="45" t="s">
        <v>2150</v>
      </c>
    </row>
    <row r="704" spans="1:16" s="41" customFormat="1" x14ac:dyDescent="0.25">
      <c r="A704" s="41">
        <f>IFERROR(VLOOKUP($C704,'CapEx by WBS and CSA'!$A$3:$C$372,2,FALSE),0)</f>
        <v>0</v>
      </c>
      <c r="B704" s="41">
        <f>IFERROR(VLOOKUP($C704,'CapEx by WBS and CSA'!$A$3:$C$372,3,FALSE),0)</f>
        <v>0</v>
      </c>
      <c r="C704" s="49" t="s">
        <v>2791</v>
      </c>
      <c r="D704" s="45">
        <v>1203</v>
      </c>
      <c r="E704" s="46" t="s">
        <v>2300</v>
      </c>
      <c r="F704" s="46" t="s">
        <v>534</v>
      </c>
      <c r="G704" s="46" t="s">
        <v>534</v>
      </c>
      <c r="H704" s="46" t="s">
        <v>2745</v>
      </c>
      <c r="I704" s="45" t="s">
        <v>1633</v>
      </c>
      <c r="J704" s="59">
        <v>46357</v>
      </c>
      <c r="K704" s="72">
        <v>0</v>
      </c>
      <c r="L704" s="72">
        <v>0</v>
      </c>
      <c r="M704" s="72">
        <f>IFERROR(VLOOKUP(C704,'CapEx by WBS and CSA'!$A$3:$P$372,16,FALSE),0)</f>
        <v>0</v>
      </c>
      <c r="N704" s="71"/>
      <c r="O704" s="71"/>
      <c r="P704" s="71"/>
    </row>
    <row r="705" spans="1:16" s="41" customFormat="1" x14ac:dyDescent="0.25">
      <c r="A705" s="41">
        <f>IFERROR(VLOOKUP($C705,'CapEx by WBS and CSA'!$A$3:$C$372,2,FALSE),0)</f>
        <v>0</v>
      </c>
      <c r="B705" s="41">
        <f>IFERROR(VLOOKUP($C705,'CapEx by WBS and CSA'!$A$3:$C$372,3,FALSE),0)</f>
        <v>0</v>
      </c>
      <c r="C705" s="49" t="s">
        <v>2792</v>
      </c>
      <c r="D705" s="45">
        <v>4411</v>
      </c>
      <c r="E705" s="46" t="s">
        <v>1308</v>
      </c>
      <c r="F705" s="46" t="s">
        <v>868</v>
      </c>
      <c r="G705" s="46" t="s">
        <v>868</v>
      </c>
      <c r="H705" s="46" t="s">
        <v>2745</v>
      </c>
      <c r="I705" s="45" t="s">
        <v>1650</v>
      </c>
      <c r="J705" s="59" t="s">
        <v>1651</v>
      </c>
      <c r="K705" s="72">
        <v>0</v>
      </c>
      <c r="L705" s="72">
        <v>0</v>
      </c>
      <c r="M705" s="72">
        <f>IFERROR(VLOOKUP(C705,'CapEx by WBS and CSA'!$A$3:$P$372,16,FALSE),0)</f>
        <v>0</v>
      </c>
      <c r="N705" s="71"/>
      <c r="O705" s="45" t="s">
        <v>2146</v>
      </c>
      <c r="P705" s="45" t="s">
        <v>2150</v>
      </c>
    </row>
    <row r="706" spans="1:16" s="41" customFormat="1" x14ac:dyDescent="0.25">
      <c r="A706" s="41">
        <f>IFERROR(VLOOKUP($C706,'CapEx by WBS and CSA'!$A$3:$C$372,2,FALSE),0)</f>
        <v>0</v>
      </c>
      <c r="B706" s="41">
        <f>IFERROR(VLOOKUP($C706,'CapEx by WBS and CSA'!$A$3:$C$372,3,FALSE),0)</f>
        <v>0</v>
      </c>
      <c r="C706" s="49" t="s">
        <v>2793</v>
      </c>
      <c r="D706" s="45">
        <v>4588</v>
      </c>
      <c r="E706" s="46" t="s">
        <v>1381</v>
      </c>
      <c r="F706" s="46" t="s">
        <v>1112</v>
      </c>
      <c r="G706" s="46" t="s">
        <v>779</v>
      </c>
      <c r="H706" s="46" t="s">
        <v>2745</v>
      </c>
      <c r="I706" s="45" t="s">
        <v>1650</v>
      </c>
      <c r="J706" s="59" t="s">
        <v>1696</v>
      </c>
      <c r="K706" s="72">
        <v>0</v>
      </c>
      <c r="L706" s="72">
        <v>1357500.0344400001</v>
      </c>
      <c r="M706" s="72">
        <f>IFERROR(VLOOKUP(C706,'CapEx by WBS and CSA'!$A$3:$P$372,16,FALSE),0)</f>
        <v>0</v>
      </c>
      <c r="N706" s="71"/>
      <c r="O706" s="71"/>
      <c r="P706" s="71"/>
    </row>
    <row r="707" spans="1:16" s="41" customFormat="1" x14ac:dyDescent="0.25">
      <c r="A707" s="41">
        <f>IFERROR(VLOOKUP($C707,'CapEx by WBS and CSA'!$A$3:$C$372,2,FALSE),0)</f>
        <v>0</v>
      </c>
      <c r="B707" s="41">
        <f>IFERROR(VLOOKUP($C707,'CapEx by WBS and CSA'!$A$3:$C$372,3,FALSE),0)</f>
        <v>0</v>
      </c>
      <c r="C707" s="49" t="s">
        <v>2794</v>
      </c>
      <c r="D707" s="45">
        <v>4022</v>
      </c>
      <c r="E707" s="46" t="s">
        <v>1178</v>
      </c>
      <c r="F707" s="46" t="s">
        <v>1112</v>
      </c>
      <c r="G707" s="46" t="s">
        <v>779</v>
      </c>
      <c r="H707" s="46" t="s">
        <v>2745</v>
      </c>
      <c r="I707" s="45" t="s">
        <v>1650</v>
      </c>
      <c r="J707" s="59" t="s">
        <v>1696</v>
      </c>
      <c r="K707" s="72">
        <v>0</v>
      </c>
      <c r="L707" s="72">
        <v>0</v>
      </c>
      <c r="M707" s="72">
        <f>IFERROR(VLOOKUP(C707,'CapEx by WBS and CSA'!$A$3:$P$372,16,FALSE),0)</f>
        <v>0</v>
      </c>
      <c r="N707" s="71"/>
      <c r="O707" s="71"/>
      <c r="P707" s="71"/>
    </row>
    <row r="708" spans="1:16" s="41" customFormat="1" x14ac:dyDescent="0.25">
      <c r="A708" s="41">
        <f>IFERROR(VLOOKUP($C708,'CapEx by WBS and CSA'!$A$3:$C$372,2,FALSE),0)</f>
        <v>0</v>
      </c>
      <c r="B708" s="41">
        <f>IFERROR(VLOOKUP($C708,'CapEx by WBS and CSA'!$A$3:$C$372,3,FALSE),0)</f>
        <v>0</v>
      </c>
      <c r="C708" s="49" t="s">
        <v>2795</v>
      </c>
      <c r="D708" s="45">
        <v>1203</v>
      </c>
      <c r="E708" s="46" t="s">
        <v>2300</v>
      </c>
      <c r="F708" s="46" t="s">
        <v>534</v>
      </c>
      <c r="G708" s="46" t="s">
        <v>534</v>
      </c>
      <c r="H708" s="46" t="s">
        <v>2745</v>
      </c>
      <c r="I708" s="45" t="s">
        <v>1650</v>
      </c>
      <c r="J708" s="59" t="s">
        <v>1651</v>
      </c>
      <c r="K708" s="72">
        <v>0</v>
      </c>
      <c r="L708" s="72">
        <v>0</v>
      </c>
      <c r="M708" s="72">
        <f>IFERROR(VLOOKUP(C708,'CapEx by WBS and CSA'!$A$3:$P$372,16,FALSE),0)</f>
        <v>0</v>
      </c>
      <c r="N708" s="71"/>
      <c r="O708" s="71"/>
      <c r="P708" s="71"/>
    </row>
    <row r="709" spans="1:16" s="41" customFormat="1" x14ac:dyDescent="0.25">
      <c r="A709" s="41">
        <f>IFERROR(VLOOKUP($C709,'CapEx by WBS and CSA'!$A$3:$C$372,2,FALSE),0)</f>
        <v>0</v>
      </c>
      <c r="B709" s="41">
        <f>IFERROR(VLOOKUP($C709,'CapEx by WBS and CSA'!$A$3:$C$372,3,FALSE),0)</f>
        <v>0</v>
      </c>
      <c r="C709" s="49" t="s">
        <v>2796</v>
      </c>
      <c r="D709" s="45">
        <v>1507</v>
      </c>
      <c r="E709" s="46" t="s">
        <v>795</v>
      </c>
      <c r="F709" s="46" t="s">
        <v>797</v>
      </c>
      <c r="G709" s="46" t="s">
        <v>536</v>
      </c>
      <c r="H709" s="46" t="s">
        <v>2745</v>
      </c>
      <c r="I709" s="45" t="s">
        <v>1650</v>
      </c>
      <c r="J709" s="59" t="s">
        <v>1696</v>
      </c>
      <c r="K709" s="72">
        <v>0</v>
      </c>
      <c r="L709" s="72">
        <v>0</v>
      </c>
      <c r="M709" s="72">
        <f>IFERROR(VLOOKUP(C709,'CapEx by WBS and CSA'!$A$3:$P$372,16,FALSE),0)</f>
        <v>0</v>
      </c>
      <c r="N709" s="71"/>
      <c r="O709" s="71"/>
      <c r="P709" s="45" t="s">
        <v>2101</v>
      </c>
    </row>
    <row r="710" spans="1:16" s="41" customFormat="1" x14ac:dyDescent="0.25">
      <c r="A710" s="41">
        <f>IFERROR(VLOOKUP($C710,'CapEx by WBS and CSA'!$A$3:$C$372,2,FALSE),0)</f>
        <v>0</v>
      </c>
      <c r="B710" s="41">
        <f>IFERROR(VLOOKUP($C710,'CapEx by WBS and CSA'!$A$3:$C$372,3,FALSE),0)</f>
        <v>0</v>
      </c>
      <c r="C710" s="49" t="s">
        <v>2797</v>
      </c>
      <c r="D710" s="45">
        <v>1226</v>
      </c>
      <c r="E710" s="46" t="s">
        <v>660</v>
      </c>
      <c r="F710" s="46" t="s">
        <v>651</v>
      </c>
      <c r="G710" s="46" t="s">
        <v>534</v>
      </c>
      <c r="H710" s="46" t="s">
        <v>2745</v>
      </c>
      <c r="I710" s="45" t="s">
        <v>1633</v>
      </c>
      <c r="J710" s="59">
        <v>45627</v>
      </c>
      <c r="K710" s="72">
        <v>0</v>
      </c>
      <c r="L710" s="72">
        <v>0</v>
      </c>
      <c r="M710" s="72">
        <f>IFERROR(VLOOKUP(C710,'CapEx by WBS and CSA'!$A$3:$P$372,16,FALSE),0)</f>
        <v>0</v>
      </c>
      <c r="N710" s="71"/>
      <c r="O710" s="71"/>
      <c r="P710" s="71"/>
    </row>
    <row r="711" spans="1:16" s="41" customFormat="1" x14ac:dyDescent="0.25">
      <c r="A711" s="41">
        <f>IFERROR(VLOOKUP($C711,'CapEx by WBS and CSA'!$A$3:$C$372,2,FALSE),0)</f>
        <v>0</v>
      </c>
      <c r="B711" s="41">
        <f>IFERROR(VLOOKUP($C711,'CapEx by WBS and CSA'!$A$3:$C$372,3,FALSE),0)</f>
        <v>0</v>
      </c>
      <c r="C711" s="49" t="s">
        <v>2798</v>
      </c>
      <c r="D711" s="45">
        <v>3075</v>
      </c>
      <c r="E711" s="46" t="s">
        <v>1107</v>
      </c>
      <c r="F711" s="46" t="s">
        <v>570</v>
      </c>
      <c r="G711" s="46" t="s">
        <v>570</v>
      </c>
      <c r="H711" s="46" t="s">
        <v>2745</v>
      </c>
      <c r="I711" s="45" t="s">
        <v>1633</v>
      </c>
      <c r="J711" s="59">
        <v>54393</v>
      </c>
      <c r="K711" s="72">
        <v>0</v>
      </c>
      <c r="L711" s="72">
        <v>0</v>
      </c>
      <c r="M711" s="72">
        <f>IFERROR(VLOOKUP(C711,'CapEx by WBS and CSA'!$A$3:$P$372,16,FALSE),0)</f>
        <v>0</v>
      </c>
      <c r="N711" s="45" t="s">
        <v>2240</v>
      </c>
      <c r="O711" s="45" t="s">
        <v>2091</v>
      </c>
      <c r="P711" s="71"/>
    </row>
    <row r="712" spans="1:16" s="41" customFormat="1" x14ac:dyDescent="0.25">
      <c r="A712" s="41" t="str">
        <f>IFERROR(VLOOKUP($C712,'CapEx by WBS and CSA'!$A$3:$C$372,2,FALSE),0)</f>
        <v>CSA0023</v>
      </c>
      <c r="B712" s="41" t="str">
        <f>IFERROR(VLOOKUP($C712,'CapEx by WBS and CSA'!$A$3:$C$372,3,FALSE),0)</f>
        <v>Cash Payment Transformation</v>
      </c>
      <c r="C712" s="49" t="s">
        <v>179</v>
      </c>
      <c r="D712" s="45">
        <v>1247</v>
      </c>
      <c r="E712" s="46" t="s">
        <v>765</v>
      </c>
      <c r="F712" s="46" t="s">
        <v>651</v>
      </c>
      <c r="G712" s="46" t="s">
        <v>534</v>
      </c>
      <c r="H712" s="46" t="s">
        <v>2745</v>
      </c>
      <c r="I712" s="45" t="s">
        <v>1633</v>
      </c>
      <c r="J712" s="59">
        <v>45931</v>
      </c>
      <c r="K712" s="72">
        <v>0</v>
      </c>
      <c r="L712" s="72">
        <v>0</v>
      </c>
      <c r="M712" s="72">
        <f>IFERROR(VLOOKUP(C712,'CapEx by WBS and CSA'!$A$3:$P$372,16,FALSE),0)</f>
        <v>4800212.7259696918</v>
      </c>
      <c r="N712" s="45" t="s">
        <v>2223</v>
      </c>
      <c r="O712" s="45" t="s">
        <v>2132</v>
      </c>
      <c r="P712" s="71"/>
    </row>
    <row r="713" spans="1:16" s="41" customFormat="1" x14ac:dyDescent="0.25">
      <c r="A713" s="41" t="str">
        <f>IFERROR(VLOOKUP($C713,'CapEx by WBS and CSA'!$A$3:$C$372,2,FALSE),0)</f>
        <v>CSA0200</v>
      </c>
      <c r="B713" s="41" t="str">
        <f>IFERROR(VLOOKUP($C713,'CapEx by WBS and CSA'!$A$3:$C$372,3,FALSE),0)</f>
        <v>ADMS Enhancements</v>
      </c>
      <c r="C713" s="49" t="s">
        <v>180</v>
      </c>
      <c r="D713" s="45">
        <v>1258</v>
      </c>
      <c r="E713" s="46" t="s">
        <v>790</v>
      </c>
      <c r="F713" s="46" t="s">
        <v>651</v>
      </c>
      <c r="G713" s="46" t="s">
        <v>534</v>
      </c>
      <c r="H713" s="46" t="s">
        <v>2745</v>
      </c>
      <c r="I713" s="45" t="s">
        <v>1638</v>
      </c>
      <c r="J713" s="59" t="s">
        <v>2118</v>
      </c>
      <c r="K713" s="72">
        <v>0</v>
      </c>
      <c r="L713" s="72">
        <v>0</v>
      </c>
      <c r="M713" s="72">
        <f>IFERROR(VLOOKUP(C713,'CapEx by WBS and CSA'!$A$3:$P$372,16,FALSE),0)</f>
        <v>1569159.4702037962</v>
      </c>
      <c r="N713" s="45" t="s">
        <v>2223</v>
      </c>
      <c r="O713" s="45" t="s">
        <v>2132</v>
      </c>
      <c r="P713" s="71"/>
    </row>
    <row r="714" spans="1:16" s="41" customFormat="1" x14ac:dyDescent="0.25">
      <c r="A714" s="41" t="str">
        <f>IFERROR(VLOOKUP($C714,'CapEx by WBS and CSA'!$A$3:$C$372,2,FALSE),0)</f>
        <v>CSA0204</v>
      </c>
      <c r="B714" s="41" t="str">
        <f>IFERROR(VLOOKUP($C714,'CapEx by WBS and CSA'!$A$3:$C$372,3,FALSE),0)</f>
        <v>Electric Distribution Digital As-Builting</v>
      </c>
      <c r="C714" s="49" t="s">
        <v>181</v>
      </c>
      <c r="D714" s="45">
        <v>1280</v>
      </c>
      <c r="E714" s="46" t="s">
        <v>818</v>
      </c>
      <c r="F714" s="46" t="s">
        <v>651</v>
      </c>
      <c r="G714" s="46" t="s">
        <v>534</v>
      </c>
      <c r="H714" s="46" t="s">
        <v>2745</v>
      </c>
      <c r="I714" s="45" t="s">
        <v>1638</v>
      </c>
      <c r="J714" s="59" t="s">
        <v>2118</v>
      </c>
      <c r="K714" s="72">
        <v>0</v>
      </c>
      <c r="L714" s="72">
        <v>0</v>
      </c>
      <c r="M714" s="72">
        <f>IFERROR(VLOOKUP(C714,'CapEx by WBS and CSA'!$A$3:$P$372,16,FALSE),0)</f>
        <v>15928742.786693547</v>
      </c>
      <c r="N714" s="45" t="s">
        <v>2223</v>
      </c>
      <c r="O714" s="45" t="s">
        <v>2132</v>
      </c>
      <c r="P714" s="71"/>
    </row>
    <row r="715" spans="1:16" s="41" customFormat="1" x14ac:dyDescent="0.25">
      <c r="A715" s="41" t="str">
        <f>IFERROR(VLOOKUP($C715,'CapEx by WBS and CSA'!$A$3:$C$372,2,FALSE),0)</f>
        <v>CSA0206</v>
      </c>
      <c r="B715" s="41" t="str">
        <f>IFERROR(VLOOKUP($C715,'CapEx by WBS and CSA'!$A$3:$C$372,3,FALSE),0)</f>
        <v>ETRMS Consolidate - Endur Replace</v>
      </c>
      <c r="C715" s="49" t="s">
        <v>182</v>
      </c>
      <c r="D715" s="45">
        <v>1216</v>
      </c>
      <c r="E715" s="46" t="s">
        <v>688</v>
      </c>
      <c r="F715" s="46" t="s">
        <v>651</v>
      </c>
      <c r="G715" s="46" t="s">
        <v>534</v>
      </c>
      <c r="H715" s="46" t="s">
        <v>2745</v>
      </c>
      <c r="I715" s="45" t="s">
        <v>1633</v>
      </c>
      <c r="J715" s="59">
        <v>45748</v>
      </c>
      <c r="K715" s="72">
        <v>0</v>
      </c>
      <c r="L715" s="72">
        <v>0</v>
      </c>
      <c r="M715" s="72">
        <f>IFERROR(VLOOKUP(C715,'CapEx by WBS and CSA'!$A$3:$P$372,16,FALSE),0)</f>
        <v>6121361.3263699077</v>
      </c>
      <c r="N715" s="45" t="s">
        <v>2223</v>
      </c>
      <c r="O715" s="45" t="s">
        <v>2132</v>
      </c>
      <c r="P715" s="71"/>
    </row>
    <row r="716" spans="1:16" s="41" customFormat="1" x14ac:dyDescent="0.25">
      <c r="A716" s="41" t="str">
        <f>IFERROR(VLOOKUP($C716,'CapEx by WBS and CSA'!$A$3:$C$372,2,FALSE),0)</f>
        <v>CSA0211</v>
      </c>
      <c r="B716" s="41" t="str">
        <f>IFERROR(VLOOKUP($C716,'CapEx by WBS and CSA'!$A$3:$C$372,3,FALSE),0)</f>
        <v>Digital Radio Upgrade</v>
      </c>
      <c r="C716" s="49" t="s">
        <v>183</v>
      </c>
      <c r="D716" s="45">
        <v>1215</v>
      </c>
      <c r="E716" s="46" t="s">
        <v>685</v>
      </c>
      <c r="F716" s="46" t="s">
        <v>673</v>
      </c>
      <c r="G716" s="46" t="s">
        <v>534</v>
      </c>
      <c r="H716" s="46" t="s">
        <v>2745</v>
      </c>
      <c r="I716" s="45" t="s">
        <v>1638</v>
      </c>
      <c r="J716" s="59" t="s">
        <v>2118</v>
      </c>
      <c r="K716" s="72">
        <v>0</v>
      </c>
      <c r="L716" s="72">
        <v>0</v>
      </c>
      <c r="M716" s="72">
        <f>IFERROR(VLOOKUP(C716,'CapEx by WBS and CSA'!$A$3:$P$372,16,FALSE),0)</f>
        <v>20527065.127656285</v>
      </c>
      <c r="N716" s="45" t="s">
        <v>2223</v>
      </c>
      <c r="O716" s="45" t="s">
        <v>2132</v>
      </c>
      <c r="P716" s="71"/>
    </row>
    <row r="717" spans="1:16" s="41" customFormat="1" x14ac:dyDescent="0.25">
      <c r="A717" s="41" t="str">
        <f>IFERROR(VLOOKUP($C717,'CapEx by WBS and CSA'!$A$3:$C$372,2,FALSE),0)</f>
        <v>CSA0216</v>
      </c>
      <c r="B717" s="41" t="str">
        <f>IFERROR(VLOOKUP($C717,'CapEx by WBS and CSA'!$A$3:$C$372,3,FALSE),0)</f>
        <v>Call Center Technology Platform Modernization</v>
      </c>
      <c r="C717" s="49" t="s">
        <v>184</v>
      </c>
      <c r="D717" s="45">
        <v>4044</v>
      </c>
      <c r="E717" s="46" t="s">
        <v>1185</v>
      </c>
      <c r="F717" s="46" t="s">
        <v>1056</v>
      </c>
      <c r="G717" s="46" t="s">
        <v>868</v>
      </c>
      <c r="H717" s="46" t="s">
        <v>2745</v>
      </c>
      <c r="I717" s="45" t="s">
        <v>1633</v>
      </c>
      <c r="J717" s="59">
        <v>47088</v>
      </c>
      <c r="K717" s="72">
        <v>0</v>
      </c>
      <c r="L717" s="72">
        <v>0</v>
      </c>
      <c r="M717" s="72">
        <f>IFERROR(VLOOKUP(C717,'CapEx by WBS and CSA'!$A$3:$P$372,16,FALSE),0)</f>
        <v>10698603.487149961</v>
      </c>
      <c r="N717" s="71"/>
      <c r="O717" s="71"/>
      <c r="P717" s="45" t="s">
        <v>539</v>
      </c>
    </row>
    <row r="718" spans="1:16" s="41" customFormat="1" x14ac:dyDescent="0.25">
      <c r="A718" s="41" t="str">
        <f>IFERROR(VLOOKUP($C718,'CapEx by WBS and CSA'!$A$3:$C$372,2,FALSE),0)</f>
        <v>CSA0220</v>
      </c>
      <c r="B718" s="41" t="str">
        <f>IFERROR(VLOOKUP($C718,'CapEx by WBS and CSA'!$A$3:$C$372,3,FALSE),0)</f>
        <v>IWM R5 Customer and Project Enhancement</v>
      </c>
      <c r="C718" s="49" t="s">
        <v>186</v>
      </c>
      <c r="D718" s="45">
        <v>1245</v>
      </c>
      <c r="E718" s="46" t="s">
        <v>759</v>
      </c>
      <c r="F718" s="46" t="s">
        <v>651</v>
      </c>
      <c r="G718" s="46" t="s">
        <v>534</v>
      </c>
      <c r="H718" s="46" t="s">
        <v>2745</v>
      </c>
      <c r="I718" s="45" t="s">
        <v>1633</v>
      </c>
      <c r="J718" s="59">
        <v>47088</v>
      </c>
      <c r="K718" s="72">
        <v>0</v>
      </c>
      <c r="L718" s="72">
        <v>0</v>
      </c>
      <c r="M718" s="72">
        <f>IFERROR(VLOOKUP(C718,'CapEx by WBS and CSA'!$A$3:$P$372,16,FALSE),0)</f>
        <v>30890501.146661576</v>
      </c>
      <c r="N718" s="45" t="s">
        <v>2223</v>
      </c>
      <c r="O718" s="45" t="s">
        <v>2132</v>
      </c>
      <c r="P718" s="71"/>
    </row>
    <row r="719" spans="1:16" s="41" customFormat="1" x14ac:dyDescent="0.25">
      <c r="A719" s="41" t="str">
        <f>IFERROR(VLOOKUP($C719,'CapEx by WBS and CSA'!$A$3:$C$372,2,FALSE),0)</f>
        <v>CSA0233</v>
      </c>
      <c r="B719" s="41" t="str">
        <f>IFERROR(VLOOKUP($C719,'CapEx by WBS and CSA'!$A$3:$C$372,3,FALSE),0)</f>
        <v>IT Ops - Running the business of IT</v>
      </c>
      <c r="C719" s="49" t="s">
        <v>187</v>
      </c>
      <c r="D719" s="45">
        <v>1256</v>
      </c>
      <c r="E719" s="46" t="s">
        <v>783</v>
      </c>
      <c r="F719" s="46" t="s">
        <v>656</v>
      </c>
      <c r="G719" s="46" t="s">
        <v>534</v>
      </c>
      <c r="H719" s="46" t="s">
        <v>2745</v>
      </c>
      <c r="I719" s="45" t="s">
        <v>1638</v>
      </c>
      <c r="J719" s="59" t="s">
        <v>2118</v>
      </c>
      <c r="K719" s="72">
        <v>0</v>
      </c>
      <c r="L719" s="72">
        <v>0</v>
      </c>
      <c r="M719" s="72">
        <f>IFERROR(VLOOKUP(C719,'CapEx by WBS and CSA'!$A$3:$P$372,16,FALSE),0)</f>
        <v>5738872.6882158034</v>
      </c>
      <c r="N719" s="45" t="s">
        <v>2223</v>
      </c>
      <c r="O719" s="45" t="s">
        <v>2132</v>
      </c>
      <c r="P719" s="71"/>
    </row>
    <row r="720" spans="1:16" s="41" customFormat="1" x14ac:dyDescent="0.25">
      <c r="A720" s="41">
        <f>IFERROR(VLOOKUP($C720,'CapEx by WBS and CSA'!$A$3:$C$372,2,FALSE),0)</f>
        <v>0</v>
      </c>
      <c r="B720" s="41">
        <f>IFERROR(VLOOKUP($C720,'CapEx by WBS and CSA'!$A$3:$C$372,3,FALSE),0)</f>
        <v>0</v>
      </c>
      <c r="C720" s="49" t="s">
        <v>2799</v>
      </c>
      <c r="D720" s="45">
        <v>1437</v>
      </c>
      <c r="E720" s="46" t="s">
        <v>947</v>
      </c>
      <c r="F720" s="46" t="s">
        <v>868</v>
      </c>
      <c r="G720" s="46" t="s">
        <v>868</v>
      </c>
      <c r="H720" s="46" t="s">
        <v>2745</v>
      </c>
      <c r="I720" s="45" t="s">
        <v>1633</v>
      </c>
      <c r="J720" s="59">
        <v>45261</v>
      </c>
      <c r="K720" s="72">
        <v>0</v>
      </c>
      <c r="L720" s="72">
        <v>0</v>
      </c>
      <c r="M720" s="72">
        <f>IFERROR(VLOOKUP(C720,'CapEx by WBS and CSA'!$A$3:$P$372,16,FALSE),0)</f>
        <v>0</v>
      </c>
      <c r="N720" s="71"/>
      <c r="O720" s="45" t="s">
        <v>2146</v>
      </c>
      <c r="P720" s="45" t="s">
        <v>2800</v>
      </c>
    </row>
    <row r="721" spans="1:16" s="41" customFormat="1" x14ac:dyDescent="0.25">
      <c r="A721" s="41" t="str">
        <f>IFERROR(VLOOKUP($C721,'CapEx by WBS and CSA'!$A$3:$C$372,2,FALSE),0)</f>
        <v>CSA0234</v>
      </c>
      <c r="B721" s="41" t="str">
        <f>IFERROR(VLOOKUP($C721,'CapEx by WBS and CSA'!$A$3:$C$372,3,FALSE),0)</f>
        <v>IT Ops - Technology Reliability - Hardware</v>
      </c>
      <c r="C721" s="49" t="s">
        <v>189</v>
      </c>
      <c r="D721" s="45">
        <v>1256</v>
      </c>
      <c r="E721" s="46" t="s">
        <v>783</v>
      </c>
      <c r="F721" s="46" t="s">
        <v>656</v>
      </c>
      <c r="G721" s="46" t="s">
        <v>534</v>
      </c>
      <c r="H721" s="46" t="s">
        <v>2745</v>
      </c>
      <c r="I721" s="45" t="s">
        <v>1638</v>
      </c>
      <c r="J721" s="59" t="s">
        <v>2118</v>
      </c>
      <c r="K721" s="72">
        <v>0</v>
      </c>
      <c r="L721" s="72">
        <v>0</v>
      </c>
      <c r="M721" s="72">
        <f>IFERROR(VLOOKUP(C721,'CapEx by WBS and CSA'!$A$3:$P$372,16,FALSE),0)</f>
        <v>29244142.749921381</v>
      </c>
      <c r="N721" s="45" t="s">
        <v>2223</v>
      </c>
      <c r="O721" s="45" t="s">
        <v>2132</v>
      </c>
      <c r="P721" s="71"/>
    </row>
    <row r="722" spans="1:16" s="41" customFormat="1" x14ac:dyDescent="0.25">
      <c r="A722" s="41" t="str">
        <f>IFERROR(VLOOKUP($C722,'CapEx by WBS and CSA'!$A$3:$C$372,2,FALSE),0)</f>
        <v>CSA0235</v>
      </c>
      <c r="B722" s="41" t="str">
        <f>IFERROR(VLOOKUP($C722,'CapEx by WBS and CSA'!$A$3:$C$372,3,FALSE),0)</f>
        <v>IT Ops - Technology Reliability - Software</v>
      </c>
      <c r="C722" s="49" t="s">
        <v>190</v>
      </c>
      <c r="D722" s="45">
        <v>1256</v>
      </c>
      <c r="E722" s="46" t="s">
        <v>783</v>
      </c>
      <c r="F722" s="46" t="s">
        <v>656</v>
      </c>
      <c r="G722" s="46" t="s">
        <v>534</v>
      </c>
      <c r="H722" s="46" t="s">
        <v>2745</v>
      </c>
      <c r="I722" s="45" t="s">
        <v>1638</v>
      </c>
      <c r="J722" s="59" t="s">
        <v>2118</v>
      </c>
      <c r="K722" s="72">
        <v>0</v>
      </c>
      <c r="L722" s="72">
        <v>0</v>
      </c>
      <c r="M722" s="72">
        <f>IFERROR(VLOOKUP(C722,'CapEx by WBS and CSA'!$A$3:$P$372,16,FALSE),0)</f>
        <v>50378818.659648433</v>
      </c>
      <c r="N722" s="45" t="s">
        <v>2223</v>
      </c>
      <c r="O722" s="45" t="s">
        <v>2132</v>
      </c>
      <c r="P722" s="71"/>
    </row>
    <row r="723" spans="1:16" s="41" customFormat="1" x14ac:dyDescent="0.25">
      <c r="A723" s="41" t="str">
        <f>IFERROR(VLOOKUP($C723,'CapEx by WBS and CSA'!$A$3:$C$372,2,FALSE),0)</f>
        <v>CSA0236</v>
      </c>
      <c r="B723" s="41" t="str">
        <f>IFERROR(VLOOKUP($C723,'CapEx by WBS and CSA'!$A$3:$C$372,3,FALSE),0)</f>
        <v>IT Ops - Telecom</v>
      </c>
      <c r="C723" s="49" t="s">
        <v>191</v>
      </c>
      <c r="D723" s="45">
        <v>1256</v>
      </c>
      <c r="E723" s="46" t="s">
        <v>783</v>
      </c>
      <c r="F723" s="46" t="s">
        <v>656</v>
      </c>
      <c r="G723" s="46" t="s">
        <v>534</v>
      </c>
      <c r="H723" s="46" t="s">
        <v>2745</v>
      </c>
      <c r="I723" s="45" t="s">
        <v>1638</v>
      </c>
      <c r="J723" s="59" t="s">
        <v>2118</v>
      </c>
      <c r="K723" s="72">
        <v>0</v>
      </c>
      <c r="L723" s="72">
        <v>0</v>
      </c>
      <c r="M723" s="72">
        <f>IFERROR(VLOOKUP(C723,'CapEx by WBS and CSA'!$A$3:$P$372,16,FALSE),0)</f>
        <v>23339396.269191779</v>
      </c>
      <c r="N723" s="45" t="s">
        <v>2223</v>
      </c>
      <c r="O723" s="45" t="s">
        <v>2132</v>
      </c>
      <c r="P723" s="71"/>
    </row>
    <row r="724" spans="1:16" s="41" customFormat="1" x14ac:dyDescent="0.25">
      <c r="A724" s="41" t="str">
        <f>IFERROR(VLOOKUP($C724,'CapEx by WBS and CSA'!$A$3:$C$372,2,FALSE),0)</f>
        <v>CSA0237</v>
      </c>
      <c r="B724" s="41" t="str">
        <f>IFERROR(VLOOKUP($C724,'CapEx by WBS and CSA'!$A$3:$C$372,3,FALSE),0)</f>
        <v>IT Ops - Capitalized Cloud Services</v>
      </c>
      <c r="C724" s="49" t="s">
        <v>192</v>
      </c>
      <c r="D724" s="45">
        <v>1256</v>
      </c>
      <c r="E724" s="46" t="s">
        <v>783</v>
      </c>
      <c r="F724" s="46" t="s">
        <v>656</v>
      </c>
      <c r="G724" s="46" t="s">
        <v>534</v>
      </c>
      <c r="H724" s="46" t="s">
        <v>2745</v>
      </c>
      <c r="I724" s="45" t="s">
        <v>1638</v>
      </c>
      <c r="J724" s="59" t="s">
        <v>2118</v>
      </c>
      <c r="K724" s="72">
        <v>0</v>
      </c>
      <c r="L724" s="72">
        <v>0</v>
      </c>
      <c r="M724" s="72">
        <f>IFERROR(VLOOKUP(C724,'CapEx by WBS and CSA'!$A$3:$P$372,16,FALSE),0)</f>
        <v>31933358.724818531</v>
      </c>
      <c r="N724" s="45" t="s">
        <v>2223</v>
      </c>
      <c r="O724" s="45" t="s">
        <v>2132</v>
      </c>
      <c r="P724" s="71"/>
    </row>
    <row r="725" spans="1:16" s="41" customFormat="1" x14ac:dyDescent="0.25">
      <c r="A725" s="41" t="str">
        <f>IFERROR(VLOOKUP($C725,'CapEx by WBS and CSA'!$A$3:$C$372,2,FALSE),0)</f>
        <v>CSA0238</v>
      </c>
      <c r="B725" s="41" t="str">
        <f>IFERROR(VLOOKUP($C725,'CapEx by WBS and CSA'!$A$3:$C$372,3,FALSE),0)</f>
        <v>IT Ops - Capitalized IT Support Agreements</v>
      </c>
      <c r="C725" s="49" t="s">
        <v>193</v>
      </c>
      <c r="D725" s="45">
        <v>1256</v>
      </c>
      <c r="E725" s="46" t="s">
        <v>783</v>
      </c>
      <c r="F725" s="46" t="s">
        <v>656</v>
      </c>
      <c r="G725" s="46" t="s">
        <v>534</v>
      </c>
      <c r="H725" s="46" t="s">
        <v>2745</v>
      </c>
      <c r="I725" s="45" t="s">
        <v>1638</v>
      </c>
      <c r="J725" s="59" t="s">
        <v>2118</v>
      </c>
      <c r="K725" s="72">
        <v>0</v>
      </c>
      <c r="L725" s="72">
        <v>0</v>
      </c>
      <c r="M725" s="72">
        <f>IFERROR(VLOOKUP(C725,'CapEx by WBS and CSA'!$A$3:$P$372,16,FALSE),0)</f>
        <v>51630088.941215411</v>
      </c>
      <c r="N725" s="45" t="s">
        <v>2223</v>
      </c>
      <c r="O725" s="45" t="s">
        <v>2132</v>
      </c>
      <c r="P725" s="71"/>
    </row>
    <row r="726" spans="1:16" s="41" customFormat="1" x14ac:dyDescent="0.25">
      <c r="A726" s="41" t="str">
        <f>IFERROR(VLOOKUP($C726,'CapEx by WBS and CSA'!$A$3:$C$372,2,FALSE),0)</f>
        <v>CSA0249</v>
      </c>
      <c r="B726" s="41" t="str">
        <f>IFERROR(VLOOKUP($C726,'CapEx by WBS and CSA'!$A$3:$C$372,3,FALSE),0)</f>
        <v>Advanced Leak Detection</v>
      </c>
      <c r="C726" s="49" t="s">
        <v>194</v>
      </c>
      <c r="D726" s="45">
        <v>1280</v>
      </c>
      <c r="E726" s="46" t="s">
        <v>818</v>
      </c>
      <c r="F726" s="46" t="s">
        <v>651</v>
      </c>
      <c r="G726" s="46" t="s">
        <v>534</v>
      </c>
      <c r="H726" s="46" t="s">
        <v>2745</v>
      </c>
      <c r="I726" s="45" t="s">
        <v>1633</v>
      </c>
      <c r="J726" s="59">
        <v>45992</v>
      </c>
      <c r="K726" s="72">
        <v>0</v>
      </c>
      <c r="L726" s="72">
        <v>0</v>
      </c>
      <c r="M726" s="72">
        <f>IFERROR(VLOOKUP(C726,'CapEx by WBS and CSA'!$A$3:$P$372,16,FALSE),0)</f>
        <v>3506179.2261125948</v>
      </c>
      <c r="N726" s="45" t="s">
        <v>2223</v>
      </c>
      <c r="O726" s="45" t="s">
        <v>2132</v>
      </c>
      <c r="P726" s="71"/>
    </row>
    <row r="727" spans="1:16" s="41" customFormat="1" x14ac:dyDescent="0.25">
      <c r="A727" s="41" t="str">
        <f>IFERROR(VLOOKUP($C727,'CapEx by WBS and CSA'!$A$3:$C$372,2,FALSE),0)</f>
        <v>CSA0251</v>
      </c>
      <c r="B727" s="41" t="str">
        <f>IFERROR(VLOOKUP($C727,'CapEx by WBS and CSA'!$A$3:$C$372,3,FALSE),0)</f>
        <v>Bellevue HQ Lease Exit</v>
      </c>
      <c r="C727" s="49" t="s">
        <v>195</v>
      </c>
      <c r="D727" s="45">
        <v>1507</v>
      </c>
      <c r="E727" s="46" t="s">
        <v>795</v>
      </c>
      <c r="F727" s="46" t="s">
        <v>797</v>
      </c>
      <c r="G727" s="46" t="s">
        <v>536</v>
      </c>
      <c r="H727" s="46" t="s">
        <v>2745</v>
      </c>
      <c r="I727" s="45" t="s">
        <v>1633</v>
      </c>
      <c r="J727" s="59">
        <v>47088</v>
      </c>
      <c r="K727" s="72">
        <v>0</v>
      </c>
      <c r="L727" s="72">
        <v>0</v>
      </c>
      <c r="M727" s="72">
        <f>IFERROR(VLOOKUP(C727,'CapEx by WBS and CSA'!$A$3:$P$372,16,FALSE),0)</f>
        <v>10408107.74192388</v>
      </c>
      <c r="N727" s="71"/>
      <c r="O727" s="45" t="s">
        <v>2108</v>
      </c>
      <c r="P727" s="45" t="s">
        <v>2801</v>
      </c>
    </row>
    <row r="728" spans="1:16" s="41" customFormat="1" x14ac:dyDescent="0.25">
      <c r="A728" s="41" t="str">
        <f>IFERROR(VLOOKUP($C728,'CapEx by WBS and CSA'!$A$3:$C$372,2,FALSE),0)</f>
        <v>CSA0252</v>
      </c>
      <c r="B728" s="41" t="str">
        <f>IFERROR(VLOOKUP($C728,'CapEx by WBS and CSA'!$A$3:$C$372,3,FALSE),0)</f>
        <v>Pipeline Distribution System Predictive analytic model</v>
      </c>
      <c r="C728" s="49" t="s">
        <v>196</v>
      </c>
      <c r="D728" s="45">
        <v>1280</v>
      </c>
      <c r="E728" s="46" t="s">
        <v>818</v>
      </c>
      <c r="F728" s="46" t="s">
        <v>651</v>
      </c>
      <c r="G728" s="46" t="s">
        <v>534</v>
      </c>
      <c r="H728" s="46" t="s">
        <v>2745</v>
      </c>
      <c r="I728" s="45" t="s">
        <v>1633</v>
      </c>
      <c r="J728" s="59">
        <v>45597</v>
      </c>
      <c r="K728" s="72">
        <v>0</v>
      </c>
      <c r="L728" s="72">
        <v>0</v>
      </c>
      <c r="M728" s="72">
        <f>IFERROR(VLOOKUP(C728,'CapEx by WBS and CSA'!$A$3:$P$372,16,FALSE),0)</f>
        <v>3654407.0326165925</v>
      </c>
      <c r="N728" s="45" t="s">
        <v>2223</v>
      </c>
      <c r="O728" s="45" t="s">
        <v>2132</v>
      </c>
      <c r="P728" s="71"/>
    </row>
    <row r="729" spans="1:16" s="41" customFormat="1" x14ac:dyDescent="0.25">
      <c r="A729" s="41" t="str">
        <f>IFERROR(VLOOKUP($C729,'CapEx by WBS and CSA'!$A$3:$C$372,2,FALSE),0)</f>
        <v>CSA0253</v>
      </c>
      <c r="B729" s="41" t="str">
        <f>IFERROR(VLOOKUP($C729,'CapEx by WBS and CSA'!$A$3:$C$372,3,FALSE),0)</f>
        <v>Sewer Cross Bore Predictive Model</v>
      </c>
      <c r="C729" s="49" t="s">
        <v>197</v>
      </c>
      <c r="D729" s="45">
        <v>1280</v>
      </c>
      <c r="E729" s="46" t="s">
        <v>818</v>
      </c>
      <c r="F729" s="46" t="s">
        <v>651</v>
      </c>
      <c r="G729" s="46" t="s">
        <v>534</v>
      </c>
      <c r="H729" s="46" t="s">
        <v>2745</v>
      </c>
      <c r="I729" s="45" t="s">
        <v>1633</v>
      </c>
      <c r="J729" s="59">
        <v>45901</v>
      </c>
      <c r="K729" s="72">
        <v>0</v>
      </c>
      <c r="L729" s="72">
        <v>0</v>
      </c>
      <c r="M729" s="72">
        <f>IFERROR(VLOOKUP(C729,'CapEx by WBS and CSA'!$A$3:$P$372,16,FALSE),0)</f>
        <v>1978472.7051907564</v>
      </c>
      <c r="N729" s="45" t="s">
        <v>2223</v>
      </c>
      <c r="O729" s="45" t="s">
        <v>2132</v>
      </c>
      <c r="P729" s="71"/>
    </row>
    <row r="730" spans="1:16" s="41" customFormat="1" x14ac:dyDescent="0.25">
      <c r="A730" s="41" t="str">
        <f>IFERROR(VLOOKUP($C730,'CapEx by WBS and CSA'!$A$3:$C$372,2,FALSE),0)</f>
        <v>CSA0256</v>
      </c>
      <c r="B730" s="41" t="str">
        <f>IFERROR(VLOOKUP($C730,'CapEx by WBS and CSA'!$A$3:$C$372,3,FALSE),0)</f>
        <v>Appaloosa Solar Project</v>
      </c>
      <c r="C730" s="49" t="s">
        <v>198</v>
      </c>
      <c r="D730" s="45">
        <v>5024</v>
      </c>
      <c r="E730" s="46" t="s">
        <v>1093</v>
      </c>
      <c r="F730" s="46" t="s">
        <v>1414</v>
      </c>
      <c r="G730" s="46" t="s">
        <v>1035</v>
      </c>
      <c r="H730" s="46" t="s">
        <v>2745</v>
      </c>
      <c r="I730" s="45" t="s">
        <v>1633</v>
      </c>
      <c r="J730" s="59">
        <v>45992</v>
      </c>
      <c r="K730" s="72">
        <v>0</v>
      </c>
      <c r="L730" s="72">
        <v>0</v>
      </c>
      <c r="M730" s="72">
        <f>IFERROR(VLOOKUP(C730,'CapEx by WBS and CSA'!$A$3:$P$372,16,FALSE),0)</f>
        <v>318507559.60996026</v>
      </c>
      <c r="N730" s="71"/>
      <c r="O730" s="71"/>
      <c r="P730" s="71"/>
    </row>
    <row r="731" spans="1:16" s="41" customFormat="1" x14ac:dyDescent="0.25">
      <c r="A731" s="41">
        <f>IFERROR(VLOOKUP($C731,'CapEx by WBS and CSA'!$A$3:$C$372,2,FALSE),0)</f>
        <v>0</v>
      </c>
      <c r="B731" s="41">
        <f>IFERROR(VLOOKUP($C731,'CapEx by WBS and CSA'!$A$3:$C$372,3,FALSE),0)</f>
        <v>0</v>
      </c>
      <c r="C731" s="49" t="s">
        <v>2802</v>
      </c>
      <c r="D731" s="45">
        <v>5150</v>
      </c>
      <c r="E731" s="46" t="s">
        <v>1429</v>
      </c>
      <c r="F731" s="46" t="s">
        <v>1093</v>
      </c>
      <c r="G731" s="46" t="s">
        <v>1035</v>
      </c>
      <c r="H731" s="46" t="s">
        <v>2745</v>
      </c>
      <c r="I731" s="45" t="s">
        <v>1633</v>
      </c>
      <c r="J731" s="59">
        <v>45261</v>
      </c>
      <c r="K731" s="72">
        <v>0</v>
      </c>
      <c r="L731" s="72">
        <v>0</v>
      </c>
      <c r="M731" s="72">
        <f>IFERROR(VLOOKUP(C731,'CapEx by WBS and CSA'!$A$3:$P$372,16,FALSE),0)</f>
        <v>0</v>
      </c>
      <c r="N731" s="71"/>
      <c r="O731" s="71"/>
      <c r="P731" s="71"/>
    </row>
    <row r="732" spans="1:16" s="41" customFormat="1" x14ac:dyDescent="0.25">
      <c r="A732" s="41" t="str">
        <f>IFERROR(VLOOKUP($C732,'CapEx by WBS and CSA'!$A$3:$C$372,2,FALSE),0)</f>
        <v>CSA0260</v>
      </c>
      <c r="B732" s="41" t="str">
        <f>IFERROR(VLOOKUP($C732,'CapEx by WBS and CSA'!$A$3:$C$372,3,FALSE),0)</f>
        <v>Virtual Power Plant 2024 and Beyond</v>
      </c>
      <c r="C732" s="49" t="s">
        <v>200</v>
      </c>
      <c r="D732" s="45">
        <v>1231</v>
      </c>
      <c r="E732" s="46" t="s">
        <v>718</v>
      </c>
      <c r="F732" s="46" t="s">
        <v>651</v>
      </c>
      <c r="G732" s="46" t="s">
        <v>534</v>
      </c>
      <c r="H732" s="46" t="s">
        <v>2745</v>
      </c>
      <c r="I732" s="45" t="s">
        <v>1638</v>
      </c>
      <c r="J732" s="59" t="s">
        <v>2118</v>
      </c>
      <c r="K732" s="72">
        <v>0</v>
      </c>
      <c r="L732" s="72">
        <v>0</v>
      </c>
      <c r="M732" s="72">
        <f>IFERROR(VLOOKUP(C732,'CapEx by WBS and CSA'!$A$3:$P$372,16,FALSE),0)</f>
        <v>8228758.5155251417</v>
      </c>
      <c r="N732" s="45" t="s">
        <v>2223</v>
      </c>
      <c r="O732" s="45" t="s">
        <v>2132</v>
      </c>
      <c r="P732" s="71"/>
    </row>
    <row r="733" spans="1:16" s="41" customFormat="1" x14ac:dyDescent="0.25">
      <c r="A733" s="41" t="str">
        <f>IFERROR(VLOOKUP($C733,'CapEx by WBS and CSA'!$A$3:$C$372,2,FALSE),0)</f>
        <v>CSA0263</v>
      </c>
      <c r="B733" s="41" t="str">
        <f>IFERROR(VLOOKUP($C733,'CapEx by WBS and CSA'!$A$3:$C$372,3,FALSE),0)</f>
        <v>Billing Correction Automation Platform</v>
      </c>
      <c r="C733" s="49" t="s">
        <v>201</v>
      </c>
      <c r="D733" s="45">
        <v>1247</v>
      </c>
      <c r="E733" s="46" t="s">
        <v>765</v>
      </c>
      <c r="F733" s="46" t="s">
        <v>651</v>
      </c>
      <c r="G733" s="46" t="s">
        <v>534</v>
      </c>
      <c r="H733" s="46" t="s">
        <v>2745</v>
      </c>
      <c r="I733" s="45" t="s">
        <v>1633</v>
      </c>
      <c r="J733" s="59">
        <v>45627</v>
      </c>
      <c r="K733" s="72">
        <v>0</v>
      </c>
      <c r="L733" s="72">
        <v>0</v>
      </c>
      <c r="M733" s="72">
        <f>IFERROR(VLOOKUP(C733,'CapEx by WBS and CSA'!$A$3:$P$372,16,FALSE),0)</f>
        <v>1522669.5969235795</v>
      </c>
      <c r="N733" s="62" t="s">
        <v>2223</v>
      </c>
      <c r="O733" s="45" t="s">
        <v>2132</v>
      </c>
      <c r="P733" s="71"/>
    </row>
    <row r="734" spans="1:16" s="41" customFormat="1" x14ac:dyDescent="0.25">
      <c r="A734" s="41">
        <f>IFERROR(VLOOKUP($C734,'CapEx by WBS and CSA'!$A$3:$C$372,2,FALSE),0)</f>
        <v>0</v>
      </c>
      <c r="B734" s="41">
        <f>IFERROR(VLOOKUP($C734,'CapEx by WBS and CSA'!$A$3:$C$372,3,FALSE),0)</f>
        <v>0</v>
      </c>
      <c r="C734" s="49" t="s">
        <v>1850</v>
      </c>
      <c r="D734" s="45">
        <v>5024</v>
      </c>
      <c r="E734" s="46" t="s">
        <v>1093</v>
      </c>
      <c r="F734" s="46" t="s">
        <v>1414</v>
      </c>
      <c r="G734" s="46" t="s">
        <v>1035</v>
      </c>
      <c r="H734" s="46" t="s">
        <v>2745</v>
      </c>
      <c r="I734" s="45" t="s">
        <v>1633</v>
      </c>
      <c r="J734" s="59">
        <v>47088</v>
      </c>
      <c r="K734" s="72">
        <v>0</v>
      </c>
      <c r="L734" s="72">
        <v>0</v>
      </c>
      <c r="M734" s="72">
        <f>IFERROR(VLOOKUP(C734,'CapEx by WBS and CSA'!$A$3:$P$372,16,FALSE),0)</f>
        <v>0</v>
      </c>
      <c r="N734" s="71"/>
      <c r="O734" s="71"/>
      <c r="P734" s="71"/>
    </row>
    <row r="735" spans="1:16" s="41" customFormat="1" x14ac:dyDescent="0.25">
      <c r="A735" s="41" t="str">
        <f>IFERROR(VLOOKUP($C735,'CapEx by WBS and CSA'!$A$3:$C$372,2,FALSE),0)</f>
        <v>CSA0269</v>
      </c>
      <c r="B735" s="41" t="str">
        <f>IFERROR(VLOOKUP($C735,'CapEx by WBS and CSA'!$A$3:$C$372,3,FALSE),0)</f>
        <v>Rewind/Recore UBK Unit 1</v>
      </c>
      <c r="C735" s="49" t="s">
        <v>202</v>
      </c>
      <c r="D735" s="45">
        <v>5150</v>
      </c>
      <c r="E735" s="46" t="s">
        <v>1429</v>
      </c>
      <c r="F735" s="46" t="s">
        <v>1093</v>
      </c>
      <c r="G735" s="46" t="s">
        <v>1035</v>
      </c>
      <c r="H735" s="46" t="s">
        <v>2745</v>
      </c>
      <c r="I735" s="45" t="s">
        <v>1633</v>
      </c>
      <c r="J735" s="59">
        <v>46997</v>
      </c>
      <c r="K735" s="72">
        <v>0</v>
      </c>
      <c r="L735" s="72">
        <v>0</v>
      </c>
      <c r="M735" s="72">
        <f>IFERROR(VLOOKUP(C735,'CapEx by WBS and CSA'!$A$3:$P$372,16,FALSE),0)</f>
        <v>10798282.884149775</v>
      </c>
      <c r="N735" s="71"/>
      <c r="O735" s="71"/>
      <c r="P735" s="71"/>
    </row>
    <row r="736" spans="1:16" s="41" customFormat="1" x14ac:dyDescent="0.25">
      <c r="A736" s="41">
        <f>IFERROR(VLOOKUP($C736,'CapEx by WBS and CSA'!$A$3:$C$372,2,FALSE),0)</f>
        <v>0</v>
      </c>
      <c r="B736" s="41">
        <f>IFERROR(VLOOKUP($C736,'CapEx by WBS and CSA'!$A$3:$C$372,3,FALSE),0)</f>
        <v>0</v>
      </c>
      <c r="C736" s="49" t="s">
        <v>1853</v>
      </c>
      <c r="D736" s="45">
        <v>5024</v>
      </c>
      <c r="E736" s="46" t="s">
        <v>1093</v>
      </c>
      <c r="F736" s="46" t="s">
        <v>1414</v>
      </c>
      <c r="G736" s="46" t="s">
        <v>1035</v>
      </c>
      <c r="H736" s="46" t="s">
        <v>2745</v>
      </c>
      <c r="I736" s="45" t="s">
        <v>1633</v>
      </c>
      <c r="J736" s="59">
        <v>46357</v>
      </c>
      <c r="K736" s="72">
        <v>0</v>
      </c>
      <c r="L736" s="72">
        <v>0</v>
      </c>
      <c r="M736" s="72">
        <f>IFERROR(VLOOKUP(C736,'CapEx by WBS and CSA'!$A$3:$P$372,16,FALSE),0)</f>
        <v>0</v>
      </c>
      <c r="N736" s="71"/>
      <c r="O736" s="71"/>
      <c r="P736" s="71"/>
    </row>
    <row r="737" spans="1:16" s="41" customFormat="1" x14ac:dyDescent="0.25">
      <c r="A737" s="41">
        <f>IFERROR(VLOOKUP($C737,'CapEx by WBS and CSA'!$A$3:$C$372,2,FALSE),0)</f>
        <v>0</v>
      </c>
      <c r="B737" s="41">
        <f>IFERROR(VLOOKUP($C737,'CapEx by WBS and CSA'!$A$3:$C$372,3,FALSE),0)</f>
        <v>0</v>
      </c>
      <c r="C737" s="49" t="s">
        <v>1854</v>
      </c>
      <c r="D737" s="45">
        <v>5024</v>
      </c>
      <c r="E737" s="46" t="s">
        <v>1093</v>
      </c>
      <c r="F737" s="46" t="s">
        <v>1414</v>
      </c>
      <c r="G737" s="46" t="s">
        <v>1035</v>
      </c>
      <c r="H737" s="46" t="s">
        <v>2745</v>
      </c>
      <c r="I737" s="45" t="s">
        <v>1633</v>
      </c>
      <c r="J737" s="59">
        <v>47088</v>
      </c>
      <c r="K737" s="72">
        <v>0</v>
      </c>
      <c r="L737" s="72">
        <v>0</v>
      </c>
      <c r="M737" s="72">
        <f>IFERROR(VLOOKUP(C737,'CapEx by WBS and CSA'!$A$3:$P$372,16,FALSE),0)</f>
        <v>0</v>
      </c>
      <c r="N737" s="71"/>
      <c r="O737" s="71"/>
      <c r="P737" s="71"/>
    </row>
    <row r="738" spans="1:16" s="41" customFormat="1" x14ac:dyDescent="0.25">
      <c r="A738" s="41" t="str">
        <f>IFERROR(VLOOKUP($C738,'CapEx by WBS and CSA'!$A$3:$C$372,2,FALSE),0)</f>
        <v>CSA0278</v>
      </c>
      <c r="B738" s="41" t="str">
        <f>IFERROR(VLOOKUP($C738,'CapEx by WBS and CSA'!$A$3:$C$372,3,FALSE),0)</f>
        <v>Data Center Hardware Refresh 2026+</v>
      </c>
      <c r="C738" s="49" t="s">
        <v>203</v>
      </c>
      <c r="D738" s="45">
        <v>1213</v>
      </c>
      <c r="E738" s="46" t="s">
        <v>679</v>
      </c>
      <c r="F738" s="46" t="s">
        <v>673</v>
      </c>
      <c r="G738" s="46" t="s">
        <v>534</v>
      </c>
      <c r="H738" s="46" t="s">
        <v>2745</v>
      </c>
      <c r="I738" s="45" t="s">
        <v>1638</v>
      </c>
      <c r="J738" s="59" t="s">
        <v>2118</v>
      </c>
      <c r="K738" s="72">
        <v>0</v>
      </c>
      <c r="L738" s="72">
        <v>0</v>
      </c>
      <c r="M738" s="72">
        <f>IFERROR(VLOOKUP(C738,'CapEx by WBS and CSA'!$A$3:$P$372,16,FALSE),0)</f>
        <v>19819650.308660928</v>
      </c>
      <c r="N738" s="45" t="s">
        <v>2223</v>
      </c>
      <c r="O738" s="45" t="s">
        <v>2132</v>
      </c>
      <c r="P738" s="71"/>
    </row>
    <row r="739" spans="1:16" s="41" customFormat="1" x14ac:dyDescent="0.25">
      <c r="A739" s="41" t="str">
        <f>IFERROR(VLOOKUP($C739,'CapEx by WBS and CSA'!$A$3:$C$372,2,FALSE),0)</f>
        <v>CSA0279</v>
      </c>
      <c r="B739" s="41" t="str">
        <f>IFERROR(VLOOKUP($C739,'CapEx by WBS and CSA'!$A$3:$C$372,3,FALSE),0)</f>
        <v>Data &amp; Analytics platform uplift BW, BOBJ, POI</v>
      </c>
      <c r="C739" s="49" t="s">
        <v>205</v>
      </c>
      <c r="D739" s="45">
        <v>1249</v>
      </c>
      <c r="E739" s="46" t="s">
        <v>772</v>
      </c>
      <c r="F739" s="46" t="s">
        <v>643</v>
      </c>
      <c r="G739" s="46" t="s">
        <v>534</v>
      </c>
      <c r="H739" s="46" t="s">
        <v>2745</v>
      </c>
      <c r="I739" s="45" t="s">
        <v>1633</v>
      </c>
      <c r="J739" s="59">
        <v>46357</v>
      </c>
      <c r="K739" s="72">
        <v>0</v>
      </c>
      <c r="L739" s="72">
        <v>0</v>
      </c>
      <c r="M739" s="72">
        <f>IFERROR(VLOOKUP(C739,'CapEx by WBS and CSA'!$A$3:$P$372,16,FALSE),0)</f>
        <v>6229447.1815866958</v>
      </c>
      <c r="N739" s="45" t="s">
        <v>2223</v>
      </c>
      <c r="O739" s="45" t="s">
        <v>2132</v>
      </c>
      <c r="P739" s="71"/>
    </row>
    <row r="740" spans="1:16" s="41" customFormat="1" x14ac:dyDescent="0.25">
      <c r="A740" s="41" t="str">
        <f>IFERROR(VLOOKUP($C740,'CapEx by WBS and CSA'!$A$3:$C$372,2,FALSE),0)</f>
        <v>CSA0280</v>
      </c>
      <c r="B740" s="41" t="str">
        <f>IFERROR(VLOOKUP($C740,'CapEx by WBS and CSA'!$A$3:$C$372,3,FALSE),0)</f>
        <v>SAP Work Manager Replacement</v>
      </c>
      <c r="C740" s="49" t="s">
        <v>207</v>
      </c>
      <c r="D740" s="45">
        <v>1280</v>
      </c>
      <c r="E740" s="46" t="s">
        <v>818</v>
      </c>
      <c r="F740" s="46" t="s">
        <v>651</v>
      </c>
      <c r="G740" s="46" t="s">
        <v>534</v>
      </c>
      <c r="H740" s="46" t="s">
        <v>2745</v>
      </c>
      <c r="I740" s="45" t="s">
        <v>1633</v>
      </c>
      <c r="J740" s="59">
        <v>46661</v>
      </c>
      <c r="K740" s="72">
        <v>0</v>
      </c>
      <c r="L740" s="72">
        <v>0</v>
      </c>
      <c r="M740" s="72">
        <f>IFERROR(VLOOKUP(C740,'CapEx by WBS and CSA'!$A$3:$P$372,16,FALSE),0)</f>
        <v>10539322.032270387</v>
      </c>
      <c r="N740" s="45" t="s">
        <v>2223</v>
      </c>
      <c r="O740" s="45" t="s">
        <v>2132</v>
      </c>
      <c r="P740" s="71"/>
    </row>
    <row r="741" spans="1:16" s="41" customFormat="1" x14ac:dyDescent="0.25">
      <c r="A741" s="41" t="str">
        <f>IFERROR(VLOOKUP($C741,'CapEx by WBS and CSA'!$A$3:$C$372,2,FALSE),0)</f>
        <v>CSA0281</v>
      </c>
      <c r="B741" s="41" t="str">
        <f>IFERROR(VLOOKUP($C741,'CapEx by WBS and CSA'!$A$3:$C$372,3,FALSE),0)</f>
        <v>CEF5: Kittitas BESS</v>
      </c>
      <c r="C741" s="49" t="s">
        <v>208</v>
      </c>
      <c r="D741" s="45">
        <v>4022</v>
      </c>
      <c r="E741" s="46" t="s">
        <v>1178</v>
      </c>
      <c r="F741" s="46" t="s">
        <v>1112</v>
      </c>
      <c r="G741" s="46" t="s">
        <v>779</v>
      </c>
      <c r="H741" s="46" t="s">
        <v>2745</v>
      </c>
      <c r="I741" s="45" t="s">
        <v>1633</v>
      </c>
      <c r="J741" s="59">
        <v>47088</v>
      </c>
      <c r="K741" s="72">
        <v>0</v>
      </c>
      <c r="L741" s="72">
        <v>0</v>
      </c>
      <c r="M741" s="72">
        <f>IFERROR(VLOOKUP(C741,'CapEx by WBS and CSA'!$A$3:$P$372,16,FALSE),0)</f>
        <v>7824202.2438311037</v>
      </c>
      <c r="N741" s="71"/>
      <c r="O741" s="45" t="s">
        <v>2108</v>
      </c>
      <c r="P741" s="45" t="s">
        <v>2803</v>
      </c>
    </row>
    <row r="742" spans="1:16" s="41" customFormat="1" x14ac:dyDescent="0.25">
      <c r="A742" s="41">
        <f>IFERROR(VLOOKUP($C742,'CapEx by WBS and CSA'!$A$3:$C$372,2,FALSE),0)</f>
        <v>0</v>
      </c>
      <c r="B742" s="41">
        <f>IFERROR(VLOOKUP($C742,'CapEx by WBS and CSA'!$A$3:$C$372,3,FALSE),0)</f>
        <v>0</v>
      </c>
      <c r="C742" s="49" t="s">
        <v>2804</v>
      </c>
      <c r="D742" s="45">
        <v>1436</v>
      </c>
      <c r="E742" s="46" t="s">
        <v>943</v>
      </c>
      <c r="F742" s="46" t="s">
        <v>868</v>
      </c>
      <c r="G742" s="46" t="s">
        <v>868</v>
      </c>
      <c r="H742" s="46" t="s">
        <v>2745</v>
      </c>
      <c r="I742" s="45" t="s">
        <v>1633</v>
      </c>
      <c r="J742" s="59">
        <v>45261</v>
      </c>
      <c r="K742" s="72">
        <v>0</v>
      </c>
      <c r="L742" s="72">
        <v>0</v>
      </c>
      <c r="M742" s="72">
        <f>IFERROR(VLOOKUP(C742,'CapEx by WBS and CSA'!$A$3:$P$372,16,FALSE),0)</f>
        <v>0</v>
      </c>
      <c r="N742" s="71"/>
      <c r="O742" s="45" t="s">
        <v>2146</v>
      </c>
      <c r="P742" s="45" t="s">
        <v>2805</v>
      </c>
    </row>
    <row r="743" spans="1:16" s="41" customFormat="1" x14ac:dyDescent="0.25">
      <c r="A743" s="41" t="str">
        <f>IFERROR(VLOOKUP($C743,'CapEx by WBS and CSA'!$A$3:$C$372,2,FALSE),0)</f>
        <v>CSA0287</v>
      </c>
      <c r="B743" s="41" t="str">
        <f>IFERROR(VLOOKUP($C743,'CapEx by WBS and CSA'!$A$3:$C$372,3,FALSE),0)</f>
        <v>Data Lake Phase 2(Operations)</v>
      </c>
      <c r="C743" s="49" t="s">
        <v>210</v>
      </c>
      <c r="D743" s="45">
        <v>1249</v>
      </c>
      <c r="E743" s="46" t="s">
        <v>772</v>
      </c>
      <c r="F743" s="46" t="s">
        <v>643</v>
      </c>
      <c r="G743" s="46" t="s">
        <v>534</v>
      </c>
      <c r="H743" s="46" t="s">
        <v>2745</v>
      </c>
      <c r="I743" s="45" t="s">
        <v>1633</v>
      </c>
      <c r="J743" s="59">
        <v>46722</v>
      </c>
      <c r="K743" s="72">
        <v>0</v>
      </c>
      <c r="L743" s="72">
        <v>0</v>
      </c>
      <c r="M743" s="72">
        <f>IFERROR(VLOOKUP(C743,'CapEx by WBS and CSA'!$A$3:$P$372,16,FALSE),0)</f>
        <v>6323593.2193622291</v>
      </c>
      <c r="N743" s="45" t="s">
        <v>2223</v>
      </c>
      <c r="O743" s="45" t="s">
        <v>2132</v>
      </c>
      <c r="P743" s="71"/>
    </row>
    <row r="744" spans="1:16" s="41" customFormat="1" x14ac:dyDescent="0.25">
      <c r="A744" s="41" t="str">
        <f>IFERROR(VLOOKUP($C744,'CapEx by WBS and CSA'!$A$3:$C$372,2,FALSE),0)</f>
        <v>CSA0289</v>
      </c>
      <c r="B744" s="41" t="str">
        <f>IFERROR(VLOOKUP($C744,'CapEx by WBS and CSA'!$A$3:$C$372,3,FALSE),0)</f>
        <v>Potential Transactional Bill Print Vendor Move</v>
      </c>
      <c r="C744" s="49" t="s">
        <v>211</v>
      </c>
      <c r="D744" s="45">
        <v>1247</v>
      </c>
      <c r="E744" s="46" t="s">
        <v>765</v>
      </c>
      <c r="F744" s="46" t="s">
        <v>651</v>
      </c>
      <c r="G744" s="46" t="s">
        <v>534</v>
      </c>
      <c r="H744" s="46" t="s">
        <v>2745</v>
      </c>
      <c r="I744" s="45" t="s">
        <v>1633</v>
      </c>
      <c r="J744" s="59">
        <v>46266</v>
      </c>
      <c r="K744" s="72">
        <v>0</v>
      </c>
      <c r="L744" s="72">
        <v>0</v>
      </c>
      <c r="M744" s="72">
        <f>IFERROR(VLOOKUP(C744,'CapEx by WBS and CSA'!$A$3:$P$372,16,FALSE),0)</f>
        <v>2085826.3894353507</v>
      </c>
      <c r="N744" s="45" t="s">
        <v>2223</v>
      </c>
      <c r="O744" s="45" t="s">
        <v>2132</v>
      </c>
      <c r="P744" s="71"/>
    </row>
    <row r="745" spans="1:16" s="41" customFormat="1" x14ac:dyDescent="0.25">
      <c r="A745" s="41" t="str">
        <f>IFERROR(VLOOKUP($C745,'CapEx by WBS and CSA'!$A$3:$C$372,2,FALSE),0)</f>
        <v>CSA0292</v>
      </c>
      <c r="B745" s="41" t="str">
        <f>IFERROR(VLOOKUP($C745,'CapEx by WBS and CSA'!$A$3:$C$372,3,FALSE),0)</f>
        <v>SAP SuccessFactors Onboarding 2.0 Upgrade</v>
      </c>
      <c r="C745" s="49" t="s">
        <v>212</v>
      </c>
      <c r="D745" s="45">
        <v>1245</v>
      </c>
      <c r="E745" s="46" t="s">
        <v>759</v>
      </c>
      <c r="F745" s="46" t="s">
        <v>651</v>
      </c>
      <c r="G745" s="46" t="s">
        <v>534</v>
      </c>
      <c r="H745" s="46" t="s">
        <v>2745</v>
      </c>
      <c r="I745" s="45" t="s">
        <v>1638</v>
      </c>
      <c r="J745" s="59" t="s">
        <v>2118</v>
      </c>
      <c r="K745" s="72">
        <v>0</v>
      </c>
      <c r="L745" s="72">
        <v>0</v>
      </c>
      <c r="M745" s="72">
        <f>IFERROR(VLOOKUP(C745,'CapEx by WBS and CSA'!$A$3:$P$372,16,FALSE),0)</f>
        <v>1371350.7528335759</v>
      </c>
      <c r="N745" s="45" t="s">
        <v>2223</v>
      </c>
      <c r="O745" s="45" t="s">
        <v>2132</v>
      </c>
      <c r="P745" s="71"/>
    </row>
    <row r="746" spans="1:16" s="41" customFormat="1" x14ac:dyDescent="0.25">
      <c r="A746" s="41" t="str">
        <f>IFERROR(VLOOKUP($C746,'CapEx by WBS and CSA'!$A$3:$C$372,2,FALSE),0)</f>
        <v>CSA0294</v>
      </c>
      <c r="B746" s="41" t="str">
        <f>IFERROR(VLOOKUP($C746,'CapEx by WBS and CSA'!$A$3:$C$372,3,FALSE),0)</f>
        <v>EEI Fleet Electrical Commitment - Phase 2</v>
      </c>
      <c r="C746" s="49" t="s">
        <v>213</v>
      </c>
      <c r="D746" s="45">
        <v>1507</v>
      </c>
      <c r="E746" s="46" t="s">
        <v>795</v>
      </c>
      <c r="F746" s="46" t="s">
        <v>797</v>
      </c>
      <c r="G746" s="46" t="s">
        <v>536</v>
      </c>
      <c r="H746" s="46" t="s">
        <v>2745</v>
      </c>
      <c r="I746" s="45" t="s">
        <v>1633</v>
      </c>
      <c r="J746" s="59">
        <v>47818</v>
      </c>
      <c r="K746" s="72">
        <v>0</v>
      </c>
      <c r="L746" s="72">
        <v>0</v>
      </c>
      <c r="M746" s="72">
        <f>IFERROR(VLOOKUP(C746,'CapEx by WBS and CSA'!$A$3:$P$372,16,FALSE),0)</f>
        <v>15901391.264647465</v>
      </c>
      <c r="N746" s="71"/>
      <c r="O746" s="71"/>
      <c r="P746" s="45" t="s">
        <v>2101</v>
      </c>
    </row>
    <row r="747" spans="1:16" s="41" customFormat="1" x14ac:dyDescent="0.25">
      <c r="A747" s="41">
        <f>IFERROR(VLOOKUP($C747,'CapEx by WBS and CSA'!$A$3:$C$372,2,FALSE),0)</f>
        <v>0</v>
      </c>
      <c r="B747" s="41">
        <f>IFERROR(VLOOKUP($C747,'CapEx by WBS and CSA'!$A$3:$C$372,3,FALSE),0)</f>
        <v>0</v>
      </c>
      <c r="C747" s="49" t="s">
        <v>2806</v>
      </c>
      <c r="D747" s="45">
        <v>1507</v>
      </c>
      <c r="E747" s="46" t="s">
        <v>795</v>
      </c>
      <c r="F747" s="46" t="s">
        <v>797</v>
      </c>
      <c r="G747" s="46" t="s">
        <v>536</v>
      </c>
      <c r="H747" s="46" t="s">
        <v>2745</v>
      </c>
      <c r="I747" s="45" t="s">
        <v>1633</v>
      </c>
      <c r="J747" s="59">
        <v>48549</v>
      </c>
      <c r="K747" s="72">
        <v>0</v>
      </c>
      <c r="L747" s="72">
        <v>0</v>
      </c>
      <c r="M747" s="72">
        <f>IFERROR(VLOOKUP(C747,'CapEx by WBS and CSA'!$A$3:$P$372,16,FALSE),0)</f>
        <v>0</v>
      </c>
      <c r="N747" s="71"/>
      <c r="O747" s="71"/>
      <c r="P747" s="45" t="s">
        <v>2101</v>
      </c>
    </row>
    <row r="748" spans="1:16" s="41" customFormat="1" x14ac:dyDescent="0.25">
      <c r="A748" s="41" t="str">
        <f>IFERROR(VLOOKUP($C748,'CapEx by WBS and CSA'!$A$3:$C$372,2,FALSE),0)</f>
        <v>CSA0296</v>
      </c>
      <c r="B748" s="41" t="str">
        <f>IFERROR(VLOOKUP($C748,'CapEx by WBS and CSA'!$A$3:$C$372,3,FALSE),0)</f>
        <v>Supply Chain Warehouse Improvements</v>
      </c>
      <c r="C748" s="49" t="s">
        <v>214</v>
      </c>
      <c r="D748" s="45">
        <v>1507</v>
      </c>
      <c r="E748" s="46" t="s">
        <v>795</v>
      </c>
      <c r="F748" s="46" t="s">
        <v>797</v>
      </c>
      <c r="G748" s="46" t="s">
        <v>536</v>
      </c>
      <c r="H748" s="46" t="s">
        <v>2745</v>
      </c>
      <c r="I748" s="45" t="s">
        <v>1633</v>
      </c>
      <c r="J748" s="59">
        <v>48183</v>
      </c>
      <c r="K748" s="72">
        <v>0</v>
      </c>
      <c r="L748" s="72">
        <v>0</v>
      </c>
      <c r="M748" s="72">
        <f>IFERROR(VLOOKUP(C748,'CapEx by WBS and CSA'!$A$3:$P$372,16,FALSE),0)</f>
        <v>5256355.4818801209</v>
      </c>
      <c r="N748" s="71"/>
      <c r="O748" s="71"/>
      <c r="P748" s="45" t="s">
        <v>2101</v>
      </c>
    </row>
    <row r="749" spans="1:16" s="41" customFormat="1" x14ac:dyDescent="0.25">
      <c r="A749" s="41" t="str">
        <f>IFERROR(VLOOKUP($C749,'CapEx by WBS and CSA'!$A$3:$C$372,2,FALSE),0)</f>
        <v>CSA0297</v>
      </c>
      <c r="B749" s="41" t="str">
        <f>IFERROR(VLOOKUP($C749,'CapEx by WBS and CSA'!$A$3:$C$372,3,FALSE),0)</f>
        <v>Leak Management System Replacement</v>
      </c>
      <c r="C749" s="49" t="s">
        <v>215</v>
      </c>
      <c r="D749" s="45">
        <v>1280</v>
      </c>
      <c r="E749" s="46" t="s">
        <v>818</v>
      </c>
      <c r="F749" s="46" t="s">
        <v>651</v>
      </c>
      <c r="G749" s="46" t="s">
        <v>534</v>
      </c>
      <c r="H749" s="46" t="s">
        <v>2745</v>
      </c>
      <c r="I749" s="45" t="s">
        <v>1633</v>
      </c>
      <c r="J749" s="59">
        <v>45627</v>
      </c>
      <c r="K749" s="72">
        <v>0</v>
      </c>
      <c r="L749" s="72">
        <v>0</v>
      </c>
      <c r="M749" s="72">
        <f>IFERROR(VLOOKUP(C749,'CapEx by WBS and CSA'!$A$3:$P$372,16,FALSE),0)</f>
        <v>2030226.1292314318</v>
      </c>
      <c r="N749" s="45" t="s">
        <v>2223</v>
      </c>
      <c r="O749" s="45" t="s">
        <v>2132</v>
      </c>
      <c r="P749" s="71"/>
    </row>
    <row r="750" spans="1:16" s="41" customFormat="1" x14ac:dyDescent="0.25">
      <c r="A750" s="41" t="str">
        <f>IFERROR(VLOOKUP($C750,'CapEx by WBS and CSA'!$A$3:$C$372,2,FALSE),0)</f>
        <v>CSA0298</v>
      </c>
      <c r="B750" s="41" t="str">
        <f>IFERROR(VLOOKUP($C750,'CapEx by WBS and CSA'!$A$3:$C$372,3,FALSE),0)</f>
        <v>Vernell Building Retirement</v>
      </c>
      <c r="C750" s="49" t="s">
        <v>216</v>
      </c>
      <c r="D750" s="45">
        <v>1507</v>
      </c>
      <c r="E750" s="46" t="s">
        <v>795</v>
      </c>
      <c r="F750" s="46" t="s">
        <v>797</v>
      </c>
      <c r="G750" s="46" t="s">
        <v>536</v>
      </c>
      <c r="H750" s="46" t="s">
        <v>2745</v>
      </c>
      <c r="I750" s="45" t="s">
        <v>1633</v>
      </c>
      <c r="J750" s="59">
        <v>46388</v>
      </c>
      <c r="K750" s="72">
        <v>0</v>
      </c>
      <c r="L750" s="72">
        <v>0</v>
      </c>
      <c r="M750" s="72">
        <f>IFERROR(VLOOKUP(C750,'CapEx by WBS and CSA'!$A$3:$P$372,16,FALSE),0)</f>
        <v>4152886.8565306794</v>
      </c>
      <c r="N750" s="71"/>
      <c r="O750" s="71"/>
      <c r="P750" s="45" t="s">
        <v>2101</v>
      </c>
    </row>
    <row r="751" spans="1:16" s="41" customFormat="1" x14ac:dyDescent="0.25">
      <c r="A751" s="41" t="str">
        <f>IFERROR(VLOOKUP($C751,'CapEx by WBS and CSA'!$A$3:$C$372,2,FALSE),0)</f>
        <v>CSA0299</v>
      </c>
      <c r="B751" s="41" t="str">
        <f>IFERROR(VLOOKUP($C751,'CapEx by WBS and CSA'!$A$3:$C$372,3,FALSE),0)</f>
        <v>Cross-Cascades Transmission</v>
      </c>
      <c r="C751" s="49" t="s">
        <v>217</v>
      </c>
      <c r="D751" s="45">
        <v>4311</v>
      </c>
      <c r="E751" s="46" t="s">
        <v>1879</v>
      </c>
      <c r="F751" s="46" t="s">
        <v>1269</v>
      </c>
      <c r="G751" s="46" t="s">
        <v>711</v>
      </c>
      <c r="H751" s="46" t="s">
        <v>2745</v>
      </c>
      <c r="I751" s="45" t="s">
        <v>1633</v>
      </c>
      <c r="J751" s="59">
        <v>48549</v>
      </c>
      <c r="K751" s="72">
        <v>0</v>
      </c>
      <c r="L751" s="72">
        <v>0</v>
      </c>
      <c r="M751" s="72">
        <f>IFERROR(VLOOKUP(C751,'CapEx by WBS and CSA'!$A$3:$P$372,16,FALSE),0)</f>
        <v>194434739.52237296</v>
      </c>
      <c r="N751" s="71"/>
      <c r="O751" s="45" t="s">
        <v>2146</v>
      </c>
      <c r="P751" s="45" t="s">
        <v>2807</v>
      </c>
    </row>
    <row r="752" spans="1:16" s="41" customFormat="1" x14ac:dyDescent="0.25">
      <c r="A752" s="41" t="str">
        <f>IFERROR(VLOOKUP($C752,'CapEx by WBS and CSA'!$A$3:$C$372,2,FALSE),0)</f>
        <v>CSA0300</v>
      </c>
      <c r="B752" s="41" t="str">
        <f>IFERROR(VLOOKUP($C752,'CapEx by WBS and CSA'!$A$3:$C$372,3,FALSE),0)</f>
        <v>GIS Technology Rationalization</v>
      </c>
      <c r="C752" s="49" t="s">
        <v>219</v>
      </c>
      <c r="D752" s="45">
        <v>1280</v>
      </c>
      <c r="E752" s="46" t="s">
        <v>818</v>
      </c>
      <c r="F752" s="46" t="s">
        <v>651</v>
      </c>
      <c r="G752" s="46" t="s">
        <v>534</v>
      </c>
      <c r="H752" s="46" t="s">
        <v>2745</v>
      </c>
      <c r="I752" s="45" t="s">
        <v>1633</v>
      </c>
      <c r="J752" s="59">
        <v>45992</v>
      </c>
      <c r="K752" s="72">
        <v>0</v>
      </c>
      <c r="L752" s="72">
        <v>0</v>
      </c>
      <c r="M752" s="72">
        <f>IFERROR(VLOOKUP(C752,'CapEx by WBS and CSA'!$A$3:$P$372,16,FALSE),0)</f>
        <v>20867692.826005172</v>
      </c>
      <c r="N752" s="45" t="s">
        <v>2808</v>
      </c>
      <c r="O752" s="45" t="s">
        <v>2132</v>
      </c>
      <c r="P752" s="71"/>
    </row>
    <row r="753" spans="1:16" s="41" customFormat="1" x14ac:dyDescent="0.25">
      <c r="A753" s="41">
        <f>IFERROR(VLOOKUP($C753,'CapEx by WBS and CSA'!$A$3:$C$372,2,FALSE),0)</f>
        <v>0</v>
      </c>
      <c r="B753" s="41">
        <f>IFERROR(VLOOKUP($C753,'CapEx by WBS and CSA'!$A$3:$C$372,3,FALSE),0)</f>
        <v>0</v>
      </c>
      <c r="C753" s="49" t="s">
        <v>2809</v>
      </c>
      <c r="D753" s="45">
        <v>1436</v>
      </c>
      <c r="E753" s="46" t="s">
        <v>943</v>
      </c>
      <c r="F753" s="46" t="s">
        <v>868</v>
      </c>
      <c r="G753" s="46" t="s">
        <v>868</v>
      </c>
      <c r="H753" s="46" t="s">
        <v>2745</v>
      </c>
      <c r="I753" s="45" t="s">
        <v>1633</v>
      </c>
      <c r="J753" s="59">
        <v>45261</v>
      </c>
      <c r="K753" s="72">
        <v>0</v>
      </c>
      <c r="L753" s="72">
        <v>0</v>
      </c>
      <c r="M753" s="72">
        <f>IFERROR(VLOOKUP(C753,'CapEx by WBS and CSA'!$A$3:$P$372,16,FALSE),0)</f>
        <v>0</v>
      </c>
      <c r="N753" s="71"/>
      <c r="O753" s="45" t="s">
        <v>2146</v>
      </c>
      <c r="P753" s="45" t="s">
        <v>2805</v>
      </c>
    </row>
    <row r="754" spans="1:16" s="41" customFormat="1" x14ac:dyDescent="0.25">
      <c r="A754" s="41" t="str">
        <f>IFERROR(VLOOKUP($C754,'CapEx by WBS and CSA'!$A$3:$C$372,2,FALSE),0)</f>
        <v>CSA0301</v>
      </c>
      <c r="B754" s="41" t="str">
        <f>IFERROR(VLOOKUP($C754,'CapEx by WBS and CSA'!$A$3:$C$372,3,FALSE),0)</f>
        <v>Click Replacement Enhancements</v>
      </c>
      <c r="C754" s="49" t="s">
        <v>220</v>
      </c>
      <c r="D754" s="45">
        <v>1280</v>
      </c>
      <c r="E754" s="46" t="s">
        <v>818</v>
      </c>
      <c r="F754" s="46" t="s">
        <v>651</v>
      </c>
      <c r="G754" s="46" t="s">
        <v>534</v>
      </c>
      <c r="H754" s="46" t="s">
        <v>2745</v>
      </c>
      <c r="I754" s="45" t="s">
        <v>1638</v>
      </c>
      <c r="J754" s="59" t="s">
        <v>2684</v>
      </c>
      <c r="K754" s="72">
        <v>0</v>
      </c>
      <c r="L754" s="72">
        <v>0</v>
      </c>
      <c r="M754" s="72">
        <f>IFERROR(VLOOKUP(C754,'CapEx by WBS and CSA'!$A$3:$P$372,16,FALSE),0)</f>
        <v>1038241.1969311163</v>
      </c>
      <c r="N754" s="45" t="s">
        <v>2223</v>
      </c>
      <c r="O754" s="45" t="s">
        <v>2132</v>
      </c>
      <c r="P754" s="71"/>
    </row>
    <row r="755" spans="1:16" s="41" customFormat="1" x14ac:dyDescent="0.25">
      <c r="A755" s="41" t="str">
        <f>IFERROR(VLOOKUP($C755,'CapEx by WBS and CSA'!$A$3:$C$372,2,FALSE),0)</f>
        <v>CSA0302</v>
      </c>
      <c r="B755" s="41" t="str">
        <f>IFERROR(VLOOKUP($C755,'CapEx by WBS and CSA'!$A$3:$C$372,3,FALSE),0)</f>
        <v>ETRMS Consolidate - OATI WebTrader Replace</v>
      </c>
      <c r="C755" s="49" t="s">
        <v>221</v>
      </c>
      <c r="D755" s="45">
        <v>1216</v>
      </c>
      <c r="E755" s="46" t="s">
        <v>688</v>
      </c>
      <c r="F755" s="46" t="s">
        <v>651</v>
      </c>
      <c r="G755" s="46" t="s">
        <v>534</v>
      </c>
      <c r="H755" s="46" t="s">
        <v>2745</v>
      </c>
      <c r="I755" s="45" t="s">
        <v>1633</v>
      </c>
      <c r="J755" s="59">
        <v>45962</v>
      </c>
      <c r="K755" s="72">
        <v>0</v>
      </c>
      <c r="L755" s="72">
        <v>0</v>
      </c>
      <c r="M755" s="72">
        <f>IFERROR(VLOOKUP(C755,'CapEx by WBS and CSA'!$A$3:$P$372,16,FALSE),0)</f>
        <v>6152044.2650454957</v>
      </c>
      <c r="N755" s="45" t="s">
        <v>2223</v>
      </c>
      <c r="O755" s="45" t="s">
        <v>2132</v>
      </c>
      <c r="P755" s="71"/>
    </row>
    <row r="756" spans="1:16" s="41" customFormat="1" x14ac:dyDescent="0.25">
      <c r="A756" s="41" t="str">
        <f>IFERROR(VLOOKUP($C756,'CapEx by WBS and CSA'!$A$3:$C$372,2,FALSE),0)</f>
        <v>CSA0304</v>
      </c>
      <c r="B756" s="41" t="str">
        <f>IFERROR(VLOOKUP($C756,'CapEx by WBS and CSA'!$A$3:$C$372,3,FALSE),0)</f>
        <v>Front Office Data Enablement - Phase 1</v>
      </c>
      <c r="C756" s="49" t="s">
        <v>222</v>
      </c>
      <c r="D756" s="45">
        <v>1216</v>
      </c>
      <c r="E756" s="46" t="s">
        <v>688</v>
      </c>
      <c r="F756" s="46" t="s">
        <v>651</v>
      </c>
      <c r="G756" s="46" t="s">
        <v>534</v>
      </c>
      <c r="H756" s="46" t="s">
        <v>2745</v>
      </c>
      <c r="I756" s="45" t="s">
        <v>1633</v>
      </c>
      <c r="J756" s="59">
        <v>46327</v>
      </c>
      <c r="K756" s="72">
        <v>0</v>
      </c>
      <c r="L756" s="72">
        <v>0</v>
      </c>
      <c r="M756" s="72">
        <f>IFERROR(VLOOKUP(C756,'CapEx by WBS and CSA'!$A$3:$P$372,16,FALSE),0)</f>
        <v>2567036.0504447888</v>
      </c>
      <c r="N756" s="45" t="s">
        <v>2223</v>
      </c>
      <c r="O756" s="45" t="s">
        <v>2132</v>
      </c>
      <c r="P756" s="71"/>
    </row>
    <row r="757" spans="1:16" s="41" customFormat="1" x14ac:dyDescent="0.25">
      <c r="A757" s="41" t="str">
        <f>IFERROR(VLOOKUP($C757,'CapEx by WBS and CSA'!$A$3:$C$372,2,FALSE),0)</f>
        <v>CSA0305</v>
      </c>
      <c r="B757" s="41" t="str">
        <f>IFERROR(VLOOKUP($C757,'CapEx by WBS and CSA'!$A$3:$C$372,3,FALSE),0)</f>
        <v>Enterprise GIS Product Enhancements</v>
      </c>
      <c r="C757" s="49" t="s">
        <v>223</v>
      </c>
      <c r="D757" s="45">
        <v>1258</v>
      </c>
      <c r="E757" s="46" t="s">
        <v>790</v>
      </c>
      <c r="F757" s="46" t="s">
        <v>651</v>
      </c>
      <c r="G757" s="46" t="s">
        <v>534</v>
      </c>
      <c r="H757" s="46" t="s">
        <v>2745</v>
      </c>
      <c r="I757" s="45" t="s">
        <v>1638</v>
      </c>
      <c r="J757" s="59" t="s">
        <v>2810</v>
      </c>
      <c r="K757" s="72">
        <v>0</v>
      </c>
      <c r="L757" s="72">
        <v>0</v>
      </c>
      <c r="M757" s="72">
        <f>IFERROR(VLOOKUP(C757,'CapEx by WBS and CSA'!$A$3:$P$372,16,FALSE),0)</f>
        <v>3685518.4266689653</v>
      </c>
      <c r="N757" s="45" t="s">
        <v>2667</v>
      </c>
      <c r="O757" s="45" t="s">
        <v>2091</v>
      </c>
      <c r="P757" s="71"/>
    </row>
    <row r="758" spans="1:16" s="41" customFormat="1" x14ac:dyDescent="0.25">
      <c r="A758" s="41" t="str">
        <f>IFERROR(VLOOKUP($C758,'CapEx by WBS and CSA'!$A$3:$C$372,2,FALSE),0)</f>
        <v>CSA0308</v>
      </c>
      <c r="B758" s="41" t="str">
        <f>IFERROR(VLOOKUP($C758,'CapEx by WBS and CSA'!$A$3:$C$372,3,FALSE),0)</f>
        <v>Physical Security Improvements for High-Risk Sites &amp; Systems</v>
      </c>
      <c r="C758" s="49" t="s">
        <v>224</v>
      </c>
      <c r="D758" s="45">
        <v>1281</v>
      </c>
      <c r="E758" s="46" t="s">
        <v>728</v>
      </c>
      <c r="F758" s="46" t="s">
        <v>665</v>
      </c>
      <c r="G758" s="46" t="s">
        <v>534</v>
      </c>
      <c r="H758" s="46" t="s">
        <v>2745</v>
      </c>
      <c r="I758" s="45" t="s">
        <v>1638</v>
      </c>
      <c r="J758" s="59" t="s">
        <v>2118</v>
      </c>
      <c r="K758" s="72">
        <v>0</v>
      </c>
      <c r="L758" s="72">
        <v>0</v>
      </c>
      <c r="M758" s="72">
        <f>IFERROR(VLOOKUP(C758,'CapEx by WBS and CSA'!$A$3:$P$372,16,FALSE),0)</f>
        <v>21972217.775084909</v>
      </c>
      <c r="N758" s="45" t="s">
        <v>2223</v>
      </c>
      <c r="O758" s="45" t="s">
        <v>2132</v>
      </c>
      <c r="P758" s="71"/>
    </row>
    <row r="759" spans="1:16" s="41" customFormat="1" x14ac:dyDescent="0.25">
      <c r="A759" s="41" t="str">
        <f>IFERROR(VLOOKUP($C759,'CapEx by WBS and CSA'!$A$3:$C$372,2,FALSE),0)</f>
        <v>CSA0309</v>
      </c>
      <c r="B759" s="41" t="str">
        <f>IFERROR(VLOOKUP($C759,'CapEx by WBS and CSA'!$A$3:$C$372,3,FALSE),0)</f>
        <v>Tensing Replacement</v>
      </c>
      <c r="C759" s="49" t="s">
        <v>225</v>
      </c>
      <c r="D759" s="45">
        <v>1280</v>
      </c>
      <c r="E759" s="46" t="s">
        <v>818</v>
      </c>
      <c r="F759" s="46" t="s">
        <v>651</v>
      </c>
      <c r="G759" s="46" t="s">
        <v>534</v>
      </c>
      <c r="H759" s="46" t="s">
        <v>2745</v>
      </c>
      <c r="I759" s="45" t="s">
        <v>1633</v>
      </c>
      <c r="J759" s="59">
        <v>46266</v>
      </c>
      <c r="K759" s="72">
        <v>0</v>
      </c>
      <c r="L759" s="72">
        <v>0</v>
      </c>
      <c r="M759" s="72">
        <f>IFERROR(VLOOKUP(C759,'CapEx by WBS and CSA'!$A$3:$P$372,16,FALSE),0)</f>
        <v>7259901.7155402116</v>
      </c>
      <c r="N759" s="45" t="s">
        <v>2223</v>
      </c>
      <c r="O759" s="45" t="s">
        <v>2132</v>
      </c>
      <c r="P759" s="71"/>
    </row>
    <row r="760" spans="1:16" s="41" customFormat="1" x14ac:dyDescent="0.25">
      <c r="A760" s="41" t="str">
        <f>IFERROR(VLOOKUP($C760,'CapEx by WBS and CSA'!$A$3:$C$372,2,FALSE),0)</f>
        <v>CSA0313</v>
      </c>
      <c r="B760" s="41" t="str">
        <f>IFERROR(VLOOKUP($C760,'CapEx by WBS and CSA'!$A$3:$C$372,3,FALSE),0)</f>
        <v>Centralia 100MW Hydrogen Peaker</v>
      </c>
      <c r="C760" s="49" t="s">
        <v>226</v>
      </c>
      <c r="D760" s="45">
        <v>5024</v>
      </c>
      <c r="E760" s="46" t="s">
        <v>1093</v>
      </c>
      <c r="F760" s="46" t="s">
        <v>1414</v>
      </c>
      <c r="G760" s="46" t="s">
        <v>1035</v>
      </c>
      <c r="H760" s="46" t="s">
        <v>2745</v>
      </c>
      <c r="I760" s="45" t="s">
        <v>1633</v>
      </c>
      <c r="J760" s="59">
        <v>46905</v>
      </c>
      <c r="K760" s="72">
        <v>0</v>
      </c>
      <c r="L760" s="72">
        <v>0</v>
      </c>
      <c r="M760" s="72">
        <f>IFERROR(VLOOKUP(C760,'CapEx by WBS and CSA'!$A$3:$P$372,16,FALSE),0)</f>
        <v>227710162.0704546</v>
      </c>
      <c r="N760" s="71"/>
      <c r="O760" s="71"/>
      <c r="P760" s="71"/>
    </row>
    <row r="761" spans="1:16" s="41" customFormat="1" x14ac:dyDescent="0.25">
      <c r="A761" s="41">
        <f>IFERROR(VLOOKUP($C761,'CapEx by WBS and CSA'!$A$3:$C$372,2,FALSE),0)</f>
        <v>0</v>
      </c>
      <c r="B761" s="41">
        <f>IFERROR(VLOOKUP($C761,'CapEx by WBS and CSA'!$A$3:$C$372,3,FALSE),0)</f>
        <v>0</v>
      </c>
      <c r="C761" s="49" t="s">
        <v>2811</v>
      </c>
      <c r="D761" s="45">
        <v>5365</v>
      </c>
      <c r="E761" s="46">
        <v>0</v>
      </c>
      <c r="F761" s="46" t="s">
        <v>1496</v>
      </c>
      <c r="G761" s="46" t="s">
        <v>711</v>
      </c>
      <c r="H761" s="46" t="s">
        <v>2745</v>
      </c>
      <c r="I761" s="45" t="s">
        <v>1633</v>
      </c>
      <c r="J761" s="59">
        <v>47453</v>
      </c>
      <c r="K761" s="72">
        <v>0</v>
      </c>
      <c r="L761" s="72">
        <v>0</v>
      </c>
      <c r="M761" s="72">
        <f>IFERROR(VLOOKUP(C761,'CapEx by WBS and CSA'!$A$3:$P$372,16,FALSE),0)</f>
        <v>0</v>
      </c>
      <c r="N761" s="71"/>
      <c r="O761" s="45" t="s">
        <v>2146</v>
      </c>
      <c r="P761" s="45" t="s">
        <v>2812</v>
      </c>
    </row>
    <row r="762" spans="1:16" s="41" customFormat="1" x14ac:dyDescent="0.25">
      <c r="A762" s="41" t="str">
        <f>IFERROR(VLOOKUP($C762,'CapEx by WBS and CSA'!$A$3:$C$372,2,FALSE),0)</f>
        <v>CSA0316</v>
      </c>
      <c r="B762" s="41" t="str">
        <f>IFERROR(VLOOKUP($C762,'CapEx by WBS and CSA'!$A$3:$C$372,3,FALSE),0)</f>
        <v>Long Duration Storage Development</v>
      </c>
      <c r="C762" s="49" t="s">
        <v>227</v>
      </c>
      <c r="D762" s="45">
        <v>5365</v>
      </c>
      <c r="E762" s="46">
        <v>0</v>
      </c>
      <c r="F762" s="46" t="s">
        <v>1496</v>
      </c>
      <c r="G762" s="46" t="s">
        <v>711</v>
      </c>
      <c r="H762" s="46" t="s">
        <v>2745</v>
      </c>
      <c r="I762" s="45" t="s">
        <v>1633</v>
      </c>
      <c r="J762" s="59">
        <v>46357</v>
      </c>
      <c r="K762" s="72">
        <v>0</v>
      </c>
      <c r="L762" s="72">
        <v>0</v>
      </c>
      <c r="M762" s="72">
        <f>IFERROR(VLOOKUP(C762,'CapEx by WBS and CSA'!$A$3:$P$372,16,FALSE),0)</f>
        <v>39598525.822375417</v>
      </c>
      <c r="N762" s="71"/>
      <c r="O762" s="45" t="s">
        <v>2146</v>
      </c>
      <c r="P762" s="45" t="s">
        <v>2813</v>
      </c>
    </row>
    <row r="763" spans="1:16" s="41" customFormat="1" x14ac:dyDescent="0.25">
      <c r="A763" s="41" t="str">
        <f>IFERROR(VLOOKUP($C763,'CapEx by WBS and CSA'!$A$3:$C$372,2,FALSE),0)</f>
        <v>CSA0317</v>
      </c>
      <c r="B763" s="41" t="str">
        <f>IFERROR(VLOOKUP($C763,'CapEx by WBS and CSA'!$A$3:$C$372,3,FALSE),0)</f>
        <v>CEF4: Tenino Alternative Renewable Backup Generator</v>
      </c>
      <c r="C763" s="49" t="s">
        <v>229</v>
      </c>
      <c r="D763" s="45">
        <v>4022</v>
      </c>
      <c r="E763" s="46" t="s">
        <v>1178</v>
      </c>
      <c r="F763" s="46" t="s">
        <v>1112</v>
      </c>
      <c r="G763" s="46" t="s">
        <v>779</v>
      </c>
      <c r="H763" s="46" t="s">
        <v>2745</v>
      </c>
      <c r="I763" s="45" t="s">
        <v>1633</v>
      </c>
      <c r="J763" s="59">
        <v>46357</v>
      </c>
      <c r="K763" s="72">
        <v>0</v>
      </c>
      <c r="L763" s="72">
        <v>0</v>
      </c>
      <c r="M763" s="72">
        <f>IFERROR(VLOOKUP(C763,'CapEx by WBS and CSA'!$A$3:$P$372,16,FALSE),0)</f>
        <v>1491290.789990746</v>
      </c>
      <c r="N763" s="71"/>
      <c r="O763" s="45" t="s">
        <v>2108</v>
      </c>
      <c r="P763" s="45" t="s">
        <v>2803</v>
      </c>
    </row>
    <row r="764" spans="1:16" s="41" customFormat="1" x14ac:dyDescent="0.25">
      <c r="A764" s="41">
        <f>IFERROR(VLOOKUP($C764,'CapEx by WBS and CSA'!$A$3:$C$372,2,FALSE),0)</f>
        <v>0</v>
      </c>
      <c r="B764" s="41">
        <f>IFERROR(VLOOKUP($C764,'CapEx by WBS and CSA'!$A$3:$C$372,3,FALSE),0)</f>
        <v>0</v>
      </c>
      <c r="C764" s="49" t="s">
        <v>2814</v>
      </c>
      <c r="D764" s="45">
        <v>1203</v>
      </c>
      <c r="E764" s="46" t="s">
        <v>2300</v>
      </c>
      <c r="F764" s="46" t="s">
        <v>534</v>
      </c>
      <c r="G764" s="46" t="s">
        <v>534</v>
      </c>
      <c r="H764" s="46" t="s">
        <v>2745</v>
      </c>
      <c r="I764" s="45" t="s">
        <v>1633</v>
      </c>
      <c r="J764" s="59">
        <v>45627</v>
      </c>
      <c r="K764" s="72">
        <v>0</v>
      </c>
      <c r="L764" s="72">
        <v>0</v>
      </c>
      <c r="M764" s="72">
        <f>IFERROR(VLOOKUP(C764,'CapEx by WBS and CSA'!$A$3:$P$372,16,FALSE),0)</f>
        <v>0</v>
      </c>
      <c r="N764" s="71"/>
      <c r="O764" s="71"/>
      <c r="P764" s="71"/>
    </row>
    <row r="765" spans="1:16" s="41" customFormat="1" x14ac:dyDescent="0.25">
      <c r="A765" s="41" t="str">
        <f>IFERROR(VLOOKUP($C765,'CapEx by WBS and CSA'!$A$3:$C$372,2,FALSE),0)</f>
        <v>CSA0318</v>
      </c>
      <c r="B765" s="41" t="str">
        <f>IFERROR(VLOOKUP($C765,'CapEx by WBS and CSA'!$A$3:$C$372,3,FALSE),0)</f>
        <v>Network substation hardware refresh</v>
      </c>
      <c r="C765" s="49" t="s">
        <v>230</v>
      </c>
      <c r="D765" s="45">
        <v>1210</v>
      </c>
      <c r="E765" s="46" t="s">
        <v>671</v>
      </c>
      <c r="F765" s="46" t="s">
        <v>673</v>
      </c>
      <c r="G765" s="46" t="s">
        <v>534</v>
      </c>
      <c r="H765" s="46" t="s">
        <v>2745</v>
      </c>
      <c r="I765" s="45" t="s">
        <v>1638</v>
      </c>
      <c r="J765" s="59" t="s">
        <v>2118</v>
      </c>
      <c r="K765" s="72">
        <v>0</v>
      </c>
      <c r="L765" s="72">
        <v>0</v>
      </c>
      <c r="M765" s="72">
        <f>IFERROR(VLOOKUP(C765,'CapEx by WBS and CSA'!$A$3:$P$372,16,FALSE),0)</f>
        <v>9305439.4300911725</v>
      </c>
      <c r="N765" s="45" t="s">
        <v>2277</v>
      </c>
      <c r="O765" s="45" t="s">
        <v>2132</v>
      </c>
      <c r="P765" s="71"/>
    </row>
    <row r="766" spans="1:16" s="41" customFormat="1" x14ac:dyDescent="0.25">
      <c r="A766" s="41" t="str">
        <f>IFERROR(VLOOKUP($C766,'CapEx by WBS and CSA'!$A$3:$C$372,2,FALSE),0)</f>
        <v>CSA0319</v>
      </c>
      <c r="B766" s="41" t="str">
        <f>IFERROR(VLOOKUP($C766,'CapEx by WBS and CSA'!$A$3:$C$372,3,FALSE),0)</f>
        <v>Beaver Creek Wind</v>
      </c>
      <c r="C766" s="49" t="s">
        <v>232</v>
      </c>
      <c r="D766" s="45">
        <v>5024</v>
      </c>
      <c r="E766" s="46" t="s">
        <v>1093</v>
      </c>
      <c r="F766" s="46" t="s">
        <v>1414</v>
      </c>
      <c r="G766" s="46" t="s">
        <v>1035</v>
      </c>
      <c r="H766" s="46" t="s">
        <v>2745</v>
      </c>
      <c r="I766" s="45" t="s">
        <v>1633</v>
      </c>
      <c r="J766" s="59">
        <v>45870</v>
      </c>
      <c r="K766" s="72">
        <v>0</v>
      </c>
      <c r="L766" s="72">
        <v>0</v>
      </c>
      <c r="M766" s="72">
        <f>IFERROR(VLOOKUP(C766,'CapEx by WBS and CSA'!$A$3:$P$372,16,FALSE),0)</f>
        <v>298832991.4016633</v>
      </c>
      <c r="N766" s="71"/>
      <c r="O766" s="71"/>
      <c r="P766" s="71"/>
    </row>
    <row r="767" spans="1:16" s="41" customFormat="1" x14ac:dyDescent="0.25">
      <c r="A767" s="41" t="str">
        <f>IFERROR(VLOOKUP($C767,'CapEx by WBS and CSA'!$A$3:$C$372,2,FALSE),0)</f>
        <v>CSA0322</v>
      </c>
      <c r="B767" s="41" t="str">
        <f>IFERROR(VLOOKUP($C767,'CapEx by WBS and CSA'!$A$3:$C$372,3,FALSE),0)</f>
        <v>FRA CT Rotor Replacement</v>
      </c>
      <c r="C767" s="49" t="s">
        <v>233</v>
      </c>
      <c r="D767" s="45">
        <v>5009</v>
      </c>
      <c r="E767" s="46" t="s">
        <v>1387</v>
      </c>
      <c r="F767" s="46" t="s">
        <v>1093</v>
      </c>
      <c r="G767" s="46" t="s">
        <v>1035</v>
      </c>
      <c r="H767" s="46" t="s">
        <v>2745</v>
      </c>
      <c r="I767" s="45" t="s">
        <v>1633</v>
      </c>
      <c r="J767" s="59">
        <v>45992</v>
      </c>
      <c r="K767" s="72">
        <v>0</v>
      </c>
      <c r="L767" s="72">
        <v>0</v>
      </c>
      <c r="M767" s="72">
        <f>IFERROR(VLOOKUP(C767,'CapEx by WBS and CSA'!$A$3:$P$372,16,FALSE),0)</f>
        <v>13982361.063849961</v>
      </c>
      <c r="N767" s="71"/>
      <c r="O767" s="71"/>
      <c r="P767" s="71"/>
    </row>
    <row r="768" spans="1:16" s="41" customFormat="1" x14ac:dyDescent="0.25">
      <c r="A768" s="41" t="str">
        <f>IFERROR(VLOOKUP($C768,'CapEx by WBS and CSA'!$A$3:$C$372,2,FALSE),0)</f>
        <v>CSA0324</v>
      </c>
      <c r="B768" s="41" t="str">
        <f>IFERROR(VLOOKUP($C768,'CapEx by WBS and CSA'!$A$3:$C$372,3,FALSE),0)</f>
        <v>Lower Snake River</v>
      </c>
      <c r="C768" s="49" t="s">
        <v>234</v>
      </c>
      <c r="D768" s="45">
        <v>5325</v>
      </c>
      <c r="E768" s="46" t="s">
        <v>1470</v>
      </c>
      <c r="F768" s="46" t="s">
        <v>1093</v>
      </c>
      <c r="G768" s="46" t="s">
        <v>1035</v>
      </c>
      <c r="H768" s="46" t="s">
        <v>2745</v>
      </c>
      <c r="I768" s="45" t="s">
        <v>1638</v>
      </c>
      <c r="J768" s="59" t="s">
        <v>2815</v>
      </c>
      <c r="K768" s="72">
        <v>0</v>
      </c>
      <c r="L768" s="72">
        <v>0</v>
      </c>
      <c r="M768" s="72">
        <f>IFERROR(VLOOKUP(C768,'CapEx by WBS and CSA'!$A$3:$P$372,16,FALSE),0)</f>
        <v>1464189286.240731</v>
      </c>
      <c r="N768" s="71"/>
      <c r="O768" s="71"/>
      <c r="P768" s="71"/>
    </row>
    <row r="769" spans="1:16" s="41" customFormat="1" x14ac:dyDescent="0.25">
      <c r="A769" s="41" t="str">
        <f>IFERROR(VLOOKUP($C769,'CapEx by WBS and CSA'!$A$3:$C$372,2,FALSE),0)</f>
        <v>CSA0264</v>
      </c>
      <c r="B769" s="41" t="str">
        <f>IFERROR(VLOOKUP($C769,'CapEx by WBS and CSA'!$A$3:$C$372,3,FALSE),0)</f>
        <v>CT Rotor Replacement - Thermal South</v>
      </c>
      <c r="C769" s="49" t="s">
        <v>235</v>
      </c>
      <c r="D769" s="45">
        <v>5025</v>
      </c>
      <c r="E769" s="46" t="s">
        <v>1417</v>
      </c>
      <c r="F769" s="46" t="s">
        <v>1093</v>
      </c>
      <c r="G769" s="46" t="s">
        <v>1035</v>
      </c>
      <c r="H769" s="46" t="s">
        <v>2745</v>
      </c>
      <c r="I769" s="45" t="s">
        <v>1633</v>
      </c>
      <c r="J769" s="59">
        <v>45992</v>
      </c>
      <c r="K769" s="72">
        <v>0</v>
      </c>
      <c r="L769" s="72">
        <v>0</v>
      </c>
      <c r="M769" s="72">
        <f>IFERROR(VLOOKUP(C769,'CapEx by WBS and CSA'!$A$3:$P$372,16,FALSE),0)</f>
        <v>24953991.139480557</v>
      </c>
      <c r="N769" s="45" t="s">
        <v>2816</v>
      </c>
      <c r="O769" s="45" t="s">
        <v>2091</v>
      </c>
      <c r="P769" s="71"/>
    </row>
    <row r="770" spans="1:16" s="41" customFormat="1" x14ac:dyDescent="0.25">
      <c r="A770" s="41" t="str">
        <f>IFERROR(VLOOKUP($C770,'CapEx by WBS and CSA'!$A$3:$C$372,2,FALSE),0)</f>
        <v>CSA0034</v>
      </c>
      <c r="B770" s="41" t="str">
        <f>IFERROR(VLOOKUP($C770,'CapEx by WBS and CSA'!$A$3:$C$372,3,FALSE),0)</f>
        <v>Distributed Energy Resources Demonstrations</v>
      </c>
      <c r="C770" s="49" t="s">
        <v>236</v>
      </c>
      <c r="D770" s="45">
        <v>4411</v>
      </c>
      <c r="E770" s="46" t="s">
        <v>1308</v>
      </c>
      <c r="F770" s="46" t="s">
        <v>868</v>
      </c>
      <c r="G770" s="46" t="s">
        <v>868</v>
      </c>
      <c r="H770" s="46" t="s">
        <v>2745</v>
      </c>
      <c r="I770" s="45" t="s">
        <v>1638</v>
      </c>
      <c r="J770" s="59" t="s">
        <v>2817</v>
      </c>
      <c r="K770" s="72">
        <v>0</v>
      </c>
      <c r="L770" s="72">
        <v>0</v>
      </c>
      <c r="M770" s="72">
        <f>IFERROR(VLOOKUP(C770,'CapEx by WBS and CSA'!$A$3:$P$372,16,FALSE),0)</f>
        <v>18964539.725508019</v>
      </c>
      <c r="N770" s="45" t="s">
        <v>2667</v>
      </c>
      <c r="O770" s="45" t="s">
        <v>2146</v>
      </c>
      <c r="P770" s="45" t="s">
        <v>2818</v>
      </c>
    </row>
    <row r="771" spans="1:16" s="41" customFormat="1" x14ac:dyDescent="0.25">
      <c r="A771" s="41" t="str">
        <f>IFERROR(VLOOKUP($C771,'CapEx by WBS and CSA'!$A$3:$C$372,2,FALSE),0)</f>
        <v>CSA0083</v>
      </c>
      <c r="B771" s="41" t="str">
        <f>IFERROR(VLOOKUP($C771,'CapEx by WBS and CSA'!$A$3:$C$372,3,FALSE),0)</f>
        <v>Grid Modernization: Electric System Upgrades</v>
      </c>
      <c r="C771" s="49" t="s">
        <v>237</v>
      </c>
      <c r="D771" s="45">
        <v>4210</v>
      </c>
      <c r="E771" s="46" t="s">
        <v>1225</v>
      </c>
      <c r="F771" s="46" t="s">
        <v>709</v>
      </c>
      <c r="G771" s="46" t="s">
        <v>711</v>
      </c>
      <c r="H771" s="46" t="s">
        <v>2745</v>
      </c>
      <c r="I771" s="45" t="s">
        <v>1650</v>
      </c>
      <c r="J771" s="59" t="s">
        <v>1651</v>
      </c>
      <c r="K771" s="72">
        <v>0</v>
      </c>
      <c r="L771" s="72">
        <v>0</v>
      </c>
      <c r="M771" s="72">
        <f>IFERROR(VLOOKUP(C771,'CapEx by WBS and CSA'!$A$3:$P$372,16,FALSE),0)</f>
        <v>43872468.740950316</v>
      </c>
      <c r="N771" s="71"/>
      <c r="O771" s="45" t="s">
        <v>2146</v>
      </c>
      <c r="P771" s="45" t="s">
        <v>2819</v>
      </c>
    </row>
    <row r="772" spans="1:16" s="41" customFormat="1" x14ac:dyDescent="0.25">
      <c r="A772" s="41">
        <f>IFERROR(VLOOKUP($C772,'CapEx by WBS and CSA'!$A$3:$C$372,2,FALSE),0)</f>
        <v>0</v>
      </c>
      <c r="B772" s="41">
        <f>IFERROR(VLOOKUP($C772,'CapEx by WBS and CSA'!$A$3:$C$372,3,FALSE),0)</f>
        <v>0</v>
      </c>
      <c r="C772" s="49" t="s">
        <v>2820</v>
      </c>
      <c r="D772" s="45">
        <v>5012</v>
      </c>
      <c r="E772" s="46" t="s">
        <v>1393</v>
      </c>
      <c r="F772" s="46" t="s">
        <v>1093</v>
      </c>
      <c r="G772" s="46" t="s">
        <v>1035</v>
      </c>
      <c r="H772" s="46" t="s">
        <v>2745</v>
      </c>
      <c r="I772" s="45" t="s">
        <v>1633</v>
      </c>
      <c r="J772" s="59">
        <v>45261</v>
      </c>
      <c r="K772" s="72">
        <v>0</v>
      </c>
      <c r="L772" s="72">
        <v>0</v>
      </c>
      <c r="M772" s="72">
        <f>IFERROR(VLOOKUP(C772,'CapEx by WBS and CSA'!$A$3:$P$372,16,FALSE),0)</f>
        <v>0</v>
      </c>
      <c r="N772" s="71"/>
      <c r="O772" s="71"/>
      <c r="P772" s="71"/>
    </row>
    <row r="773" spans="1:16" s="41" customFormat="1" x14ac:dyDescent="0.25">
      <c r="A773" s="41" t="str">
        <f>IFERROR(VLOOKUP($C773,'CapEx by WBS and CSA'!$A$3:$C$372,2,FALSE),0)</f>
        <v>CSA0328</v>
      </c>
      <c r="B773" s="41" t="str">
        <f>IFERROR(VLOOKUP($C773,'CapEx by WBS and CSA'!$A$3:$C$372,3,FALSE),0)</f>
        <v>Legal Hold Management System</v>
      </c>
      <c r="C773" s="49" t="s">
        <v>239</v>
      </c>
      <c r="D773" s="45">
        <v>1207</v>
      </c>
      <c r="E773" s="46" t="s">
        <v>660</v>
      </c>
      <c r="F773" s="46" t="s">
        <v>651</v>
      </c>
      <c r="G773" s="46" t="s">
        <v>534</v>
      </c>
      <c r="H773" s="46" t="s">
        <v>2745</v>
      </c>
      <c r="I773" s="45" t="s">
        <v>1633</v>
      </c>
      <c r="J773" s="59">
        <v>45383</v>
      </c>
      <c r="K773" s="72">
        <v>0</v>
      </c>
      <c r="L773" s="72">
        <v>0</v>
      </c>
      <c r="M773" s="72">
        <f>IFERROR(VLOOKUP(C773,'CapEx by WBS and CSA'!$A$3:$P$372,16,FALSE),0)</f>
        <v>224689.18617430193</v>
      </c>
      <c r="N773" s="45" t="s">
        <v>2223</v>
      </c>
      <c r="O773" s="45" t="s">
        <v>2132</v>
      </c>
      <c r="P773" s="71"/>
    </row>
    <row r="774" spans="1:16" s="41" customFormat="1" x14ac:dyDescent="0.25">
      <c r="A774" s="41">
        <f>IFERROR(VLOOKUP($C774,'CapEx by WBS and CSA'!$A$3:$C$372,2,FALSE),0)</f>
        <v>0</v>
      </c>
      <c r="B774" s="41">
        <f>IFERROR(VLOOKUP($C774,'CapEx by WBS and CSA'!$A$3:$C$372,3,FALSE),0)</f>
        <v>0</v>
      </c>
      <c r="C774" s="49" t="s">
        <v>2821</v>
      </c>
      <c r="D774" s="45" t="s">
        <v>1898</v>
      </c>
      <c r="E774" s="46" t="e">
        <v>#N/A</v>
      </c>
      <c r="F774" s="46" t="e">
        <v>#N/A</v>
      </c>
      <c r="G774" s="46" t="e">
        <v>#N/A</v>
      </c>
      <c r="H774" s="46" t="s">
        <v>2745</v>
      </c>
      <c r="I774" s="45">
        <v>0</v>
      </c>
      <c r="J774" s="71"/>
      <c r="K774" s="72">
        <v>0</v>
      </c>
      <c r="L774" s="72">
        <v>0</v>
      </c>
      <c r="M774" s="72">
        <f>IFERROR(VLOOKUP(C774,'CapEx by WBS and CSA'!$A$3:$P$372,16,FALSE),0)</f>
        <v>0</v>
      </c>
      <c r="N774" s="45" t="s">
        <v>2240</v>
      </c>
      <c r="O774" s="45" t="s">
        <v>2091</v>
      </c>
      <c r="P774" s="45" t="s">
        <v>2822</v>
      </c>
    </row>
    <row r="775" spans="1:16" s="41" customFormat="1" x14ac:dyDescent="0.25">
      <c r="A775" s="41">
        <f>IFERROR(VLOOKUP($C775,'CapEx by WBS and CSA'!$A$3:$C$372,2,FALSE),0)</f>
        <v>0</v>
      </c>
      <c r="B775" s="41">
        <f>IFERROR(VLOOKUP($C775,'CapEx by WBS and CSA'!$A$3:$C$372,3,FALSE),0)</f>
        <v>0</v>
      </c>
      <c r="C775" s="60" t="s">
        <v>2823</v>
      </c>
      <c r="D775" s="57">
        <v>1203</v>
      </c>
      <c r="E775" s="48" t="s">
        <v>2300</v>
      </c>
      <c r="F775" s="48" t="s">
        <v>534</v>
      </c>
      <c r="G775" s="48" t="s">
        <v>534</v>
      </c>
      <c r="H775" s="48" t="s">
        <v>2745</v>
      </c>
      <c r="I775" s="57" t="s">
        <v>1638</v>
      </c>
      <c r="J775" s="61"/>
      <c r="K775" s="73">
        <v>0</v>
      </c>
      <c r="L775" s="73">
        <v>0</v>
      </c>
      <c r="M775" s="72">
        <f>IFERROR(VLOOKUP(C775,'CapEx by WBS and CSA'!$A$3:$P$372,16,FALSE),0)</f>
        <v>0</v>
      </c>
      <c r="N775" s="57" t="s">
        <v>2240</v>
      </c>
      <c r="O775" s="57" t="s">
        <v>2091</v>
      </c>
      <c r="P775" s="45" t="s">
        <v>2822</v>
      </c>
    </row>
    <row r="776" spans="1:16" s="41" customFormat="1" x14ac:dyDescent="0.25">
      <c r="A776" s="41">
        <f>IFERROR(VLOOKUP($C776,'CapEx by WBS and CSA'!$A$3:$C$372,2,FALSE),0)</f>
        <v>0</v>
      </c>
      <c r="B776" s="41">
        <f>IFERROR(VLOOKUP($C776,'CapEx by WBS and CSA'!$A$3:$C$372,3,FALSE),0)</f>
        <v>0</v>
      </c>
      <c r="C776" s="49" t="s">
        <v>2824</v>
      </c>
      <c r="D776" s="45">
        <v>4160</v>
      </c>
      <c r="E776" s="46" t="s">
        <v>1197</v>
      </c>
      <c r="F776" s="46" t="s">
        <v>709</v>
      </c>
      <c r="G776" s="46" t="s">
        <v>711</v>
      </c>
      <c r="H776" s="46" t="s">
        <v>2745</v>
      </c>
      <c r="I776" s="45" t="s">
        <v>1633</v>
      </c>
      <c r="J776" s="59">
        <v>45627</v>
      </c>
      <c r="K776" s="72">
        <v>0</v>
      </c>
      <c r="L776" s="72">
        <v>0</v>
      </c>
      <c r="M776" s="72">
        <f>IFERROR(VLOOKUP(C776,'CapEx by WBS and CSA'!$A$3:$P$372,16,FALSE),0)</f>
        <v>0</v>
      </c>
      <c r="N776" s="45" t="s">
        <v>2240</v>
      </c>
      <c r="O776" s="45" t="s">
        <v>2091</v>
      </c>
      <c r="P776" s="45" t="s">
        <v>2822</v>
      </c>
    </row>
    <row r="777" spans="1:16" s="41" customFormat="1" x14ac:dyDescent="0.25">
      <c r="A777" s="41">
        <f>IFERROR(VLOOKUP($C777,'CapEx by WBS and CSA'!$A$3:$C$372,2,FALSE),0)</f>
        <v>0</v>
      </c>
      <c r="B777" s="41">
        <f>IFERROR(VLOOKUP($C777,'CapEx by WBS and CSA'!$A$3:$C$372,3,FALSE),0)</f>
        <v>0</v>
      </c>
      <c r="C777" s="49" t="s">
        <v>2825</v>
      </c>
      <c r="D777" s="45">
        <v>4022</v>
      </c>
      <c r="E777" s="46" t="s">
        <v>1178</v>
      </c>
      <c r="F777" s="46" t="s">
        <v>1112</v>
      </c>
      <c r="G777" s="46" t="s">
        <v>779</v>
      </c>
      <c r="H777" s="46" t="s">
        <v>2745</v>
      </c>
      <c r="I777" s="45" t="s">
        <v>1633</v>
      </c>
      <c r="J777" s="59">
        <v>46722</v>
      </c>
      <c r="K777" s="72">
        <v>0</v>
      </c>
      <c r="L777" s="72">
        <v>0</v>
      </c>
      <c r="M777" s="72">
        <f>IFERROR(VLOOKUP(C777,'CapEx by WBS and CSA'!$A$3:$P$372,16,FALSE),0)</f>
        <v>0</v>
      </c>
      <c r="N777" s="45" t="s">
        <v>2240</v>
      </c>
      <c r="O777" s="45" t="s">
        <v>2091</v>
      </c>
      <c r="P777" s="45" t="s">
        <v>2822</v>
      </c>
    </row>
    <row r="778" spans="1:16" s="41" customFormat="1" x14ac:dyDescent="0.25">
      <c r="A778" s="41">
        <f>IFERROR(VLOOKUP($C778,'CapEx by WBS and CSA'!$A$3:$C$372,2,FALSE),0)</f>
        <v>0</v>
      </c>
      <c r="B778" s="41">
        <f>IFERROR(VLOOKUP($C778,'CapEx by WBS and CSA'!$A$3:$C$372,3,FALSE),0)</f>
        <v>0</v>
      </c>
      <c r="C778" s="49" t="s">
        <v>2826</v>
      </c>
      <c r="D778" s="45">
        <v>4311</v>
      </c>
      <c r="E778" s="46" t="s">
        <v>1879</v>
      </c>
      <c r="F778" s="46" t="s">
        <v>1269</v>
      </c>
      <c r="G778" s="46" t="s">
        <v>711</v>
      </c>
      <c r="H778" s="46" t="s">
        <v>2745</v>
      </c>
      <c r="I778" s="45" t="s">
        <v>1650</v>
      </c>
      <c r="J778" s="59" t="s">
        <v>1651</v>
      </c>
      <c r="K778" s="72">
        <v>0</v>
      </c>
      <c r="L778" s="72">
        <v>0</v>
      </c>
      <c r="M778" s="72">
        <f>IFERROR(VLOOKUP(C778,'CapEx by WBS and CSA'!$A$3:$P$372,16,FALSE),0)</f>
        <v>0</v>
      </c>
      <c r="N778" s="45" t="s">
        <v>2240</v>
      </c>
      <c r="O778" s="45" t="s">
        <v>2091</v>
      </c>
      <c r="P778" s="45" t="s">
        <v>2822</v>
      </c>
    </row>
    <row r="779" spans="1:16" s="41" customFormat="1" x14ac:dyDescent="0.25">
      <c r="A779" s="41">
        <f>IFERROR(VLOOKUP($C779,'CapEx by WBS and CSA'!$A$3:$C$372,2,FALSE),0)</f>
        <v>0</v>
      </c>
      <c r="B779" s="41">
        <f>IFERROR(VLOOKUP($C779,'CapEx by WBS and CSA'!$A$3:$C$372,3,FALSE),0)</f>
        <v>0</v>
      </c>
      <c r="C779" s="49" t="s">
        <v>2827</v>
      </c>
      <c r="D779" s="45">
        <v>1507</v>
      </c>
      <c r="E779" s="46" t="s">
        <v>795</v>
      </c>
      <c r="F779" s="46" t="s">
        <v>797</v>
      </c>
      <c r="G779" s="46" t="s">
        <v>536</v>
      </c>
      <c r="H779" s="46" t="s">
        <v>2745</v>
      </c>
      <c r="I779" s="45" t="s">
        <v>1650</v>
      </c>
      <c r="J779" s="59" t="s">
        <v>1696</v>
      </c>
      <c r="K779" s="72">
        <v>0</v>
      </c>
      <c r="L779" s="72">
        <v>0</v>
      </c>
      <c r="M779" s="72">
        <f>IFERROR(VLOOKUP(C779,'CapEx by WBS and CSA'!$A$3:$P$372,16,FALSE),0)</f>
        <v>0</v>
      </c>
      <c r="N779" s="45" t="s">
        <v>2240</v>
      </c>
      <c r="O779" s="45" t="s">
        <v>2091</v>
      </c>
      <c r="P779" s="45" t="s">
        <v>2822</v>
      </c>
    </row>
    <row r="780" spans="1:16" s="41" customFormat="1" x14ac:dyDescent="0.25">
      <c r="A780" s="41">
        <f>IFERROR(VLOOKUP($C780,'CapEx by WBS and CSA'!$A$3:$C$372,2,FALSE),0)</f>
        <v>0</v>
      </c>
      <c r="B780" s="41">
        <f>IFERROR(VLOOKUP($C780,'CapEx by WBS and CSA'!$A$3:$C$372,3,FALSE),0)</f>
        <v>0</v>
      </c>
      <c r="C780" s="49" t="s">
        <v>2828</v>
      </c>
      <c r="D780" s="45">
        <v>1507</v>
      </c>
      <c r="E780" s="46" t="s">
        <v>795</v>
      </c>
      <c r="F780" s="46" t="s">
        <v>797</v>
      </c>
      <c r="G780" s="46" t="s">
        <v>536</v>
      </c>
      <c r="H780" s="46" t="s">
        <v>2745</v>
      </c>
      <c r="I780" s="45" t="s">
        <v>1650</v>
      </c>
      <c r="J780" s="59" t="s">
        <v>1696</v>
      </c>
      <c r="K780" s="72">
        <v>0</v>
      </c>
      <c r="L780" s="72">
        <v>0</v>
      </c>
      <c r="M780" s="72">
        <f>IFERROR(VLOOKUP(C780,'CapEx by WBS and CSA'!$A$3:$P$372,16,FALSE),0)</f>
        <v>0</v>
      </c>
      <c r="N780" s="45" t="s">
        <v>2240</v>
      </c>
      <c r="O780" s="45" t="s">
        <v>2091</v>
      </c>
      <c r="P780" s="45" t="s">
        <v>2822</v>
      </c>
    </row>
    <row r="781" spans="1:16" s="41" customFormat="1" x14ac:dyDescent="0.25">
      <c r="A781" s="41">
        <f>IFERROR(VLOOKUP($C781,'CapEx by WBS and CSA'!$A$3:$C$372,2,FALSE),0)</f>
        <v>0</v>
      </c>
      <c r="B781" s="41">
        <f>IFERROR(VLOOKUP($C781,'CapEx by WBS and CSA'!$A$3:$C$372,3,FALSE),0)</f>
        <v>0</v>
      </c>
      <c r="C781" s="49" t="s">
        <v>2829</v>
      </c>
      <c r="D781" s="45">
        <v>5150</v>
      </c>
      <c r="E781" s="46" t="s">
        <v>1429</v>
      </c>
      <c r="F781" s="46" t="s">
        <v>1093</v>
      </c>
      <c r="G781" s="46" t="s">
        <v>1035</v>
      </c>
      <c r="H781" s="46" t="s">
        <v>2745</v>
      </c>
      <c r="I781" s="45" t="s">
        <v>1633</v>
      </c>
      <c r="J781" s="59">
        <v>46997</v>
      </c>
      <c r="K781" s="72">
        <v>0</v>
      </c>
      <c r="L781" s="72">
        <v>0</v>
      </c>
      <c r="M781" s="72">
        <f>IFERROR(VLOOKUP(C781,'CapEx by WBS and CSA'!$A$3:$P$372,16,FALSE),0)</f>
        <v>0</v>
      </c>
      <c r="N781" s="45" t="s">
        <v>2240</v>
      </c>
      <c r="O781" s="45" t="s">
        <v>2091</v>
      </c>
      <c r="P781" s="45" t="s">
        <v>2822</v>
      </c>
    </row>
    <row r="782" spans="1:16" s="41" customFormat="1" x14ac:dyDescent="0.25">
      <c r="A782" s="41">
        <f>IFERROR(VLOOKUP($C782,'CapEx by WBS and CSA'!$A$3:$C$372,2,FALSE),0)</f>
        <v>0</v>
      </c>
      <c r="B782" s="41">
        <f>IFERROR(VLOOKUP($C782,'CapEx by WBS and CSA'!$A$3:$C$372,3,FALSE),0)</f>
        <v>0</v>
      </c>
      <c r="C782" s="49" t="s">
        <v>2830</v>
      </c>
      <c r="D782" s="45">
        <v>4160</v>
      </c>
      <c r="E782" s="46" t="s">
        <v>1197</v>
      </c>
      <c r="F782" s="46" t="s">
        <v>709</v>
      </c>
      <c r="G782" s="46" t="s">
        <v>711</v>
      </c>
      <c r="H782" s="46" t="s">
        <v>2745</v>
      </c>
      <c r="I782" s="45" t="s">
        <v>1650</v>
      </c>
      <c r="J782" s="59" t="s">
        <v>1651</v>
      </c>
      <c r="K782" s="72">
        <v>0</v>
      </c>
      <c r="L782" s="72">
        <v>0</v>
      </c>
      <c r="M782" s="72">
        <f>IFERROR(VLOOKUP(C782,'CapEx by WBS and CSA'!$A$3:$P$372,16,FALSE),0)</f>
        <v>0</v>
      </c>
      <c r="N782" s="45" t="s">
        <v>2240</v>
      </c>
      <c r="O782" s="45" t="s">
        <v>2091</v>
      </c>
      <c r="P782" s="45" t="s">
        <v>2822</v>
      </c>
    </row>
    <row r="783" spans="1:16" s="41" customFormat="1" x14ac:dyDescent="0.25">
      <c r="A783" s="41">
        <f>IFERROR(VLOOKUP($C783,'CapEx by WBS and CSA'!$A$3:$C$372,2,FALSE),0)</f>
        <v>0</v>
      </c>
      <c r="B783" s="41">
        <f>IFERROR(VLOOKUP($C783,'CapEx by WBS and CSA'!$A$3:$C$372,3,FALSE),0)</f>
        <v>0</v>
      </c>
      <c r="C783" s="49" t="s">
        <v>2831</v>
      </c>
      <c r="D783" s="45">
        <v>1203</v>
      </c>
      <c r="E783" s="46" t="s">
        <v>2300</v>
      </c>
      <c r="F783" s="46" t="s">
        <v>534</v>
      </c>
      <c r="G783" s="46" t="s">
        <v>534</v>
      </c>
      <c r="H783" s="46" t="s">
        <v>2745</v>
      </c>
      <c r="I783" s="45" t="s">
        <v>1650</v>
      </c>
      <c r="J783" s="59" t="s">
        <v>1696</v>
      </c>
      <c r="K783" s="72">
        <v>0</v>
      </c>
      <c r="L783" s="72">
        <v>0</v>
      </c>
      <c r="M783" s="72">
        <f>IFERROR(VLOOKUP(C783,'CapEx by WBS and CSA'!$A$3:$P$372,16,FALSE),0)</f>
        <v>0</v>
      </c>
      <c r="N783" s="45" t="s">
        <v>2240</v>
      </c>
      <c r="O783" s="45" t="s">
        <v>2091</v>
      </c>
      <c r="P783" s="45" t="s">
        <v>2822</v>
      </c>
    </row>
    <row r="784" spans="1:16" s="41" customFormat="1" x14ac:dyDescent="0.25">
      <c r="A784" s="41">
        <f>IFERROR(VLOOKUP($C784,'CapEx by WBS and CSA'!$A$3:$C$372,2,FALSE),0)</f>
        <v>0</v>
      </c>
      <c r="B784" s="41">
        <f>IFERROR(VLOOKUP($C784,'CapEx by WBS and CSA'!$A$3:$C$372,3,FALSE),0)</f>
        <v>0</v>
      </c>
      <c r="C784" s="49" t="s">
        <v>2832</v>
      </c>
      <c r="D784" s="45">
        <v>1203</v>
      </c>
      <c r="E784" s="46" t="s">
        <v>2300</v>
      </c>
      <c r="F784" s="46" t="s">
        <v>534</v>
      </c>
      <c r="G784" s="46" t="s">
        <v>534</v>
      </c>
      <c r="H784" s="46" t="s">
        <v>2745</v>
      </c>
      <c r="I784" s="45" t="s">
        <v>1650</v>
      </c>
      <c r="J784" s="59" t="s">
        <v>1696</v>
      </c>
      <c r="K784" s="72">
        <v>0</v>
      </c>
      <c r="L784" s="72">
        <v>0</v>
      </c>
      <c r="M784" s="72">
        <f>IFERROR(VLOOKUP(C784,'CapEx by WBS and CSA'!$A$3:$P$372,16,FALSE),0)</f>
        <v>0</v>
      </c>
      <c r="N784" s="45" t="s">
        <v>2240</v>
      </c>
      <c r="O784" s="45" t="s">
        <v>2091</v>
      </c>
      <c r="P784" s="45" t="s">
        <v>2822</v>
      </c>
    </row>
    <row r="785" spans="1:16" s="41" customFormat="1" x14ac:dyDescent="0.25">
      <c r="A785" s="41">
        <f>IFERROR(VLOOKUP($C785,'CapEx by WBS and CSA'!$A$3:$C$372,2,FALSE),0)</f>
        <v>0</v>
      </c>
      <c r="B785" s="41">
        <f>IFERROR(VLOOKUP($C785,'CapEx by WBS and CSA'!$A$3:$C$372,3,FALSE),0)</f>
        <v>0</v>
      </c>
      <c r="C785" s="49" t="s">
        <v>2833</v>
      </c>
      <c r="D785" s="45">
        <v>1203</v>
      </c>
      <c r="E785" s="46" t="s">
        <v>2300</v>
      </c>
      <c r="F785" s="46" t="s">
        <v>534</v>
      </c>
      <c r="G785" s="46" t="s">
        <v>534</v>
      </c>
      <c r="H785" s="46" t="s">
        <v>2745</v>
      </c>
      <c r="I785" s="45" t="s">
        <v>1650</v>
      </c>
      <c r="J785" s="59" t="s">
        <v>1696</v>
      </c>
      <c r="K785" s="72">
        <v>0</v>
      </c>
      <c r="L785" s="72">
        <v>0</v>
      </c>
      <c r="M785" s="72">
        <f>IFERROR(VLOOKUP(C785,'CapEx by WBS and CSA'!$A$3:$P$372,16,FALSE),0)</f>
        <v>0</v>
      </c>
      <c r="N785" s="45" t="s">
        <v>2240</v>
      </c>
      <c r="O785" s="45" t="s">
        <v>2091</v>
      </c>
      <c r="P785" s="45" t="s">
        <v>2822</v>
      </c>
    </row>
    <row r="786" spans="1:16" s="41" customFormat="1" x14ac:dyDescent="0.25">
      <c r="A786" s="41">
        <f>IFERROR(VLOOKUP($C786,'CapEx by WBS and CSA'!$A$3:$C$372,2,FALSE),0)</f>
        <v>0</v>
      </c>
      <c r="B786" s="41">
        <f>IFERROR(VLOOKUP($C786,'CapEx by WBS and CSA'!$A$3:$C$372,3,FALSE),0)</f>
        <v>0</v>
      </c>
      <c r="C786" s="49" t="s">
        <v>2834</v>
      </c>
      <c r="D786" s="45">
        <v>1203</v>
      </c>
      <c r="E786" s="46" t="s">
        <v>2300</v>
      </c>
      <c r="F786" s="46" t="s">
        <v>534</v>
      </c>
      <c r="G786" s="46" t="s">
        <v>534</v>
      </c>
      <c r="H786" s="46" t="s">
        <v>2745</v>
      </c>
      <c r="I786" s="45" t="s">
        <v>1650</v>
      </c>
      <c r="J786" s="59" t="s">
        <v>1696</v>
      </c>
      <c r="K786" s="72">
        <v>0</v>
      </c>
      <c r="L786" s="72">
        <v>0</v>
      </c>
      <c r="M786" s="72">
        <f>IFERROR(VLOOKUP(C786,'CapEx by WBS and CSA'!$A$3:$P$372,16,FALSE),0)</f>
        <v>0</v>
      </c>
      <c r="N786" s="45" t="s">
        <v>2240</v>
      </c>
      <c r="O786" s="45" t="s">
        <v>2091</v>
      </c>
      <c r="P786" s="45" t="s">
        <v>2822</v>
      </c>
    </row>
    <row r="787" spans="1:16" s="41" customFormat="1" x14ac:dyDescent="0.25">
      <c r="A787" s="41">
        <f>IFERROR(VLOOKUP($C787,'CapEx by WBS and CSA'!$A$3:$C$372,2,FALSE),0)</f>
        <v>0</v>
      </c>
      <c r="B787" s="41">
        <f>IFERROR(VLOOKUP($C787,'CapEx by WBS and CSA'!$A$3:$C$372,3,FALSE),0)</f>
        <v>0</v>
      </c>
      <c r="C787" s="49" t="s">
        <v>2835</v>
      </c>
      <c r="D787" s="45">
        <v>1203</v>
      </c>
      <c r="E787" s="46" t="s">
        <v>2300</v>
      </c>
      <c r="F787" s="46" t="s">
        <v>534</v>
      </c>
      <c r="G787" s="46" t="s">
        <v>534</v>
      </c>
      <c r="H787" s="46" t="s">
        <v>2745</v>
      </c>
      <c r="I787" s="45" t="s">
        <v>1650</v>
      </c>
      <c r="J787" s="59" t="s">
        <v>1696</v>
      </c>
      <c r="K787" s="72">
        <v>0</v>
      </c>
      <c r="L787" s="72">
        <v>0</v>
      </c>
      <c r="M787" s="72">
        <f>IFERROR(VLOOKUP(C787,'CapEx by WBS and CSA'!$A$3:$P$372,16,FALSE),0)</f>
        <v>0</v>
      </c>
      <c r="N787" s="45" t="s">
        <v>2240</v>
      </c>
      <c r="O787" s="45" t="s">
        <v>2091</v>
      </c>
      <c r="P787" s="45" t="s">
        <v>2822</v>
      </c>
    </row>
    <row r="788" spans="1:16" s="41" customFormat="1" x14ac:dyDescent="0.25">
      <c r="A788" s="41">
        <f>IFERROR(VLOOKUP($C788,'CapEx by WBS and CSA'!$A$3:$C$372,2,FALSE),0)</f>
        <v>0</v>
      </c>
      <c r="B788" s="41">
        <f>IFERROR(VLOOKUP($C788,'CapEx by WBS and CSA'!$A$3:$C$372,3,FALSE),0)</f>
        <v>0</v>
      </c>
      <c r="C788" s="49" t="s">
        <v>2836</v>
      </c>
      <c r="D788" s="45">
        <v>1203</v>
      </c>
      <c r="E788" s="46" t="s">
        <v>2300</v>
      </c>
      <c r="F788" s="46" t="s">
        <v>534</v>
      </c>
      <c r="G788" s="46" t="s">
        <v>534</v>
      </c>
      <c r="H788" s="46" t="s">
        <v>2745</v>
      </c>
      <c r="I788" s="45" t="s">
        <v>1650</v>
      </c>
      <c r="J788" s="59" t="s">
        <v>1696</v>
      </c>
      <c r="K788" s="72">
        <v>0</v>
      </c>
      <c r="L788" s="72">
        <v>0</v>
      </c>
      <c r="M788" s="72">
        <f>IFERROR(VLOOKUP(C788,'CapEx by WBS and CSA'!$A$3:$P$372,16,FALSE),0)</f>
        <v>0</v>
      </c>
      <c r="N788" s="45" t="s">
        <v>2240</v>
      </c>
      <c r="O788" s="45" t="s">
        <v>2091</v>
      </c>
      <c r="P788" s="45" t="s">
        <v>2822</v>
      </c>
    </row>
    <row r="789" spans="1:16" s="41" customFormat="1" x14ac:dyDescent="0.25">
      <c r="A789" s="41">
        <f>IFERROR(VLOOKUP($C789,'CapEx by WBS and CSA'!$A$3:$C$372,2,FALSE),0)</f>
        <v>0</v>
      </c>
      <c r="B789" s="41">
        <f>IFERROR(VLOOKUP($C789,'CapEx by WBS and CSA'!$A$3:$C$372,3,FALSE),0)</f>
        <v>0</v>
      </c>
      <c r="C789" s="49" t="s">
        <v>2837</v>
      </c>
      <c r="D789" s="45">
        <v>1211</v>
      </c>
      <c r="E789" s="46" t="s">
        <v>673</v>
      </c>
      <c r="F789" s="46" t="s">
        <v>673</v>
      </c>
      <c r="G789" s="46" t="s">
        <v>534</v>
      </c>
      <c r="H789" s="46" t="s">
        <v>2745</v>
      </c>
      <c r="I789" s="45" t="s">
        <v>1650</v>
      </c>
      <c r="J789" s="59" t="s">
        <v>1651</v>
      </c>
      <c r="K789" s="72">
        <v>0</v>
      </c>
      <c r="L789" s="72">
        <v>0</v>
      </c>
      <c r="M789" s="72">
        <f>IFERROR(VLOOKUP(C789,'CapEx by WBS and CSA'!$A$3:$P$372,16,FALSE),0)</f>
        <v>0</v>
      </c>
      <c r="N789" s="45" t="s">
        <v>2240</v>
      </c>
      <c r="O789" s="45" t="s">
        <v>2091</v>
      </c>
      <c r="P789" s="45" t="s">
        <v>2822</v>
      </c>
    </row>
    <row r="790" spans="1:16" s="41" customFormat="1" x14ac:dyDescent="0.25">
      <c r="A790" s="41">
        <f>IFERROR(VLOOKUP($C790,'CapEx by WBS and CSA'!$A$3:$C$372,2,FALSE),0)</f>
        <v>0</v>
      </c>
      <c r="B790" s="41">
        <f>IFERROR(VLOOKUP($C790,'CapEx by WBS and CSA'!$A$3:$C$372,3,FALSE),0)</f>
        <v>0</v>
      </c>
      <c r="C790" s="49" t="s">
        <v>2838</v>
      </c>
      <c r="D790" s="45">
        <v>1203</v>
      </c>
      <c r="E790" s="46" t="s">
        <v>2300</v>
      </c>
      <c r="F790" s="46" t="s">
        <v>534</v>
      </c>
      <c r="G790" s="46" t="s">
        <v>534</v>
      </c>
      <c r="H790" s="46" t="s">
        <v>2745</v>
      </c>
      <c r="I790" s="45" t="s">
        <v>1650</v>
      </c>
      <c r="J790" s="59" t="s">
        <v>1696</v>
      </c>
      <c r="K790" s="72">
        <v>0</v>
      </c>
      <c r="L790" s="72">
        <v>0</v>
      </c>
      <c r="M790" s="72">
        <f>IFERROR(VLOOKUP(C790,'CapEx by WBS and CSA'!$A$3:$P$372,16,FALSE),0)</f>
        <v>0</v>
      </c>
      <c r="N790" s="45" t="s">
        <v>2240</v>
      </c>
      <c r="O790" s="45" t="s">
        <v>2091</v>
      </c>
      <c r="P790" s="45" t="s">
        <v>2822</v>
      </c>
    </row>
    <row r="791" spans="1:16" s="41" customFormat="1" x14ac:dyDescent="0.25">
      <c r="A791" s="41">
        <f>IFERROR(VLOOKUP($C791,'CapEx by WBS and CSA'!$A$3:$C$372,2,FALSE),0)</f>
        <v>0</v>
      </c>
      <c r="B791" s="41">
        <f>IFERROR(VLOOKUP($C791,'CapEx by WBS and CSA'!$A$3:$C$372,3,FALSE),0)</f>
        <v>0</v>
      </c>
      <c r="C791" s="49" t="s">
        <v>2839</v>
      </c>
      <c r="D791" s="45">
        <v>1203</v>
      </c>
      <c r="E791" s="46" t="s">
        <v>2300</v>
      </c>
      <c r="F791" s="46" t="s">
        <v>534</v>
      </c>
      <c r="G791" s="46" t="s">
        <v>534</v>
      </c>
      <c r="H791" s="46" t="s">
        <v>2745</v>
      </c>
      <c r="I791" s="45" t="s">
        <v>1633</v>
      </c>
      <c r="J791" s="59">
        <v>46357</v>
      </c>
      <c r="K791" s="72">
        <v>0</v>
      </c>
      <c r="L791" s="72">
        <v>0</v>
      </c>
      <c r="M791" s="72">
        <f>IFERROR(VLOOKUP(C791,'CapEx by WBS and CSA'!$A$3:$P$372,16,FALSE),0)</f>
        <v>0</v>
      </c>
      <c r="N791" s="45" t="s">
        <v>2240</v>
      </c>
      <c r="O791" s="45" t="s">
        <v>2091</v>
      </c>
      <c r="P791" s="45" t="s">
        <v>2822</v>
      </c>
    </row>
    <row r="792" spans="1:16" s="41" customFormat="1" x14ac:dyDescent="0.25">
      <c r="A792" s="41">
        <f>IFERROR(VLOOKUP($C792,'CapEx by WBS and CSA'!$A$3:$C$372,2,FALSE),0)</f>
        <v>0</v>
      </c>
      <c r="B792" s="41">
        <f>IFERROR(VLOOKUP($C792,'CapEx by WBS and CSA'!$A$3:$C$372,3,FALSE),0)</f>
        <v>0</v>
      </c>
      <c r="C792" s="49" t="s">
        <v>2840</v>
      </c>
      <c r="D792" s="45">
        <v>4411</v>
      </c>
      <c r="E792" s="46" t="s">
        <v>1308</v>
      </c>
      <c r="F792" s="46" t="s">
        <v>868</v>
      </c>
      <c r="G792" s="46" t="s">
        <v>868</v>
      </c>
      <c r="H792" s="46" t="s">
        <v>2745</v>
      </c>
      <c r="I792" s="45" t="s">
        <v>1650</v>
      </c>
      <c r="J792" s="59" t="s">
        <v>1651</v>
      </c>
      <c r="K792" s="72">
        <v>0</v>
      </c>
      <c r="L792" s="72">
        <v>0</v>
      </c>
      <c r="M792" s="72">
        <f>IFERROR(VLOOKUP(C792,'CapEx by WBS and CSA'!$A$3:$P$372,16,FALSE),0)</f>
        <v>0</v>
      </c>
      <c r="N792" s="45" t="s">
        <v>2240</v>
      </c>
      <c r="O792" s="45" t="s">
        <v>2091</v>
      </c>
      <c r="P792" s="45" t="s">
        <v>2822</v>
      </c>
    </row>
    <row r="793" spans="1:16" s="41" customFormat="1" x14ac:dyDescent="0.25">
      <c r="A793" s="41">
        <f>IFERROR(VLOOKUP($C793,'CapEx by WBS and CSA'!$A$3:$C$372,2,FALSE),0)</f>
        <v>0</v>
      </c>
      <c r="B793" s="41">
        <f>IFERROR(VLOOKUP($C793,'CapEx by WBS and CSA'!$A$3:$C$372,3,FALSE),0)</f>
        <v>0</v>
      </c>
      <c r="C793" s="49" t="s">
        <v>2841</v>
      </c>
      <c r="D793" s="45">
        <v>1221</v>
      </c>
      <c r="E793" s="46" t="s">
        <v>641</v>
      </c>
      <c r="F793" s="46" t="s">
        <v>643</v>
      </c>
      <c r="G793" s="46" t="s">
        <v>534</v>
      </c>
      <c r="H793" s="46" t="s">
        <v>2745</v>
      </c>
      <c r="I793" s="45" t="s">
        <v>1650</v>
      </c>
      <c r="J793" s="59" t="s">
        <v>1651</v>
      </c>
      <c r="K793" s="72">
        <v>0</v>
      </c>
      <c r="L793" s="72">
        <v>0</v>
      </c>
      <c r="M793" s="72">
        <f>IFERROR(VLOOKUP(C793,'CapEx by WBS and CSA'!$A$3:$P$372,16,FALSE),0)</f>
        <v>0</v>
      </c>
      <c r="N793" s="45" t="s">
        <v>2240</v>
      </c>
      <c r="O793" s="45" t="s">
        <v>2091</v>
      </c>
      <c r="P793" s="45" t="s">
        <v>2822</v>
      </c>
    </row>
    <row r="794" spans="1:16" s="41" customFormat="1" x14ac:dyDescent="0.25">
      <c r="A794" s="41">
        <f>IFERROR(VLOOKUP($C794,'CapEx by WBS and CSA'!$A$3:$C$372,2,FALSE),0)</f>
        <v>0</v>
      </c>
      <c r="B794" s="41">
        <f>IFERROR(VLOOKUP($C794,'CapEx by WBS and CSA'!$A$3:$C$372,3,FALSE),0)</f>
        <v>0</v>
      </c>
      <c r="C794" s="49" t="s">
        <v>2842</v>
      </c>
      <c r="D794" s="45">
        <v>5012</v>
      </c>
      <c r="E794" s="46" t="s">
        <v>1393</v>
      </c>
      <c r="F794" s="46" t="s">
        <v>1093</v>
      </c>
      <c r="G794" s="46" t="s">
        <v>1035</v>
      </c>
      <c r="H794" s="46" t="s">
        <v>2745</v>
      </c>
      <c r="I794" s="45" t="s">
        <v>1633</v>
      </c>
      <c r="J794" s="59">
        <v>45261</v>
      </c>
      <c r="K794" s="72">
        <v>0</v>
      </c>
      <c r="L794" s="72">
        <v>0</v>
      </c>
      <c r="M794" s="72">
        <f>IFERROR(VLOOKUP(C794,'CapEx by WBS and CSA'!$A$3:$P$372,16,FALSE),0)</f>
        <v>0</v>
      </c>
      <c r="N794" s="45" t="s">
        <v>2240</v>
      </c>
      <c r="O794" s="45" t="s">
        <v>2091</v>
      </c>
      <c r="P794" s="45" t="s">
        <v>2822</v>
      </c>
    </row>
    <row r="795" spans="1:16" s="41" customFormat="1" x14ac:dyDescent="0.25">
      <c r="A795" s="41">
        <f>IFERROR(VLOOKUP($C795,'CapEx by WBS and CSA'!$A$3:$C$372,2,FALSE),0)</f>
        <v>0</v>
      </c>
      <c r="B795" s="41">
        <f>IFERROR(VLOOKUP($C795,'CapEx by WBS and CSA'!$A$3:$C$372,3,FALSE),0)</f>
        <v>0</v>
      </c>
      <c r="C795" s="49" t="s">
        <v>2843</v>
      </c>
      <c r="D795" s="45">
        <v>1203</v>
      </c>
      <c r="E795" s="46" t="s">
        <v>2300</v>
      </c>
      <c r="F795" s="46" t="s">
        <v>534</v>
      </c>
      <c r="G795" s="46" t="s">
        <v>534</v>
      </c>
      <c r="H795" s="46" t="s">
        <v>2745</v>
      </c>
      <c r="I795" s="45" t="s">
        <v>1650</v>
      </c>
      <c r="J795" s="59" t="s">
        <v>1696</v>
      </c>
      <c r="K795" s="72">
        <v>0</v>
      </c>
      <c r="L795" s="72">
        <v>0</v>
      </c>
      <c r="M795" s="72">
        <f>IFERROR(VLOOKUP(C795,'CapEx by WBS and CSA'!$A$3:$P$372,16,FALSE),0)</f>
        <v>0</v>
      </c>
      <c r="N795" s="45" t="s">
        <v>2240</v>
      </c>
      <c r="O795" s="45" t="s">
        <v>2091</v>
      </c>
      <c r="P795" s="45" t="s">
        <v>2822</v>
      </c>
    </row>
    <row r="796" spans="1:16" s="41" customFormat="1" x14ac:dyDescent="0.25">
      <c r="A796" s="41">
        <f>IFERROR(VLOOKUP($C796,'CapEx by WBS and CSA'!$A$3:$C$372,2,FALSE),0)</f>
        <v>0</v>
      </c>
      <c r="B796" s="41">
        <f>IFERROR(VLOOKUP($C796,'CapEx by WBS and CSA'!$A$3:$C$372,3,FALSE),0)</f>
        <v>0</v>
      </c>
      <c r="C796" s="60" t="s">
        <v>2844</v>
      </c>
      <c r="D796" s="57">
        <v>1203</v>
      </c>
      <c r="E796" s="48" t="s">
        <v>2300</v>
      </c>
      <c r="F796" s="48" t="s">
        <v>534</v>
      </c>
      <c r="G796" s="48" t="s">
        <v>534</v>
      </c>
      <c r="H796" s="48" t="s">
        <v>2745</v>
      </c>
      <c r="I796" s="57" t="s">
        <v>1638</v>
      </c>
      <c r="J796" s="61"/>
      <c r="K796" s="73">
        <v>0</v>
      </c>
      <c r="L796" s="73">
        <v>0</v>
      </c>
      <c r="M796" s="72">
        <f>IFERROR(VLOOKUP(C796,'CapEx by WBS and CSA'!$A$3:$P$372,16,FALSE),0)</f>
        <v>0</v>
      </c>
      <c r="N796" s="57" t="s">
        <v>2240</v>
      </c>
      <c r="O796" s="57" t="s">
        <v>2091</v>
      </c>
      <c r="P796" s="57" t="s">
        <v>2822</v>
      </c>
    </row>
    <row r="797" spans="1:16" s="41" customFormat="1" x14ac:dyDescent="0.25">
      <c r="A797" s="41">
        <f>IFERROR(VLOOKUP($C797,'CapEx by WBS and CSA'!$A$3:$C$372,2,FALSE),0)</f>
        <v>0</v>
      </c>
      <c r="B797" s="41">
        <f>IFERROR(VLOOKUP($C797,'CapEx by WBS and CSA'!$A$3:$C$372,3,FALSE),0)</f>
        <v>0</v>
      </c>
      <c r="C797" s="60" t="s">
        <v>2845</v>
      </c>
      <c r="D797" s="57">
        <v>1203</v>
      </c>
      <c r="E797" s="48" t="s">
        <v>2300</v>
      </c>
      <c r="F797" s="48" t="s">
        <v>534</v>
      </c>
      <c r="G797" s="48" t="s">
        <v>534</v>
      </c>
      <c r="H797" s="48" t="s">
        <v>2745</v>
      </c>
      <c r="I797" s="57" t="s">
        <v>1638</v>
      </c>
      <c r="J797" s="61"/>
      <c r="K797" s="73">
        <v>0</v>
      </c>
      <c r="L797" s="73">
        <v>0</v>
      </c>
      <c r="M797" s="72">
        <f>IFERROR(VLOOKUP(C797,'CapEx by WBS and CSA'!$A$3:$P$372,16,FALSE),0)</f>
        <v>0</v>
      </c>
      <c r="N797" s="57" t="s">
        <v>2240</v>
      </c>
      <c r="O797" s="57" t="s">
        <v>2091</v>
      </c>
      <c r="P797" s="57" t="s">
        <v>2822</v>
      </c>
    </row>
    <row r="798" spans="1:16" s="41" customFormat="1" x14ac:dyDescent="0.25">
      <c r="A798" s="41">
        <f>IFERROR(VLOOKUP($C798,'CapEx by WBS and CSA'!$A$3:$C$372,2,FALSE),0)</f>
        <v>0</v>
      </c>
      <c r="B798" s="41">
        <f>IFERROR(VLOOKUP($C798,'CapEx by WBS and CSA'!$A$3:$C$372,3,FALSE),0)</f>
        <v>0</v>
      </c>
      <c r="C798" s="49" t="s">
        <v>2846</v>
      </c>
      <c r="D798" s="45" t="s">
        <v>1898</v>
      </c>
      <c r="E798" s="46" t="e">
        <v>#N/A</v>
      </c>
      <c r="F798" s="46" t="e">
        <v>#N/A</v>
      </c>
      <c r="G798" s="46" t="e">
        <v>#N/A</v>
      </c>
      <c r="H798" s="46" t="s">
        <v>2745</v>
      </c>
      <c r="I798" s="45">
        <v>0</v>
      </c>
      <c r="J798" s="71"/>
      <c r="K798" s="72">
        <v>0</v>
      </c>
      <c r="L798" s="72">
        <v>0</v>
      </c>
      <c r="M798" s="72">
        <f>IFERROR(VLOOKUP(C798,'CapEx by WBS and CSA'!$A$3:$P$372,16,FALSE),0)</f>
        <v>0</v>
      </c>
      <c r="N798" s="45" t="s">
        <v>2240</v>
      </c>
      <c r="O798" s="45" t="s">
        <v>2091</v>
      </c>
      <c r="P798" s="45" t="s">
        <v>2822</v>
      </c>
    </row>
    <row r="799" spans="1:16" s="41" customFormat="1" x14ac:dyDescent="0.25">
      <c r="A799" s="41">
        <f>IFERROR(VLOOKUP($C799,'CapEx by WBS and CSA'!$A$3:$C$372,2,FALSE),0)</f>
        <v>0</v>
      </c>
      <c r="B799" s="41">
        <f>IFERROR(VLOOKUP($C799,'CapEx by WBS and CSA'!$A$3:$C$372,3,FALSE),0)</f>
        <v>0</v>
      </c>
      <c r="C799" s="49" t="s">
        <v>2847</v>
      </c>
      <c r="D799" s="45">
        <v>1203</v>
      </c>
      <c r="E799" s="46" t="s">
        <v>2300</v>
      </c>
      <c r="F799" s="46" t="s">
        <v>534</v>
      </c>
      <c r="G799" s="46" t="s">
        <v>534</v>
      </c>
      <c r="H799" s="46" t="s">
        <v>2745</v>
      </c>
      <c r="I799" s="45" t="s">
        <v>1633</v>
      </c>
      <c r="J799" s="59">
        <v>46357</v>
      </c>
      <c r="K799" s="72">
        <v>0</v>
      </c>
      <c r="L799" s="72">
        <v>0</v>
      </c>
      <c r="M799" s="72">
        <f>IFERROR(VLOOKUP(C799,'CapEx by WBS and CSA'!$A$3:$P$372,16,FALSE),0)</f>
        <v>0</v>
      </c>
      <c r="N799" s="45" t="s">
        <v>2240</v>
      </c>
      <c r="O799" s="45" t="s">
        <v>2091</v>
      </c>
      <c r="P799" s="45" t="s">
        <v>2822</v>
      </c>
    </row>
    <row r="800" spans="1:16" s="41" customFormat="1" x14ac:dyDescent="0.25">
      <c r="A800" s="41">
        <f>IFERROR(VLOOKUP($C800,'CapEx by WBS and CSA'!$A$3:$C$372,2,FALSE),0)</f>
        <v>0</v>
      </c>
      <c r="B800" s="41">
        <f>IFERROR(VLOOKUP($C800,'CapEx by WBS and CSA'!$A$3:$C$372,3,FALSE),0)</f>
        <v>0</v>
      </c>
      <c r="C800" s="60" t="s">
        <v>2848</v>
      </c>
      <c r="D800" s="57">
        <v>1221</v>
      </c>
      <c r="E800" s="48" t="s">
        <v>641</v>
      </c>
      <c r="F800" s="48" t="s">
        <v>643</v>
      </c>
      <c r="G800" s="48" t="s">
        <v>534</v>
      </c>
      <c r="H800" s="48" t="s">
        <v>2745</v>
      </c>
      <c r="I800" s="57" t="s">
        <v>1638</v>
      </c>
      <c r="J800" s="61"/>
      <c r="K800" s="73">
        <v>0</v>
      </c>
      <c r="L800" s="73">
        <v>0</v>
      </c>
      <c r="M800" s="72">
        <f>IFERROR(VLOOKUP(C800,'CapEx by WBS and CSA'!$A$3:$P$372,16,FALSE),0)</f>
        <v>0</v>
      </c>
      <c r="N800" s="57" t="s">
        <v>2240</v>
      </c>
      <c r="O800" s="57" t="s">
        <v>2091</v>
      </c>
      <c r="P800" s="57" t="s">
        <v>2822</v>
      </c>
    </row>
    <row r="801" spans="1:16" s="41" customFormat="1" x14ac:dyDescent="0.25">
      <c r="A801" s="41">
        <f>IFERROR(VLOOKUP($C801,'CapEx by WBS and CSA'!$A$3:$C$372,2,FALSE),0)</f>
        <v>0</v>
      </c>
      <c r="B801" s="41">
        <f>IFERROR(VLOOKUP($C801,'CapEx by WBS and CSA'!$A$3:$C$372,3,FALSE),0)</f>
        <v>0</v>
      </c>
      <c r="C801" s="49" t="s">
        <v>2849</v>
      </c>
      <c r="D801" s="45">
        <v>1221</v>
      </c>
      <c r="E801" s="46" t="s">
        <v>641</v>
      </c>
      <c r="F801" s="46" t="s">
        <v>643</v>
      </c>
      <c r="G801" s="46" t="s">
        <v>534</v>
      </c>
      <c r="H801" s="46" t="s">
        <v>2745</v>
      </c>
      <c r="I801" s="45" t="s">
        <v>1633</v>
      </c>
      <c r="J801" s="59">
        <v>45261</v>
      </c>
      <c r="K801" s="72">
        <v>0</v>
      </c>
      <c r="L801" s="72">
        <v>0</v>
      </c>
      <c r="M801" s="72">
        <f>IFERROR(VLOOKUP(C801,'CapEx by WBS and CSA'!$A$3:$P$372,16,FALSE),0)</f>
        <v>0</v>
      </c>
      <c r="N801" s="45" t="s">
        <v>2240</v>
      </c>
      <c r="O801" s="45" t="s">
        <v>2091</v>
      </c>
      <c r="P801" s="45" t="s">
        <v>2822</v>
      </c>
    </row>
    <row r="802" spans="1:16" s="41" customFormat="1" x14ac:dyDescent="0.25">
      <c r="A802" s="41">
        <f>IFERROR(VLOOKUP($C802,'CapEx by WBS and CSA'!$A$3:$C$372,2,FALSE),0)</f>
        <v>0</v>
      </c>
      <c r="B802" s="41">
        <f>IFERROR(VLOOKUP($C802,'CapEx by WBS and CSA'!$A$3:$C$372,3,FALSE),0)</f>
        <v>0</v>
      </c>
      <c r="C802" s="49" t="s">
        <v>2850</v>
      </c>
      <c r="D802" s="45">
        <v>4588</v>
      </c>
      <c r="E802" s="46" t="s">
        <v>1381</v>
      </c>
      <c r="F802" s="46" t="s">
        <v>1112</v>
      </c>
      <c r="G802" s="46" t="s">
        <v>779</v>
      </c>
      <c r="H802" s="46" t="s">
        <v>2745</v>
      </c>
      <c r="I802" s="45" t="s">
        <v>1650</v>
      </c>
      <c r="J802" s="59" t="s">
        <v>1651</v>
      </c>
      <c r="K802" s="72">
        <v>0</v>
      </c>
      <c r="L802" s="72">
        <v>0</v>
      </c>
      <c r="M802" s="72">
        <f>IFERROR(VLOOKUP(C802,'CapEx by WBS and CSA'!$A$3:$P$372,16,FALSE),0)</f>
        <v>0</v>
      </c>
      <c r="N802" s="45" t="s">
        <v>2240</v>
      </c>
      <c r="O802" s="45" t="s">
        <v>2091</v>
      </c>
      <c r="P802" s="45" t="s">
        <v>2822</v>
      </c>
    </row>
    <row r="803" spans="1:16" s="41" customFormat="1" x14ac:dyDescent="0.25">
      <c r="A803" s="41">
        <f>IFERROR(VLOOKUP($C803,'CapEx by WBS and CSA'!$A$3:$C$372,2,FALSE),0)</f>
        <v>0</v>
      </c>
      <c r="B803" s="41">
        <f>IFERROR(VLOOKUP($C803,'CapEx by WBS and CSA'!$A$3:$C$372,3,FALSE),0)</f>
        <v>0</v>
      </c>
      <c r="C803" s="60" t="s">
        <v>2851</v>
      </c>
      <c r="D803" s="57">
        <v>5024</v>
      </c>
      <c r="E803" s="48" t="s">
        <v>1093</v>
      </c>
      <c r="F803" s="48" t="s">
        <v>1414</v>
      </c>
      <c r="G803" s="48" t="s">
        <v>1035</v>
      </c>
      <c r="H803" s="48" t="s">
        <v>2745</v>
      </c>
      <c r="I803" s="57" t="s">
        <v>1638</v>
      </c>
      <c r="J803" s="61"/>
      <c r="K803" s="73">
        <v>0</v>
      </c>
      <c r="L803" s="73">
        <v>0</v>
      </c>
      <c r="M803" s="72">
        <f>IFERROR(VLOOKUP(C803,'CapEx by WBS and CSA'!$A$3:$P$372,16,FALSE),0)</f>
        <v>0</v>
      </c>
      <c r="N803" s="57" t="s">
        <v>2240</v>
      </c>
      <c r="O803" s="57" t="s">
        <v>2091</v>
      </c>
      <c r="P803" s="57" t="s">
        <v>2822</v>
      </c>
    </row>
    <row r="804" spans="1:16" s="41" customFormat="1" x14ac:dyDescent="0.25">
      <c r="A804" s="41">
        <f>IFERROR(VLOOKUP($C804,'CapEx by WBS and CSA'!$A$3:$C$372,2,FALSE),0)</f>
        <v>0</v>
      </c>
      <c r="B804" s="41">
        <f>IFERROR(VLOOKUP($C804,'CapEx by WBS and CSA'!$A$3:$C$372,3,FALSE),0)</f>
        <v>0</v>
      </c>
      <c r="C804" s="49" t="s">
        <v>2852</v>
      </c>
      <c r="D804" s="45">
        <v>1203</v>
      </c>
      <c r="E804" s="46" t="s">
        <v>2300</v>
      </c>
      <c r="F804" s="46" t="s">
        <v>534</v>
      </c>
      <c r="G804" s="46" t="s">
        <v>534</v>
      </c>
      <c r="H804" s="46" t="s">
        <v>2745</v>
      </c>
      <c r="I804" s="45" t="s">
        <v>1633</v>
      </c>
      <c r="J804" s="59">
        <v>46357</v>
      </c>
      <c r="K804" s="72">
        <v>0</v>
      </c>
      <c r="L804" s="72">
        <v>0</v>
      </c>
      <c r="M804" s="72">
        <f>IFERROR(VLOOKUP(C804,'CapEx by WBS and CSA'!$A$3:$P$372,16,FALSE),0)</f>
        <v>0</v>
      </c>
      <c r="N804" s="45" t="s">
        <v>2240</v>
      </c>
      <c r="O804" s="45" t="s">
        <v>2091</v>
      </c>
      <c r="P804" s="45" t="s">
        <v>2822</v>
      </c>
    </row>
    <row r="805" spans="1:16" s="41" customFormat="1" x14ac:dyDescent="0.25">
      <c r="A805" s="41">
        <f>IFERROR(VLOOKUP($C805,'CapEx by WBS and CSA'!$A$3:$C$372,2,FALSE),0)</f>
        <v>0</v>
      </c>
      <c r="B805" s="41">
        <f>IFERROR(VLOOKUP($C805,'CapEx by WBS and CSA'!$A$3:$C$372,3,FALSE),0)</f>
        <v>0</v>
      </c>
      <c r="C805" s="49" t="s">
        <v>2853</v>
      </c>
      <c r="D805" s="45">
        <v>1209</v>
      </c>
      <c r="E805" s="46" t="s">
        <v>651</v>
      </c>
      <c r="F805" s="46" t="s">
        <v>651</v>
      </c>
      <c r="G805" s="46" t="s">
        <v>534</v>
      </c>
      <c r="H805" s="46" t="s">
        <v>2745</v>
      </c>
      <c r="I805" s="45" t="s">
        <v>1633</v>
      </c>
      <c r="J805" s="59">
        <v>46357</v>
      </c>
      <c r="K805" s="72">
        <v>0</v>
      </c>
      <c r="L805" s="72">
        <v>0</v>
      </c>
      <c r="M805" s="72">
        <f>IFERROR(VLOOKUP(C805,'CapEx by WBS and CSA'!$A$3:$P$372,16,FALSE),0)</f>
        <v>0</v>
      </c>
      <c r="N805" s="45" t="s">
        <v>2240</v>
      </c>
      <c r="O805" s="45" t="s">
        <v>2091</v>
      </c>
      <c r="P805" s="45" t="s">
        <v>2822</v>
      </c>
    </row>
    <row r="806" spans="1:16" s="41" customFormat="1" x14ac:dyDescent="0.25">
      <c r="A806" s="41">
        <f>IFERROR(VLOOKUP($C806,'CapEx by WBS and CSA'!$A$3:$C$372,2,FALSE),0)</f>
        <v>0</v>
      </c>
      <c r="B806" s="41">
        <f>IFERROR(VLOOKUP($C806,'CapEx by WBS and CSA'!$A$3:$C$372,3,FALSE),0)</f>
        <v>0</v>
      </c>
      <c r="C806" s="60" t="s">
        <v>2854</v>
      </c>
      <c r="D806" s="57">
        <v>1209</v>
      </c>
      <c r="E806" s="48" t="s">
        <v>651</v>
      </c>
      <c r="F806" s="48" t="s">
        <v>651</v>
      </c>
      <c r="G806" s="48" t="s">
        <v>534</v>
      </c>
      <c r="H806" s="48" t="s">
        <v>2745</v>
      </c>
      <c r="I806" s="57" t="s">
        <v>1638</v>
      </c>
      <c r="J806" s="61"/>
      <c r="K806" s="73">
        <v>0</v>
      </c>
      <c r="L806" s="73">
        <v>0</v>
      </c>
      <c r="M806" s="72">
        <f>IFERROR(VLOOKUP(C806,'CapEx by WBS and CSA'!$A$3:$P$372,16,FALSE),0)</f>
        <v>0</v>
      </c>
      <c r="N806" s="57" t="s">
        <v>2240</v>
      </c>
      <c r="O806" s="57" t="s">
        <v>2091</v>
      </c>
      <c r="P806" s="57" t="s">
        <v>2822</v>
      </c>
    </row>
    <row r="807" spans="1:16" s="41" customFormat="1" x14ac:dyDescent="0.25">
      <c r="A807" s="41">
        <f>IFERROR(VLOOKUP($C807,'CapEx by WBS and CSA'!$A$3:$C$372,2,FALSE),0)</f>
        <v>0</v>
      </c>
      <c r="B807" s="41">
        <f>IFERROR(VLOOKUP($C807,'CapEx by WBS and CSA'!$A$3:$C$372,3,FALSE),0)</f>
        <v>0</v>
      </c>
      <c r="C807" s="49" t="s">
        <v>2855</v>
      </c>
      <c r="D807" s="45">
        <v>1221</v>
      </c>
      <c r="E807" s="46" t="s">
        <v>641</v>
      </c>
      <c r="F807" s="46" t="s">
        <v>643</v>
      </c>
      <c r="G807" s="46" t="s">
        <v>534</v>
      </c>
      <c r="H807" s="46" t="s">
        <v>2745</v>
      </c>
      <c r="I807" s="45" t="s">
        <v>1650</v>
      </c>
      <c r="J807" s="59" t="s">
        <v>1696</v>
      </c>
      <c r="K807" s="72">
        <v>0</v>
      </c>
      <c r="L807" s="72">
        <v>0</v>
      </c>
      <c r="M807" s="72">
        <f>IFERROR(VLOOKUP(C807,'CapEx by WBS and CSA'!$A$3:$P$372,16,FALSE),0)</f>
        <v>0</v>
      </c>
      <c r="N807" s="45" t="s">
        <v>2240</v>
      </c>
      <c r="O807" s="45" t="s">
        <v>2091</v>
      </c>
      <c r="P807" s="45" t="s">
        <v>2822</v>
      </c>
    </row>
    <row r="808" spans="1:16" s="41" customFormat="1" x14ac:dyDescent="0.25">
      <c r="A808" s="41">
        <f>IFERROR(VLOOKUP($C808,'CapEx by WBS and CSA'!$A$3:$C$372,2,FALSE),0)</f>
        <v>0</v>
      </c>
      <c r="B808" s="41">
        <f>IFERROR(VLOOKUP($C808,'CapEx by WBS and CSA'!$A$3:$C$372,3,FALSE),0)</f>
        <v>0</v>
      </c>
      <c r="C808" s="49" t="s">
        <v>2856</v>
      </c>
      <c r="D808" s="45">
        <v>1203</v>
      </c>
      <c r="E808" s="46" t="s">
        <v>2300</v>
      </c>
      <c r="F808" s="46" t="s">
        <v>534</v>
      </c>
      <c r="G808" s="46" t="s">
        <v>534</v>
      </c>
      <c r="H808" s="46" t="s">
        <v>2745</v>
      </c>
      <c r="I808" s="45" t="s">
        <v>1633</v>
      </c>
      <c r="J808" s="59">
        <v>45261</v>
      </c>
      <c r="K808" s="72">
        <v>0</v>
      </c>
      <c r="L808" s="72">
        <v>0</v>
      </c>
      <c r="M808" s="72">
        <f>IFERROR(VLOOKUP(C808,'CapEx by WBS and CSA'!$A$3:$P$372,16,FALSE),0)</f>
        <v>0</v>
      </c>
      <c r="N808" s="45" t="s">
        <v>2240</v>
      </c>
      <c r="O808" s="45" t="s">
        <v>2091</v>
      </c>
      <c r="P808" s="45" t="s">
        <v>2822</v>
      </c>
    </row>
    <row r="809" spans="1:16" s="41" customFormat="1" x14ac:dyDescent="0.25">
      <c r="A809" s="41">
        <f>IFERROR(VLOOKUP($C809,'CapEx by WBS and CSA'!$A$3:$C$372,2,FALSE),0)</f>
        <v>0</v>
      </c>
      <c r="B809" s="41">
        <f>IFERROR(VLOOKUP($C809,'CapEx by WBS and CSA'!$A$3:$C$372,3,FALSE),0)</f>
        <v>0</v>
      </c>
      <c r="C809" s="49" t="s">
        <v>2857</v>
      </c>
      <c r="D809" s="45" t="s">
        <v>1898</v>
      </c>
      <c r="E809" s="46" t="e">
        <v>#N/A</v>
      </c>
      <c r="F809" s="46" t="e">
        <v>#N/A</v>
      </c>
      <c r="G809" s="46" t="e">
        <v>#N/A</v>
      </c>
      <c r="H809" s="46" t="s">
        <v>2745</v>
      </c>
      <c r="I809" s="45">
        <v>0</v>
      </c>
      <c r="J809" s="71"/>
      <c r="K809" s="72">
        <v>0</v>
      </c>
      <c r="L809" s="72">
        <v>0</v>
      </c>
      <c r="M809" s="72">
        <f>IFERROR(VLOOKUP(C809,'CapEx by WBS and CSA'!$A$3:$P$372,16,FALSE),0)</f>
        <v>0</v>
      </c>
      <c r="N809" s="45" t="s">
        <v>2240</v>
      </c>
      <c r="O809" s="45" t="s">
        <v>2091</v>
      </c>
      <c r="P809" s="45" t="s">
        <v>2822</v>
      </c>
    </row>
    <row r="810" spans="1:16" s="41" customFormat="1" x14ac:dyDescent="0.25">
      <c r="A810" s="41">
        <f>IFERROR(VLOOKUP($C810,'CapEx by WBS and CSA'!$A$3:$C$372,2,FALSE),0)</f>
        <v>0</v>
      </c>
      <c r="B810" s="41">
        <f>IFERROR(VLOOKUP($C810,'CapEx by WBS and CSA'!$A$3:$C$372,3,FALSE),0)</f>
        <v>0</v>
      </c>
      <c r="C810" s="49" t="s">
        <v>2858</v>
      </c>
      <c r="D810" s="45">
        <v>1203</v>
      </c>
      <c r="E810" s="46" t="s">
        <v>2300</v>
      </c>
      <c r="F810" s="46" t="s">
        <v>534</v>
      </c>
      <c r="G810" s="46" t="s">
        <v>534</v>
      </c>
      <c r="H810" s="46" t="s">
        <v>2745</v>
      </c>
      <c r="I810" s="45" t="s">
        <v>1650</v>
      </c>
      <c r="J810" s="59" t="s">
        <v>1651</v>
      </c>
      <c r="K810" s="72">
        <v>0</v>
      </c>
      <c r="L810" s="72">
        <v>0</v>
      </c>
      <c r="M810" s="72">
        <f>IFERROR(VLOOKUP(C810,'CapEx by WBS and CSA'!$A$3:$P$372,16,FALSE),0)</f>
        <v>0</v>
      </c>
      <c r="N810" s="45" t="s">
        <v>2240</v>
      </c>
      <c r="O810" s="45" t="s">
        <v>2091</v>
      </c>
      <c r="P810" s="45" t="s">
        <v>2822</v>
      </c>
    </row>
    <row r="811" spans="1:16" s="41" customFormat="1" x14ac:dyDescent="0.25">
      <c r="A811" s="41">
        <f>IFERROR(VLOOKUP($C811,'CapEx by WBS and CSA'!$A$3:$C$372,2,FALSE),0)</f>
        <v>0</v>
      </c>
      <c r="B811" s="41">
        <f>IFERROR(VLOOKUP($C811,'CapEx by WBS and CSA'!$A$3:$C$372,3,FALSE),0)</f>
        <v>0</v>
      </c>
      <c r="C811" s="49" t="s">
        <v>2859</v>
      </c>
      <c r="D811" s="45">
        <v>1203</v>
      </c>
      <c r="E811" s="46" t="s">
        <v>2300</v>
      </c>
      <c r="F811" s="46" t="s">
        <v>534</v>
      </c>
      <c r="G811" s="46" t="s">
        <v>534</v>
      </c>
      <c r="H811" s="46" t="s">
        <v>2745</v>
      </c>
      <c r="I811" s="45" t="s">
        <v>1633</v>
      </c>
      <c r="J811" s="59">
        <v>45931</v>
      </c>
      <c r="K811" s="72">
        <v>0</v>
      </c>
      <c r="L811" s="72">
        <v>0</v>
      </c>
      <c r="M811" s="72">
        <f>IFERROR(VLOOKUP(C811,'CapEx by WBS and CSA'!$A$3:$P$372,16,FALSE),0)</f>
        <v>0</v>
      </c>
      <c r="N811" s="45" t="s">
        <v>2240</v>
      </c>
      <c r="O811" s="45" t="s">
        <v>2091</v>
      </c>
      <c r="P811" s="45" t="s">
        <v>2822</v>
      </c>
    </row>
    <row r="812" spans="1:16" s="41" customFormat="1" x14ac:dyDescent="0.25">
      <c r="A812" s="41">
        <f>IFERROR(VLOOKUP($C812,'CapEx by WBS and CSA'!$A$3:$C$372,2,FALSE),0)</f>
        <v>0</v>
      </c>
      <c r="B812" s="41">
        <f>IFERROR(VLOOKUP($C812,'CapEx by WBS and CSA'!$A$3:$C$372,3,FALSE),0)</f>
        <v>0</v>
      </c>
      <c r="C812" s="49" t="s">
        <v>2860</v>
      </c>
      <c r="D812" s="45">
        <v>1203</v>
      </c>
      <c r="E812" s="46" t="s">
        <v>2300</v>
      </c>
      <c r="F812" s="46" t="s">
        <v>534</v>
      </c>
      <c r="G812" s="46" t="s">
        <v>534</v>
      </c>
      <c r="H812" s="46" t="s">
        <v>2745</v>
      </c>
      <c r="I812" s="45" t="s">
        <v>1633</v>
      </c>
      <c r="J812" s="59">
        <v>45261</v>
      </c>
      <c r="K812" s="72">
        <v>0</v>
      </c>
      <c r="L812" s="72">
        <v>0</v>
      </c>
      <c r="M812" s="72">
        <f>IFERROR(VLOOKUP(C812,'CapEx by WBS and CSA'!$A$3:$P$372,16,FALSE),0)</f>
        <v>0</v>
      </c>
      <c r="N812" s="45" t="s">
        <v>2240</v>
      </c>
      <c r="O812" s="45" t="s">
        <v>2091</v>
      </c>
      <c r="P812" s="45" t="s">
        <v>2822</v>
      </c>
    </row>
    <row r="813" spans="1:16" s="41" customFormat="1" x14ac:dyDescent="0.25">
      <c r="A813" s="41">
        <f>IFERROR(VLOOKUP($C813,'CapEx by WBS and CSA'!$A$3:$C$372,2,FALSE),0)</f>
        <v>0</v>
      </c>
      <c r="B813" s="41">
        <f>IFERROR(VLOOKUP($C813,'CapEx by WBS and CSA'!$A$3:$C$372,3,FALSE),0)</f>
        <v>0</v>
      </c>
      <c r="C813" s="49" t="s">
        <v>2861</v>
      </c>
      <c r="D813" s="45">
        <v>1507</v>
      </c>
      <c r="E813" s="46" t="s">
        <v>795</v>
      </c>
      <c r="F813" s="46" t="s">
        <v>797</v>
      </c>
      <c r="G813" s="46" t="s">
        <v>536</v>
      </c>
      <c r="H813" s="46" t="s">
        <v>2745</v>
      </c>
      <c r="I813" s="45" t="s">
        <v>1650</v>
      </c>
      <c r="J813" s="59" t="s">
        <v>1696</v>
      </c>
      <c r="K813" s="72">
        <v>0</v>
      </c>
      <c r="L813" s="72">
        <v>0</v>
      </c>
      <c r="M813" s="72">
        <f>IFERROR(VLOOKUP(C813,'CapEx by WBS and CSA'!$A$3:$P$372,16,FALSE),0)</f>
        <v>0</v>
      </c>
      <c r="N813" s="45" t="s">
        <v>2240</v>
      </c>
      <c r="O813" s="45" t="s">
        <v>2091</v>
      </c>
      <c r="P813" s="45" t="s">
        <v>2822</v>
      </c>
    </row>
    <row r="814" spans="1:16" s="41" customFormat="1" x14ac:dyDescent="0.25">
      <c r="A814" s="41">
        <f>IFERROR(VLOOKUP($C814,'CapEx by WBS and CSA'!$A$3:$C$372,2,FALSE),0)</f>
        <v>0</v>
      </c>
      <c r="B814" s="41">
        <f>IFERROR(VLOOKUP($C814,'CapEx by WBS and CSA'!$A$3:$C$372,3,FALSE),0)</f>
        <v>0</v>
      </c>
      <c r="C814" s="49" t="s">
        <v>2862</v>
      </c>
      <c r="D814" s="45">
        <v>4022</v>
      </c>
      <c r="E814" s="46" t="s">
        <v>1178</v>
      </c>
      <c r="F814" s="46" t="s">
        <v>1112</v>
      </c>
      <c r="G814" s="46" t="s">
        <v>779</v>
      </c>
      <c r="H814" s="46" t="s">
        <v>2745</v>
      </c>
      <c r="I814" s="45" t="s">
        <v>1650</v>
      </c>
      <c r="J814" s="59" t="s">
        <v>1651</v>
      </c>
      <c r="K814" s="72">
        <v>0</v>
      </c>
      <c r="L814" s="72">
        <v>0</v>
      </c>
      <c r="M814" s="72">
        <f>IFERROR(VLOOKUP(C814,'CapEx by WBS and CSA'!$A$3:$P$372,16,FALSE),0)</f>
        <v>0</v>
      </c>
      <c r="N814" s="45" t="s">
        <v>2240</v>
      </c>
      <c r="O814" s="45" t="s">
        <v>2091</v>
      </c>
      <c r="P814" s="45" t="s">
        <v>2822</v>
      </c>
    </row>
    <row r="815" spans="1:16" s="41" customFormat="1" x14ac:dyDescent="0.25">
      <c r="A815" s="41">
        <f>IFERROR(VLOOKUP($C815,'CapEx by WBS and CSA'!$A$3:$C$372,2,FALSE),0)</f>
        <v>0</v>
      </c>
      <c r="B815" s="41">
        <f>IFERROR(VLOOKUP($C815,'CapEx by WBS and CSA'!$A$3:$C$372,3,FALSE),0)</f>
        <v>0</v>
      </c>
      <c r="C815" s="49" t="s">
        <v>2863</v>
      </c>
      <c r="D815" s="45">
        <v>1203</v>
      </c>
      <c r="E815" s="46" t="s">
        <v>2300</v>
      </c>
      <c r="F815" s="46" t="s">
        <v>534</v>
      </c>
      <c r="G815" s="46" t="s">
        <v>534</v>
      </c>
      <c r="H815" s="46" t="s">
        <v>2745</v>
      </c>
      <c r="I815" s="45" t="s">
        <v>1633</v>
      </c>
      <c r="J815" s="59">
        <v>45992</v>
      </c>
      <c r="K815" s="72">
        <v>0</v>
      </c>
      <c r="L815" s="72">
        <v>0</v>
      </c>
      <c r="M815" s="72">
        <f>IFERROR(VLOOKUP(C815,'CapEx by WBS and CSA'!$A$3:$P$372,16,FALSE),0)</f>
        <v>0</v>
      </c>
      <c r="N815" s="45" t="s">
        <v>2240</v>
      </c>
      <c r="O815" s="45" t="s">
        <v>2091</v>
      </c>
      <c r="P815" s="45" t="s">
        <v>2822</v>
      </c>
    </row>
    <row r="816" spans="1:16" s="41" customFormat="1" x14ac:dyDescent="0.25">
      <c r="A816" s="41">
        <f>IFERROR(VLOOKUP($C816,'CapEx by WBS and CSA'!$A$3:$C$372,2,FALSE),0)</f>
        <v>0</v>
      </c>
      <c r="B816" s="41">
        <f>IFERROR(VLOOKUP($C816,'CapEx by WBS and CSA'!$A$3:$C$372,3,FALSE),0)</f>
        <v>0</v>
      </c>
      <c r="C816" s="49" t="s">
        <v>2864</v>
      </c>
      <c r="D816" s="45">
        <v>1203</v>
      </c>
      <c r="E816" s="46" t="s">
        <v>2300</v>
      </c>
      <c r="F816" s="46" t="s">
        <v>534</v>
      </c>
      <c r="G816" s="46" t="s">
        <v>534</v>
      </c>
      <c r="H816" s="46" t="s">
        <v>2745</v>
      </c>
      <c r="I816" s="45" t="s">
        <v>1633</v>
      </c>
      <c r="J816" s="59">
        <v>45992</v>
      </c>
      <c r="K816" s="72">
        <v>0</v>
      </c>
      <c r="L816" s="72">
        <v>0</v>
      </c>
      <c r="M816" s="72">
        <f>IFERROR(VLOOKUP(C816,'CapEx by WBS and CSA'!$A$3:$P$372,16,FALSE),0)</f>
        <v>0</v>
      </c>
      <c r="N816" s="45" t="s">
        <v>2240</v>
      </c>
      <c r="O816" s="45" t="s">
        <v>2091</v>
      </c>
      <c r="P816" s="45" t="s">
        <v>2822</v>
      </c>
    </row>
    <row r="817" spans="1:16" s="41" customFormat="1" x14ac:dyDescent="0.25">
      <c r="A817" s="41">
        <f>IFERROR(VLOOKUP($C817,'CapEx by WBS and CSA'!$A$3:$C$372,2,FALSE),0)</f>
        <v>0</v>
      </c>
      <c r="B817" s="41">
        <f>IFERROR(VLOOKUP($C817,'CapEx by WBS and CSA'!$A$3:$C$372,3,FALSE),0)</f>
        <v>0</v>
      </c>
      <c r="C817" s="49" t="s">
        <v>2865</v>
      </c>
      <c r="D817" s="45">
        <v>1203</v>
      </c>
      <c r="E817" s="46" t="s">
        <v>2300</v>
      </c>
      <c r="F817" s="46" t="s">
        <v>534</v>
      </c>
      <c r="G817" s="46" t="s">
        <v>534</v>
      </c>
      <c r="H817" s="46" t="s">
        <v>2745</v>
      </c>
      <c r="I817" s="45" t="s">
        <v>1633</v>
      </c>
      <c r="J817" s="59">
        <v>45261</v>
      </c>
      <c r="K817" s="72">
        <v>0</v>
      </c>
      <c r="L817" s="72">
        <v>0</v>
      </c>
      <c r="M817" s="72">
        <f>IFERROR(VLOOKUP(C817,'CapEx by WBS and CSA'!$A$3:$P$372,16,FALSE),0)</f>
        <v>0</v>
      </c>
      <c r="N817" s="45" t="s">
        <v>2240</v>
      </c>
      <c r="O817" s="45" t="s">
        <v>2091</v>
      </c>
      <c r="P817" s="45" t="s">
        <v>2822</v>
      </c>
    </row>
    <row r="818" spans="1:16" s="41" customFormat="1" x14ac:dyDescent="0.25">
      <c r="A818" s="41">
        <f>IFERROR(VLOOKUP($C818,'CapEx by WBS and CSA'!$A$3:$C$372,2,FALSE),0)</f>
        <v>0</v>
      </c>
      <c r="B818" s="41">
        <f>IFERROR(VLOOKUP($C818,'CapEx by WBS and CSA'!$A$3:$C$372,3,FALSE),0)</f>
        <v>0</v>
      </c>
      <c r="C818" s="49" t="s">
        <v>2866</v>
      </c>
      <c r="D818" s="45">
        <v>1203</v>
      </c>
      <c r="E818" s="46" t="s">
        <v>2300</v>
      </c>
      <c r="F818" s="46" t="s">
        <v>534</v>
      </c>
      <c r="G818" s="46" t="s">
        <v>534</v>
      </c>
      <c r="H818" s="46" t="s">
        <v>2745</v>
      </c>
      <c r="I818" s="45" t="s">
        <v>1650</v>
      </c>
      <c r="J818" s="59" t="s">
        <v>1651</v>
      </c>
      <c r="K818" s="72">
        <v>0</v>
      </c>
      <c r="L818" s="72">
        <v>0</v>
      </c>
      <c r="M818" s="72">
        <f>IFERROR(VLOOKUP(C818,'CapEx by WBS and CSA'!$A$3:$P$372,16,FALSE),0)</f>
        <v>0</v>
      </c>
      <c r="N818" s="45" t="s">
        <v>2240</v>
      </c>
      <c r="O818" s="45" t="s">
        <v>2091</v>
      </c>
      <c r="P818" s="45" t="s">
        <v>2822</v>
      </c>
    </row>
    <row r="819" spans="1:16" s="41" customFormat="1" x14ac:dyDescent="0.25">
      <c r="A819" s="41">
        <f>IFERROR(VLOOKUP($C819,'CapEx by WBS and CSA'!$A$3:$C$372,2,FALSE),0)</f>
        <v>0</v>
      </c>
      <c r="B819" s="41">
        <f>IFERROR(VLOOKUP($C819,'CapEx by WBS and CSA'!$A$3:$C$372,3,FALSE),0)</f>
        <v>0</v>
      </c>
      <c r="C819" s="49" t="s">
        <v>2867</v>
      </c>
      <c r="D819" s="45">
        <v>1203</v>
      </c>
      <c r="E819" s="46" t="s">
        <v>2300</v>
      </c>
      <c r="F819" s="46" t="s">
        <v>534</v>
      </c>
      <c r="G819" s="46" t="s">
        <v>534</v>
      </c>
      <c r="H819" s="46" t="s">
        <v>2745</v>
      </c>
      <c r="I819" s="45" t="s">
        <v>1650</v>
      </c>
      <c r="J819" s="59" t="s">
        <v>1651</v>
      </c>
      <c r="K819" s="72">
        <v>0</v>
      </c>
      <c r="L819" s="72">
        <v>0</v>
      </c>
      <c r="M819" s="72">
        <f>IFERROR(VLOOKUP(C819,'CapEx by WBS and CSA'!$A$3:$P$372,16,FALSE),0)</f>
        <v>0</v>
      </c>
      <c r="N819" s="45" t="s">
        <v>2240</v>
      </c>
      <c r="O819" s="45" t="s">
        <v>2091</v>
      </c>
      <c r="P819" s="45" t="s">
        <v>2822</v>
      </c>
    </row>
    <row r="820" spans="1:16" s="41" customFormat="1" x14ac:dyDescent="0.25">
      <c r="A820" s="41">
        <f>IFERROR(VLOOKUP($C820,'CapEx by WBS and CSA'!$A$3:$C$372,2,FALSE),0)</f>
        <v>0</v>
      </c>
      <c r="B820" s="41">
        <f>IFERROR(VLOOKUP($C820,'CapEx by WBS and CSA'!$A$3:$C$372,3,FALSE),0)</f>
        <v>0</v>
      </c>
      <c r="C820" s="49" t="s">
        <v>2868</v>
      </c>
      <c r="D820" s="45" t="s">
        <v>1898</v>
      </c>
      <c r="E820" s="46" t="e">
        <v>#N/A</v>
      </c>
      <c r="F820" s="46" t="e">
        <v>#N/A</v>
      </c>
      <c r="G820" s="46" t="e">
        <v>#N/A</v>
      </c>
      <c r="H820" s="46" t="s">
        <v>2745</v>
      </c>
      <c r="I820" s="45">
        <v>0</v>
      </c>
      <c r="J820" s="71"/>
      <c r="K820" s="72">
        <v>0</v>
      </c>
      <c r="L820" s="72">
        <v>0</v>
      </c>
      <c r="M820" s="72">
        <f>IFERROR(VLOOKUP(C820,'CapEx by WBS and CSA'!$A$3:$P$372,16,FALSE),0)</f>
        <v>0</v>
      </c>
      <c r="N820" s="45" t="s">
        <v>2240</v>
      </c>
      <c r="O820" s="45" t="s">
        <v>2091</v>
      </c>
      <c r="P820" s="45" t="s">
        <v>2822</v>
      </c>
    </row>
    <row r="821" spans="1:16" s="41" customFormat="1" x14ac:dyDescent="0.25">
      <c r="A821" s="41">
        <f>IFERROR(VLOOKUP($C821,'CapEx by WBS and CSA'!$A$3:$C$372,2,FALSE),0)</f>
        <v>0</v>
      </c>
      <c r="B821" s="41">
        <f>IFERROR(VLOOKUP($C821,'CapEx by WBS and CSA'!$A$3:$C$372,3,FALSE),0)</f>
        <v>0</v>
      </c>
      <c r="C821" s="49" t="s">
        <v>2869</v>
      </c>
      <c r="D821" s="45">
        <v>4022</v>
      </c>
      <c r="E821" s="46" t="s">
        <v>1178</v>
      </c>
      <c r="F821" s="46" t="s">
        <v>1112</v>
      </c>
      <c r="G821" s="46" t="s">
        <v>779</v>
      </c>
      <c r="H821" s="46" t="s">
        <v>2745</v>
      </c>
      <c r="I821" s="45" t="s">
        <v>1650</v>
      </c>
      <c r="J821" s="59" t="s">
        <v>1651</v>
      </c>
      <c r="K821" s="72">
        <v>0</v>
      </c>
      <c r="L821" s="72">
        <v>0</v>
      </c>
      <c r="M821" s="72">
        <f>IFERROR(VLOOKUP(C821,'CapEx by WBS and CSA'!$A$3:$P$372,16,FALSE),0)</f>
        <v>0</v>
      </c>
      <c r="N821" s="45" t="s">
        <v>2240</v>
      </c>
      <c r="O821" s="45" t="s">
        <v>2091</v>
      </c>
      <c r="P821" s="45" t="s">
        <v>2822</v>
      </c>
    </row>
    <row r="822" spans="1:16" s="41" customFormat="1" x14ac:dyDescent="0.25">
      <c r="A822" s="41">
        <f>IFERROR(VLOOKUP($C822,'CapEx by WBS and CSA'!$A$3:$C$372,2,FALSE),0)</f>
        <v>0</v>
      </c>
      <c r="B822" s="41">
        <f>IFERROR(VLOOKUP($C822,'CapEx by WBS and CSA'!$A$3:$C$372,3,FALSE),0)</f>
        <v>0</v>
      </c>
      <c r="C822" s="49" t="s">
        <v>2870</v>
      </c>
      <c r="D822" s="45">
        <v>1203</v>
      </c>
      <c r="E822" s="46" t="s">
        <v>2300</v>
      </c>
      <c r="F822" s="46" t="s">
        <v>534</v>
      </c>
      <c r="G822" s="46" t="s">
        <v>534</v>
      </c>
      <c r="H822" s="46" t="s">
        <v>2745</v>
      </c>
      <c r="I822" s="45" t="s">
        <v>1633</v>
      </c>
      <c r="J822" s="59">
        <v>45261</v>
      </c>
      <c r="K822" s="72">
        <v>0</v>
      </c>
      <c r="L822" s="72">
        <v>0</v>
      </c>
      <c r="M822" s="72">
        <f>IFERROR(VLOOKUP(C822,'CapEx by WBS and CSA'!$A$3:$P$372,16,FALSE),0)</f>
        <v>0</v>
      </c>
      <c r="N822" s="45" t="s">
        <v>2240</v>
      </c>
      <c r="O822" s="45" t="s">
        <v>2091</v>
      </c>
      <c r="P822" s="45" t="s">
        <v>2822</v>
      </c>
    </row>
    <row r="823" spans="1:16" s="41" customFormat="1" x14ac:dyDescent="0.25">
      <c r="A823" s="41">
        <f>IFERROR(VLOOKUP($C823,'CapEx by WBS and CSA'!$A$3:$C$372,2,FALSE),0)</f>
        <v>0</v>
      </c>
      <c r="B823" s="41">
        <f>IFERROR(VLOOKUP($C823,'CapEx by WBS and CSA'!$A$3:$C$372,3,FALSE),0)</f>
        <v>0</v>
      </c>
      <c r="C823" s="49" t="s">
        <v>2871</v>
      </c>
      <c r="D823" s="45">
        <v>1203</v>
      </c>
      <c r="E823" s="46" t="s">
        <v>2300</v>
      </c>
      <c r="F823" s="46" t="s">
        <v>534</v>
      </c>
      <c r="G823" s="46" t="s">
        <v>534</v>
      </c>
      <c r="H823" s="46" t="s">
        <v>2745</v>
      </c>
      <c r="I823" s="45" t="s">
        <v>1650</v>
      </c>
      <c r="J823" s="59" t="s">
        <v>1651</v>
      </c>
      <c r="K823" s="72">
        <v>0</v>
      </c>
      <c r="L823" s="72">
        <v>0</v>
      </c>
      <c r="M823" s="72">
        <f>IFERROR(VLOOKUP(C823,'CapEx by WBS and CSA'!$A$3:$P$372,16,FALSE),0)</f>
        <v>0</v>
      </c>
      <c r="N823" s="45" t="s">
        <v>2240</v>
      </c>
      <c r="O823" s="45" t="s">
        <v>2091</v>
      </c>
      <c r="P823" s="45" t="s">
        <v>2822</v>
      </c>
    </row>
    <row r="824" spans="1:16" s="41" customFormat="1" x14ac:dyDescent="0.25">
      <c r="A824" s="41">
        <f>IFERROR(VLOOKUP($C824,'CapEx by WBS and CSA'!$A$3:$C$372,2,FALSE),0)</f>
        <v>0</v>
      </c>
      <c r="B824" s="41">
        <f>IFERROR(VLOOKUP($C824,'CapEx by WBS and CSA'!$A$3:$C$372,3,FALSE),0)</f>
        <v>0</v>
      </c>
      <c r="C824" s="49" t="s">
        <v>2872</v>
      </c>
      <c r="D824" s="45">
        <v>1203</v>
      </c>
      <c r="E824" s="46" t="s">
        <v>2300</v>
      </c>
      <c r="F824" s="46" t="s">
        <v>534</v>
      </c>
      <c r="G824" s="46" t="s">
        <v>534</v>
      </c>
      <c r="H824" s="46" t="s">
        <v>2745</v>
      </c>
      <c r="I824" s="45" t="s">
        <v>1633</v>
      </c>
      <c r="J824" s="59">
        <v>45261</v>
      </c>
      <c r="K824" s="72">
        <v>0</v>
      </c>
      <c r="L824" s="72">
        <v>0</v>
      </c>
      <c r="M824" s="72">
        <f>IFERROR(VLOOKUP(C824,'CapEx by WBS and CSA'!$A$3:$P$372,16,FALSE),0)</f>
        <v>0</v>
      </c>
      <c r="N824" s="45" t="s">
        <v>2240</v>
      </c>
      <c r="O824" s="45" t="s">
        <v>2091</v>
      </c>
      <c r="P824" s="45" t="s">
        <v>2822</v>
      </c>
    </row>
    <row r="825" spans="1:16" s="41" customFormat="1" x14ac:dyDescent="0.25">
      <c r="A825" s="41" t="str">
        <f>IFERROR(VLOOKUP($C825,'CapEx by WBS and CSA'!$A$3:$C$372,2,FALSE),0)</f>
        <v>CSA0183</v>
      </c>
      <c r="B825" s="41" t="str">
        <f>IFERROR(VLOOKUP($C825,'CapEx by WBS and CSA'!$A$3:$C$372,3,FALSE),0)</f>
        <v>New Primary Control Center</v>
      </c>
      <c r="C825" s="49" t="s">
        <v>240</v>
      </c>
      <c r="D825" s="45">
        <v>1507</v>
      </c>
      <c r="E825" s="46" t="s">
        <v>795</v>
      </c>
      <c r="F825" s="46" t="s">
        <v>797</v>
      </c>
      <c r="G825" s="46" t="s">
        <v>536</v>
      </c>
      <c r="H825" s="46" t="s">
        <v>2745</v>
      </c>
      <c r="I825" s="45" t="s">
        <v>1633</v>
      </c>
      <c r="J825" s="59">
        <v>46905</v>
      </c>
      <c r="K825" s="72">
        <v>0</v>
      </c>
      <c r="L825" s="72">
        <v>0</v>
      </c>
      <c r="M825" s="72">
        <f>IFERROR(VLOOKUP(C825,'CapEx by WBS and CSA'!$A$3:$P$372,16,FALSE),0)</f>
        <v>31654792.440241456</v>
      </c>
      <c r="N825" s="71"/>
      <c r="O825" s="45" t="s">
        <v>2108</v>
      </c>
      <c r="P825" s="45" t="s">
        <v>2801</v>
      </c>
    </row>
    <row r="826" spans="1:16" s="41" customFormat="1" x14ac:dyDescent="0.25">
      <c r="A826" s="41">
        <f>IFERROR(VLOOKUP($C826,'CapEx by WBS and CSA'!$A$3:$C$372,2,FALSE),0)</f>
        <v>0</v>
      </c>
      <c r="B826" s="41">
        <f>IFERROR(VLOOKUP($C826,'CapEx by WBS and CSA'!$A$3:$C$372,3,FALSE),0)</f>
        <v>0</v>
      </c>
      <c r="C826" s="49" t="s">
        <v>2873</v>
      </c>
      <c r="D826" s="45">
        <v>1203</v>
      </c>
      <c r="E826" s="46" t="s">
        <v>2300</v>
      </c>
      <c r="F826" s="46" t="s">
        <v>534</v>
      </c>
      <c r="G826" s="46" t="s">
        <v>534</v>
      </c>
      <c r="H826" s="46" t="s">
        <v>2745</v>
      </c>
      <c r="I826" s="45" t="s">
        <v>1650</v>
      </c>
      <c r="J826" s="59" t="s">
        <v>1696</v>
      </c>
      <c r="K826" s="72">
        <v>0</v>
      </c>
      <c r="L826" s="72">
        <v>0</v>
      </c>
      <c r="M826" s="72">
        <f>IFERROR(VLOOKUP(C826,'CapEx by WBS and CSA'!$A$3:$P$372,16,FALSE),0)</f>
        <v>0</v>
      </c>
      <c r="N826" s="45" t="s">
        <v>2240</v>
      </c>
      <c r="O826" s="45" t="s">
        <v>2091</v>
      </c>
      <c r="P826" s="45" t="s">
        <v>2822</v>
      </c>
    </row>
    <row r="827" spans="1:16" s="41" customFormat="1" x14ac:dyDescent="0.25">
      <c r="A827" s="41">
        <f>IFERROR(VLOOKUP($C827,'CapEx by WBS and CSA'!$A$3:$C$372,2,FALSE),0)</f>
        <v>0</v>
      </c>
      <c r="B827" s="41">
        <f>IFERROR(VLOOKUP($C827,'CapEx by WBS and CSA'!$A$3:$C$372,3,FALSE),0)</f>
        <v>0</v>
      </c>
      <c r="C827" s="49" t="s">
        <v>2874</v>
      </c>
      <c r="D827" s="45">
        <v>4580</v>
      </c>
      <c r="E827" s="46" t="s">
        <v>1140</v>
      </c>
      <c r="F827" s="46" t="s">
        <v>1142</v>
      </c>
      <c r="G827" s="46" t="s">
        <v>779</v>
      </c>
      <c r="H827" s="46" t="s">
        <v>2745</v>
      </c>
      <c r="I827" s="45" t="s">
        <v>1650</v>
      </c>
      <c r="J827" s="59" t="s">
        <v>1651</v>
      </c>
      <c r="K827" s="72">
        <v>0</v>
      </c>
      <c r="L827" s="72">
        <v>0</v>
      </c>
      <c r="M827" s="72">
        <f>IFERROR(VLOOKUP(C827,'CapEx by WBS and CSA'!$A$3:$P$372,16,FALSE),0)</f>
        <v>0</v>
      </c>
      <c r="N827" s="45" t="s">
        <v>2240</v>
      </c>
      <c r="O827" s="45" t="s">
        <v>2091</v>
      </c>
      <c r="P827" s="45" t="s">
        <v>2822</v>
      </c>
    </row>
    <row r="828" spans="1:16" s="41" customFormat="1" x14ac:dyDescent="0.25">
      <c r="A828" s="41">
        <f>IFERROR(VLOOKUP($C828,'CapEx by WBS and CSA'!$A$3:$C$372,2,FALSE),0)</f>
        <v>0</v>
      </c>
      <c r="B828" s="41">
        <f>IFERROR(VLOOKUP($C828,'CapEx by WBS and CSA'!$A$3:$C$372,3,FALSE),0)</f>
        <v>0</v>
      </c>
      <c r="C828" s="49" t="s">
        <v>2875</v>
      </c>
      <c r="D828" s="45">
        <v>1203</v>
      </c>
      <c r="E828" s="46" t="s">
        <v>2300</v>
      </c>
      <c r="F828" s="46" t="s">
        <v>534</v>
      </c>
      <c r="G828" s="46" t="s">
        <v>534</v>
      </c>
      <c r="H828" s="46" t="s">
        <v>2745</v>
      </c>
      <c r="I828" s="45" t="s">
        <v>1633</v>
      </c>
      <c r="J828" s="59">
        <v>45992</v>
      </c>
      <c r="K828" s="72">
        <v>0</v>
      </c>
      <c r="L828" s="72">
        <v>0</v>
      </c>
      <c r="M828" s="72">
        <f>IFERROR(VLOOKUP(C828,'CapEx by WBS and CSA'!$A$3:$P$372,16,FALSE),0)</f>
        <v>0</v>
      </c>
      <c r="N828" s="45" t="s">
        <v>2240</v>
      </c>
      <c r="O828" s="45" t="s">
        <v>2091</v>
      </c>
      <c r="P828" s="45" t="s">
        <v>2822</v>
      </c>
    </row>
    <row r="829" spans="1:16" s="41" customFormat="1" x14ac:dyDescent="0.25">
      <c r="A829" s="41">
        <f>IFERROR(VLOOKUP($C829,'CapEx by WBS and CSA'!$A$3:$C$372,2,FALSE),0)</f>
        <v>0</v>
      </c>
      <c r="B829" s="41">
        <f>IFERROR(VLOOKUP($C829,'CapEx by WBS and CSA'!$A$3:$C$372,3,FALSE),0)</f>
        <v>0</v>
      </c>
      <c r="C829" s="49" t="s">
        <v>2876</v>
      </c>
      <c r="D829" s="45">
        <v>1203</v>
      </c>
      <c r="E829" s="46" t="s">
        <v>2300</v>
      </c>
      <c r="F829" s="46" t="s">
        <v>534</v>
      </c>
      <c r="G829" s="46" t="s">
        <v>534</v>
      </c>
      <c r="H829" s="46" t="s">
        <v>2745</v>
      </c>
      <c r="I829" s="45" t="s">
        <v>1633</v>
      </c>
      <c r="J829" s="59">
        <v>46357</v>
      </c>
      <c r="K829" s="72">
        <v>0</v>
      </c>
      <c r="L829" s="72">
        <v>0</v>
      </c>
      <c r="M829" s="72">
        <f>IFERROR(VLOOKUP(C829,'CapEx by WBS and CSA'!$A$3:$P$372,16,FALSE),0)</f>
        <v>0</v>
      </c>
      <c r="N829" s="45" t="s">
        <v>2240</v>
      </c>
      <c r="O829" s="45" t="s">
        <v>2091</v>
      </c>
      <c r="P829" s="45" t="s">
        <v>2822</v>
      </c>
    </row>
    <row r="830" spans="1:16" s="41" customFormat="1" x14ac:dyDescent="0.25">
      <c r="A830" s="41">
        <f>IFERROR(VLOOKUP($C830,'CapEx by WBS and CSA'!$A$3:$C$372,2,FALSE),0)</f>
        <v>0</v>
      </c>
      <c r="B830" s="41">
        <f>IFERROR(VLOOKUP($C830,'CapEx by WBS and CSA'!$A$3:$C$372,3,FALSE),0)</f>
        <v>0</v>
      </c>
      <c r="C830" s="49" t="s">
        <v>2877</v>
      </c>
      <c r="D830" s="45">
        <v>1437</v>
      </c>
      <c r="E830" s="46" t="s">
        <v>947</v>
      </c>
      <c r="F830" s="46" t="s">
        <v>868</v>
      </c>
      <c r="G830" s="46" t="s">
        <v>868</v>
      </c>
      <c r="H830" s="46" t="s">
        <v>2745</v>
      </c>
      <c r="I830" s="45" t="s">
        <v>1650</v>
      </c>
      <c r="J830" s="59" t="s">
        <v>1651</v>
      </c>
      <c r="K830" s="72">
        <v>0</v>
      </c>
      <c r="L830" s="72">
        <v>0</v>
      </c>
      <c r="M830" s="72">
        <f>IFERROR(VLOOKUP(C830,'CapEx by WBS and CSA'!$A$3:$P$372,16,FALSE),0)</f>
        <v>0</v>
      </c>
      <c r="N830" s="45" t="s">
        <v>2240</v>
      </c>
      <c r="O830" s="45" t="s">
        <v>2091</v>
      </c>
      <c r="P830" s="45" t="s">
        <v>2822</v>
      </c>
    </row>
    <row r="831" spans="1:16" s="41" customFormat="1" x14ac:dyDescent="0.25">
      <c r="A831" s="41">
        <f>IFERROR(VLOOKUP($C831,'CapEx by WBS and CSA'!$A$3:$C$372,2,FALSE),0)</f>
        <v>0</v>
      </c>
      <c r="B831" s="41">
        <f>IFERROR(VLOOKUP($C831,'CapEx by WBS and CSA'!$A$3:$C$372,3,FALSE),0)</f>
        <v>0</v>
      </c>
      <c r="C831" s="49" t="s">
        <v>2878</v>
      </c>
      <c r="D831" s="45" t="s">
        <v>1898</v>
      </c>
      <c r="E831" s="46" t="e">
        <v>#N/A</v>
      </c>
      <c r="F831" s="46" t="e">
        <v>#N/A</v>
      </c>
      <c r="G831" s="46" t="e">
        <v>#N/A</v>
      </c>
      <c r="H831" s="46" t="s">
        <v>2745</v>
      </c>
      <c r="I831" s="45">
        <v>0</v>
      </c>
      <c r="J831" s="71"/>
      <c r="K831" s="72">
        <v>0</v>
      </c>
      <c r="L831" s="72">
        <v>0</v>
      </c>
      <c r="M831" s="72">
        <f>IFERROR(VLOOKUP(C831,'CapEx by WBS and CSA'!$A$3:$P$372,16,FALSE),0)</f>
        <v>0</v>
      </c>
      <c r="N831" s="45" t="s">
        <v>2240</v>
      </c>
      <c r="O831" s="45" t="s">
        <v>2091</v>
      </c>
      <c r="P831" s="45" t="s">
        <v>2822</v>
      </c>
    </row>
    <row r="832" spans="1:16" s="41" customFormat="1" x14ac:dyDescent="0.25">
      <c r="A832" s="41" t="str">
        <f>IFERROR(VLOOKUP($C832,'CapEx by WBS and CSA'!$A$3:$C$372,2,FALSE),0)</f>
        <v>CSA0127</v>
      </c>
      <c r="B832" s="41" t="str">
        <f>IFERROR(VLOOKUP($C832,'CapEx by WBS and CSA'!$A$3:$C$372,3,FALSE),0)</f>
        <v>Pipeline Mod: System Reliability</v>
      </c>
      <c r="C832" s="49" t="s">
        <v>241</v>
      </c>
      <c r="D832" s="45">
        <v>4022</v>
      </c>
      <c r="E832" s="46" t="s">
        <v>1178</v>
      </c>
      <c r="F832" s="46" t="s">
        <v>1112</v>
      </c>
      <c r="G832" s="46" t="s">
        <v>779</v>
      </c>
      <c r="H832" s="46" t="s">
        <v>2745</v>
      </c>
      <c r="I832" s="45" t="s">
        <v>1638</v>
      </c>
      <c r="J832" s="59" t="s">
        <v>2879</v>
      </c>
      <c r="K832" s="72">
        <v>0</v>
      </c>
      <c r="L832" s="72">
        <v>0</v>
      </c>
      <c r="M832" s="72">
        <f>IFERROR(VLOOKUP(C832,'CapEx by WBS and CSA'!$A$3:$P$372,16,FALSE),0)</f>
        <v>15509532.979985604</v>
      </c>
      <c r="N832" s="45" t="s">
        <v>2880</v>
      </c>
      <c r="O832" s="45" t="s">
        <v>2108</v>
      </c>
      <c r="P832" s="45" t="s">
        <v>2881</v>
      </c>
    </row>
    <row r="833" spans="1:16" s="41" customFormat="1" x14ac:dyDescent="0.25">
      <c r="A833" s="41">
        <f>IFERROR(VLOOKUP($C833,'CapEx by WBS and CSA'!$A$3:$C$372,2,FALSE),0)</f>
        <v>0</v>
      </c>
      <c r="B833" s="41">
        <f>IFERROR(VLOOKUP($C833,'CapEx by WBS and CSA'!$A$3:$C$372,3,FALSE),0)</f>
        <v>0</v>
      </c>
      <c r="C833" s="49" t="s">
        <v>2882</v>
      </c>
      <c r="D833" s="45">
        <v>4022</v>
      </c>
      <c r="E833" s="46" t="s">
        <v>1178</v>
      </c>
      <c r="F833" s="46" t="s">
        <v>1112</v>
      </c>
      <c r="G833" s="46" t="s">
        <v>779</v>
      </c>
      <c r="H833" s="46" t="s">
        <v>2745</v>
      </c>
      <c r="I833" s="45" t="s">
        <v>1650</v>
      </c>
      <c r="J833" s="59" t="s">
        <v>1651</v>
      </c>
      <c r="K833" s="72">
        <v>0</v>
      </c>
      <c r="L833" s="72">
        <v>0</v>
      </c>
      <c r="M833" s="72">
        <f>IFERROR(VLOOKUP(C833,'CapEx by WBS and CSA'!$A$3:$P$372,16,FALSE),0)</f>
        <v>0</v>
      </c>
      <c r="N833" s="45" t="s">
        <v>2240</v>
      </c>
      <c r="O833" s="45" t="s">
        <v>2091</v>
      </c>
      <c r="P833" s="45" t="s">
        <v>2822</v>
      </c>
    </row>
    <row r="834" spans="1:16" s="41" customFormat="1" x14ac:dyDescent="0.25">
      <c r="A834" s="41">
        <f>IFERROR(VLOOKUP($C834,'CapEx by WBS and CSA'!$A$3:$C$372,2,FALSE),0)</f>
        <v>0</v>
      </c>
      <c r="B834" s="41">
        <f>IFERROR(VLOOKUP($C834,'CapEx by WBS and CSA'!$A$3:$C$372,3,FALSE),0)</f>
        <v>0</v>
      </c>
      <c r="C834" s="49" t="s">
        <v>2883</v>
      </c>
      <c r="D834" s="45">
        <v>4022</v>
      </c>
      <c r="E834" s="46" t="s">
        <v>1178</v>
      </c>
      <c r="F834" s="46" t="s">
        <v>1112</v>
      </c>
      <c r="G834" s="46" t="s">
        <v>779</v>
      </c>
      <c r="H834" s="46" t="s">
        <v>2745</v>
      </c>
      <c r="I834" s="45" t="s">
        <v>1650</v>
      </c>
      <c r="J834" s="59" t="s">
        <v>1651</v>
      </c>
      <c r="K834" s="72">
        <v>0</v>
      </c>
      <c r="L834" s="72">
        <v>600000.03269999998</v>
      </c>
      <c r="M834" s="72">
        <f>IFERROR(VLOOKUP(C834,'CapEx by WBS and CSA'!$A$3:$P$372,16,FALSE),0)</f>
        <v>0</v>
      </c>
      <c r="N834" s="71"/>
      <c r="O834" s="45" t="s">
        <v>2108</v>
      </c>
      <c r="P834" s="45" t="s">
        <v>2753</v>
      </c>
    </row>
    <row r="835" spans="1:16" s="41" customFormat="1" x14ac:dyDescent="0.25">
      <c r="A835" s="41" t="str">
        <f>IFERROR(VLOOKUP($C835,'CapEx by WBS and CSA'!$A$3:$C$372,2,FALSE),0)</f>
        <v>CSA0135</v>
      </c>
      <c r="B835" s="41" t="str">
        <f>IFERROR(VLOOKUP($C835,'CapEx by WBS and CSA'!$A$3:$C$372,3,FALSE),0)</f>
        <v>Real Estate &amp; Land Planning</v>
      </c>
      <c r="C835" s="49" t="s">
        <v>242</v>
      </c>
      <c r="D835" s="45">
        <v>4215</v>
      </c>
      <c r="E835" s="46" t="s">
        <v>1232</v>
      </c>
      <c r="F835" s="46" t="s">
        <v>777</v>
      </c>
      <c r="G835" s="46" t="s">
        <v>779</v>
      </c>
      <c r="H835" s="46" t="s">
        <v>2745</v>
      </c>
      <c r="I835" s="45" t="s">
        <v>1638</v>
      </c>
      <c r="J835" s="59" t="s">
        <v>2118</v>
      </c>
      <c r="K835" s="72">
        <v>0</v>
      </c>
      <c r="L835" s="72">
        <v>2540195.9613000001</v>
      </c>
      <c r="M835" s="72">
        <f>IFERROR(VLOOKUP(C835,'CapEx by WBS and CSA'!$A$3:$P$372,16,FALSE),0)</f>
        <v>15351845.944417393</v>
      </c>
      <c r="N835" s="71"/>
      <c r="O835" s="71"/>
      <c r="P835" s="45" t="s">
        <v>2884</v>
      </c>
    </row>
    <row r="836" spans="1:16" s="41" customFormat="1" x14ac:dyDescent="0.25">
      <c r="A836" s="41" t="str">
        <f>IFERROR(VLOOKUP($C836,'CapEx by WBS and CSA'!$A$3:$C$372,2,FALSE),0)</f>
        <v>CSA0135</v>
      </c>
      <c r="B836" s="41" t="str">
        <f>IFERROR(VLOOKUP($C836,'CapEx by WBS and CSA'!$A$3:$C$372,3,FALSE),0)</f>
        <v>Real Estate &amp; Land Planning</v>
      </c>
      <c r="C836" s="49" t="s">
        <v>244</v>
      </c>
      <c r="D836" s="45">
        <v>4215</v>
      </c>
      <c r="E836" s="46" t="s">
        <v>1232</v>
      </c>
      <c r="F836" s="46" t="s">
        <v>777</v>
      </c>
      <c r="G836" s="46" t="s">
        <v>779</v>
      </c>
      <c r="H836" s="46" t="s">
        <v>2745</v>
      </c>
      <c r="I836" s="45" t="s">
        <v>1638</v>
      </c>
      <c r="J836" s="59" t="s">
        <v>2118</v>
      </c>
      <c r="K836" s="72">
        <v>0</v>
      </c>
      <c r="L836" s="72">
        <v>3070000.0158000002</v>
      </c>
      <c r="M836" s="72">
        <f>IFERROR(VLOOKUP(C836,'CapEx by WBS and CSA'!$A$3:$P$372,16,FALSE),0)</f>
        <v>13847898.062455464</v>
      </c>
      <c r="N836" s="71"/>
      <c r="O836" s="71"/>
      <c r="P836" s="45" t="s">
        <v>2884</v>
      </c>
    </row>
    <row r="837" spans="1:16" s="41" customFormat="1" x14ac:dyDescent="0.25">
      <c r="A837" s="41">
        <f>IFERROR(VLOOKUP($C837,'CapEx by WBS and CSA'!$A$3:$C$372,2,FALSE),0)</f>
        <v>0</v>
      </c>
      <c r="B837" s="41">
        <f>IFERROR(VLOOKUP($C837,'CapEx by WBS and CSA'!$A$3:$C$372,3,FALSE),0)</f>
        <v>0</v>
      </c>
      <c r="C837" s="49" t="s">
        <v>2885</v>
      </c>
      <c r="D837" s="45">
        <v>4588</v>
      </c>
      <c r="E837" s="46" t="s">
        <v>1381</v>
      </c>
      <c r="F837" s="46" t="s">
        <v>1112</v>
      </c>
      <c r="G837" s="46" t="s">
        <v>779</v>
      </c>
      <c r="H837" s="46" t="s">
        <v>2745</v>
      </c>
      <c r="I837" s="45" t="s">
        <v>1650</v>
      </c>
      <c r="J837" s="59" t="s">
        <v>1651</v>
      </c>
      <c r="K837" s="72">
        <v>0</v>
      </c>
      <c r="L837" s="72">
        <v>0</v>
      </c>
      <c r="M837" s="72">
        <f>IFERROR(VLOOKUP(C837,'CapEx by WBS and CSA'!$A$3:$P$372,16,FALSE),0)</f>
        <v>0</v>
      </c>
      <c r="N837" s="45" t="s">
        <v>2240</v>
      </c>
      <c r="O837" s="45" t="s">
        <v>2091</v>
      </c>
      <c r="P837" s="45" t="s">
        <v>2822</v>
      </c>
    </row>
    <row r="838" spans="1:16" s="41" customFormat="1" x14ac:dyDescent="0.25">
      <c r="A838" s="41">
        <f>IFERROR(VLOOKUP($C838,'CapEx by WBS and CSA'!$A$3:$C$372,2,FALSE),0)</f>
        <v>0</v>
      </c>
      <c r="B838" s="41">
        <f>IFERROR(VLOOKUP($C838,'CapEx by WBS and CSA'!$A$3:$C$372,3,FALSE),0)</f>
        <v>0</v>
      </c>
      <c r="C838" s="49" t="s">
        <v>2886</v>
      </c>
      <c r="D838" s="45">
        <v>4588</v>
      </c>
      <c r="E838" s="46" t="s">
        <v>1381</v>
      </c>
      <c r="F838" s="46" t="s">
        <v>1112</v>
      </c>
      <c r="G838" s="46" t="s">
        <v>779</v>
      </c>
      <c r="H838" s="46" t="s">
        <v>2745</v>
      </c>
      <c r="I838" s="45" t="s">
        <v>1650</v>
      </c>
      <c r="J838" s="59" t="s">
        <v>1696</v>
      </c>
      <c r="K838" s="72">
        <v>0</v>
      </c>
      <c r="L838" s="72">
        <v>0</v>
      </c>
      <c r="M838" s="72">
        <f>IFERROR(VLOOKUP(C838,'CapEx by WBS and CSA'!$A$3:$P$372,16,FALSE),0)</f>
        <v>0</v>
      </c>
      <c r="N838" s="45" t="s">
        <v>2240</v>
      </c>
      <c r="O838" s="45" t="s">
        <v>2091</v>
      </c>
      <c r="P838" s="45" t="s">
        <v>2822</v>
      </c>
    </row>
    <row r="839" spans="1:16" s="41" customFormat="1" x14ac:dyDescent="0.25">
      <c r="A839" s="41" t="str">
        <f>IFERROR(VLOOKUP($C839,'CapEx by WBS and CSA'!$A$3:$C$372,2,FALSE),0)</f>
        <v>CSA0223</v>
      </c>
      <c r="B839" s="41" t="str">
        <f>IFERROR(VLOOKUP($C839,'CapEx by WBS and CSA'!$A$3:$C$372,3,FALSE),0)</f>
        <v>Misc Business Enablement</v>
      </c>
      <c r="C839" s="49" t="s">
        <v>245</v>
      </c>
      <c r="D839" s="45">
        <v>1209</v>
      </c>
      <c r="E839" s="46" t="s">
        <v>651</v>
      </c>
      <c r="F839" s="46" t="s">
        <v>651</v>
      </c>
      <c r="G839" s="46" t="s">
        <v>534</v>
      </c>
      <c r="H839" s="46" t="s">
        <v>2745</v>
      </c>
      <c r="I839" s="45" t="s">
        <v>1650</v>
      </c>
      <c r="J839" s="59" t="s">
        <v>1696</v>
      </c>
      <c r="K839" s="72">
        <v>0</v>
      </c>
      <c r="L839" s="72">
        <v>0</v>
      </c>
      <c r="M839" s="72">
        <f>IFERROR(VLOOKUP(C839,'CapEx by WBS and CSA'!$A$3:$P$372,16,FALSE),0)</f>
        <v>77529053.294610977</v>
      </c>
      <c r="N839" s="45" t="s">
        <v>2223</v>
      </c>
      <c r="O839" s="45" t="s">
        <v>2132</v>
      </c>
      <c r="P839" s="71"/>
    </row>
    <row r="840" spans="1:16" s="41" customFormat="1" x14ac:dyDescent="0.25">
      <c r="A840" s="41">
        <f>IFERROR(VLOOKUP($C840,'CapEx by WBS and CSA'!$A$3:$C$372,2,FALSE),0)</f>
        <v>0</v>
      </c>
      <c r="B840" s="41">
        <f>IFERROR(VLOOKUP($C840,'CapEx by WBS and CSA'!$A$3:$C$372,3,FALSE),0)</f>
        <v>0</v>
      </c>
      <c r="C840" s="49" t="s">
        <v>2887</v>
      </c>
      <c r="D840" s="45">
        <v>1203</v>
      </c>
      <c r="E840" s="46" t="s">
        <v>2300</v>
      </c>
      <c r="F840" s="46" t="s">
        <v>534</v>
      </c>
      <c r="G840" s="46" t="s">
        <v>534</v>
      </c>
      <c r="H840" s="46" t="s">
        <v>2745</v>
      </c>
      <c r="I840" s="45" t="s">
        <v>1650</v>
      </c>
      <c r="J840" s="59" t="s">
        <v>1696</v>
      </c>
      <c r="K840" s="72">
        <v>0</v>
      </c>
      <c r="L840" s="72">
        <v>0</v>
      </c>
      <c r="M840" s="72">
        <f>IFERROR(VLOOKUP(C840,'CapEx by WBS and CSA'!$A$3:$P$372,16,FALSE),0)</f>
        <v>0</v>
      </c>
      <c r="N840" s="45" t="s">
        <v>2240</v>
      </c>
      <c r="O840" s="45" t="s">
        <v>2091</v>
      </c>
      <c r="P840" s="45" t="s">
        <v>2822</v>
      </c>
    </row>
    <row r="841" spans="1:16" s="41" customFormat="1" x14ac:dyDescent="0.25">
      <c r="A841" s="41" t="str">
        <f>IFERROR(VLOOKUP($C841,'CapEx by WBS and CSA'!$A$3:$C$372,2,FALSE),0)</f>
        <v>CSA0185</v>
      </c>
      <c r="B841" s="41" t="str">
        <f>IFERROR(VLOOKUP($C841,'CapEx by WBS and CSA'!$A$3:$C$372,3,FALSE),0)</f>
        <v>Facilities Fleet and Supply Chain Expansion or Relocation</v>
      </c>
      <c r="C841" s="49" t="s">
        <v>247</v>
      </c>
      <c r="D841" s="45">
        <v>1507</v>
      </c>
      <c r="E841" s="46" t="s">
        <v>795</v>
      </c>
      <c r="F841" s="46" t="s">
        <v>797</v>
      </c>
      <c r="G841" s="46" t="s">
        <v>536</v>
      </c>
      <c r="H841" s="46" t="s">
        <v>2745</v>
      </c>
      <c r="I841" s="45" t="s">
        <v>1633</v>
      </c>
      <c r="J841" s="59">
        <v>45992</v>
      </c>
      <c r="K841" s="72">
        <v>0</v>
      </c>
      <c r="L841" s="72">
        <v>0</v>
      </c>
      <c r="M841" s="72">
        <f>IFERROR(VLOOKUP(C841,'CapEx by WBS and CSA'!$A$3:$P$372,16,FALSE),0)</f>
        <v>6090754.5213327724</v>
      </c>
      <c r="N841" s="71"/>
      <c r="O841" s="71"/>
      <c r="P841" s="45" t="s">
        <v>2101</v>
      </c>
    </row>
    <row r="842" spans="1:16" s="41" customFormat="1" x14ac:dyDescent="0.25">
      <c r="A842" s="41">
        <f>IFERROR(VLOOKUP($C842,'CapEx by WBS and CSA'!$A$3:$C$372,2,FALSE),0)</f>
        <v>0</v>
      </c>
      <c r="B842" s="41">
        <f>IFERROR(VLOOKUP($C842,'CapEx by WBS and CSA'!$A$3:$C$372,3,FALSE),0)</f>
        <v>0</v>
      </c>
      <c r="C842" s="49" t="s">
        <v>2888</v>
      </c>
      <c r="D842" s="45">
        <v>6008</v>
      </c>
      <c r="E842" s="46">
        <v>0</v>
      </c>
      <c r="F842" s="46" t="s">
        <v>1033</v>
      </c>
      <c r="G842" s="46" t="s">
        <v>1035</v>
      </c>
      <c r="H842" s="46" t="s">
        <v>2745</v>
      </c>
      <c r="I842" s="45">
        <v>0</v>
      </c>
      <c r="J842" s="71"/>
      <c r="K842" s="72">
        <v>0</v>
      </c>
      <c r="L842" s="72">
        <v>0</v>
      </c>
      <c r="M842" s="72">
        <f>IFERROR(VLOOKUP(C842,'CapEx by WBS and CSA'!$A$3:$P$372,16,FALSE),0)</f>
        <v>0</v>
      </c>
      <c r="N842" s="45" t="s">
        <v>2240</v>
      </c>
      <c r="O842" s="45" t="s">
        <v>2091</v>
      </c>
      <c r="P842" s="45" t="s">
        <v>2822</v>
      </c>
    </row>
    <row r="843" spans="1:16" s="41" customFormat="1" x14ac:dyDescent="0.25">
      <c r="A843" s="41">
        <f>IFERROR(VLOOKUP($C843,'CapEx by WBS and CSA'!$A$3:$C$372,2,FALSE),0)</f>
        <v>0</v>
      </c>
      <c r="B843" s="41">
        <f>IFERROR(VLOOKUP($C843,'CapEx by WBS and CSA'!$A$3:$C$372,3,FALSE),0)</f>
        <v>0</v>
      </c>
      <c r="C843" s="49" t="s">
        <v>2889</v>
      </c>
      <c r="D843" s="45">
        <v>6008</v>
      </c>
      <c r="E843" s="46">
        <v>0</v>
      </c>
      <c r="F843" s="46" t="s">
        <v>1033</v>
      </c>
      <c r="G843" s="46" t="s">
        <v>1035</v>
      </c>
      <c r="H843" s="46" t="s">
        <v>2745</v>
      </c>
      <c r="I843" s="45">
        <v>0</v>
      </c>
      <c r="J843" s="71"/>
      <c r="K843" s="72">
        <v>0</v>
      </c>
      <c r="L843" s="72">
        <v>0</v>
      </c>
      <c r="M843" s="72">
        <f>IFERROR(VLOOKUP(C843,'CapEx by WBS and CSA'!$A$3:$P$372,16,FALSE),0)</f>
        <v>0</v>
      </c>
      <c r="N843" s="45" t="s">
        <v>2240</v>
      </c>
      <c r="O843" s="45" t="s">
        <v>2091</v>
      </c>
      <c r="P843" s="45" t="s">
        <v>2822</v>
      </c>
    </row>
    <row r="844" spans="1:16" s="41" customFormat="1" x14ac:dyDescent="0.25">
      <c r="A844" s="41">
        <f>IFERROR(VLOOKUP($C844,'CapEx by WBS and CSA'!$A$3:$C$372,2,FALSE),0)</f>
        <v>0</v>
      </c>
      <c r="B844" s="41">
        <f>IFERROR(VLOOKUP($C844,'CapEx by WBS and CSA'!$A$3:$C$372,3,FALSE),0)</f>
        <v>0</v>
      </c>
      <c r="C844" s="49" t="s">
        <v>2890</v>
      </c>
      <c r="D844" s="45">
        <v>6008</v>
      </c>
      <c r="E844" s="46">
        <v>0</v>
      </c>
      <c r="F844" s="46" t="s">
        <v>1033</v>
      </c>
      <c r="G844" s="46" t="s">
        <v>1035</v>
      </c>
      <c r="H844" s="46" t="s">
        <v>2745</v>
      </c>
      <c r="I844" s="45">
        <v>0</v>
      </c>
      <c r="J844" s="71"/>
      <c r="K844" s="72">
        <v>0</v>
      </c>
      <c r="L844" s="72">
        <v>0</v>
      </c>
      <c r="M844" s="72">
        <f>IFERROR(VLOOKUP(C844,'CapEx by WBS and CSA'!$A$3:$P$372,16,FALSE),0)</f>
        <v>0</v>
      </c>
      <c r="N844" s="45" t="s">
        <v>2240</v>
      </c>
      <c r="O844" s="45" t="s">
        <v>2091</v>
      </c>
      <c r="P844" s="45" t="s">
        <v>2822</v>
      </c>
    </row>
    <row r="845" spans="1:16" s="41" customFormat="1" x14ac:dyDescent="0.25">
      <c r="A845" s="41">
        <f>IFERROR(VLOOKUP($C845,'CapEx by WBS and CSA'!$A$3:$C$372,2,FALSE),0)</f>
        <v>0</v>
      </c>
      <c r="B845" s="41">
        <f>IFERROR(VLOOKUP($C845,'CapEx by WBS and CSA'!$A$3:$C$372,3,FALSE),0)</f>
        <v>0</v>
      </c>
      <c r="C845" s="49" t="s">
        <v>2891</v>
      </c>
      <c r="D845" s="45">
        <v>1203</v>
      </c>
      <c r="E845" s="46" t="s">
        <v>2300</v>
      </c>
      <c r="F845" s="46" t="s">
        <v>534</v>
      </c>
      <c r="G845" s="46" t="s">
        <v>534</v>
      </c>
      <c r="H845" s="46" t="s">
        <v>2745</v>
      </c>
      <c r="I845" s="45" t="s">
        <v>1638</v>
      </c>
      <c r="J845" s="71"/>
      <c r="K845" s="72">
        <v>0</v>
      </c>
      <c r="L845" s="72">
        <v>0</v>
      </c>
      <c r="M845" s="72">
        <f>IFERROR(VLOOKUP(C845,'CapEx by WBS and CSA'!$A$3:$P$372,16,FALSE),0)</f>
        <v>0</v>
      </c>
      <c r="N845" s="57" t="s">
        <v>2240</v>
      </c>
      <c r="O845" s="57" t="s">
        <v>2091</v>
      </c>
      <c r="P845" s="57" t="s">
        <v>2822</v>
      </c>
    </row>
    <row r="846" spans="1:16" s="41" customFormat="1" x14ac:dyDescent="0.25">
      <c r="A846" s="41">
        <f>IFERROR(VLOOKUP($C846,'CapEx by WBS and CSA'!$A$3:$C$372,2,FALSE),0)</f>
        <v>0</v>
      </c>
      <c r="B846" s="41">
        <f>IFERROR(VLOOKUP($C846,'CapEx by WBS and CSA'!$A$3:$C$372,3,FALSE),0)</f>
        <v>0</v>
      </c>
      <c r="C846" s="49" t="s">
        <v>2892</v>
      </c>
      <c r="D846" s="45">
        <v>1203</v>
      </c>
      <c r="E846" s="46" t="s">
        <v>2300</v>
      </c>
      <c r="F846" s="46" t="s">
        <v>534</v>
      </c>
      <c r="G846" s="46" t="s">
        <v>534</v>
      </c>
      <c r="H846" s="46" t="s">
        <v>2745</v>
      </c>
      <c r="I846" s="45" t="s">
        <v>1633</v>
      </c>
      <c r="J846" s="59">
        <v>45992</v>
      </c>
      <c r="K846" s="72">
        <v>0</v>
      </c>
      <c r="L846" s="72">
        <v>0</v>
      </c>
      <c r="M846" s="72">
        <f>IFERROR(VLOOKUP(C846,'CapEx by WBS and CSA'!$A$3:$P$372,16,FALSE),0)</f>
        <v>0</v>
      </c>
      <c r="N846" s="45" t="s">
        <v>2240</v>
      </c>
      <c r="O846" s="45" t="s">
        <v>2091</v>
      </c>
      <c r="P846" s="45" t="s">
        <v>2822</v>
      </c>
    </row>
    <row r="847" spans="1:16" s="41" customFormat="1" x14ac:dyDescent="0.25">
      <c r="A847" s="41">
        <f>IFERROR(VLOOKUP($C847,'CapEx by WBS and CSA'!$A$3:$C$372,2,FALSE),0)</f>
        <v>0</v>
      </c>
      <c r="B847" s="41">
        <f>IFERROR(VLOOKUP($C847,'CapEx by WBS and CSA'!$A$3:$C$372,3,FALSE),0)</f>
        <v>0</v>
      </c>
      <c r="C847" s="49" t="s">
        <v>2893</v>
      </c>
      <c r="D847" s="45">
        <v>1203</v>
      </c>
      <c r="E847" s="46" t="s">
        <v>2300</v>
      </c>
      <c r="F847" s="46" t="s">
        <v>534</v>
      </c>
      <c r="G847" s="46" t="s">
        <v>534</v>
      </c>
      <c r="H847" s="46" t="s">
        <v>2745</v>
      </c>
      <c r="I847" s="45" t="s">
        <v>1633</v>
      </c>
      <c r="J847" s="59">
        <v>45261</v>
      </c>
      <c r="K847" s="72">
        <v>0</v>
      </c>
      <c r="L847" s="72">
        <v>0</v>
      </c>
      <c r="M847" s="72">
        <f>IFERROR(VLOOKUP(C847,'CapEx by WBS and CSA'!$A$3:$P$372,16,FALSE),0)</f>
        <v>0</v>
      </c>
      <c r="N847" s="45" t="s">
        <v>2240</v>
      </c>
      <c r="O847" s="45" t="s">
        <v>2091</v>
      </c>
      <c r="P847" s="45" t="s">
        <v>2822</v>
      </c>
    </row>
    <row r="848" spans="1:16" s="41" customFormat="1" x14ac:dyDescent="0.25">
      <c r="A848" s="41">
        <f>IFERROR(VLOOKUP($C848,'CapEx by WBS and CSA'!$A$3:$C$372,2,FALSE),0)</f>
        <v>0</v>
      </c>
      <c r="B848" s="41">
        <f>IFERROR(VLOOKUP($C848,'CapEx by WBS and CSA'!$A$3:$C$372,3,FALSE),0)</f>
        <v>0</v>
      </c>
      <c r="C848" s="49" t="s">
        <v>2894</v>
      </c>
      <c r="D848" s="45">
        <v>4022</v>
      </c>
      <c r="E848" s="46" t="s">
        <v>1178</v>
      </c>
      <c r="F848" s="46" t="s">
        <v>1112</v>
      </c>
      <c r="G848" s="46" t="s">
        <v>779</v>
      </c>
      <c r="H848" s="46" t="s">
        <v>2745</v>
      </c>
      <c r="I848" s="45">
        <v>0</v>
      </c>
      <c r="J848" s="71"/>
      <c r="K848" s="72">
        <v>0</v>
      </c>
      <c r="L848" s="72">
        <v>0</v>
      </c>
      <c r="M848" s="72">
        <f>IFERROR(VLOOKUP(C848,'CapEx by WBS and CSA'!$A$3:$P$372,16,FALSE),0)</f>
        <v>0</v>
      </c>
      <c r="N848" s="45" t="s">
        <v>2240</v>
      </c>
      <c r="O848" s="45" t="s">
        <v>2091</v>
      </c>
      <c r="P848" s="45" t="s">
        <v>2822</v>
      </c>
    </row>
    <row r="849" spans="1:16" s="41" customFormat="1" x14ac:dyDescent="0.25">
      <c r="A849" s="41">
        <f>IFERROR(VLOOKUP($C849,'CapEx by WBS and CSA'!$A$3:$C$372,2,FALSE),0)</f>
        <v>0</v>
      </c>
      <c r="B849" s="41">
        <f>IFERROR(VLOOKUP($C849,'CapEx by WBS and CSA'!$A$3:$C$372,3,FALSE),0)</f>
        <v>0</v>
      </c>
      <c r="C849" s="49" t="s">
        <v>2895</v>
      </c>
      <c r="D849" s="45">
        <v>1080</v>
      </c>
      <c r="E849" s="46" t="s">
        <v>534</v>
      </c>
      <c r="F849" s="46" t="s">
        <v>534</v>
      </c>
      <c r="G849" s="46" t="s">
        <v>534</v>
      </c>
      <c r="H849" s="46" t="s">
        <v>2745</v>
      </c>
      <c r="I849" s="45">
        <v>0</v>
      </c>
      <c r="J849" s="71"/>
      <c r="K849" s="72">
        <v>0</v>
      </c>
      <c r="L849" s="72">
        <v>0</v>
      </c>
      <c r="M849" s="72">
        <f>IFERROR(VLOOKUP(C849,'CapEx by WBS and CSA'!$A$3:$P$372,16,FALSE),0)</f>
        <v>0</v>
      </c>
      <c r="N849" s="45" t="s">
        <v>2240</v>
      </c>
      <c r="O849" s="45" t="s">
        <v>2091</v>
      </c>
      <c r="P849" s="45" t="s">
        <v>2822</v>
      </c>
    </row>
    <row r="850" spans="1:16" s="41" customFormat="1" x14ac:dyDescent="0.25">
      <c r="A850" s="41">
        <f>IFERROR(VLOOKUP($C850,'CapEx by WBS and CSA'!$A$3:$C$372,2,FALSE),0)</f>
        <v>0</v>
      </c>
      <c r="B850" s="41">
        <f>IFERROR(VLOOKUP($C850,'CapEx by WBS and CSA'!$A$3:$C$372,3,FALSE),0)</f>
        <v>0</v>
      </c>
      <c r="C850" s="49" t="s">
        <v>2896</v>
      </c>
      <c r="D850" s="45">
        <v>5361</v>
      </c>
      <c r="E850" s="46" t="s">
        <v>1035</v>
      </c>
      <c r="F850" s="46" t="s">
        <v>1035</v>
      </c>
      <c r="G850" s="46" t="s">
        <v>1035</v>
      </c>
      <c r="H850" s="46" t="s">
        <v>2745</v>
      </c>
      <c r="I850" s="45">
        <v>0</v>
      </c>
      <c r="J850" s="71"/>
      <c r="K850" s="72">
        <v>0</v>
      </c>
      <c r="L850" s="72">
        <v>0</v>
      </c>
      <c r="M850" s="72">
        <f>IFERROR(VLOOKUP(C850,'CapEx by WBS and CSA'!$A$3:$P$372,16,FALSE),0)</f>
        <v>0</v>
      </c>
      <c r="N850" s="45" t="s">
        <v>2240</v>
      </c>
      <c r="O850" s="45" t="s">
        <v>2091</v>
      </c>
      <c r="P850" s="45" t="s">
        <v>2822</v>
      </c>
    </row>
    <row r="851" spans="1:16" s="41" customFormat="1" x14ac:dyDescent="0.25">
      <c r="A851" s="41">
        <f>IFERROR(VLOOKUP($C851,'CapEx by WBS and CSA'!$A$3:$C$372,2,FALSE),0)</f>
        <v>0</v>
      </c>
      <c r="B851" s="41">
        <f>IFERROR(VLOOKUP($C851,'CapEx by WBS and CSA'!$A$3:$C$372,3,FALSE),0)</f>
        <v>0</v>
      </c>
      <c r="C851" s="49" t="s">
        <v>2897</v>
      </c>
      <c r="D851" s="45">
        <v>4022</v>
      </c>
      <c r="E851" s="46" t="s">
        <v>1178</v>
      </c>
      <c r="F851" s="46" t="s">
        <v>1112</v>
      </c>
      <c r="G851" s="46" t="s">
        <v>779</v>
      </c>
      <c r="H851" s="46" t="s">
        <v>2745</v>
      </c>
      <c r="I851" s="45">
        <v>0</v>
      </c>
      <c r="J851" s="71"/>
      <c r="K851" s="72">
        <v>0</v>
      </c>
      <c r="L851" s="72">
        <v>0</v>
      </c>
      <c r="M851" s="72">
        <f>IFERROR(VLOOKUP(C851,'CapEx by WBS and CSA'!$A$3:$P$372,16,FALSE),0)</f>
        <v>0</v>
      </c>
      <c r="N851" s="45" t="s">
        <v>2240</v>
      </c>
      <c r="O851" s="45" t="s">
        <v>2091</v>
      </c>
      <c r="P851" s="45" t="s">
        <v>2822</v>
      </c>
    </row>
    <row r="852" spans="1:16" s="41" customFormat="1" x14ac:dyDescent="0.25">
      <c r="A852" s="41">
        <f>IFERROR(VLOOKUP($C852,'CapEx by WBS and CSA'!$A$3:$C$372,2,FALSE),0)</f>
        <v>0</v>
      </c>
      <c r="B852" s="41">
        <f>IFERROR(VLOOKUP($C852,'CapEx by WBS and CSA'!$A$3:$C$372,3,FALSE),0)</f>
        <v>0</v>
      </c>
      <c r="C852" s="49" t="s">
        <v>2898</v>
      </c>
      <c r="D852" s="45" t="s">
        <v>1898</v>
      </c>
      <c r="E852" s="46" t="e">
        <v>#N/A</v>
      </c>
      <c r="F852" s="46" t="e">
        <v>#N/A</v>
      </c>
      <c r="G852" s="46" t="e">
        <v>#N/A</v>
      </c>
      <c r="H852" s="46" t="s">
        <v>2745</v>
      </c>
      <c r="I852" s="45">
        <v>0</v>
      </c>
      <c r="J852" s="71"/>
      <c r="K852" s="72">
        <v>0</v>
      </c>
      <c r="L852" s="72">
        <v>0</v>
      </c>
      <c r="M852" s="72">
        <f>IFERROR(VLOOKUP(C852,'CapEx by WBS and CSA'!$A$3:$P$372,16,FALSE),0)</f>
        <v>0</v>
      </c>
      <c r="N852" s="45" t="s">
        <v>2240</v>
      </c>
      <c r="O852" s="45" t="s">
        <v>2091</v>
      </c>
      <c r="P852" s="45" t="s">
        <v>2822</v>
      </c>
    </row>
    <row r="853" spans="1:16" s="41" customFormat="1" x14ac:dyDescent="0.25">
      <c r="A853" s="41">
        <f>IFERROR(VLOOKUP($C853,'CapEx by WBS and CSA'!$A$3:$C$372,2,FALSE),0)</f>
        <v>0</v>
      </c>
      <c r="B853" s="41">
        <f>IFERROR(VLOOKUP($C853,'CapEx by WBS and CSA'!$A$3:$C$372,3,FALSE),0)</f>
        <v>0</v>
      </c>
      <c r="C853" s="49" t="s">
        <v>2899</v>
      </c>
      <c r="D853" s="45">
        <v>5012</v>
      </c>
      <c r="E853" s="46" t="s">
        <v>1393</v>
      </c>
      <c r="F853" s="46" t="s">
        <v>1093</v>
      </c>
      <c r="G853" s="46" t="s">
        <v>1035</v>
      </c>
      <c r="H853" s="46" t="s">
        <v>2745</v>
      </c>
      <c r="I853" s="45" t="s">
        <v>1633</v>
      </c>
      <c r="J853" s="59">
        <v>45261</v>
      </c>
      <c r="K853" s="72">
        <v>0</v>
      </c>
      <c r="L853" s="72">
        <v>0</v>
      </c>
      <c r="M853" s="72">
        <f>IFERROR(VLOOKUP(C853,'CapEx by WBS and CSA'!$A$3:$P$372,16,FALSE),0)</f>
        <v>0</v>
      </c>
      <c r="N853" s="45" t="s">
        <v>2240</v>
      </c>
      <c r="O853" s="45" t="s">
        <v>2091</v>
      </c>
      <c r="P853" s="45" t="s">
        <v>2822</v>
      </c>
    </row>
    <row r="854" spans="1:16" s="41" customFormat="1" x14ac:dyDescent="0.25">
      <c r="A854" s="41">
        <f>IFERROR(VLOOKUP($C854,'CapEx by WBS and CSA'!$A$3:$C$372,2,FALSE),0)</f>
        <v>0</v>
      </c>
      <c r="B854" s="41">
        <f>IFERROR(VLOOKUP($C854,'CapEx by WBS and CSA'!$A$3:$C$372,3,FALSE),0)</f>
        <v>0</v>
      </c>
      <c r="C854" s="49" t="s">
        <v>2900</v>
      </c>
      <c r="D854" s="45">
        <v>1209</v>
      </c>
      <c r="E854" s="46" t="s">
        <v>651</v>
      </c>
      <c r="F854" s="46" t="s">
        <v>651</v>
      </c>
      <c r="G854" s="46" t="s">
        <v>534</v>
      </c>
      <c r="H854" s="46" t="s">
        <v>2745</v>
      </c>
      <c r="I854" s="45" t="s">
        <v>1633</v>
      </c>
      <c r="J854" s="59">
        <v>45261</v>
      </c>
      <c r="K854" s="72">
        <v>0</v>
      </c>
      <c r="L854" s="72">
        <v>0</v>
      </c>
      <c r="M854" s="72">
        <f>IFERROR(VLOOKUP(C854,'CapEx by WBS and CSA'!$A$3:$P$372,16,FALSE),0)</f>
        <v>0</v>
      </c>
      <c r="N854" s="45" t="s">
        <v>2240</v>
      </c>
      <c r="O854" s="45" t="s">
        <v>2091</v>
      </c>
      <c r="P854" s="45" t="s">
        <v>2822</v>
      </c>
    </row>
    <row r="855" spans="1:16" s="41" customFormat="1" x14ac:dyDescent="0.25">
      <c r="A855" s="41">
        <f>IFERROR(VLOOKUP($C855,'CapEx by WBS and CSA'!$A$3:$C$372,2,FALSE),0)</f>
        <v>0</v>
      </c>
      <c r="B855" s="41">
        <f>IFERROR(VLOOKUP($C855,'CapEx by WBS and CSA'!$A$3:$C$372,3,FALSE),0)</f>
        <v>0</v>
      </c>
      <c r="C855" s="49" t="s">
        <v>2901</v>
      </c>
      <c r="D855" s="45">
        <v>1258</v>
      </c>
      <c r="E855" s="46" t="s">
        <v>790</v>
      </c>
      <c r="F855" s="46" t="s">
        <v>651</v>
      </c>
      <c r="G855" s="46" t="s">
        <v>534</v>
      </c>
      <c r="H855" s="46" t="s">
        <v>2745</v>
      </c>
      <c r="I855" s="45">
        <v>0</v>
      </c>
      <c r="J855" s="71"/>
      <c r="K855" s="72">
        <v>0</v>
      </c>
      <c r="L855" s="72">
        <v>0</v>
      </c>
      <c r="M855" s="72">
        <f>IFERROR(VLOOKUP(C855,'CapEx by WBS and CSA'!$A$3:$P$372,16,FALSE),0)</f>
        <v>0</v>
      </c>
      <c r="N855" s="45" t="s">
        <v>2240</v>
      </c>
      <c r="O855" s="45" t="s">
        <v>2091</v>
      </c>
      <c r="P855" s="45" t="s">
        <v>2822</v>
      </c>
    </row>
    <row r="856" spans="1:16" s="41" customFormat="1" x14ac:dyDescent="0.25">
      <c r="A856" s="41">
        <f>IFERROR(VLOOKUP($C856,'CapEx by WBS and CSA'!$A$3:$C$372,2,FALSE),0)</f>
        <v>0</v>
      </c>
      <c r="B856" s="41">
        <f>IFERROR(VLOOKUP($C856,'CapEx by WBS and CSA'!$A$3:$C$372,3,FALSE),0)</f>
        <v>0</v>
      </c>
      <c r="C856" s="49" t="s">
        <v>2902</v>
      </c>
      <c r="D856" s="45">
        <v>1437</v>
      </c>
      <c r="E856" s="46" t="s">
        <v>947</v>
      </c>
      <c r="F856" s="46" t="s">
        <v>868</v>
      </c>
      <c r="G856" s="46" t="s">
        <v>868</v>
      </c>
      <c r="H856" s="46" t="s">
        <v>2745</v>
      </c>
      <c r="I856" s="45">
        <v>0</v>
      </c>
      <c r="J856" s="71"/>
      <c r="K856" s="72">
        <v>0</v>
      </c>
      <c r="L856" s="72">
        <v>0</v>
      </c>
      <c r="M856" s="72">
        <f>IFERROR(VLOOKUP(C856,'CapEx by WBS and CSA'!$A$3:$P$372,16,FALSE),0)</f>
        <v>0</v>
      </c>
      <c r="N856" s="45" t="s">
        <v>2240</v>
      </c>
      <c r="O856" s="45" t="s">
        <v>2091</v>
      </c>
      <c r="P856" s="45" t="s">
        <v>2822</v>
      </c>
    </row>
    <row r="857" spans="1:16" s="41" customFormat="1" x14ac:dyDescent="0.25">
      <c r="A857" s="41">
        <f>IFERROR(VLOOKUP($C857,'CapEx by WBS and CSA'!$A$3:$C$372,2,FALSE),0)</f>
        <v>0</v>
      </c>
      <c r="B857" s="41">
        <f>IFERROR(VLOOKUP($C857,'CapEx by WBS and CSA'!$A$3:$C$372,3,FALSE),0)</f>
        <v>0</v>
      </c>
      <c r="C857" s="49" t="s">
        <v>2903</v>
      </c>
      <c r="D857" s="45">
        <v>4022</v>
      </c>
      <c r="E857" s="46" t="s">
        <v>1178</v>
      </c>
      <c r="F857" s="46" t="s">
        <v>1112</v>
      </c>
      <c r="G857" s="46" t="s">
        <v>779</v>
      </c>
      <c r="H857" s="46" t="s">
        <v>2745</v>
      </c>
      <c r="I857" s="45">
        <v>0</v>
      </c>
      <c r="J857" s="71"/>
      <c r="K857" s="72">
        <v>0</v>
      </c>
      <c r="L857" s="72">
        <v>0</v>
      </c>
      <c r="M857" s="72">
        <f>IFERROR(VLOOKUP(C857,'CapEx by WBS and CSA'!$A$3:$P$372,16,FALSE),0)</f>
        <v>0</v>
      </c>
      <c r="N857" s="45" t="s">
        <v>2240</v>
      </c>
      <c r="O857" s="45" t="s">
        <v>2091</v>
      </c>
      <c r="P857" s="45" t="s">
        <v>2822</v>
      </c>
    </row>
    <row r="858" spans="1:16" s="41" customFormat="1" x14ac:dyDescent="0.25">
      <c r="A858" s="41">
        <f>IFERROR(VLOOKUP($C858,'CapEx by WBS and CSA'!$A$3:$C$372,2,FALSE),0)</f>
        <v>0</v>
      </c>
      <c r="B858" s="41">
        <f>IFERROR(VLOOKUP($C858,'CapEx by WBS and CSA'!$A$3:$C$372,3,FALSE),0)</f>
        <v>0</v>
      </c>
      <c r="C858" s="49" t="s">
        <v>2904</v>
      </c>
      <c r="D858" s="45">
        <v>1203</v>
      </c>
      <c r="E858" s="46" t="s">
        <v>2300</v>
      </c>
      <c r="F858" s="46" t="s">
        <v>534</v>
      </c>
      <c r="G858" s="46" t="s">
        <v>534</v>
      </c>
      <c r="H858" s="46" t="s">
        <v>2745</v>
      </c>
      <c r="I858" s="45" t="s">
        <v>1633</v>
      </c>
      <c r="J858" s="59">
        <v>46357</v>
      </c>
      <c r="K858" s="72">
        <v>0</v>
      </c>
      <c r="L858" s="72">
        <v>0</v>
      </c>
      <c r="M858" s="72">
        <f>IFERROR(VLOOKUP(C858,'CapEx by WBS and CSA'!$A$3:$P$372,16,FALSE),0)</f>
        <v>0</v>
      </c>
      <c r="N858" s="45" t="s">
        <v>2240</v>
      </c>
      <c r="O858" s="45" t="s">
        <v>2091</v>
      </c>
      <c r="P858" s="45" t="s">
        <v>2822</v>
      </c>
    </row>
    <row r="859" spans="1:16" s="41" customFormat="1" x14ac:dyDescent="0.25">
      <c r="A859" s="41">
        <f>IFERROR(VLOOKUP($C859,'CapEx by WBS and CSA'!$A$3:$C$372,2,FALSE),0)</f>
        <v>0</v>
      </c>
      <c r="B859" s="41">
        <f>IFERROR(VLOOKUP($C859,'CapEx by WBS and CSA'!$A$3:$C$372,3,FALSE),0)</f>
        <v>0</v>
      </c>
      <c r="C859" s="49" t="s">
        <v>2905</v>
      </c>
      <c r="D859" s="45">
        <v>1203</v>
      </c>
      <c r="E859" s="46" t="s">
        <v>2300</v>
      </c>
      <c r="F859" s="46" t="s">
        <v>534</v>
      </c>
      <c r="G859" s="46" t="s">
        <v>534</v>
      </c>
      <c r="H859" s="46" t="s">
        <v>2745</v>
      </c>
      <c r="I859" s="45" t="s">
        <v>1633</v>
      </c>
      <c r="J859" s="59">
        <v>45536</v>
      </c>
      <c r="K859" s="72">
        <v>0</v>
      </c>
      <c r="L859" s="72">
        <v>0</v>
      </c>
      <c r="M859" s="72">
        <f>IFERROR(VLOOKUP(C859,'CapEx by WBS and CSA'!$A$3:$P$372,16,FALSE),0)</f>
        <v>0</v>
      </c>
      <c r="N859" s="45" t="s">
        <v>2240</v>
      </c>
      <c r="O859" s="45" t="s">
        <v>2091</v>
      </c>
      <c r="P859" s="45" t="s">
        <v>2822</v>
      </c>
    </row>
    <row r="860" spans="1:16" s="41" customFormat="1" x14ac:dyDescent="0.25">
      <c r="A860" s="41">
        <f>IFERROR(VLOOKUP($C860,'CapEx by WBS and CSA'!$A$3:$C$372,2,FALSE),0)</f>
        <v>0</v>
      </c>
      <c r="B860" s="41">
        <f>IFERROR(VLOOKUP($C860,'CapEx by WBS and CSA'!$A$3:$C$372,3,FALSE),0)</f>
        <v>0</v>
      </c>
      <c r="C860" s="49" t="s">
        <v>2906</v>
      </c>
      <c r="D860" s="45">
        <v>1203</v>
      </c>
      <c r="E860" s="46" t="s">
        <v>2300</v>
      </c>
      <c r="F860" s="46" t="s">
        <v>534</v>
      </c>
      <c r="G860" s="46" t="s">
        <v>534</v>
      </c>
      <c r="H860" s="46" t="s">
        <v>2745</v>
      </c>
      <c r="I860" s="45" t="s">
        <v>1633</v>
      </c>
      <c r="J860" s="59">
        <v>45536</v>
      </c>
      <c r="K860" s="72">
        <v>0</v>
      </c>
      <c r="L860" s="72">
        <v>0</v>
      </c>
      <c r="M860" s="72">
        <f>IFERROR(VLOOKUP(C860,'CapEx by WBS and CSA'!$A$3:$P$372,16,FALSE),0)</f>
        <v>0</v>
      </c>
      <c r="N860" s="45" t="s">
        <v>2240</v>
      </c>
      <c r="O860" s="45" t="s">
        <v>2091</v>
      </c>
      <c r="P860" s="45" t="s">
        <v>2822</v>
      </c>
    </row>
    <row r="861" spans="1:16" s="41" customFormat="1" x14ac:dyDescent="0.25">
      <c r="A861" s="41">
        <f>IFERROR(VLOOKUP($C861,'CapEx by WBS and CSA'!$A$3:$C$372,2,FALSE),0)</f>
        <v>0</v>
      </c>
      <c r="B861" s="41">
        <f>IFERROR(VLOOKUP($C861,'CapEx by WBS and CSA'!$A$3:$C$372,3,FALSE),0)</f>
        <v>0</v>
      </c>
      <c r="C861" s="49" t="s">
        <v>2907</v>
      </c>
      <c r="D861" s="45">
        <v>4043</v>
      </c>
      <c r="E861" s="46" t="s">
        <v>1181</v>
      </c>
      <c r="F861" s="46" t="s">
        <v>1056</v>
      </c>
      <c r="G861" s="46" t="s">
        <v>868</v>
      </c>
      <c r="H861" s="46" t="s">
        <v>2745</v>
      </c>
      <c r="I861" s="45" t="s">
        <v>1650</v>
      </c>
      <c r="J861" s="59" t="s">
        <v>1651</v>
      </c>
      <c r="K861" s="72">
        <v>0</v>
      </c>
      <c r="L861" s="72">
        <v>0</v>
      </c>
      <c r="M861" s="72">
        <f>IFERROR(VLOOKUP(C861,'CapEx by WBS and CSA'!$A$3:$P$372,16,FALSE),0)</f>
        <v>0</v>
      </c>
      <c r="N861" s="45" t="s">
        <v>2240</v>
      </c>
      <c r="O861" s="45" t="s">
        <v>2091</v>
      </c>
      <c r="P861" s="45" t="s">
        <v>2822</v>
      </c>
    </row>
    <row r="862" spans="1:16" s="41" customFormat="1" x14ac:dyDescent="0.25">
      <c r="A862" s="41">
        <f>IFERROR(VLOOKUP($C862,'CapEx by WBS and CSA'!$A$3:$C$372,2,FALSE),0)</f>
        <v>0</v>
      </c>
      <c r="B862" s="41">
        <f>IFERROR(VLOOKUP($C862,'CapEx by WBS and CSA'!$A$3:$C$372,3,FALSE),0)</f>
        <v>0</v>
      </c>
      <c r="C862" s="49" t="s">
        <v>2908</v>
      </c>
      <c r="D862" s="45">
        <v>1507</v>
      </c>
      <c r="E862" s="46" t="s">
        <v>795</v>
      </c>
      <c r="F862" s="46" t="s">
        <v>797</v>
      </c>
      <c r="G862" s="46" t="s">
        <v>536</v>
      </c>
      <c r="H862" s="46" t="s">
        <v>2745</v>
      </c>
      <c r="I862" s="45" t="s">
        <v>1650</v>
      </c>
      <c r="J862" s="59" t="s">
        <v>1651</v>
      </c>
      <c r="K862" s="72">
        <v>0</v>
      </c>
      <c r="L862" s="72">
        <v>0</v>
      </c>
      <c r="M862" s="72">
        <f>IFERROR(VLOOKUP(C862,'CapEx by WBS and CSA'!$A$3:$P$372,16,FALSE),0)</f>
        <v>0</v>
      </c>
      <c r="N862" s="45" t="s">
        <v>2240</v>
      </c>
      <c r="O862" s="45" t="s">
        <v>2091</v>
      </c>
      <c r="P862" s="45" t="s">
        <v>2822</v>
      </c>
    </row>
    <row r="863" spans="1:16" s="41" customFormat="1" x14ac:dyDescent="0.25">
      <c r="A863" s="41">
        <f>IFERROR(VLOOKUP($C863,'CapEx by WBS and CSA'!$A$3:$C$372,2,FALSE),0)</f>
        <v>0</v>
      </c>
      <c r="B863" s="41">
        <f>IFERROR(VLOOKUP($C863,'CapEx by WBS and CSA'!$A$3:$C$372,3,FALSE),0)</f>
        <v>0</v>
      </c>
      <c r="C863" s="49" t="s">
        <v>2909</v>
      </c>
      <c r="D863" s="45" t="s">
        <v>1898</v>
      </c>
      <c r="E863" s="46" t="e">
        <v>#N/A</v>
      </c>
      <c r="F863" s="46" t="e">
        <v>#N/A</v>
      </c>
      <c r="G863" s="46" t="e">
        <v>#N/A</v>
      </c>
      <c r="H863" s="46" t="s">
        <v>2745</v>
      </c>
      <c r="I863" s="45">
        <v>0</v>
      </c>
      <c r="J863" s="71"/>
      <c r="K863" s="72">
        <v>0</v>
      </c>
      <c r="L863" s="72">
        <v>0</v>
      </c>
      <c r="M863" s="72">
        <f>IFERROR(VLOOKUP(C863,'CapEx by WBS and CSA'!$A$3:$P$372,16,FALSE),0)</f>
        <v>0</v>
      </c>
      <c r="N863" s="45" t="s">
        <v>2240</v>
      </c>
      <c r="O863" s="45" t="s">
        <v>2091</v>
      </c>
      <c r="P863" s="45" t="s">
        <v>2822</v>
      </c>
    </row>
    <row r="864" spans="1:16" s="41" customFormat="1" x14ac:dyDescent="0.25">
      <c r="A864" s="41" t="str">
        <f>IFERROR(VLOOKUP($C864,'CapEx by WBS and CSA'!$A$3:$C$372,2,FALSE),0)</f>
        <v>CSA0107</v>
      </c>
      <c r="B864" s="41" t="str">
        <f>IFERROR(VLOOKUP($C864,'CapEx by WBS and CSA'!$A$3:$C$372,3,FALSE),0)</f>
        <v>Hopkins Ridge DSTATCOM Replacement</v>
      </c>
      <c r="C864" s="49" t="s">
        <v>248</v>
      </c>
      <c r="D864" s="45">
        <v>5325</v>
      </c>
      <c r="E864" s="46" t="s">
        <v>1470</v>
      </c>
      <c r="F864" s="46" t="s">
        <v>1093</v>
      </c>
      <c r="G864" s="46" t="s">
        <v>1035</v>
      </c>
      <c r="H864" s="46" t="s">
        <v>2745</v>
      </c>
      <c r="I864" s="45" t="s">
        <v>1633</v>
      </c>
      <c r="J864" s="59">
        <v>46722</v>
      </c>
      <c r="K864" s="72">
        <v>0</v>
      </c>
      <c r="L864" s="72">
        <v>4826937.12</v>
      </c>
      <c r="M864" s="72">
        <f>IFERROR(VLOOKUP(C864,'CapEx by WBS and CSA'!$A$3:$P$372,16,FALSE),0)</f>
        <v>4941261</v>
      </c>
      <c r="N864" s="71"/>
      <c r="O864" s="71"/>
      <c r="P864" s="71"/>
    </row>
    <row r="865" spans="1:16" s="41" customFormat="1" x14ac:dyDescent="0.25">
      <c r="A865" s="41">
        <f>IFERROR(VLOOKUP($C865,'CapEx by WBS and CSA'!$A$3:$C$372,2,FALSE),0)</f>
        <v>0</v>
      </c>
      <c r="B865" s="41">
        <f>IFERROR(VLOOKUP($C865,'CapEx by WBS and CSA'!$A$3:$C$372,3,FALSE),0)</f>
        <v>0</v>
      </c>
      <c r="C865" s="49" t="s">
        <v>2910</v>
      </c>
      <c r="D865" s="45">
        <v>1203</v>
      </c>
      <c r="E865" s="46" t="s">
        <v>2300</v>
      </c>
      <c r="F865" s="46" t="s">
        <v>534</v>
      </c>
      <c r="G865" s="46" t="s">
        <v>534</v>
      </c>
      <c r="H865" s="46" t="s">
        <v>2745</v>
      </c>
      <c r="I865" s="45" t="s">
        <v>1650</v>
      </c>
      <c r="J865" s="59" t="s">
        <v>1696</v>
      </c>
      <c r="K865" s="72">
        <v>0</v>
      </c>
      <c r="L865" s="72">
        <v>0</v>
      </c>
      <c r="M865" s="72">
        <f>IFERROR(VLOOKUP(C865,'CapEx by WBS and CSA'!$A$3:$P$372,16,FALSE),0)</f>
        <v>0</v>
      </c>
      <c r="N865" s="45" t="s">
        <v>2240</v>
      </c>
      <c r="O865" s="45" t="s">
        <v>2091</v>
      </c>
      <c r="P865" s="45" t="s">
        <v>2822</v>
      </c>
    </row>
    <row r="866" spans="1:16" s="41" customFormat="1" x14ac:dyDescent="0.25">
      <c r="A866" s="41" t="str">
        <f>IFERROR(VLOOKUP($C866,'CapEx by WBS and CSA'!$A$3:$C$372,2,FALSE),0)</f>
        <v>CSA0224</v>
      </c>
      <c r="B866" s="41" t="str">
        <f>IFERROR(VLOOKUP($C866,'CapEx by WBS and CSA'!$A$3:$C$372,3,FALSE),0)</f>
        <v>Misc Technology Reliability</v>
      </c>
      <c r="C866" s="49" t="s">
        <v>249</v>
      </c>
      <c r="D866" s="45">
        <v>1209</v>
      </c>
      <c r="E866" s="46" t="s">
        <v>651</v>
      </c>
      <c r="F866" s="46" t="s">
        <v>651</v>
      </c>
      <c r="G866" s="46" t="s">
        <v>534</v>
      </c>
      <c r="H866" s="46" t="s">
        <v>2745</v>
      </c>
      <c r="I866" s="45" t="s">
        <v>1650</v>
      </c>
      <c r="J866" s="59" t="s">
        <v>1696</v>
      </c>
      <c r="K866" s="72">
        <v>0</v>
      </c>
      <c r="L866" s="72">
        <v>0</v>
      </c>
      <c r="M866" s="72">
        <f>IFERROR(VLOOKUP(C866,'CapEx by WBS and CSA'!$A$3:$P$372,16,FALSE),0)</f>
        <v>30916983.696595825</v>
      </c>
      <c r="N866" s="45" t="s">
        <v>2223</v>
      </c>
      <c r="O866" s="45" t="s">
        <v>2132</v>
      </c>
      <c r="P866" s="71"/>
    </row>
    <row r="867" spans="1:16" s="41" customFormat="1" x14ac:dyDescent="0.25">
      <c r="A867" s="41">
        <f>IFERROR(VLOOKUP($C867,'CapEx by WBS and CSA'!$A$3:$C$372,2,FALSE),0)</f>
        <v>0</v>
      </c>
      <c r="B867" s="41">
        <f>IFERROR(VLOOKUP($C867,'CapEx by WBS and CSA'!$A$3:$C$372,3,FALSE),0)</f>
        <v>0</v>
      </c>
      <c r="C867" s="49" t="s">
        <v>2911</v>
      </c>
      <c r="D867" s="45">
        <v>1206</v>
      </c>
      <c r="E867" s="46" t="s">
        <v>654</v>
      </c>
      <c r="F867" s="46" t="s">
        <v>656</v>
      </c>
      <c r="G867" s="46" t="s">
        <v>534</v>
      </c>
      <c r="H867" s="46" t="s">
        <v>2745</v>
      </c>
      <c r="I867" s="45" t="s">
        <v>1633</v>
      </c>
      <c r="J867" s="59">
        <v>45261</v>
      </c>
      <c r="K867" s="72">
        <v>0</v>
      </c>
      <c r="L867" s="72">
        <v>0</v>
      </c>
      <c r="M867" s="72">
        <f>IFERROR(VLOOKUP(C867,'CapEx by WBS and CSA'!$A$3:$P$372,16,FALSE),0)</f>
        <v>0</v>
      </c>
      <c r="N867" s="45" t="s">
        <v>2240</v>
      </c>
      <c r="O867" s="45" t="s">
        <v>2091</v>
      </c>
      <c r="P867" s="45" t="s">
        <v>2822</v>
      </c>
    </row>
    <row r="868" spans="1:16" s="41" customFormat="1" x14ac:dyDescent="0.25">
      <c r="A868" s="41" t="str">
        <f>IFERROR(VLOOKUP($C868,'CapEx by WBS and CSA'!$A$3:$C$372,2,FALSE),0)</f>
        <v>CSA0184</v>
      </c>
      <c r="B868" s="41" t="str">
        <f>IFERROR(VLOOKUP($C868,'CapEx by WBS and CSA'!$A$3:$C$372,3,FALSE),0)</f>
        <v>NOB Security Fence</v>
      </c>
      <c r="C868" s="49" t="s">
        <v>250</v>
      </c>
      <c r="D868" s="45">
        <v>1507</v>
      </c>
      <c r="E868" s="46" t="s">
        <v>795</v>
      </c>
      <c r="F868" s="46" t="s">
        <v>797</v>
      </c>
      <c r="G868" s="46" t="s">
        <v>536</v>
      </c>
      <c r="H868" s="46" t="s">
        <v>2745</v>
      </c>
      <c r="I868" s="45" t="s">
        <v>1633</v>
      </c>
      <c r="J868" s="59">
        <v>45627</v>
      </c>
      <c r="K868" s="72">
        <v>0</v>
      </c>
      <c r="L868" s="72">
        <v>0</v>
      </c>
      <c r="M868" s="72">
        <f>IFERROR(VLOOKUP(C868,'CapEx by WBS and CSA'!$A$3:$P$372,16,FALSE),0)</f>
        <v>1111055.1837925848</v>
      </c>
      <c r="N868" s="71"/>
      <c r="O868" s="71"/>
      <c r="P868" s="45" t="s">
        <v>2101</v>
      </c>
    </row>
    <row r="869" spans="1:16" s="41" customFormat="1" x14ac:dyDescent="0.25">
      <c r="A869" s="41">
        <f>IFERROR(VLOOKUP($C869,'CapEx by WBS and CSA'!$A$3:$C$372,2,FALSE),0)</f>
        <v>0</v>
      </c>
      <c r="B869" s="41">
        <f>IFERROR(VLOOKUP($C869,'CapEx by WBS and CSA'!$A$3:$C$372,3,FALSE),0)</f>
        <v>0</v>
      </c>
      <c r="C869" s="49" t="s">
        <v>2912</v>
      </c>
      <c r="D869" s="45">
        <v>1203</v>
      </c>
      <c r="E869" s="46" t="s">
        <v>2300</v>
      </c>
      <c r="F869" s="46" t="s">
        <v>534</v>
      </c>
      <c r="G869" s="46" t="s">
        <v>534</v>
      </c>
      <c r="H869" s="46" t="s">
        <v>2745</v>
      </c>
      <c r="I869" s="45" t="s">
        <v>1633</v>
      </c>
      <c r="J869" s="59">
        <v>45627</v>
      </c>
      <c r="K869" s="72">
        <v>0</v>
      </c>
      <c r="L869" s="72">
        <v>0</v>
      </c>
      <c r="M869" s="72">
        <f>IFERROR(VLOOKUP(C869,'CapEx by WBS and CSA'!$A$3:$P$372,16,FALSE),0)</f>
        <v>0</v>
      </c>
      <c r="N869" s="45" t="s">
        <v>2240</v>
      </c>
      <c r="O869" s="45" t="s">
        <v>2091</v>
      </c>
      <c r="P869" s="45" t="s">
        <v>2822</v>
      </c>
    </row>
    <row r="870" spans="1:16" s="41" customFormat="1" x14ac:dyDescent="0.25">
      <c r="A870" s="41">
        <f>IFERROR(VLOOKUP($C870,'CapEx by WBS and CSA'!$A$3:$C$372,2,FALSE),0)</f>
        <v>0</v>
      </c>
      <c r="B870" s="41">
        <f>IFERROR(VLOOKUP($C870,'CapEx by WBS and CSA'!$A$3:$C$372,3,FALSE),0)</f>
        <v>0</v>
      </c>
      <c r="C870" s="49" t="s">
        <v>2913</v>
      </c>
      <c r="D870" s="45">
        <v>1203</v>
      </c>
      <c r="E870" s="46" t="s">
        <v>2300</v>
      </c>
      <c r="F870" s="46" t="s">
        <v>534</v>
      </c>
      <c r="G870" s="46" t="s">
        <v>534</v>
      </c>
      <c r="H870" s="46" t="s">
        <v>2745</v>
      </c>
      <c r="I870" s="45" t="s">
        <v>1633</v>
      </c>
      <c r="J870" s="59">
        <v>45627</v>
      </c>
      <c r="K870" s="72">
        <v>0</v>
      </c>
      <c r="L870" s="72">
        <v>0</v>
      </c>
      <c r="M870" s="72">
        <f>IFERROR(VLOOKUP(C870,'CapEx by WBS and CSA'!$A$3:$P$372,16,FALSE),0)</f>
        <v>0</v>
      </c>
      <c r="N870" s="45" t="s">
        <v>2240</v>
      </c>
      <c r="O870" s="45" t="s">
        <v>2091</v>
      </c>
      <c r="P870" s="45" t="s">
        <v>2822</v>
      </c>
    </row>
    <row r="871" spans="1:16" s="41" customFormat="1" x14ac:dyDescent="0.25">
      <c r="A871" s="41">
        <f>IFERROR(VLOOKUP($C871,'CapEx by WBS and CSA'!$A$3:$C$372,2,FALSE),0)</f>
        <v>0</v>
      </c>
      <c r="B871" s="41">
        <f>IFERROR(VLOOKUP($C871,'CapEx by WBS and CSA'!$A$3:$C$372,3,FALSE),0)</f>
        <v>0</v>
      </c>
      <c r="C871" s="49" t="s">
        <v>2914</v>
      </c>
      <c r="D871" s="45">
        <v>3515</v>
      </c>
      <c r="E871" s="46" t="s">
        <v>1149</v>
      </c>
      <c r="F871" s="46" t="s">
        <v>868</v>
      </c>
      <c r="G871" s="46" t="s">
        <v>868</v>
      </c>
      <c r="H871" s="46" t="s">
        <v>2745</v>
      </c>
      <c r="I871" s="45" t="s">
        <v>1650</v>
      </c>
      <c r="J871" s="59" t="s">
        <v>1651</v>
      </c>
      <c r="K871" s="72">
        <v>0</v>
      </c>
      <c r="L871" s="72">
        <v>0</v>
      </c>
      <c r="M871" s="72">
        <f>IFERROR(VLOOKUP(C871,'CapEx by WBS and CSA'!$A$3:$P$372,16,FALSE),0)</f>
        <v>0</v>
      </c>
      <c r="N871" s="45" t="s">
        <v>2240</v>
      </c>
      <c r="O871" s="45" t="s">
        <v>2091</v>
      </c>
      <c r="P871" s="45" t="s">
        <v>2822</v>
      </c>
    </row>
    <row r="872" spans="1:16" s="41" customFormat="1" x14ac:dyDescent="0.25">
      <c r="A872" s="41">
        <f>IFERROR(VLOOKUP($C872,'CapEx by WBS and CSA'!$A$3:$C$372,2,FALSE),0)</f>
        <v>0</v>
      </c>
      <c r="B872" s="41">
        <f>IFERROR(VLOOKUP($C872,'CapEx by WBS and CSA'!$A$3:$C$372,3,FALSE),0)</f>
        <v>0</v>
      </c>
      <c r="C872" s="49" t="s">
        <v>2915</v>
      </c>
      <c r="D872" s="45">
        <v>1203</v>
      </c>
      <c r="E872" s="46" t="s">
        <v>2300</v>
      </c>
      <c r="F872" s="46" t="s">
        <v>534</v>
      </c>
      <c r="G872" s="46" t="s">
        <v>534</v>
      </c>
      <c r="H872" s="46" t="s">
        <v>2745</v>
      </c>
      <c r="I872" s="45" t="s">
        <v>1633</v>
      </c>
      <c r="J872" s="59">
        <v>46357</v>
      </c>
      <c r="K872" s="72">
        <v>0</v>
      </c>
      <c r="L872" s="72">
        <v>0</v>
      </c>
      <c r="M872" s="72">
        <f>IFERROR(VLOOKUP(C872,'CapEx by WBS and CSA'!$A$3:$P$372,16,FALSE),0)</f>
        <v>0</v>
      </c>
      <c r="N872" s="45" t="s">
        <v>2240</v>
      </c>
      <c r="O872" s="45" t="s">
        <v>2091</v>
      </c>
      <c r="P872" s="45" t="s">
        <v>2822</v>
      </c>
    </row>
    <row r="873" spans="1:16" s="41" customFormat="1" x14ac:dyDescent="0.25">
      <c r="A873" s="41" t="str">
        <f>IFERROR(VLOOKUP($C873,'CapEx by WBS and CSA'!$A$3:$C$372,2,FALSE),0)</f>
        <v>CSA0226</v>
      </c>
      <c r="B873" s="41" t="str">
        <f>IFERROR(VLOOKUP($C873,'CapEx by WBS and CSA'!$A$3:$C$372,3,FALSE),0)</f>
        <v>Replace Service Centers</v>
      </c>
      <c r="C873" s="49" t="s">
        <v>251</v>
      </c>
      <c r="D873" s="45">
        <v>1507</v>
      </c>
      <c r="E873" s="46" t="s">
        <v>795</v>
      </c>
      <c r="F873" s="46" t="s">
        <v>797</v>
      </c>
      <c r="G873" s="46" t="s">
        <v>536</v>
      </c>
      <c r="H873" s="46" t="s">
        <v>2745</v>
      </c>
      <c r="I873" s="45" t="s">
        <v>1633</v>
      </c>
      <c r="J873" s="59">
        <v>46722</v>
      </c>
      <c r="K873" s="72">
        <v>0</v>
      </c>
      <c r="L873" s="72">
        <v>0</v>
      </c>
      <c r="M873" s="72">
        <f>IFERROR(VLOOKUP(C873,'CapEx by WBS and CSA'!$A$3:$P$372,16,FALSE),0)</f>
        <v>7306596.0637139874</v>
      </c>
      <c r="N873" s="71"/>
      <c r="O873" s="71"/>
      <c r="P873" s="45" t="s">
        <v>2101</v>
      </c>
    </row>
    <row r="874" spans="1:16" s="41" customFormat="1" x14ac:dyDescent="0.25">
      <c r="A874" s="41">
        <f>IFERROR(VLOOKUP($C874,'CapEx by WBS and CSA'!$A$3:$C$372,2,FALSE),0)</f>
        <v>0</v>
      </c>
      <c r="B874" s="41">
        <f>IFERROR(VLOOKUP($C874,'CapEx by WBS and CSA'!$A$3:$C$372,3,FALSE),0)</f>
        <v>0</v>
      </c>
      <c r="C874" s="46" t="s">
        <v>2916</v>
      </c>
      <c r="D874" s="46">
        <v>4022</v>
      </c>
      <c r="E874" s="46" t="s">
        <v>1178</v>
      </c>
      <c r="F874" s="46" t="s">
        <v>1112</v>
      </c>
      <c r="G874" s="46" t="s">
        <v>779</v>
      </c>
      <c r="H874" s="46" t="s">
        <v>2117</v>
      </c>
      <c r="I874" s="45" t="s">
        <v>1633</v>
      </c>
      <c r="J874" s="59">
        <v>43678</v>
      </c>
      <c r="K874" s="72">
        <v>0</v>
      </c>
      <c r="L874" s="72">
        <v>0</v>
      </c>
      <c r="M874" s="72">
        <f>IFERROR(VLOOKUP(C874,'CapEx by WBS and CSA'!$A$3:$P$372,16,FALSE),0)</f>
        <v>0</v>
      </c>
      <c r="N874" s="45" t="s">
        <v>2094</v>
      </c>
      <c r="O874" s="45" t="s">
        <v>2091</v>
      </c>
      <c r="P874" s="71"/>
    </row>
    <row r="875" spans="1:16" s="41" customFormat="1" x14ac:dyDescent="0.25">
      <c r="A875" s="41">
        <f>IFERROR(VLOOKUP($C875,'CapEx by WBS and CSA'!$A$3:$C$372,2,FALSE),0)</f>
        <v>0</v>
      </c>
      <c r="B875" s="41">
        <f>IFERROR(VLOOKUP($C875,'CapEx by WBS and CSA'!$A$3:$C$372,3,FALSE),0)</f>
        <v>0</v>
      </c>
      <c r="C875" s="46" t="s">
        <v>2917</v>
      </c>
      <c r="D875" s="46">
        <v>4022</v>
      </c>
      <c r="E875" s="46" t="s">
        <v>1178</v>
      </c>
      <c r="F875" s="46" t="s">
        <v>1112</v>
      </c>
      <c r="G875" s="46" t="s">
        <v>779</v>
      </c>
      <c r="H875" s="46" t="s">
        <v>2117</v>
      </c>
      <c r="I875" s="45" t="s">
        <v>1633</v>
      </c>
      <c r="J875" s="59">
        <v>43678</v>
      </c>
      <c r="K875" s="72">
        <v>0</v>
      </c>
      <c r="L875" s="72">
        <v>0</v>
      </c>
      <c r="M875" s="72">
        <f>IFERROR(VLOOKUP(C875,'CapEx by WBS and CSA'!$A$3:$P$372,16,FALSE),0)</f>
        <v>0</v>
      </c>
      <c r="N875" s="45" t="s">
        <v>2094</v>
      </c>
      <c r="O875" s="45" t="s">
        <v>2091</v>
      </c>
      <c r="P875" s="71"/>
    </row>
    <row r="876" spans="1:16" s="41" customFormat="1" x14ac:dyDescent="0.25">
      <c r="A876" s="41">
        <f>IFERROR(VLOOKUP($C876,'CapEx by WBS and CSA'!$A$3:$C$372,2,FALSE),0)</f>
        <v>0</v>
      </c>
      <c r="B876" s="41">
        <f>IFERROR(VLOOKUP($C876,'CapEx by WBS and CSA'!$A$3:$C$372,3,FALSE),0)</f>
        <v>0</v>
      </c>
      <c r="C876" s="46" t="s">
        <v>2918</v>
      </c>
      <c r="D876" s="46">
        <v>4022</v>
      </c>
      <c r="E876" s="46" t="s">
        <v>1178</v>
      </c>
      <c r="F876" s="46" t="s">
        <v>1112</v>
      </c>
      <c r="G876" s="46" t="s">
        <v>779</v>
      </c>
      <c r="H876" s="46" t="s">
        <v>2117</v>
      </c>
      <c r="I876" s="45" t="s">
        <v>1633</v>
      </c>
      <c r="J876" s="59">
        <v>43678</v>
      </c>
      <c r="K876" s="72">
        <v>0</v>
      </c>
      <c r="L876" s="72">
        <v>0</v>
      </c>
      <c r="M876" s="72">
        <f>IFERROR(VLOOKUP(C876,'CapEx by WBS and CSA'!$A$3:$P$372,16,FALSE),0)</f>
        <v>0</v>
      </c>
      <c r="N876" s="45" t="s">
        <v>2094</v>
      </c>
      <c r="O876" s="45" t="s">
        <v>2091</v>
      </c>
      <c r="P876" s="71"/>
    </row>
    <row r="877" spans="1:16" s="41" customFormat="1" x14ac:dyDescent="0.25">
      <c r="A877" s="41">
        <f>IFERROR(VLOOKUP($C877,'CapEx by WBS and CSA'!$A$3:$C$372,2,FALSE),0)</f>
        <v>0</v>
      </c>
      <c r="B877" s="41">
        <f>IFERROR(VLOOKUP($C877,'CapEx by WBS and CSA'!$A$3:$C$372,3,FALSE),0)</f>
        <v>0</v>
      </c>
      <c r="C877" s="46" t="s">
        <v>2919</v>
      </c>
      <c r="D877" s="46">
        <v>4022</v>
      </c>
      <c r="E877" s="46" t="s">
        <v>1178</v>
      </c>
      <c r="F877" s="46" t="s">
        <v>1112</v>
      </c>
      <c r="G877" s="46" t="s">
        <v>779</v>
      </c>
      <c r="H877" s="46" t="s">
        <v>2117</v>
      </c>
      <c r="I877" s="45" t="s">
        <v>1633</v>
      </c>
      <c r="J877" s="59">
        <v>43678</v>
      </c>
      <c r="K877" s="72">
        <v>0</v>
      </c>
      <c r="L877" s="72">
        <v>0</v>
      </c>
      <c r="M877" s="72">
        <f>IFERROR(VLOOKUP(C877,'CapEx by WBS and CSA'!$A$3:$P$372,16,FALSE),0)</f>
        <v>0</v>
      </c>
      <c r="N877" s="45" t="s">
        <v>2094</v>
      </c>
      <c r="O877" s="45" t="s">
        <v>2091</v>
      </c>
      <c r="P877" s="71"/>
    </row>
    <row r="878" spans="1:16" s="41" customFormat="1" x14ac:dyDescent="0.25">
      <c r="A878" s="41" t="str">
        <f>IFERROR(VLOOKUP($C878,'CapEx by WBS and CSA'!$A$3:$C$372,2,FALSE),0)</f>
        <v>CSA0197</v>
      </c>
      <c r="B878" s="41" t="str">
        <f>IFERROR(VLOOKUP($C878,'CapEx by WBS and CSA'!$A$3:$C$372,3,FALSE),0)</f>
        <v>Gas Initiation - Bonney Lake</v>
      </c>
      <c r="C878" s="46" t="s">
        <v>252</v>
      </c>
      <c r="D878" s="46">
        <v>4022</v>
      </c>
      <c r="E878" s="46" t="s">
        <v>1178</v>
      </c>
      <c r="F878" s="46" t="s">
        <v>1112</v>
      </c>
      <c r="G878" s="46" t="s">
        <v>779</v>
      </c>
      <c r="H878" s="46" t="s">
        <v>2100</v>
      </c>
      <c r="I878" s="45" t="s">
        <v>1633</v>
      </c>
      <c r="J878" s="59">
        <v>46722</v>
      </c>
      <c r="K878" s="72">
        <v>91.1</v>
      </c>
      <c r="L878" s="72">
        <v>0</v>
      </c>
      <c r="M878" s="72">
        <f>IFERROR(VLOOKUP(C878,'CapEx by WBS and CSA'!$A$3:$P$372,16,FALSE),0)</f>
        <v>5737988.2296594968</v>
      </c>
      <c r="N878" s="71"/>
      <c r="O878" s="45" t="s">
        <v>2108</v>
      </c>
      <c r="P878" s="45" t="s">
        <v>2803</v>
      </c>
    </row>
    <row r="879" spans="1:16" s="41" customFormat="1" x14ac:dyDescent="0.25">
      <c r="A879" s="41">
        <f>IFERROR(VLOOKUP($C879,'CapEx by WBS and CSA'!$A$3:$C$372,2,FALSE),0)</f>
        <v>0</v>
      </c>
      <c r="B879" s="41">
        <f>IFERROR(VLOOKUP($C879,'CapEx by WBS and CSA'!$A$3:$C$372,3,FALSE),0)</f>
        <v>0</v>
      </c>
      <c r="C879" s="46" t="s">
        <v>2920</v>
      </c>
      <c r="D879" s="46">
        <v>4022</v>
      </c>
      <c r="E879" s="46" t="s">
        <v>1178</v>
      </c>
      <c r="F879" s="46" t="s">
        <v>1112</v>
      </c>
      <c r="G879" s="46" t="s">
        <v>779</v>
      </c>
      <c r="H879" s="46" t="s">
        <v>2124</v>
      </c>
      <c r="I879" s="45" t="s">
        <v>1633</v>
      </c>
      <c r="J879" s="59">
        <v>47818</v>
      </c>
      <c r="K879" s="72">
        <v>0</v>
      </c>
      <c r="L879" s="72">
        <v>0</v>
      </c>
      <c r="M879" s="72">
        <f>IFERROR(VLOOKUP(C879,'CapEx by WBS and CSA'!$A$3:$P$372,16,FALSE),0)</f>
        <v>0</v>
      </c>
      <c r="N879" s="45" t="s">
        <v>2094</v>
      </c>
      <c r="O879" s="45" t="s">
        <v>2091</v>
      </c>
      <c r="P879" s="71"/>
    </row>
    <row r="880" spans="1:16" s="41" customFormat="1" x14ac:dyDescent="0.25">
      <c r="A880" s="41">
        <f>IFERROR(VLOOKUP($C880,'CapEx by WBS and CSA'!$A$3:$C$372,2,FALSE),0)</f>
        <v>0</v>
      </c>
      <c r="B880" s="41">
        <f>IFERROR(VLOOKUP($C880,'CapEx by WBS and CSA'!$A$3:$C$372,3,FALSE),0)</f>
        <v>0</v>
      </c>
      <c r="C880" s="46" t="s">
        <v>2921</v>
      </c>
      <c r="D880" s="46">
        <v>4022</v>
      </c>
      <c r="E880" s="46" t="s">
        <v>1178</v>
      </c>
      <c r="F880" s="46" t="s">
        <v>1112</v>
      </c>
      <c r="G880" s="46" t="s">
        <v>779</v>
      </c>
      <c r="H880" s="46" t="s">
        <v>2089</v>
      </c>
      <c r="I880" s="45" t="s">
        <v>1633</v>
      </c>
      <c r="J880" s="59">
        <v>43678</v>
      </c>
      <c r="K880" s="72">
        <v>0</v>
      </c>
      <c r="L880" s="72">
        <v>0</v>
      </c>
      <c r="M880" s="72">
        <f>IFERROR(VLOOKUP(C880,'CapEx by WBS and CSA'!$A$3:$P$372,16,FALSE),0)</f>
        <v>0</v>
      </c>
      <c r="N880" s="45" t="s">
        <v>2094</v>
      </c>
      <c r="O880" s="45" t="s">
        <v>2091</v>
      </c>
      <c r="P880" s="71"/>
    </row>
    <row r="881" spans="1:16" s="41" customFormat="1" x14ac:dyDescent="0.25">
      <c r="A881" s="41" t="str">
        <f>IFERROR(VLOOKUP($C881,'CapEx by WBS and CSA'!$A$3:$C$372,2,FALSE),0)</f>
        <v>CSA0135</v>
      </c>
      <c r="B881" s="41" t="str">
        <f>IFERROR(VLOOKUP($C881,'CapEx by WBS and CSA'!$A$3:$C$372,3,FALSE),0)</f>
        <v>Real Estate &amp; Land Planning</v>
      </c>
      <c r="C881" s="46" t="s">
        <v>253</v>
      </c>
      <c r="D881" s="46">
        <v>4215</v>
      </c>
      <c r="E881" s="46" t="s">
        <v>1232</v>
      </c>
      <c r="F881" s="46" t="s">
        <v>777</v>
      </c>
      <c r="G881" s="46" t="s">
        <v>779</v>
      </c>
      <c r="H881" s="46" t="s">
        <v>2093</v>
      </c>
      <c r="I881" s="45" t="s">
        <v>1638</v>
      </c>
      <c r="J881" s="59" t="s">
        <v>2118</v>
      </c>
      <c r="K881" s="72">
        <v>72210.939999999988</v>
      </c>
      <c r="L881" s="72">
        <v>146623.94039999999</v>
      </c>
      <c r="M881" s="72">
        <f>IFERROR(VLOOKUP(C881,'CapEx by WBS and CSA'!$A$3:$P$372,16,FALSE),0)</f>
        <v>873985.3893236086</v>
      </c>
      <c r="N881" s="71"/>
      <c r="O881" s="71"/>
      <c r="P881" s="45" t="s">
        <v>2884</v>
      </c>
    </row>
    <row r="882" spans="1:16" s="41" customFormat="1" x14ac:dyDescent="0.25">
      <c r="A882" s="41">
        <f>IFERROR(VLOOKUP($C882,'CapEx by WBS and CSA'!$A$3:$C$372,2,FALSE),0)</f>
        <v>0</v>
      </c>
      <c r="B882" s="41">
        <f>IFERROR(VLOOKUP($C882,'CapEx by WBS and CSA'!$A$3:$C$372,3,FALSE),0)</f>
        <v>0</v>
      </c>
      <c r="C882" s="46" t="s">
        <v>2922</v>
      </c>
      <c r="D882" s="46">
        <v>4022</v>
      </c>
      <c r="E882" s="46" t="s">
        <v>1178</v>
      </c>
      <c r="F882" s="46" t="s">
        <v>1112</v>
      </c>
      <c r="G882" s="46" t="s">
        <v>779</v>
      </c>
      <c r="H882" s="46" t="s">
        <v>2124</v>
      </c>
      <c r="I882" s="45" t="s">
        <v>1633</v>
      </c>
      <c r="J882" s="59">
        <v>45170</v>
      </c>
      <c r="K882" s="72">
        <v>2096702.2000000002</v>
      </c>
      <c r="L882" s="72">
        <v>0</v>
      </c>
      <c r="M882" s="72">
        <f>IFERROR(VLOOKUP(C882,'CapEx by WBS and CSA'!$A$3:$P$372,16,FALSE),0)</f>
        <v>0</v>
      </c>
      <c r="N882" s="71"/>
      <c r="O882" s="45" t="s">
        <v>2108</v>
      </c>
      <c r="P882" s="45" t="s">
        <v>2803</v>
      </c>
    </row>
    <row r="883" spans="1:16" s="41" customFormat="1" x14ac:dyDescent="0.25">
      <c r="A883" s="41">
        <f>IFERROR(VLOOKUP($C883,'CapEx by WBS and CSA'!$A$3:$C$372,2,FALSE),0)</f>
        <v>0</v>
      </c>
      <c r="B883" s="41">
        <f>IFERROR(VLOOKUP($C883,'CapEx by WBS and CSA'!$A$3:$C$372,3,FALSE),0)</f>
        <v>0</v>
      </c>
      <c r="C883" s="46" t="s">
        <v>2923</v>
      </c>
      <c r="D883" s="46">
        <v>4022</v>
      </c>
      <c r="E883" s="46" t="s">
        <v>1178</v>
      </c>
      <c r="F883" s="46" t="s">
        <v>1112</v>
      </c>
      <c r="G883" s="46" t="s">
        <v>779</v>
      </c>
      <c r="H883" s="46" t="s">
        <v>2124</v>
      </c>
      <c r="I883" s="45" t="s">
        <v>1633</v>
      </c>
      <c r="J883" s="59">
        <v>45170</v>
      </c>
      <c r="K883" s="72">
        <v>434153.52</v>
      </c>
      <c r="L883" s="72">
        <v>0</v>
      </c>
      <c r="M883" s="72">
        <f>IFERROR(VLOOKUP(C883,'CapEx by WBS and CSA'!$A$3:$P$372,16,FALSE),0)</f>
        <v>0</v>
      </c>
      <c r="N883" s="71"/>
      <c r="O883" s="45" t="s">
        <v>2108</v>
      </c>
      <c r="P883" s="45" t="s">
        <v>2803</v>
      </c>
    </row>
    <row r="884" spans="1:16" s="41" customFormat="1" x14ac:dyDescent="0.25">
      <c r="A884" s="41" t="str">
        <f>IFERROR(VLOOKUP($C884,'CapEx by WBS and CSA'!$A$3:$C$372,2,FALSE),0)</f>
        <v>CSA0002</v>
      </c>
      <c r="B884" s="41" t="str">
        <f>IFERROR(VLOOKUP($C884,'CapEx by WBS and CSA'!$A$3:$C$372,3,FALSE),0)</f>
        <v>Energize Eastside</v>
      </c>
      <c r="C884" s="46" t="s">
        <v>254</v>
      </c>
      <c r="D884" s="46">
        <v>4022</v>
      </c>
      <c r="E884" s="46" t="s">
        <v>1178</v>
      </c>
      <c r="F884" s="46" t="s">
        <v>1112</v>
      </c>
      <c r="G884" s="46" t="s">
        <v>779</v>
      </c>
      <c r="H884" s="46" t="s">
        <v>2124</v>
      </c>
      <c r="I884" s="45" t="s">
        <v>1633</v>
      </c>
      <c r="J884" s="59">
        <v>45627</v>
      </c>
      <c r="K884" s="72">
        <v>134472.89000000001</v>
      </c>
      <c r="L884" s="72">
        <v>11280437.266559999</v>
      </c>
      <c r="M884" s="72">
        <f>IFERROR(VLOOKUP(C884,'CapEx by WBS and CSA'!$A$3:$P$372,16,FALSE),0)</f>
        <v>11259869.601642253</v>
      </c>
      <c r="N884" s="71"/>
      <c r="O884" s="45" t="s">
        <v>2108</v>
      </c>
      <c r="P884" s="45" t="s">
        <v>2924</v>
      </c>
    </row>
    <row r="885" spans="1:16" s="41" customFormat="1" x14ac:dyDescent="0.25">
      <c r="A885" s="41">
        <f>IFERROR(VLOOKUP($C885,'CapEx by WBS and CSA'!$A$3:$C$372,2,FALSE),0)</f>
        <v>0</v>
      </c>
      <c r="B885" s="41">
        <f>IFERROR(VLOOKUP($C885,'CapEx by WBS and CSA'!$A$3:$C$372,3,FALSE),0)</f>
        <v>0</v>
      </c>
      <c r="C885" s="46" t="s">
        <v>2925</v>
      </c>
      <c r="D885" s="46">
        <v>4022</v>
      </c>
      <c r="E885" s="46" t="s">
        <v>1178</v>
      </c>
      <c r="F885" s="46" t="s">
        <v>1112</v>
      </c>
      <c r="G885" s="46" t="s">
        <v>779</v>
      </c>
      <c r="H885" s="46" t="s">
        <v>2124</v>
      </c>
      <c r="I885" s="45" t="s">
        <v>1633</v>
      </c>
      <c r="J885" s="59">
        <v>45566</v>
      </c>
      <c r="K885" s="72">
        <v>1301464.5</v>
      </c>
      <c r="L885" s="72">
        <v>4674915.3006600002</v>
      </c>
      <c r="M885" s="72">
        <f>IFERROR(VLOOKUP(C885,'CapEx by WBS and CSA'!$A$3:$P$372,16,FALSE),0)</f>
        <v>0</v>
      </c>
      <c r="N885" s="71"/>
      <c r="O885" s="45" t="s">
        <v>2108</v>
      </c>
      <c r="P885" s="45" t="s">
        <v>2803</v>
      </c>
    </row>
    <row r="886" spans="1:16" s="41" customFormat="1" x14ac:dyDescent="0.25">
      <c r="A886" s="41">
        <f>IFERROR(VLOOKUP($C886,'CapEx by WBS and CSA'!$A$3:$C$372,2,FALSE),0)</f>
        <v>0</v>
      </c>
      <c r="B886" s="41">
        <f>IFERROR(VLOOKUP($C886,'CapEx by WBS and CSA'!$A$3:$C$372,3,FALSE),0)</f>
        <v>0</v>
      </c>
      <c r="C886" s="46" t="s">
        <v>2926</v>
      </c>
      <c r="D886" s="46">
        <v>4022</v>
      </c>
      <c r="E886" s="46" t="s">
        <v>1178</v>
      </c>
      <c r="F886" s="46" t="s">
        <v>1112</v>
      </c>
      <c r="G886" s="46" t="s">
        <v>779</v>
      </c>
      <c r="H886" s="46" t="s">
        <v>2124</v>
      </c>
      <c r="I886" s="45" t="s">
        <v>1633</v>
      </c>
      <c r="J886" s="59">
        <v>45627</v>
      </c>
      <c r="K886" s="72">
        <v>0</v>
      </c>
      <c r="L886" s="72">
        <v>0</v>
      </c>
      <c r="M886" s="72">
        <f>IFERROR(VLOOKUP(C886,'CapEx by WBS and CSA'!$A$3:$P$372,16,FALSE),0)</f>
        <v>0</v>
      </c>
      <c r="N886" s="71"/>
      <c r="O886" s="45" t="s">
        <v>2108</v>
      </c>
      <c r="P886" s="45" t="s">
        <v>2803</v>
      </c>
    </row>
    <row r="887" spans="1:16" s="41" customFormat="1" x14ac:dyDescent="0.25">
      <c r="A887" s="41" t="str">
        <f>IFERROR(VLOOKUP($C887,'CapEx by WBS and CSA'!$A$3:$C$372,2,FALSE),0)</f>
        <v>CSA0002</v>
      </c>
      <c r="B887" s="41" t="str">
        <f>IFERROR(VLOOKUP($C887,'CapEx by WBS and CSA'!$A$3:$C$372,3,FALSE),0)</f>
        <v>Energize Eastside</v>
      </c>
      <c r="C887" s="46" t="s">
        <v>255</v>
      </c>
      <c r="D887" s="46">
        <v>4022</v>
      </c>
      <c r="E887" s="46" t="s">
        <v>1178</v>
      </c>
      <c r="F887" s="46" t="s">
        <v>1112</v>
      </c>
      <c r="G887" s="46" t="s">
        <v>779</v>
      </c>
      <c r="H887" s="46" t="s">
        <v>2124</v>
      </c>
      <c r="I887" s="45" t="s">
        <v>1638</v>
      </c>
      <c r="J887" s="56" t="s">
        <v>2927</v>
      </c>
      <c r="K887" s="72">
        <v>31463351.940000001</v>
      </c>
      <c r="L887" s="72">
        <v>70823657.072775602</v>
      </c>
      <c r="M887" s="72">
        <f>IFERROR(VLOOKUP(C887,'CapEx by WBS and CSA'!$A$3:$P$372,16,FALSE),0)</f>
        <v>53685938.612484366</v>
      </c>
      <c r="N887" s="71"/>
      <c r="O887" s="45" t="s">
        <v>2108</v>
      </c>
      <c r="P887" s="45" t="s">
        <v>2924</v>
      </c>
    </row>
    <row r="888" spans="1:16" s="41" customFormat="1" x14ac:dyDescent="0.25">
      <c r="A888" s="41">
        <f>IFERROR(VLOOKUP($C888,'CapEx by WBS and CSA'!$A$3:$C$372,2,FALSE),0)</f>
        <v>0</v>
      </c>
      <c r="B888" s="41">
        <f>IFERROR(VLOOKUP($C888,'CapEx by WBS and CSA'!$A$3:$C$372,3,FALSE),0)</f>
        <v>0</v>
      </c>
      <c r="C888" s="46" t="s">
        <v>2928</v>
      </c>
      <c r="D888" s="46">
        <v>4022</v>
      </c>
      <c r="E888" s="46" t="s">
        <v>1178</v>
      </c>
      <c r="F888" s="46" t="s">
        <v>1112</v>
      </c>
      <c r="G888" s="46" t="s">
        <v>779</v>
      </c>
      <c r="H888" s="46" t="s">
        <v>2124</v>
      </c>
      <c r="I888" s="45" t="s">
        <v>1633</v>
      </c>
      <c r="J888" s="59">
        <v>46357</v>
      </c>
      <c r="K888" s="72">
        <v>-56311.02</v>
      </c>
      <c r="L888" s="72">
        <v>0</v>
      </c>
      <c r="M888" s="72">
        <f>IFERROR(VLOOKUP(C888,'CapEx by WBS and CSA'!$A$3:$P$372,16,FALSE),0)</f>
        <v>0</v>
      </c>
      <c r="N888" s="45" t="s">
        <v>2094</v>
      </c>
      <c r="O888" s="45" t="s">
        <v>2091</v>
      </c>
      <c r="P888" s="71"/>
    </row>
    <row r="889" spans="1:16" s="41" customFormat="1" x14ac:dyDescent="0.25">
      <c r="A889" s="41">
        <f>IFERROR(VLOOKUP($C889,'CapEx by WBS and CSA'!$A$3:$C$372,2,FALSE),0)</f>
        <v>0</v>
      </c>
      <c r="B889" s="41">
        <f>IFERROR(VLOOKUP($C889,'CapEx by WBS and CSA'!$A$3:$C$372,3,FALSE),0)</f>
        <v>0</v>
      </c>
      <c r="C889" s="46" t="s">
        <v>2929</v>
      </c>
      <c r="D889" s="46">
        <v>4022</v>
      </c>
      <c r="E889" s="46" t="s">
        <v>1178</v>
      </c>
      <c r="F889" s="46" t="s">
        <v>1112</v>
      </c>
      <c r="G889" s="46" t="s">
        <v>779</v>
      </c>
      <c r="H889" s="46" t="s">
        <v>2124</v>
      </c>
      <c r="I889" s="45">
        <v>0</v>
      </c>
      <c r="J889" s="71"/>
      <c r="K889" s="72">
        <v>0</v>
      </c>
      <c r="L889" s="72">
        <v>0</v>
      </c>
      <c r="M889" s="72">
        <f>IFERROR(VLOOKUP(C889,'CapEx by WBS and CSA'!$A$3:$P$372,16,FALSE),0)</f>
        <v>0</v>
      </c>
      <c r="N889" s="45" t="s">
        <v>2094</v>
      </c>
      <c r="O889" s="45" t="s">
        <v>2091</v>
      </c>
      <c r="P889" s="71"/>
    </row>
    <row r="890" spans="1:16" s="41" customFormat="1" x14ac:dyDescent="0.25">
      <c r="A890" s="41">
        <f>IFERROR(VLOOKUP($C890,'CapEx by WBS and CSA'!$A$3:$C$372,2,FALSE),0)</f>
        <v>0</v>
      </c>
      <c r="B890" s="41">
        <f>IFERROR(VLOOKUP($C890,'CapEx by WBS and CSA'!$A$3:$C$372,3,FALSE),0)</f>
        <v>0</v>
      </c>
      <c r="C890" s="46" t="s">
        <v>2930</v>
      </c>
      <c r="D890" s="46">
        <v>4022</v>
      </c>
      <c r="E890" s="46" t="s">
        <v>1178</v>
      </c>
      <c r="F890" s="46" t="s">
        <v>1112</v>
      </c>
      <c r="G890" s="46" t="s">
        <v>779</v>
      </c>
      <c r="H890" s="46" t="s">
        <v>2089</v>
      </c>
      <c r="I890" s="45" t="s">
        <v>1633</v>
      </c>
      <c r="J890" s="59">
        <v>44896</v>
      </c>
      <c r="K890" s="72">
        <v>0</v>
      </c>
      <c r="L890" s="72">
        <v>0</v>
      </c>
      <c r="M890" s="72">
        <f>IFERROR(VLOOKUP(C890,'CapEx by WBS and CSA'!$A$3:$P$372,16,FALSE),0)</f>
        <v>0</v>
      </c>
      <c r="N890" s="45" t="s">
        <v>2094</v>
      </c>
      <c r="O890" s="45" t="s">
        <v>2091</v>
      </c>
      <c r="P890" s="71"/>
    </row>
    <row r="891" spans="1:16" s="41" customFormat="1" x14ac:dyDescent="0.25">
      <c r="A891" s="41">
        <f>IFERROR(VLOOKUP($C891,'CapEx by WBS and CSA'!$A$3:$C$372,2,FALSE),0)</f>
        <v>0</v>
      </c>
      <c r="B891" s="41">
        <f>IFERROR(VLOOKUP($C891,'CapEx by WBS and CSA'!$A$3:$C$372,3,FALSE),0)</f>
        <v>0</v>
      </c>
      <c r="C891" s="46" t="s">
        <v>2931</v>
      </c>
      <c r="D891" s="46">
        <v>4588</v>
      </c>
      <c r="E891" s="46" t="s">
        <v>1381</v>
      </c>
      <c r="F891" s="46" t="s">
        <v>1112</v>
      </c>
      <c r="G891" s="46" t="s">
        <v>779</v>
      </c>
      <c r="H891" s="46" t="s">
        <v>2089</v>
      </c>
      <c r="I891" s="45" t="s">
        <v>1638</v>
      </c>
      <c r="J891" s="59" t="s">
        <v>2118</v>
      </c>
      <c r="K891" s="72">
        <v>8244504.7599999998</v>
      </c>
      <c r="L891" s="72">
        <v>9600000.0099359993</v>
      </c>
      <c r="M891" s="72">
        <f>IFERROR(VLOOKUP(C891,'CapEx by WBS and CSA'!$A$3:$P$372,16,FALSE),0)</f>
        <v>0</v>
      </c>
      <c r="N891" s="71"/>
      <c r="O891" s="71"/>
      <c r="P891" s="45" t="s">
        <v>2763</v>
      </c>
    </row>
    <row r="892" spans="1:16" s="41" customFormat="1" x14ac:dyDescent="0.25">
      <c r="A892" s="41" t="str">
        <f>IFERROR(VLOOKUP($C892,'CapEx by WBS and CSA'!$A$3:$C$372,2,FALSE),0)</f>
        <v>CSA0094</v>
      </c>
      <c r="B892" s="41" t="str">
        <f>IFERROR(VLOOKUP($C892,'CapEx by WBS and CSA'!$A$3:$C$372,3,FALSE),0)</f>
        <v>Grid Modernization: Automation</v>
      </c>
      <c r="C892" s="46" t="s">
        <v>256</v>
      </c>
      <c r="D892" s="46">
        <v>4588</v>
      </c>
      <c r="E892" s="46" t="s">
        <v>1381</v>
      </c>
      <c r="F892" s="46" t="s">
        <v>1112</v>
      </c>
      <c r="G892" s="46" t="s">
        <v>779</v>
      </c>
      <c r="H892" s="46" t="s">
        <v>2089</v>
      </c>
      <c r="I892" s="45" t="s">
        <v>1638</v>
      </c>
      <c r="J892" s="59" t="s">
        <v>2118</v>
      </c>
      <c r="K892" s="72">
        <v>786934.05</v>
      </c>
      <c r="L892" s="72">
        <v>1999999.9938707999</v>
      </c>
      <c r="M892" s="72">
        <f>IFERROR(VLOOKUP(C892,'CapEx by WBS and CSA'!$A$3:$P$372,16,FALSE),0)</f>
        <v>23099431.888025314</v>
      </c>
      <c r="N892" s="71"/>
      <c r="O892" s="71"/>
      <c r="P892" s="45" t="s">
        <v>2763</v>
      </c>
    </row>
    <row r="893" spans="1:16" s="41" customFormat="1" x14ac:dyDescent="0.25">
      <c r="A893" s="41" t="str">
        <f>IFERROR(VLOOKUP($C893,'CapEx by WBS and CSA'!$A$3:$C$372,2,FALSE),0)</f>
        <v>CSA0055</v>
      </c>
      <c r="B893" s="41" t="str">
        <f>IFERROR(VLOOKUP($C893,'CapEx by WBS and CSA'!$A$3:$C$372,3,FALSE),0)</f>
        <v>Electric System Modeling</v>
      </c>
      <c r="C893" s="46" t="s">
        <v>257</v>
      </c>
      <c r="D893" s="46">
        <v>4588</v>
      </c>
      <c r="E893" s="46" t="s">
        <v>1381</v>
      </c>
      <c r="F893" s="46" t="s">
        <v>1112</v>
      </c>
      <c r="G893" s="46" t="s">
        <v>779</v>
      </c>
      <c r="H893" s="46" t="s">
        <v>2113</v>
      </c>
      <c r="I893" s="45" t="s">
        <v>1638</v>
      </c>
      <c r="J893" s="59" t="s">
        <v>2118</v>
      </c>
      <c r="K893" s="72">
        <v>263791.13</v>
      </c>
      <c r="L893" s="72">
        <v>399999.99401999998</v>
      </c>
      <c r="M893" s="72">
        <f>IFERROR(VLOOKUP(C893,'CapEx by WBS and CSA'!$A$3:$P$372,16,FALSE),0)</f>
        <v>2652089.9904286088</v>
      </c>
      <c r="N893" s="71"/>
      <c r="O893" s="71"/>
      <c r="P893" s="45" t="s">
        <v>2763</v>
      </c>
    </row>
    <row r="894" spans="1:16" s="41" customFormat="1" x14ac:dyDescent="0.25">
      <c r="A894" s="41" t="str">
        <f>IFERROR(VLOOKUP($C894,'CapEx by WBS and CSA'!$A$3:$C$372,2,FALSE),0)</f>
        <v>CSA0094</v>
      </c>
      <c r="B894" s="41" t="str">
        <f>IFERROR(VLOOKUP($C894,'CapEx by WBS and CSA'!$A$3:$C$372,3,FALSE),0)</f>
        <v>Grid Modernization: Automation</v>
      </c>
      <c r="C894" s="46" t="s">
        <v>258</v>
      </c>
      <c r="D894" s="46">
        <v>4588</v>
      </c>
      <c r="E894" s="46" t="s">
        <v>1381</v>
      </c>
      <c r="F894" s="46" t="s">
        <v>1112</v>
      </c>
      <c r="G894" s="46" t="s">
        <v>779</v>
      </c>
      <c r="H894" s="46" t="s">
        <v>2113</v>
      </c>
      <c r="I894" s="45" t="s">
        <v>1638</v>
      </c>
      <c r="J894" s="56" t="s">
        <v>2932</v>
      </c>
      <c r="K894" s="72">
        <v>1199434.4800000002</v>
      </c>
      <c r="L894" s="72">
        <v>5400000.2070984002</v>
      </c>
      <c r="M894" s="72">
        <f>IFERROR(VLOOKUP(C894,'CapEx by WBS and CSA'!$A$3:$P$372,16,FALSE),0)</f>
        <v>111299897.7066486</v>
      </c>
      <c r="N894" s="45" t="s">
        <v>2667</v>
      </c>
      <c r="O894" s="45" t="s">
        <v>2091</v>
      </c>
      <c r="P894" s="71"/>
    </row>
    <row r="895" spans="1:16" s="41" customFormat="1" x14ac:dyDescent="0.25">
      <c r="A895" s="41">
        <f>IFERROR(VLOOKUP($C895,'CapEx by WBS and CSA'!$A$3:$C$372,2,FALSE),0)</f>
        <v>0</v>
      </c>
      <c r="B895" s="41">
        <f>IFERROR(VLOOKUP($C895,'CapEx by WBS and CSA'!$A$3:$C$372,3,FALSE),0)</f>
        <v>0</v>
      </c>
      <c r="C895" s="46" t="s">
        <v>2933</v>
      </c>
      <c r="D895" s="46">
        <v>4022</v>
      </c>
      <c r="E895" s="46" t="s">
        <v>1178</v>
      </c>
      <c r="F895" s="46" t="s">
        <v>1112</v>
      </c>
      <c r="G895" s="46" t="s">
        <v>779</v>
      </c>
      <c r="H895" s="46" t="s">
        <v>2117</v>
      </c>
      <c r="I895" s="45" t="s">
        <v>1633</v>
      </c>
      <c r="J895" s="59">
        <v>43678</v>
      </c>
      <c r="K895" s="72">
        <v>0</v>
      </c>
      <c r="L895" s="72">
        <v>0</v>
      </c>
      <c r="M895" s="72">
        <f>IFERROR(VLOOKUP(C895,'CapEx by WBS and CSA'!$A$3:$P$372,16,FALSE),0)</f>
        <v>0</v>
      </c>
      <c r="N895" s="45" t="s">
        <v>2094</v>
      </c>
      <c r="O895" s="45" t="s">
        <v>2091</v>
      </c>
      <c r="P895" s="71"/>
    </row>
    <row r="896" spans="1:16" s="41" customFormat="1" x14ac:dyDescent="0.25">
      <c r="A896" s="41">
        <f>IFERROR(VLOOKUP($C896,'CapEx by WBS and CSA'!$A$3:$C$372,2,FALSE),0)</f>
        <v>0</v>
      </c>
      <c r="B896" s="41">
        <f>IFERROR(VLOOKUP($C896,'CapEx by WBS and CSA'!$A$3:$C$372,3,FALSE),0)</f>
        <v>0</v>
      </c>
      <c r="C896" s="46" t="s">
        <v>2934</v>
      </c>
      <c r="D896" s="46">
        <v>4022</v>
      </c>
      <c r="E896" s="46" t="s">
        <v>1178</v>
      </c>
      <c r="F896" s="46" t="s">
        <v>1112</v>
      </c>
      <c r="G896" s="46" t="s">
        <v>779</v>
      </c>
      <c r="H896" s="46" t="s">
        <v>2117</v>
      </c>
      <c r="I896" s="45" t="s">
        <v>1633</v>
      </c>
      <c r="J896" s="59">
        <v>43678</v>
      </c>
      <c r="K896" s="72">
        <v>0</v>
      </c>
      <c r="L896" s="72">
        <v>0</v>
      </c>
      <c r="M896" s="72">
        <f>IFERROR(VLOOKUP(C896,'CapEx by WBS and CSA'!$A$3:$P$372,16,FALSE),0)</f>
        <v>0</v>
      </c>
      <c r="N896" s="45" t="s">
        <v>2094</v>
      </c>
      <c r="O896" s="45" t="s">
        <v>2091</v>
      </c>
      <c r="P896" s="71"/>
    </row>
    <row r="897" spans="1:16" s="41" customFormat="1" x14ac:dyDescent="0.25">
      <c r="A897" s="41">
        <f>IFERROR(VLOOKUP($C897,'CapEx by WBS and CSA'!$A$3:$C$372,2,FALSE),0)</f>
        <v>0</v>
      </c>
      <c r="B897" s="41">
        <f>IFERROR(VLOOKUP($C897,'CapEx by WBS and CSA'!$A$3:$C$372,3,FALSE),0)</f>
        <v>0</v>
      </c>
      <c r="C897" s="46" t="s">
        <v>2935</v>
      </c>
      <c r="D897" s="46">
        <v>4022</v>
      </c>
      <c r="E897" s="46" t="s">
        <v>1178</v>
      </c>
      <c r="F897" s="46" t="s">
        <v>1112</v>
      </c>
      <c r="G897" s="46" t="s">
        <v>779</v>
      </c>
      <c r="H897" s="46" t="s">
        <v>2117</v>
      </c>
      <c r="I897" s="45" t="s">
        <v>1633</v>
      </c>
      <c r="J897" s="59">
        <v>43678</v>
      </c>
      <c r="K897" s="72">
        <v>0</v>
      </c>
      <c r="L897" s="72">
        <v>0</v>
      </c>
      <c r="M897" s="72">
        <f>IFERROR(VLOOKUP(C897,'CapEx by WBS and CSA'!$A$3:$P$372,16,FALSE),0)</f>
        <v>0</v>
      </c>
      <c r="N897" s="45" t="s">
        <v>2094</v>
      </c>
      <c r="O897" s="45" t="s">
        <v>2091</v>
      </c>
      <c r="P897" s="71"/>
    </row>
    <row r="898" spans="1:16" s="41" customFormat="1" x14ac:dyDescent="0.25">
      <c r="A898" s="41">
        <f>IFERROR(VLOOKUP($C898,'CapEx by WBS and CSA'!$A$3:$C$372,2,FALSE),0)</f>
        <v>0</v>
      </c>
      <c r="B898" s="41">
        <f>IFERROR(VLOOKUP($C898,'CapEx by WBS and CSA'!$A$3:$C$372,3,FALSE),0)</f>
        <v>0</v>
      </c>
      <c r="C898" s="46" t="s">
        <v>2936</v>
      </c>
      <c r="D898" s="46">
        <v>4022</v>
      </c>
      <c r="E898" s="46" t="s">
        <v>1178</v>
      </c>
      <c r="F898" s="46" t="s">
        <v>1112</v>
      </c>
      <c r="G898" s="46" t="s">
        <v>779</v>
      </c>
      <c r="H898" s="46" t="s">
        <v>2089</v>
      </c>
      <c r="I898" s="45" t="s">
        <v>1633</v>
      </c>
      <c r="J898" s="59">
        <v>43678</v>
      </c>
      <c r="K898" s="72">
        <v>0</v>
      </c>
      <c r="L898" s="72">
        <v>0</v>
      </c>
      <c r="M898" s="72">
        <f>IFERROR(VLOOKUP(C898,'CapEx by WBS and CSA'!$A$3:$P$372,16,FALSE),0)</f>
        <v>0</v>
      </c>
      <c r="N898" s="45" t="s">
        <v>2094</v>
      </c>
      <c r="O898" s="45" t="s">
        <v>2091</v>
      </c>
      <c r="P898" s="71"/>
    </row>
    <row r="899" spans="1:16" s="41" customFormat="1" x14ac:dyDescent="0.25">
      <c r="A899" s="41">
        <f>IFERROR(VLOOKUP($C899,'CapEx by WBS and CSA'!$A$3:$C$372,2,FALSE),0)</f>
        <v>0</v>
      </c>
      <c r="B899" s="41">
        <f>IFERROR(VLOOKUP($C899,'CapEx by WBS and CSA'!$A$3:$C$372,3,FALSE),0)</f>
        <v>0</v>
      </c>
      <c r="C899" s="46" t="s">
        <v>2937</v>
      </c>
      <c r="D899" s="46">
        <v>4022</v>
      </c>
      <c r="E899" s="46" t="s">
        <v>1178</v>
      </c>
      <c r="F899" s="46" t="s">
        <v>1112</v>
      </c>
      <c r="G899" s="46" t="s">
        <v>779</v>
      </c>
      <c r="H899" s="46" t="s">
        <v>2117</v>
      </c>
      <c r="I899" s="45" t="s">
        <v>1633</v>
      </c>
      <c r="J899" s="59">
        <v>43466</v>
      </c>
      <c r="K899" s="72">
        <v>0</v>
      </c>
      <c r="L899" s="72">
        <v>0</v>
      </c>
      <c r="M899" s="72">
        <f>IFERROR(VLOOKUP(C899,'CapEx by WBS and CSA'!$A$3:$P$372,16,FALSE),0)</f>
        <v>0</v>
      </c>
      <c r="N899" s="45" t="s">
        <v>2094</v>
      </c>
      <c r="O899" s="45" t="s">
        <v>2091</v>
      </c>
      <c r="P899" s="71"/>
    </row>
    <row r="900" spans="1:16" s="41" customFormat="1" x14ac:dyDescent="0.25">
      <c r="A900" s="41">
        <f>IFERROR(VLOOKUP($C900,'CapEx by WBS and CSA'!$A$3:$C$372,2,FALSE),0)</f>
        <v>0</v>
      </c>
      <c r="B900" s="41">
        <f>IFERROR(VLOOKUP($C900,'CapEx by WBS and CSA'!$A$3:$C$372,3,FALSE),0)</f>
        <v>0</v>
      </c>
      <c r="C900" s="46" t="s">
        <v>2938</v>
      </c>
      <c r="D900" s="46">
        <v>4022</v>
      </c>
      <c r="E900" s="46" t="s">
        <v>1178</v>
      </c>
      <c r="F900" s="46" t="s">
        <v>1112</v>
      </c>
      <c r="G900" s="46" t="s">
        <v>779</v>
      </c>
      <c r="H900" s="46" t="s">
        <v>2197</v>
      </c>
      <c r="I900" s="45" t="s">
        <v>1633</v>
      </c>
      <c r="J900" s="59">
        <v>43466</v>
      </c>
      <c r="K900" s="72">
        <v>0</v>
      </c>
      <c r="L900" s="72">
        <v>0</v>
      </c>
      <c r="M900" s="72">
        <f>IFERROR(VLOOKUP(C900,'CapEx by WBS and CSA'!$A$3:$P$372,16,FALSE),0)</f>
        <v>0</v>
      </c>
      <c r="N900" s="45" t="s">
        <v>2094</v>
      </c>
      <c r="O900" s="45" t="s">
        <v>2091</v>
      </c>
      <c r="P900" s="71"/>
    </row>
    <row r="901" spans="1:16" s="41" customFormat="1" x14ac:dyDescent="0.25">
      <c r="A901" s="41">
        <f>IFERROR(VLOOKUP($C901,'CapEx by WBS and CSA'!$A$3:$C$372,2,FALSE),0)</f>
        <v>0</v>
      </c>
      <c r="B901" s="41">
        <f>IFERROR(VLOOKUP($C901,'CapEx by WBS and CSA'!$A$3:$C$372,3,FALSE),0)</f>
        <v>0</v>
      </c>
      <c r="C901" s="46" t="s">
        <v>2939</v>
      </c>
      <c r="D901" s="46">
        <v>4022</v>
      </c>
      <c r="E901" s="46" t="s">
        <v>1178</v>
      </c>
      <c r="F901" s="46" t="s">
        <v>1112</v>
      </c>
      <c r="G901" s="46" t="s">
        <v>779</v>
      </c>
      <c r="H901" s="46" t="s">
        <v>2117</v>
      </c>
      <c r="I901" s="45" t="s">
        <v>1633</v>
      </c>
      <c r="J901" s="59">
        <v>43466</v>
      </c>
      <c r="K901" s="72">
        <v>0</v>
      </c>
      <c r="L901" s="72">
        <v>0</v>
      </c>
      <c r="M901" s="72">
        <f>IFERROR(VLOOKUP(C901,'CapEx by WBS and CSA'!$A$3:$P$372,16,FALSE),0)</f>
        <v>0</v>
      </c>
      <c r="N901" s="45" t="s">
        <v>2094</v>
      </c>
      <c r="O901" s="45" t="s">
        <v>2091</v>
      </c>
      <c r="P901" s="71"/>
    </row>
    <row r="902" spans="1:16" s="41" customFormat="1" x14ac:dyDescent="0.25">
      <c r="A902" s="41">
        <f>IFERROR(VLOOKUP($C902,'CapEx by WBS and CSA'!$A$3:$C$372,2,FALSE),0)</f>
        <v>0</v>
      </c>
      <c r="B902" s="41">
        <f>IFERROR(VLOOKUP($C902,'CapEx by WBS and CSA'!$A$3:$C$372,3,FALSE),0)</f>
        <v>0</v>
      </c>
      <c r="C902" s="46" t="s">
        <v>2940</v>
      </c>
      <c r="D902" s="46">
        <v>4022</v>
      </c>
      <c r="E902" s="46" t="s">
        <v>1178</v>
      </c>
      <c r="F902" s="46" t="s">
        <v>1112</v>
      </c>
      <c r="G902" s="46" t="s">
        <v>779</v>
      </c>
      <c r="H902" s="46" t="s">
        <v>2117</v>
      </c>
      <c r="I902" s="45" t="s">
        <v>1633</v>
      </c>
      <c r="J902" s="59">
        <v>44531</v>
      </c>
      <c r="K902" s="72">
        <v>0</v>
      </c>
      <c r="L902" s="72">
        <v>0</v>
      </c>
      <c r="M902" s="72">
        <f>IFERROR(VLOOKUP(C902,'CapEx by WBS and CSA'!$A$3:$P$372,16,FALSE),0)</f>
        <v>0</v>
      </c>
      <c r="N902" s="45" t="s">
        <v>2094</v>
      </c>
      <c r="O902" s="45" t="s">
        <v>2091</v>
      </c>
      <c r="P902" s="71"/>
    </row>
    <row r="903" spans="1:16" s="41" customFormat="1" x14ac:dyDescent="0.25">
      <c r="A903" s="41" t="str">
        <f>IFERROR(VLOOKUP($C903,'CapEx by WBS and CSA'!$A$3:$C$372,2,FALSE),0)</f>
        <v>CSA0181</v>
      </c>
      <c r="B903" s="41" t="str">
        <f>IFERROR(VLOOKUP($C903,'CapEx by WBS and CSA'!$A$3:$C$372,3,FALSE),0)</f>
        <v>Customer Construction CIAC - Electric/Gas</v>
      </c>
      <c r="C903" s="46" t="s">
        <v>259</v>
      </c>
      <c r="D903" s="46">
        <v>9900</v>
      </c>
      <c r="E903" s="46" t="s">
        <v>598</v>
      </c>
      <c r="F903" s="46" t="s">
        <v>585</v>
      </c>
      <c r="G903" s="46" t="s">
        <v>520</v>
      </c>
      <c r="H903" s="46" t="s">
        <v>2093</v>
      </c>
      <c r="I903" s="45" t="s">
        <v>1638</v>
      </c>
      <c r="J903" s="56" t="s">
        <v>2941</v>
      </c>
      <c r="K903" s="72">
        <v>-10426743.370000001</v>
      </c>
      <c r="L903" s="72">
        <v>-9000000.0000001006</v>
      </c>
      <c r="M903" s="72">
        <f>IFERROR(VLOOKUP(C903,'CapEx by WBS and CSA'!$A$3:$P$372,16,FALSE),0)</f>
        <v>-45000000</v>
      </c>
      <c r="N903" s="71"/>
      <c r="O903" s="71"/>
      <c r="P903" s="71"/>
    </row>
    <row r="904" spans="1:16" s="41" customFormat="1" x14ac:dyDescent="0.25">
      <c r="A904" s="41" t="str">
        <f>IFERROR(VLOOKUP($C904,'CapEx by WBS and CSA'!$A$3:$C$372,2,FALSE),0)</f>
        <v>CSA0029</v>
      </c>
      <c r="B904" s="41" t="str">
        <f>IFERROR(VLOOKUP($C904,'CapEx by WBS and CSA'!$A$3:$C$372,3,FALSE),0)</f>
        <v>Customer Construction - Electric</v>
      </c>
      <c r="C904" s="46" t="s">
        <v>261</v>
      </c>
      <c r="D904" s="46">
        <v>4207</v>
      </c>
      <c r="E904" s="46" t="s">
        <v>777</v>
      </c>
      <c r="F904" s="46" t="s">
        <v>777</v>
      </c>
      <c r="G904" s="46" t="s">
        <v>779</v>
      </c>
      <c r="H904" s="46" t="s">
        <v>2093</v>
      </c>
      <c r="I904" s="45" t="s">
        <v>1650</v>
      </c>
      <c r="J904" s="59" t="s">
        <v>1651</v>
      </c>
      <c r="K904" s="72">
        <v>19650.82</v>
      </c>
      <c r="L904" s="72">
        <v>1167245.1232187999</v>
      </c>
      <c r="M904" s="72">
        <f>IFERROR(VLOOKUP(C904,'CapEx by WBS and CSA'!$A$3:$P$372,16,FALSE),0)</f>
        <v>105987.47838309949</v>
      </c>
      <c r="N904" s="71"/>
      <c r="O904" s="45" t="s">
        <v>2108</v>
      </c>
      <c r="P904" s="45" t="s">
        <v>2753</v>
      </c>
    </row>
    <row r="905" spans="1:16" s="41" customFormat="1" x14ac:dyDescent="0.25">
      <c r="A905" s="41" t="str">
        <f>IFERROR(VLOOKUP($C905,'CapEx by WBS and CSA'!$A$3:$C$372,2,FALSE),0)</f>
        <v>CSA0029</v>
      </c>
      <c r="B905" s="41" t="str">
        <f>IFERROR(VLOOKUP($C905,'CapEx by WBS and CSA'!$A$3:$C$372,3,FALSE),0)</f>
        <v>Customer Construction - Electric</v>
      </c>
      <c r="C905" s="46" t="s">
        <v>262</v>
      </c>
      <c r="D905" s="46">
        <v>4207</v>
      </c>
      <c r="E905" s="46" t="s">
        <v>777</v>
      </c>
      <c r="F905" s="46" t="s">
        <v>777</v>
      </c>
      <c r="G905" s="46" t="s">
        <v>779</v>
      </c>
      <c r="H905" s="46" t="s">
        <v>2093</v>
      </c>
      <c r="I905" s="45" t="s">
        <v>1650</v>
      </c>
      <c r="J905" s="59" t="s">
        <v>1651</v>
      </c>
      <c r="K905" s="72">
        <v>4259556.74</v>
      </c>
      <c r="L905" s="72">
        <v>3280010.5812026998</v>
      </c>
      <c r="M905" s="72">
        <f>IFERROR(VLOOKUP(C905,'CapEx by WBS and CSA'!$A$3:$P$372,16,FALSE),0)</f>
        <v>17300230.6896213</v>
      </c>
      <c r="N905" s="71"/>
      <c r="O905" s="45" t="s">
        <v>2108</v>
      </c>
      <c r="P905" s="45" t="s">
        <v>2753</v>
      </c>
    </row>
    <row r="906" spans="1:16" s="41" customFormat="1" x14ac:dyDescent="0.25">
      <c r="A906" s="41" t="str">
        <f>IFERROR(VLOOKUP($C906,'CapEx by WBS and CSA'!$A$3:$C$372,2,FALSE),0)</f>
        <v>CSA0029</v>
      </c>
      <c r="B906" s="41" t="str">
        <f>IFERROR(VLOOKUP($C906,'CapEx by WBS and CSA'!$A$3:$C$372,3,FALSE),0)</f>
        <v>Customer Construction - Electric</v>
      </c>
      <c r="C906" s="46" t="s">
        <v>263</v>
      </c>
      <c r="D906" s="46">
        <v>4207</v>
      </c>
      <c r="E906" s="46" t="s">
        <v>777</v>
      </c>
      <c r="F906" s="46" t="s">
        <v>777</v>
      </c>
      <c r="G906" s="46" t="s">
        <v>779</v>
      </c>
      <c r="H906" s="46" t="s">
        <v>2093</v>
      </c>
      <c r="I906" s="45" t="s">
        <v>1650</v>
      </c>
      <c r="J906" s="59" t="s">
        <v>1651</v>
      </c>
      <c r="K906" s="72">
        <v>5784058.1799999997</v>
      </c>
      <c r="L906" s="72">
        <v>7536575.0085167997</v>
      </c>
      <c r="M906" s="72">
        <f>IFERROR(VLOOKUP(C906,'CapEx by WBS and CSA'!$A$3:$P$372,16,FALSE),0)</f>
        <v>36069214.608350389</v>
      </c>
      <c r="N906" s="71"/>
      <c r="O906" s="45" t="s">
        <v>2108</v>
      </c>
      <c r="P906" s="45" t="s">
        <v>2753</v>
      </c>
    </row>
    <row r="907" spans="1:16" s="41" customFormat="1" x14ac:dyDescent="0.25">
      <c r="A907" s="41" t="str">
        <f>IFERROR(VLOOKUP($C907,'CapEx by WBS and CSA'!$A$3:$C$372,2,FALSE),0)</f>
        <v>CSA0029</v>
      </c>
      <c r="B907" s="41" t="str">
        <f>IFERROR(VLOOKUP($C907,'CapEx by WBS and CSA'!$A$3:$C$372,3,FALSE),0)</f>
        <v>Customer Construction - Electric</v>
      </c>
      <c r="C907" s="46" t="s">
        <v>264</v>
      </c>
      <c r="D907" s="46">
        <v>4207</v>
      </c>
      <c r="E907" s="46" t="s">
        <v>777</v>
      </c>
      <c r="F907" s="46" t="s">
        <v>777</v>
      </c>
      <c r="G907" s="46" t="s">
        <v>779</v>
      </c>
      <c r="H907" s="46" t="s">
        <v>2093</v>
      </c>
      <c r="I907" s="45" t="s">
        <v>1650</v>
      </c>
      <c r="J907" s="59" t="s">
        <v>1651</v>
      </c>
      <c r="K907" s="72">
        <v>457681.73000000004</v>
      </c>
      <c r="L907" s="72">
        <v>398939.44654799998</v>
      </c>
      <c r="M907" s="72">
        <f>IFERROR(VLOOKUP(C907,'CapEx by WBS and CSA'!$A$3:$P$372,16,FALSE),0)</f>
        <v>12841821.330109488</v>
      </c>
      <c r="N907" s="71"/>
      <c r="O907" s="45" t="s">
        <v>2108</v>
      </c>
      <c r="P907" s="45" t="s">
        <v>2753</v>
      </c>
    </row>
    <row r="908" spans="1:16" s="41" customFormat="1" x14ac:dyDescent="0.25">
      <c r="A908" s="41" t="str">
        <f>IFERROR(VLOOKUP($C908,'CapEx by WBS and CSA'!$A$3:$C$372,2,FALSE),0)</f>
        <v>CSA0029</v>
      </c>
      <c r="B908" s="41" t="str">
        <f>IFERROR(VLOOKUP($C908,'CapEx by WBS and CSA'!$A$3:$C$372,3,FALSE),0)</f>
        <v>Customer Construction - Electric</v>
      </c>
      <c r="C908" s="46" t="s">
        <v>265</v>
      </c>
      <c r="D908" s="46">
        <v>4207</v>
      </c>
      <c r="E908" s="46" t="s">
        <v>777</v>
      </c>
      <c r="F908" s="46" t="s">
        <v>777</v>
      </c>
      <c r="G908" s="46" t="s">
        <v>779</v>
      </c>
      <c r="H908" s="46" t="s">
        <v>2093</v>
      </c>
      <c r="I908" s="45" t="s">
        <v>1650</v>
      </c>
      <c r="J908" s="59" t="s">
        <v>1651</v>
      </c>
      <c r="K908" s="72">
        <v>17785416.829999998</v>
      </c>
      <c r="L908" s="72">
        <v>21797809.1537508</v>
      </c>
      <c r="M908" s="72">
        <f>IFERROR(VLOOKUP(C908,'CapEx by WBS and CSA'!$A$3:$P$372,16,FALSE),0)</f>
        <v>115875404.11331485</v>
      </c>
      <c r="N908" s="71"/>
      <c r="O908" s="45" t="s">
        <v>2108</v>
      </c>
      <c r="P908" s="45" t="s">
        <v>2753</v>
      </c>
    </row>
    <row r="909" spans="1:16" s="41" customFormat="1" x14ac:dyDescent="0.25">
      <c r="A909" s="41" t="str">
        <f>IFERROR(VLOOKUP($C909,'CapEx by WBS and CSA'!$A$3:$C$372,2,FALSE),0)</f>
        <v>CSA0029</v>
      </c>
      <c r="B909" s="41" t="str">
        <f>IFERROR(VLOOKUP($C909,'CapEx by WBS and CSA'!$A$3:$C$372,3,FALSE),0)</f>
        <v>Customer Construction - Electric</v>
      </c>
      <c r="C909" s="46" t="s">
        <v>266</v>
      </c>
      <c r="D909" s="46">
        <v>4207</v>
      </c>
      <c r="E909" s="46" t="s">
        <v>777</v>
      </c>
      <c r="F909" s="46" t="s">
        <v>777</v>
      </c>
      <c r="G909" s="46" t="s">
        <v>779</v>
      </c>
      <c r="H909" s="46" t="s">
        <v>2093</v>
      </c>
      <c r="I909" s="45" t="s">
        <v>1650</v>
      </c>
      <c r="J909" s="59" t="s">
        <v>1651</v>
      </c>
      <c r="K909" s="72">
        <v>5769283.0800000001</v>
      </c>
      <c r="L909" s="72">
        <v>5874284.7584654996</v>
      </c>
      <c r="M909" s="72">
        <f>IFERROR(VLOOKUP(C909,'CapEx by WBS and CSA'!$A$3:$P$372,16,FALSE),0)</f>
        <v>32929131.146844629</v>
      </c>
      <c r="N909" s="71"/>
      <c r="O909" s="45" t="s">
        <v>2108</v>
      </c>
      <c r="P909" s="45" t="s">
        <v>2753</v>
      </c>
    </row>
    <row r="910" spans="1:16" s="41" customFormat="1" x14ac:dyDescent="0.25">
      <c r="A910" s="41" t="str">
        <f>IFERROR(VLOOKUP($C910,'CapEx by WBS and CSA'!$A$3:$C$372,2,FALSE),0)</f>
        <v>CSA0029</v>
      </c>
      <c r="B910" s="41" t="str">
        <f>IFERROR(VLOOKUP($C910,'CapEx by WBS and CSA'!$A$3:$C$372,3,FALSE),0)</f>
        <v>Customer Construction - Electric</v>
      </c>
      <c r="C910" s="46" t="s">
        <v>267</v>
      </c>
      <c r="D910" s="46">
        <v>4207</v>
      </c>
      <c r="E910" s="46" t="s">
        <v>777</v>
      </c>
      <c r="F910" s="46" t="s">
        <v>777</v>
      </c>
      <c r="G910" s="46" t="s">
        <v>779</v>
      </c>
      <c r="H910" s="46" t="s">
        <v>2093</v>
      </c>
      <c r="I910" s="45" t="s">
        <v>1650</v>
      </c>
      <c r="J910" s="59" t="s">
        <v>1651</v>
      </c>
      <c r="K910" s="72">
        <v>10647884.17</v>
      </c>
      <c r="L910" s="72">
        <v>17104987.266624</v>
      </c>
      <c r="M910" s="72">
        <f>IFERROR(VLOOKUP(C910,'CapEx by WBS and CSA'!$A$3:$P$372,16,FALSE),0)</f>
        <v>109589713.28790924</v>
      </c>
      <c r="N910" s="71"/>
      <c r="O910" s="45" t="s">
        <v>2108</v>
      </c>
      <c r="P910" s="45" t="s">
        <v>2753</v>
      </c>
    </row>
    <row r="911" spans="1:16" s="41" customFormat="1" x14ac:dyDescent="0.25">
      <c r="A911" s="41" t="str">
        <f>IFERROR(VLOOKUP($C911,'CapEx by WBS and CSA'!$A$3:$C$372,2,FALSE),0)</f>
        <v>CSA0029</v>
      </c>
      <c r="B911" s="41" t="str">
        <f>IFERROR(VLOOKUP($C911,'CapEx by WBS and CSA'!$A$3:$C$372,3,FALSE),0)</f>
        <v>Customer Construction - Electric</v>
      </c>
      <c r="C911" s="46" t="s">
        <v>268</v>
      </c>
      <c r="D911" s="46">
        <v>4207</v>
      </c>
      <c r="E911" s="46" t="s">
        <v>777</v>
      </c>
      <c r="F911" s="46" t="s">
        <v>777</v>
      </c>
      <c r="G911" s="46" t="s">
        <v>779</v>
      </c>
      <c r="H911" s="46" t="s">
        <v>2093</v>
      </c>
      <c r="I911" s="45" t="s">
        <v>1650</v>
      </c>
      <c r="J911" s="59" t="s">
        <v>1651</v>
      </c>
      <c r="K911" s="72">
        <v>11722416.710000001</v>
      </c>
      <c r="L911" s="72">
        <v>11337273.546442499</v>
      </c>
      <c r="M911" s="72">
        <f>IFERROR(VLOOKUP(C911,'CapEx by WBS and CSA'!$A$3:$P$372,16,FALSE),0)</f>
        <v>57760357.345466875</v>
      </c>
      <c r="N911" s="71"/>
      <c r="O911" s="45" t="s">
        <v>2108</v>
      </c>
      <c r="P911" s="45" t="s">
        <v>2753</v>
      </c>
    </row>
    <row r="912" spans="1:16" s="41" customFormat="1" x14ac:dyDescent="0.25">
      <c r="A912" s="41">
        <f>IFERROR(VLOOKUP($C912,'CapEx by WBS and CSA'!$A$3:$C$372,2,FALSE),0)</f>
        <v>0</v>
      </c>
      <c r="B912" s="41">
        <f>IFERROR(VLOOKUP($C912,'CapEx by WBS and CSA'!$A$3:$C$372,3,FALSE),0)</f>
        <v>0</v>
      </c>
      <c r="C912" s="46" t="s">
        <v>2942</v>
      </c>
      <c r="D912" s="46">
        <v>4022</v>
      </c>
      <c r="E912" s="46" t="s">
        <v>1178</v>
      </c>
      <c r="F912" s="46" t="s">
        <v>1112</v>
      </c>
      <c r="G912" s="46" t="s">
        <v>779</v>
      </c>
      <c r="H912" s="46" t="s">
        <v>2117</v>
      </c>
      <c r="I912" s="45" t="s">
        <v>1633</v>
      </c>
      <c r="J912" s="59">
        <v>43466</v>
      </c>
      <c r="K912" s="72">
        <v>0</v>
      </c>
      <c r="L912" s="72">
        <v>0</v>
      </c>
      <c r="M912" s="72">
        <f>IFERROR(VLOOKUP(C912,'CapEx by WBS and CSA'!$A$3:$P$372,16,FALSE),0)</f>
        <v>0</v>
      </c>
      <c r="N912" s="45" t="s">
        <v>2094</v>
      </c>
      <c r="O912" s="45" t="s">
        <v>2091</v>
      </c>
      <c r="P912" s="71"/>
    </row>
    <row r="913" spans="1:16" s="41" customFormat="1" x14ac:dyDescent="0.25">
      <c r="A913" s="41">
        <f>IFERROR(VLOOKUP($C913,'CapEx by WBS and CSA'!$A$3:$C$372,2,FALSE),0)</f>
        <v>0</v>
      </c>
      <c r="B913" s="41">
        <f>IFERROR(VLOOKUP($C913,'CapEx by WBS and CSA'!$A$3:$C$372,3,FALSE),0)</f>
        <v>0</v>
      </c>
      <c r="C913" s="46" t="s">
        <v>2943</v>
      </c>
      <c r="D913" s="46">
        <v>4022</v>
      </c>
      <c r="E913" s="46" t="s">
        <v>1178</v>
      </c>
      <c r="F913" s="46" t="s">
        <v>1112</v>
      </c>
      <c r="G913" s="46" t="s">
        <v>779</v>
      </c>
      <c r="H913" s="46" t="s">
        <v>2124</v>
      </c>
      <c r="I913" s="45" t="s">
        <v>1638</v>
      </c>
      <c r="J913" s="59" t="s">
        <v>2944</v>
      </c>
      <c r="K913" s="72">
        <v>196170.89000000007</v>
      </c>
      <c r="L913" s="72">
        <v>0</v>
      </c>
      <c r="M913" s="72">
        <f>IFERROR(VLOOKUP(C913,'CapEx by WBS and CSA'!$A$3:$P$372,16,FALSE),0)</f>
        <v>0</v>
      </c>
      <c r="N913" s="45" t="s">
        <v>2945</v>
      </c>
      <c r="O913" s="45" t="s">
        <v>2108</v>
      </c>
      <c r="P913" s="45" t="s">
        <v>2946</v>
      </c>
    </row>
    <row r="914" spans="1:16" s="41" customFormat="1" x14ac:dyDescent="0.25">
      <c r="A914" s="41">
        <f>IFERROR(VLOOKUP($C914,'CapEx by WBS and CSA'!$A$3:$C$372,2,FALSE),0)</f>
        <v>0</v>
      </c>
      <c r="B914" s="41">
        <f>IFERROR(VLOOKUP($C914,'CapEx by WBS and CSA'!$A$3:$C$372,3,FALSE),0)</f>
        <v>0</v>
      </c>
      <c r="C914" s="46" t="s">
        <v>2947</v>
      </c>
      <c r="D914" s="46">
        <v>4022</v>
      </c>
      <c r="E914" s="46" t="s">
        <v>1178</v>
      </c>
      <c r="F914" s="46" t="s">
        <v>1112</v>
      </c>
      <c r="G914" s="46" t="s">
        <v>779</v>
      </c>
      <c r="H914" s="46" t="s">
        <v>2293</v>
      </c>
      <c r="I914" s="45" t="s">
        <v>1633</v>
      </c>
      <c r="J914" s="59">
        <v>44317</v>
      </c>
      <c r="K914" s="72">
        <v>0</v>
      </c>
      <c r="L914" s="72">
        <v>0</v>
      </c>
      <c r="M914" s="72">
        <f>IFERROR(VLOOKUP(C914,'CapEx by WBS and CSA'!$A$3:$P$372,16,FALSE),0)</f>
        <v>0</v>
      </c>
      <c r="N914" s="45" t="s">
        <v>2094</v>
      </c>
      <c r="O914" s="45" t="s">
        <v>2091</v>
      </c>
      <c r="P914" s="71"/>
    </row>
    <row r="915" spans="1:16" s="41" customFormat="1" x14ac:dyDescent="0.25">
      <c r="A915" s="41">
        <f>IFERROR(VLOOKUP($C915,'CapEx by WBS and CSA'!$A$3:$C$372,2,FALSE),0)</f>
        <v>0</v>
      </c>
      <c r="B915" s="41">
        <f>IFERROR(VLOOKUP($C915,'CapEx by WBS and CSA'!$A$3:$C$372,3,FALSE),0)</f>
        <v>0</v>
      </c>
      <c r="C915" s="46" t="s">
        <v>2948</v>
      </c>
      <c r="D915" s="46">
        <v>4022</v>
      </c>
      <c r="E915" s="46" t="s">
        <v>1178</v>
      </c>
      <c r="F915" s="46" t="s">
        <v>1112</v>
      </c>
      <c r="G915" s="46" t="s">
        <v>779</v>
      </c>
      <c r="H915" s="46" t="s">
        <v>2293</v>
      </c>
      <c r="I915" s="45" t="s">
        <v>1633</v>
      </c>
      <c r="J915" s="59">
        <v>45992</v>
      </c>
      <c r="K915" s="72">
        <v>-606960.06999999983</v>
      </c>
      <c r="L915" s="72">
        <v>0</v>
      </c>
      <c r="M915" s="72">
        <f>IFERROR(VLOOKUP(C915,'CapEx by WBS and CSA'!$A$3:$P$372,16,FALSE),0)</f>
        <v>0</v>
      </c>
      <c r="N915" s="45" t="s">
        <v>2949</v>
      </c>
      <c r="O915" s="45" t="s">
        <v>2108</v>
      </c>
      <c r="P915" s="45" t="s">
        <v>2946</v>
      </c>
    </row>
    <row r="916" spans="1:16" s="41" customFormat="1" x14ac:dyDescent="0.25">
      <c r="A916" s="41">
        <f>IFERROR(VLOOKUP($C916,'CapEx by WBS and CSA'!$A$3:$C$372,2,FALSE),0)</f>
        <v>0</v>
      </c>
      <c r="B916" s="41">
        <f>IFERROR(VLOOKUP($C916,'CapEx by WBS and CSA'!$A$3:$C$372,3,FALSE),0)</f>
        <v>0</v>
      </c>
      <c r="C916" s="46" t="s">
        <v>2950</v>
      </c>
      <c r="D916" s="46">
        <v>4022</v>
      </c>
      <c r="E916" s="46" t="s">
        <v>1178</v>
      </c>
      <c r="F916" s="46" t="s">
        <v>1112</v>
      </c>
      <c r="G916" s="46" t="s">
        <v>779</v>
      </c>
      <c r="H916" s="46" t="s">
        <v>2100</v>
      </c>
      <c r="I916" s="45" t="s">
        <v>1633</v>
      </c>
      <c r="J916" s="59">
        <v>45992</v>
      </c>
      <c r="K916" s="72">
        <v>29509.749999999996</v>
      </c>
      <c r="L916" s="72">
        <v>0</v>
      </c>
      <c r="M916" s="72">
        <f>IFERROR(VLOOKUP(C916,'CapEx by WBS and CSA'!$A$3:$P$372,16,FALSE),0)</f>
        <v>0</v>
      </c>
      <c r="N916" s="45" t="s">
        <v>2951</v>
      </c>
      <c r="O916" s="45" t="s">
        <v>2108</v>
      </c>
      <c r="P916" s="45" t="s">
        <v>2946</v>
      </c>
    </row>
    <row r="917" spans="1:16" s="41" customFormat="1" x14ac:dyDescent="0.25">
      <c r="A917" s="41" t="str">
        <f>IFERROR(VLOOKUP($C917,'CapEx by WBS and CSA'!$A$3:$C$372,2,FALSE),0)</f>
        <v>CSA0133</v>
      </c>
      <c r="B917" s="41" t="str">
        <f>IFERROR(VLOOKUP($C917,'CapEx by WBS and CSA'!$A$3:$C$372,3,FALSE),0)</f>
        <v>Public Improvement - Gas &amp; Electric</v>
      </c>
      <c r="C917" s="46" t="s">
        <v>269</v>
      </c>
      <c r="D917" s="46">
        <v>4207</v>
      </c>
      <c r="E917" s="46" t="s">
        <v>777</v>
      </c>
      <c r="F917" s="46" t="s">
        <v>777</v>
      </c>
      <c r="G917" s="46" t="s">
        <v>779</v>
      </c>
      <c r="H917" s="46" t="s">
        <v>2093</v>
      </c>
      <c r="I917" s="45" t="s">
        <v>1650</v>
      </c>
      <c r="J917" s="59" t="s">
        <v>1651</v>
      </c>
      <c r="K917" s="72">
        <v>551919.39</v>
      </c>
      <c r="L917" s="72">
        <v>6899456.4254117999</v>
      </c>
      <c r="M917" s="72">
        <f>IFERROR(VLOOKUP(C917,'CapEx by WBS and CSA'!$A$3:$P$372,16,FALSE),0)</f>
        <v>37461517.482309893</v>
      </c>
      <c r="N917" s="71"/>
      <c r="O917" s="45" t="s">
        <v>2108</v>
      </c>
      <c r="P917" s="45" t="s">
        <v>2753</v>
      </c>
    </row>
    <row r="918" spans="1:16" s="41" customFormat="1" x14ac:dyDescent="0.25">
      <c r="A918" s="41" t="str">
        <f>IFERROR(VLOOKUP($C918,'CapEx by WBS and CSA'!$A$3:$C$372,2,FALSE),0)</f>
        <v>CSA0133</v>
      </c>
      <c r="B918" s="41" t="str">
        <f>IFERROR(VLOOKUP($C918,'CapEx by WBS and CSA'!$A$3:$C$372,3,FALSE),0)</f>
        <v>Public Improvement - Gas &amp; Electric</v>
      </c>
      <c r="C918" s="46" t="s">
        <v>270</v>
      </c>
      <c r="D918" s="46">
        <v>4207</v>
      </c>
      <c r="E918" s="46" t="s">
        <v>777</v>
      </c>
      <c r="F918" s="46" t="s">
        <v>777</v>
      </c>
      <c r="G918" s="46" t="s">
        <v>779</v>
      </c>
      <c r="H918" s="46" t="s">
        <v>2093</v>
      </c>
      <c r="I918" s="45" t="s">
        <v>1650</v>
      </c>
      <c r="J918" s="59" t="s">
        <v>1651</v>
      </c>
      <c r="K918" s="72">
        <v>1783911.9899999998</v>
      </c>
      <c r="L918" s="72">
        <v>7046036.4636690002</v>
      </c>
      <c r="M918" s="72">
        <f>IFERROR(VLOOKUP(C918,'CapEx by WBS and CSA'!$A$3:$P$372,16,FALSE),0)</f>
        <v>28991029.686333094</v>
      </c>
      <c r="N918" s="71"/>
      <c r="O918" s="45" t="s">
        <v>2108</v>
      </c>
      <c r="P918" s="45" t="s">
        <v>2753</v>
      </c>
    </row>
    <row r="919" spans="1:16" s="41" customFormat="1" x14ac:dyDescent="0.25">
      <c r="A919" s="41" t="str">
        <f>IFERROR(VLOOKUP($C919,'CapEx by WBS and CSA'!$A$3:$C$372,2,FALSE),0)</f>
        <v>CSA0135</v>
      </c>
      <c r="B919" s="41" t="str">
        <f>IFERROR(VLOOKUP($C919,'CapEx by WBS and CSA'!$A$3:$C$372,3,FALSE),0)</f>
        <v>Real Estate &amp; Land Planning</v>
      </c>
      <c r="C919" s="46" t="s">
        <v>271</v>
      </c>
      <c r="D919" s="46">
        <v>4215</v>
      </c>
      <c r="E919" s="46" t="s">
        <v>1232</v>
      </c>
      <c r="F919" s="46" t="s">
        <v>777</v>
      </c>
      <c r="G919" s="46" t="s">
        <v>779</v>
      </c>
      <c r="H919" s="46" t="s">
        <v>2093</v>
      </c>
      <c r="I919" s="45" t="s">
        <v>1638</v>
      </c>
      <c r="J919" s="59" t="s">
        <v>2118</v>
      </c>
      <c r="K919" s="72">
        <v>255292.68</v>
      </c>
      <c r="L919" s="72">
        <v>313475.05560000002</v>
      </c>
      <c r="M919" s="72">
        <f>IFERROR(VLOOKUP(C919,'CapEx by WBS and CSA'!$A$3:$P$372,16,FALSE),0)</f>
        <v>2067261.852476432</v>
      </c>
      <c r="N919" s="71"/>
      <c r="O919" s="71"/>
      <c r="P919" s="45" t="s">
        <v>2884</v>
      </c>
    </row>
    <row r="920" spans="1:16" s="41" customFormat="1" x14ac:dyDescent="0.25">
      <c r="A920" s="41" t="str">
        <f>IFERROR(VLOOKUP($C920,'CapEx by WBS and CSA'!$A$3:$C$372,2,FALSE),0)</f>
        <v>CSA0133</v>
      </c>
      <c r="B920" s="41" t="str">
        <f>IFERROR(VLOOKUP($C920,'CapEx by WBS and CSA'!$A$3:$C$372,3,FALSE),0)</f>
        <v>Public Improvement - Gas &amp; Electric</v>
      </c>
      <c r="C920" s="46" t="s">
        <v>272</v>
      </c>
      <c r="D920" s="46">
        <v>4207</v>
      </c>
      <c r="E920" s="46" t="s">
        <v>777</v>
      </c>
      <c r="F920" s="46" t="s">
        <v>777</v>
      </c>
      <c r="G920" s="46" t="s">
        <v>779</v>
      </c>
      <c r="H920" s="46" t="s">
        <v>2093</v>
      </c>
      <c r="I920" s="45" t="s">
        <v>1650</v>
      </c>
      <c r="J920" s="59" t="s">
        <v>1651</v>
      </c>
      <c r="K920" s="72">
        <v>1763642.29</v>
      </c>
      <c r="L920" s="72">
        <v>6364171.7193050999</v>
      </c>
      <c r="M920" s="72">
        <f>IFERROR(VLOOKUP(C920,'CapEx by WBS and CSA'!$A$3:$P$372,16,FALSE),0)</f>
        <v>13857519.45952194</v>
      </c>
      <c r="N920" s="71"/>
      <c r="O920" s="45" t="s">
        <v>2108</v>
      </c>
      <c r="P920" s="45" t="s">
        <v>2753</v>
      </c>
    </row>
    <row r="921" spans="1:16" s="41" customFormat="1" x14ac:dyDescent="0.25">
      <c r="A921" s="41" t="str">
        <f>IFERROR(VLOOKUP($C921,'CapEx by WBS and CSA'!$A$3:$C$372,2,FALSE),0)</f>
        <v>CSA0133</v>
      </c>
      <c r="B921" s="41" t="str">
        <f>IFERROR(VLOOKUP($C921,'CapEx by WBS and CSA'!$A$3:$C$372,3,FALSE),0)</f>
        <v>Public Improvement - Gas &amp; Electric</v>
      </c>
      <c r="C921" s="46" t="s">
        <v>273</v>
      </c>
      <c r="D921" s="46">
        <v>4207</v>
      </c>
      <c r="E921" s="46" t="s">
        <v>777</v>
      </c>
      <c r="F921" s="46" t="s">
        <v>777</v>
      </c>
      <c r="G921" s="46" t="s">
        <v>779</v>
      </c>
      <c r="H921" s="46" t="s">
        <v>2093</v>
      </c>
      <c r="I921" s="45" t="s">
        <v>1650</v>
      </c>
      <c r="J921" s="59" t="s">
        <v>1651</v>
      </c>
      <c r="K921" s="72">
        <v>13083934.280000001</v>
      </c>
      <c r="L921" s="72">
        <v>16587850.612243799</v>
      </c>
      <c r="M921" s="72">
        <f>IFERROR(VLOOKUP(C921,'CapEx by WBS and CSA'!$A$3:$P$372,16,FALSE),0)</f>
        <v>104935989.01536565</v>
      </c>
      <c r="N921" s="71"/>
      <c r="O921" s="45" t="s">
        <v>2108</v>
      </c>
      <c r="P921" s="45" t="s">
        <v>2753</v>
      </c>
    </row>
    <row r="922" spans="1:16" s="41" customFormat="1" x14ac:dyDescent="0.25">
      <c r="A922" s="41" t="str">
        <f>IFERROR(VLOOKUP($C922,'CapEx by WBS and CSA'!$A$3:$C$372,2,FALSE),0)</f>
        <v>CSA0133</v>
      </c>
      <c r="B922" s="41" t="str">
        <f>IFERROR(VLOOKUP($C922,'CapEx by WBS and CSA'!$A$3:$C$372,3,FALSE),0)</f>
        <v>Public Improvement - Gas &amp; Electric</v>
      </c>
      <c r="C922" s="46" t="s">
        <v>274</v>
      </c>
      <c r="D922" s="46">
        <v>4207</v>
      </c>
      <c r="E922" s="46" t="s">
        <v>777</v>
      </c>
      <c r="F922" s="46" t="s">
        <v>777</v>
      </c>
      <c r="G922" s="46" t="s">
        <v>779</v>
      </c>
      <c r="H922" s="46" t="s">
        <v>2093</v>
      </c>
      <c r="I922" s="45" t="s">
        <v>1650</v>
      </c>
      <c r="J922" s="59" t="s">
        <v>1651</v>
      </c>
      <c r="K922" s="72">
        <v>2751351.1</v>
      </c>
      <c r="L922" s="72">
        <v>5819762.1310812002</v>
      </c>
      <c r="M922" s="72">
        <f>IFERROR(VLOOKUP(C922,'CapEx by WBS and CSA'!$A$3:$P$372,16,FALSE),0)</f>
        <v>36684593.851966642</v>
      </c>
      <c r="N922" s="71"/>
      <c r="O922" s="45" t="s">
        <v>2108</v>
      </c>
      <c r="P922" s="45" t="s">
        <v>2753</v>
      </c>
    </row>
    <row r="923" spans="1:16" s="41" customFormat="1" x14ac:dyDescent="0.25">
      <c r="A923" s="41" t="str">
        <f>IFERROR(VLOOKUP($C923,'CapEx by WBS and CSA'!$A$3:$C$372,2,FALSE),0)</f>
        <v>CSA0133</v>
      </c>
      <c r="B923" s="41" t="str">
        <f>IFERROR(VLOOKUP($C923,'CapEx by WBS and CSA'!$A$3:$C$372,3,FALSE),0)</f>
        <v>Public Improvement - Gas &amp; Electric</v>
      </c>
      <c r="C923" s="46" t="s">
        <v>275</v>
      </c>
      <c r="D923" s="46">
        <v>4207</v>
      </c>
      <c r="E923" s="46" t="s">
        <v>777</v>
      </c>
      <c r="F923" s="46" t="s">
        <v>777</v>
      </c>
      <c r="G923" s="46" t="s">
        <v>779</v>
      </c>
      <c r="H923" s="46" t="s">
        <v>2093</v>
      </c>
      <c r="I923" s="45" t="s">
        <v>1650</v>
      </c>
      <c r="J923" s="59" t="s">
        <v>1651</v>
      </c>
      <c r="K923" s="72">
        <v>1190235.4700000002</v>
      </c>
      <c r="L923" s="72">
        <v>1685419.5903030001</v>
      </c>
      <c r="M923" s="72">
        <f>IFERROR(VLOOKUP(C923,'CapEx by WBS and CSA'!$A$3:$P$372,16,FALSE),0)</f>
        <v>12467048.121697837</v>
      </c>
      <c r="N923" s="71"/>
      <c r="O923" s="45" t="s">
        <v>2108</v>
      </c>
      <c r="P923" s="45" t="s">
        <v>2753</v>
      </c>
    </row>
    <row r="924" spans="1:16" s="41" customFormat="1" x14ac:dyDescent="0.25">
      <c r="A924" s="41">
        <f>IFERROR(VLOOKUP($C924,'CapEx by WBS and CSA'!$A$3:$C$372,2,FALSE),0)</f>
        <v>0</v>
      </c>
      <c r="B924" s="41">
        <f>IFERROR(VLOOKUP($C924,'CapEx by WBS and CSA'!$A$3:$C$372,3,FALSE),0)</f>
        <v>0</v>
      </c>
      <c r="C924" s="46" t="s">
        <v>2952</v>
      </c>
      <c r="D924" s="46">
        <v>4588</v>
      </c>
      <c r="E924" s="46" t="s">
        <v>1381</v>
      </c>
      <c r="F924" s="46" t="s">
        <v>1112</v>
      </c>
      <c r="G924" s="46" t="s">
        <v>779</v>
      </c>
      <c r="H924" s="46" t="s">
        <v>2089</v>
      </c>
      <c r="I924" s="45" t="s">
        <v>1633</v>
      </c>
      <c r="J924" s="59">
        <v>45261</v>
      </c>
      <c r="K924" s="72">
        <v>0</v>
      </c>
      <c r="L924" s="72">
        <v>0</v>
      </c>
      <c r="M924" s="72">
        <f>IFERROR(VLOOKUP(C924,'CapEx by WBS and CSA'!$A$3:$P$372,16,FALSE),0)</f>
        <v>0</v>
      </c>
      <c r="N924" s="71"/>
      <c r="O924" s="71"/>
      <c r="P924" s="45" t="s">
        <v>2763</v>
      </c>
    </row>
    <row r="925" spans="1:16" s="41" customFormat="1" x14ac:dyDescent="0.25">
      <c r="A925" s="41" t="str">
        <f>IFERROR(VLOOKUP($C925,'CapEx by WBS and CSA'!$A$3:$C$372,2,FALSE),0)</f>
        <v>CSA0133</v>
      </c>
      <c r="B925" s="41" t="str">
        <f>IFERROR(VLOOKUP($C925,'CapEx by WBS and CSA'!$A$3:$C$372,3,FALSE),0)</f>
        <v>Public Improvement - Gas &amp; Electric</v>
      </c>
      <c r="C925" s="46" t="s">
        <v>276</v>
      </c>
      <c r="D925" s="46">
        <v>4207</v>
      </c>
      <c r="E925" s="46" t="s">
        <v>777</v>
      </c>
      <c r="F925" s="46" t="s">
        <v>777</v>
      </c>
      <c r="G925" s="46" t="s">
        <v>779</v>
      </c>
      <c r="H925" s="46" t="s">
        <v>2135</v>
      </c>
      <c r="I925" s="45" t="s">
        <v>1638</v>
      </c>
      <c r="J925" s="59" t="s">
        <v>2953</v>
      </c>
      <c r="K925" s="72">
        <v>2517202.87</v>
      </c>
      <c r="L925" s="72">
        <v>1134206.9879141999</v>
      </c>
      <c r="M925" s="72">
        <f>IFERROR(VLOOKUP(C925,'CapEx by WBS and CSA'!$A$3:$P$372,16,FALSE),0)</f>
        <v>26661913.523571454</v>
      </c>
      <c r="N925" s="45" t="s">
        <v>2954</v>
      </c>
      <c r="O925" s="45" t="s">
        <v>2108</v>
      </c>
      <c r="P925" s="45" t="s">
        <v>2955</v>
      </c>
    </row>
    <row r="926" spans="1:16" s="41" customFormat="1" x14ac:dyDescent="0.25">
      <c r="A926" s="41">
        <f>IFERROR(VLOOKUP($C926,'CapEx by WBS and CSA'!$A$3:$C$372,2,FALSE),0)</f>
        <v>0</v>
      </c>
      <c r="B926" s="41">
        <f>IFERROR(VLOOKUP($C926,'CapEx by WBS and CSA'!$A$3:$C$372,3,FALSE),0)</f>
        <v>0</v>
      </c>
      <c r="C926" s="46" t="s">
        <v>2956</v>
      </c>
      <c r="D926" s="46">
        <v>4022</v>
      </c>
      <c r="E926" s="46" t="s">
        <v>1178</v>
      </c>
      <c r="F926" s="46" t="s">
        <v>1112</v>
      </c>
      <c r="G926" s="46" t="s">
        <v>779</v>
      </c>
      <c r="H926" s="46" t="s">
        <v>2100</v>
      </c>
      <c r="I926" s="45" t="s">
        <v>1650</v>
      </c>
      <c r="J926" s="59" t="s">
        <v>1651</v>
      </c>
      <c r="K926" s="72">
        <v>0</v>
      </c>
      <c r="L926" s="72">
        <v>0</v>
      </c>
      <c r="M926" s="72">
        <f>IFERROR(VLOOKUP(C926,'CapEx by WBS and CSA'!$A$3:$P$372,16,FALSE),0)</f>
        <v>0</v>
      </c>
      <c r="N926" s="45" t="s">
        <v>2094</v>
      </c>
      <c r="O926" s="45" t="s">
        <v>2091</v>
      </c>
      <c r="P926" s="71"/>
    </row>
    <row r="927" spans="1:16" s="41" customFormat="1" x14ac:dyDescent="0.25">
      <c r="A927" s="41" t="str">
        <f>IFERROR(VLOOKUP($C927,'CapEx by WBS and CSA'!$A$3:$C$372,2,FALSE),0)</f>
        <v>CSA0133</v>
      </c>
      <c r="B927" s="41" t="str">
        <f>IFERROR(VLOOKUP($C927,'CapEx by WBS and CSA'!$A$3:$C$372,3,FALSE),0)</f>
        <v>Public Improvement - Gas &amp; Electric</v>
      </c>
      <c r="C927" s="46" t="s">
        <v>277</v>
      </c>
      <c r="D927" s="46">
        <v>4207</v>
      </c>
      <c r="E927" s="46" t="s">
        <v>777</v>
      </c>
      <c r="F927" s="46" t="s">
        <v>777</v>
      </c>
      <c r="G927" s="46" t="s">
        <v>779</v>
      </c>
      <c r="H927" s="46" t="s">
        <v>2100</v>
      </c>
      <c r="I927" s="45" t="s">
        <v>1633</v>
      </c>
      <c r="J927" s="59">
        <v>45992</v>
      </c>
      <c r="K927" s="72">
        <v>1578819.97</v>
      </c>
      <c r="L927" s="72">
        <v>3470015.9772000001</v>
      </c>
      <c r="M927" s="72">
        <f>IFERROR(VLOOKUP(C927,'CapEx by WBS and CSA'!$A$3:$P$372,16,FALSE),0)</f>
        <v>18011801.709174082</v>
      </c>
      <c r="N927" s="71"/>
      <c r="O927" s="71"/>
      <c r="P927" s="71"/>
    </row>
    <row r="928" spans="1:16" s="41" customFormat="1" x14ac:dyDescent="0.25">
      <c r="A928" s="41">
        <f>IFERROR(VLOOKUP($C928,'CapEx by WBS and CSA'!$A$3:$C$372,2,FALSE),0)</f>
        <v>0</v>
      </c>
      <c r="B928" s="41">
        <f>IFERROR(VLOOKUP($C928,'CapEx by WBS and CSA'!$A$3:$C$372,3,FALSE),0)</f>
        <v>0</v>
      </c>
      <c r="C928" s="46" t="s">
        <v>2957</v>
      </c>
      <c r="D928" s="46">
        <v>4022</v>
      </c>
      <c r="E928" s="46" t="s">
        <v>1178</v>
      </c>
      <c r="F928" s="46" t="s">
        <v>1112</v>
      </c>
      <c r="G928" s="46" t="s">
        <v>779</v>
      </c>
      <c r="H928" s="46" t="s">
        <v>2117</v>
      </c>
      <c r="I928" s="45">
        <v>0</v>
      </c>
      <c r="J928" s="71"/>
      <c r="K928" s="72">
        <v>0</v>
      </c>
      <c r="L928" s="72">
        <v>0</v>
      </c>
      <c r="M928" s="72">
        <f>IFERROR(VLOOKUP(C928,'CapEx by WBS and CSA'!$A$3:$P$372,16,FALSE),0)</f>
        <v>0</v>
      </c>
      <c r="N928" s="45" t="s">
        <v>2094</v>
      </c>
      <c r="O928" s="45" t="s">
        <v>2091</v>
      </c>
      <c r="P928" s="71"/>
    </row>
    <row r="929" spans="1:16" s="41" customFormat="1" x14ac:dyDescent="0.25">
      <c r="A929" s="41">
        <f>IFERROR(VLOOKUP($C929,'CapEx by WBS and CSA'!$A$3:$C$372,2,FALSE),0)</f>
        <v>0</v>
      </c>
      <c r="B929" s="41">
        <f>IFERROR(VLOOKUP($C929,'CapEx by WBS and CSA'!$A$3:$C$372,3,FALSE),0)</f>
        <v>0</v>
      </c>
      <c r="C929" s="46" t="s">
        <v>2958</v>
      </c>
      <c r="D929" s="46">
        <v>4022</v>
      </c>
      <c r="E929" s="46" t="s">
        <v>1178</v>
      </c>
      <c r="F929" s="46" t="s">
        <v>1112</v>
      </c>
      <c r="G929" s="46" t="s">
        <v>779</v>
      </c>
      <c r="H929" s="46" t="s">
        <v>2117</v>
      </c>
      <c r="I929" s="45" t="s">
        <v>1633</v>
      </c>
      <c r="J929" s="59">
        <v>45261</v>
      </c>
      <c r="K929" s="72">
        <v>7963.4299999999994</v>
      </c>
      <c r="L929" s="72">
        <v>0</v>
      </c>
      <c r="M929" s="72">
        <f>IFERROR(VLOOKUP(C929,'CapEx by WBS and CSA'!$A$3:$P$372,16,FALSE),0)</f>
        <v>0</v>
      </c>
      <c r="N929" s="45" t="s">
        <v>2094</v>
      </c>
      <c r="O929" s="45" t="s">
        <v>2091</v>
      </c>
      <c r="P929" s="71"/>
    </row>
    <row r="930" spans="1:16" s="41" customFormat="1" x14ac:dyDescent="0.25">
      <c r="A930" s="41">
        <f>IFERROR(VLOOKUP($C930,'CapEx by WBS and CSA'!$A$3:$C$372,2,FALSE),0)</f>
        <v>0</v>
      </c>
      <c r="B930" s="41">
        <f>IFERROR(VLOOKUP($C930,'CapEx by WBS and CSA'!$A$3:$C$372,3,FALSE),0)</f>
        <v>0</v>
      </c>
      <c r="C930" s="46" t="s">
        <v>2959</v>
      </c>
      <c r="D930" s="46">
        <v>4022</v>
      </c>
      <c r="E930" s="46" t="s">
        <v>1178</v>
      </c>
      <c r="F930" s="46" t="s">
        <v>1112</v>
      </c>
      <c r="G930" s="46" t="s">
        <v>779</v>
      </c>
      <c r="H930" s="46" t="s">
        <v>2117</v>
      </c>
      <c r="I930" s="45" t="s">
        <v>1633</v>
      </c>
      <c r="J930" s="59">
        <v>44805</v>
      </c>
      <c r="K930" s="72">
        <v>7500.99</v>
      </c>
      <c r="L930" s="72">
        <v>0</v>
      </c>
      <c r="M930" s="72">
        <f>IFERROR(VLOOKUP(C930,'CapEx by WBS and CSA'!$A$3:$P$372,16,FALSE),0)</f>
        <v>0</v>
      </c>
      <c r="N930" s="45" t="s">
        <v>2094</v>
      </c>
      <c r="O930" s="45" t="s">
        <v>2091</v>
      </c>
      <c r="P930" s="71"/>
    </row>
    <row r="931" spans="1:16" s="41" customFormat="1" x14ac:dyDescent="0.25">
      <c r="A931" s="41">
        <f>IFERROR(VLOOKUP($C931,'CapEx by WBS and CSA'!$A$3:$C$372,2,FALSE),0)</f>
        <v>0</v>
      </c>
      <c r="B931" s="41">
        <f>IFERROR(VLOOKUP($C931,'CapEx by WBS and CSA'!$A$3:$C$372,3,FALSE),0)</f>
        <v>0</v>
      </c>
      <c r="C931" s="46" t="s">
        <v>2960</v>
      </c>
      <c r="D931" s="46">
        <v>4022</v>
      </c>
      <c r="E931" s="46" t="s">
        <v>1178</v>
      </c>
      <c r="F931" s="46" t="s">
        <v>1112</v>
      </c>
      <c r="G931" s="46" t="s">
        <v>779</v>
      </c>
      <c r="H931" s="46" t="s">
        <v>2093</v>
      </c>
      <c r="I931" s="45" t="s">
        <v>1633</v>
      </c>
      <c r="J931" s="59">
        <v>43466</v>
      </c>
      <c r="K931" s="72">
        <v>0</v>
      </c>
      <c r="L931" s="72">
        <v>0</v>
      </c>
      <c r="M931" s="72">
        <f>IFERROR(VLOOKUP(C931,'CapEx by WBS and CSA'!$A$3:$P$372,16,FALSE),0)</f>
        <v>0</v>
      </c>
      <c r="N931" s="45" t="s">
        <v>2094</v>
      </c>
      <c r="O931" s="45" t="s">
        <v>2091</v>
      </c>
      <c r="P931" s="71"/>
    </row>
    <row r="932" spans="1:16" s="41" customFormat="1" x14ac:dyDescent="0.25">
      <c r="A932" s="41">
        <f>IFERROR(VLOOKUP($C932,'CapEx by WBS and CSA'!$A$3:$C$372,2,FALSE),0)</f>
        <v>0</v>
      </c>
      <c r="B932" s="41">
        <f>IFERROR(VLOOKUP($C932,'CapEx by WBS and CSA'!$A$3:$C$372,3,FALSE),0)</f>
        <v>0</v>
      </c>
      <c r="C932" s="46" t="s">
        <v>2961</v>
      </c>
      <c r="D932" s="46">
        <v>4022</v>
      </c>
      <c r="E932" s="46" t="s">
        <v>1178</v>
      </c>
      <c r="F932" s="46" t="s">
        <v>1112</v>
      </c>
      <c r="G932" s="46" t="s">
        <v>779</v>
      </c>
      <c r="H932" s="46" t="s">
        <v>2117</v>
      </c>
      <c r="I932" s="45" t="s">
        <v>1633</v>
      </c>
      <c r="J932" s="59">
        <v>43466</v>
      </c>
      <c r="K932" s="72">
        <v>0</v>
      </c>
      <c r="L932" s="72">
        <v>0</v>
      </c>
      <c r="M932" s="72">
        <f>IFERROR(VLOOKUP(C932,'CapEx by WBS and CSA'!$A$3:$P$372,16,FALSE),0)</f>
        <v>0</v>
      </c>
      <c r="N932" s="45" t="s">
        <v>2094</v>
      </c>
      <c r="O932" s="45" t="s">
        <v>2091</v>
      </c>
      <c r="P932" s="71"/>
    </row>
    <row r="933" spans="1:16" s="41" customFormat="1" x14ac:dyDescent="0.25">
      <c r="A933" s="41">
        <f>IFERROR(VLOOKUP($C933,'CapEx by WBS and CSA'!$A$3:$C$372,2,FALSE),0)</f>
        <v>0</v>
      </c>
      <c r="B933" s="41">
        <f>IFERROR(VLOOKUP($C933,'CapEx by WBS and CSA'!$A$3:$C$372,3,FALSE),0)</f>
        <v>0</v>
      </c>
      <c r="C933" s="46" t="s">
        <v>2962</v>
      </c>
      <c r="D933" s="46">
        <v>4022</v>
      </c>
      <c r="E933" s="46" t="s">
        <v>1178</v>
      </c>
      <c r="F933" s="46" t="s">
        <v>1112</v>
      </c>
      <c r="G933" s="46" t="s">
        <v>779</v>
      </c>
      <c r="H933" s="46" t="s">
        <v>2117</v>
      </c>
      <c r="I933" s="45" t="s">
        <v>1633</v>
      </c>
      <c r="J933" s="59">
        <v>43466</v>
      </c>
      <c r="K933" s="72">
        <v>0</v>
      </c>
      <c r="L933" s="72">
        <v>0</v>
      </c>
      <c r="M933" s="72">
        <f>IFERROR(VLOOKUP(C933,'CapEx by WBS and CSA'!$A$3:$P$372,16,FALSE),0)</f>
        <v>0</v>
      </c>
      <c r="N933" s="45" t="s">
        <v>2094</v>
      </c>
      <c r="O933" s="45" t="s">
        <v>2091</v>
      </c>
      <c r="P933" s="71"/>
    </row>
    <row r="934" spans="1:16" s="41" customFormat="1" x14ac:dyDescent="0.25">
      <c r="A934" s="41" t="str">
        <f>IFERROR(VLOOKUP($C934,'CapEx by WBS and CSA'!$A$3:$C$372,2,FALSE),0)</f>
        <v>CSA0179</v>
      </c>
      <c r="B934" s="41" t="str">
        <f>IFERROR(VLOOKUP($C934,'CapEx by WBS and CSA'!$A$3:$C$372,3,FALSE),0)</f>
        <v>WSDOT Control Zone Mitigation</v>
      </c>
      <c r="C934" s="46" t="s">
        <v>278</v>
      </c>
      <c r="D934" s="46">
        <v>4022</v>
      </c>
      <c r="E934" s="46" t="s">
        <v>1178</v>
      </c>
      <c r="F934" s="46" t="s">
        <v>1112</v>
      </c>
      <c r="G934" s="46" t="s">
        <v>779</v>
      </c>
      <c r="H934" s="46" t="s">
        <v>2117</v>
      </c>
      <c r="I934" s="45" t="s">
        <v>1650</v>
      </c>
      <c r="J934" s="59" t="s">
        <v>1651</v>
      </c>
      <c r="K934" s="72">
        <v>1009546.7200000001</v>
      </c>
      <c r="L934" s="72">
        <v>2750000.0716311</v>
      </c>
      <c r="M934" s="72">
        <f>IFERROR(VLOOKUP(C934,'CapEx by WBS and CSA'!$A$3:$P$372,16,FALSE),0)</f>
        <v>17796990.488141306</v>
      </c>
      <c r="N934" s="71"/>
      <c r="O934" s="45" t="s">
        <v>2108</v>
      </c>
      <c r="P934" s="45" t="s">
        <v>2753</v>
      </c>
    </row>
    <row r="935" spans="1:16" s="41" customFormat="1" x14ac:dyDescent="0.25">
      <c r="A935" s="41">
        <f>IFERROR(VLOOKUP($C935,'CapEx by WBS and CSA'!$A$3:$C$372,2,FALSE),0)</f>
        <v>0</v>
      </c>
      <c r="B935" s="41">
        <f>IFERROR(VLOOKUP($C935,'CapEx by WBS and CSA'!$A$3:$C$372,3,FALSE),0)</f>
        <v>0</v>
      </c>
      <c r="C935" s="46" t="s">
        <v>2963</v>
      </c>
      <c r="D935" s="46">
        <v>4022</v>
      </c>
      <c r="E935" s="46" t="s">
        <v>1178</v>
      </c>
      <c r="F935" s="46" t="s">
        <v>1112</v>
      </c>
      <c r="G935" s="46" t="s">
        <v>779</v>
      </c>
      <c r="H935" s="46" t="s">
        <v>2117</v>
      </c>
      <c r="I935" s="45" t="s">
        <v>1650</v>
      </c>
      <c r="J935" s="59" t="s">
        <v>1651</v>
      </c>
      <c r="K935" s="72">
        <v>0</v>
      </c>
      <c r="L935" s="72">
        <v>0</v>
      </c>
      <c r="M935" s="72">
        <f>IFERROR(VLOOKUP(C935,'CapEx by WBS and CSA'!$A$3:$P$372,16,FALSE),0)</f>
        <v>0</v>
      </c>
      <c r="N935" s="71"/>
      <c r="O935" s="45" t="s">
        <v>2108</v>
      </c>
      <c r="P935" s="45" t="s">
        <v>2753</v>
      </c>
    </row>
    <row r="936" spans="1:16" s="41" customFormat="1" x14ac:dyDescent="0.25">
      <c r="A936" s="41" t="str">
        <f>IFERROR(VLOOKUP($C936,'CapEx by WBS and CSA'!$A$3:$C$372,2,FALSE),0)</f>
        <v>CSA0112</v>
      </c>
      <c r="B936" s="41" t="str">
        <f>IFERROR(VLOOKUP($C936,'CapEx by WBS and CSA'!$A$3:$C$372,3,FALSE),0)</f>
        <v>King County Clear Zone</v>
      </c>
      <c r="C936" s="46" t="s">
        <v>279</v>
      </c>
      <c r="D936" s="46">
        <v>4022</v>
      </c>
      <c r="E936" s="46" t="s">
        <v>1178</v>
      </c>
      <c r="F936" s="46" t="s">
        <v>1112</v>
      </c>
      <c r="G936" s="46" t="s">
        <v>779</v>
      </c>
      <c r="H936" s="46" t="s">
        <v>2113</v>
      </c>
      <c r="I936" s="45" t="s">
        <v>1650</v>
      </c>
      <c r="J936" s="59" t="s">
        <v>1651</v>
      </c>
      <c r="K936" s="72">
        <v>764576.15</v>
      </c>
      <c r="L936" s="72">
        <v>1600000.00284</v>
      </c>
      <c r="M936" s="72">
        <f>IFERROR(VLOOKUP(C936,'CapEx by WBS and CSA'!$A$3:$P$372,16,FALSE),0)</f>
        <v>17725887.226037975</v>
      </c>
      <c r="N936" s="71"/>
      <c r="O936" s="45" t="s">
        <v>2108</v>
      </c>
      <c r="P936" s="45" t="s">
        <v>2753</v>
      </c>
    </row>
    <row r="937" spans="1:16" s="41" customFormat="1" x14ac:dyDescent="0.25">
      <c r="A937" s="41">
        <f>IFERROR(VLOOKUP($C937,'CapEx by WBS and CSA'!$A$3:$C$372,2,FALSE),0)</f>
        <v>0</v>
      </c>
      <c r="B937" s="41">
        <f>IFERROR(VLOOKUP($C937,'CapEx by WBS and CSA'!$A$3:$C$372,3,FALSE),0)</f>
        <v>0</v>
      </c>
      <c r="C937" s="46" t="s">
        <v>2964</v>
      </c>
      <c r="D937" s="46">
        <v>4022</v>
      </c>
      <c r="E937" s="46" t="s">
        <v>1178</v>
      </c>
      <c r="F937" s="46" t="s">
        <v>1112</v>
      </c>
      <c r="G937" s="46" t="s">
        <v>779</v>
      </c>
      <c r="H937" s="46" t="s">
        <v>2113</v>
      </c>
      <c r="I937" s="45" t="s">
        <v>1650</v>
      </c>
      <c r="J937" s="59" t="s">
        <v>1651</v>
      </c>
      <c r="K937" s="72">
        <v>0</v>
      </c>
      <c r="L937" s="72">
        <v>0</v>
      </c>
      <c r="M937" s="72">
        <f>IFERROR(VLOOKUP(C937,'CapEx by WBS and CSA'!$A$3:$P$372,16,FALSE),0)</f>
        <v>0</v>
      </c>
      <c r="N937" s="71"/>
      <c r="O937" s="45" t="s">
        <v>2108</v>
      </c>
      <c r="P937" s="45" t="s">
        <v>2753</v>
      </c>
    </row>
    <row r="938" spans="1:16" s="41" customFormat="1" x14ac:dyDescent="0.25">
      <c r="A938" s="41" t="str">
        <f>IFERROR(VLOOKUP($C938,'CapEx by WBS and CSA'!$A$3:$C$372,2,FALSE),0)</f>
        <v>CSA0020</v>
      </c>
      <c r="B938" s="41" t="str">
        <f>IFERROR(VLOOKUP($C938,'CapEx by WBS and CSA'!$A$3:$C$372,3,FALSE),0)</f>
        <v>BPA 3rd AC Transmission Intertie Work</v>
      </c>
      <c r="C938" s="46" t="s">
        <v>280</v>
      </c>
      <c r="D938" s="46">
        <v>4022</v>
      </c>
      <c r="E938" s="46" t="s">
        <v>1178</v>
      </c>
      <c r="F938" s="46" t="s">
        <v>1112</v>
      </c>
      <c r="G938" s="46" t="s">
        <v>779</v>
      </c>
      <c r="H938" s="46" t="s">
        <v>2117</v>
      </c>
      <c r="I938" s="45" t="s">
        <v>1638</v>
      </c>
      <c r="J938" s="56" t="s">
        <v>2932</v>
      </c>
      <c r="K938" s="72">
        <v>253543.39999999997</v>
      </c>
      <c r="L938" s="72">
        <v>1098951.9987158999</v>
      </c>
      <c r="M938" s="72">
        <f>IFERROR(VLOOKUP(C938,'CapEx by WBS and CSA'!$A$3:$P$372,16,FALSE),0)</f>
        <v>24815568.911110383</v>
      </c>
      <c r="N938" s="45" t="s">
        <v>2667</v>
      </c>
      <c r="O938" s="45" t="s">
        <v>2091</v>
      </c>
      <c r="P938" s="71"/>
    </row>
    <row r="939" spans="1:16" s="41" customFormat="1" x14ac:dyDescent="0.25">
      <c r="A939" s="41">
        <f>IFERROR(VLOOKUP($C939,'CapEx by WBS and CSA'!$A$3:$C$372,2,FALSE),0)</f>
        <v>0</v>
      </c>
      <c r="B939" s="41">
        <f>IFERROR(VLOOKUP($C939,'CapEx by WBS and CSA'!$A$3:$C$372,3,FALSE),0)</f>
        <v>0</v>
      </c>
      <c r="C939" s="46" t="s">
        <v>2965</v>
      </c>
      <c r="D939" s="46">
        <v>4208</v>
      </c>
      <c r="E939" s="46" t="s">
        <v>1218</v>
      </c>
      <c r="F939" s="46" t="s">
        <v>777</v>
      </c>
      <c r="G939" s="46" t="s">
        <v>779</v>
      </c>
      <c r="H939" s="46" t="s">
        <v>2197</v>
      </c>
      <c r="I939" s="45">
        <v>0</v>
      </c>
      <c r="J939" s="71"/>
      <c r="K939" s="72">
        <v>0</v>
      </c>
      <c r="L939" s="72">
        <v>0</v>
      </c>
      <c r="M939" s="72">
        <f>IFERROR(VLOOKUP(C939,'CapEx by WBS and CSA'!$A$3:$P$372,16,FALSE),0)</f>
        <v>0</v>
      </c>
      <c r="N939" s="45" t="s">
        <v>2094</v>
      </c>
      <c r="O939" s="45" t="s">
        <v>2091</v>
      </c>
      <c r="P939" s="71"/>
    </row>
    <row r="940" spans="1:16" s="41" customFormat="1" x14ac:dyDescent="0.25">
      <c r="A940" s="41">
        <f>IFERROR(VLOOKUP($C940,'CapEx by WBS and CSA'!$A$3:$C$372,2,FALSE),0)</f>
        <v>0</v>
      </c>
      <c r="B940" s="41">
        <f>IFERROR(VLOOKUP($C940,'CapEx by WBS and CSA'!$A$3:$C$372,3,FALSE),0)</f>
        <v>0</v>
      </c>
      <c r="C940" s="46" t="s">
        <v>2966</v>
      </c>
      <c r="D940" s="46">
        <v>4208</v>
      </c>
      <c r="E940" s="46" t="s">
        <v>1218</v>
      </c>
      <c r="F940" s="46" t="s">
        <v>777</v>
      </c>
      <c r="G940" s="46" t="s">
        <v>779</v>
      </c>
      <c r="H940" s="46" t="s">
        <v>2117</v>
      </c>
      <c r="I940" s="45" t="s">
        <v>1633</v>
      </c>
      <c r="J940" s="59">
        <v>44531</v>
      </c>
      <c r="K940" s="72">
        <v>0</v>
      </c>
      <c r="L940" s="72">
        <v>0</v>
      </c>
      <c r="M940" s="72">
        <f>IFERROR(VLOOKUP(C940,'CapEx by WBS and CSA'!$A$3:$P$372,16,FALSE),0)</f>
        <v>0</v>
      </c>
      <c r="N940" s="45" t="s">
        <v>2094</v>
      </c>
      <c r="O940" s="45" t="s">
        <v>2091</v>
      </c>
      <c r="P940" s="71"/>
    </row>
    <row r="941" spans="1:16" s="41" customFormat="1" x14ac:dyDescent="0.25">
      <c r="A941" s="41" t="str">
        <f>IFERROR(VLOOKUP($C941,'CapEx by WBS and CSA'!$A$3:$C$372,2,FALSE),0)</f>
        <v>CSA0083</v>
      </c>
      <c r="B941" s="41" t="str">
        <f>IFERROR(VLOOKUP($C941,'CapEx by WBS and CSA'!$A$3:$C$372,3,FALSE),0)</f>
        <v>Grid Modernization: Electric System Upgrades</v>
      </c>
      <c r="C941" s="46" t="s">
        <v>281</v>
      </c>
      <c r="D941" s="46">
        <v>4208</v>
      </c>
      <c r="E941" s="46" t="s">
        <v>1218</v>
      </c>
      <c r="F941" s="46" t="s">
        <v>777</v>
      </c>
      <c r="G941" s="46" t="s">
        <v>779</v>
      </c>
      <c r="H941" s="46" t="s">
        <v>2117</v>
      </c>
      <c r="I941" s="45" t="s">
        <v>1650</v>
      </c>
      <c r="J941" s="59" t="s">
        <v>1696</v>
      </c>
      <c r="K941" s="72">
        <v>241292.12000000002</v>
      </c>
      <c r="L941" s="72">
        <v>2653019.9267976</v>
      </c>
      <c r="M941" s="72">
        <f>IFERROR(VLOOKUP(C941,'CapEx by WBS and CSA'!$A$3:$P$372,16,FALSE),0)</f>
        <v>15123507.012791462</v>
      </c>
      <c r="N941" s="71"/>
      <c r="O941" s="45" t="s">
        <v>2108</v>
      </c>
      <c r="P941" s="45" t="s">
        <v>2967</v>
      </c>
    </row>
    <row r="942" spans="1:16" s="41" customFormat="1" x14ac:dyDescent="0.25">
      <c r="A942" s="41">
        <f>IFERROR(VLOOKUP($C942,'CapEx by WBS and CSA'!$A$3:$C$372,2,FALSE),0)</f>
        <v>0</v>
      </c>
      <c r="B942" s="41">
        <f>IFERROR(VLOOKUP($C942,'CapEx by WBS and CSA'!$A$3:$C$372,3,FALSE),0)</f>
        <v>0</v>
      </c>
      <c r="C942" s="46" t="s">
        <v>2968</v>
      </c>
      <c r="D942" s="46">
        <v>4022</v>
      </c>
      <c r="E942" s="46" t="s">
        <v>1178</v>
      </c>
      <c r="F942" s="46" t="s">
        <v>1112</v>
      </c>
      <c r="G942" s="46" t="s">
        <v>779</v>
      </c>
      <c r="H942" s="46" t="s">
        <v>2117</v>
      </c>
      <c r="I942" s="45" t="s">
        <v>1633</v>
      </c>
      <c r="J942" s="59">
        <v>46722</v>
      </c>
      <c r="K942" s="72">
        <v>329.38</v>
      </c>
      <c r="L942" s="72">
        <v>0</v>
      </c>
      <c r="M942" s="72">
        <f>IFERROR(VLOOKUP(C942,'CapEx by WBS and CSA'!$A$3:$P$372,16,FALSE),0)</f>
        <v>0</v>
      </c>
      <c r="N942" s="71"/>
      <c r="O942" s="45" t="s">
        <v>2108</v>
      </c>
      <c r="P942" s="45" t="s">
        <v>2803</v>
      </c>
    </row>
    <row r="943" spans="1:16" s="41" customFormat="1" x14ac:dyDescent="0.25">
      <c r="A943" s="41">
        <f>IFERROR(VLOOKUP($C943,'CapEx by WBS and CSA'!$A$3:$C$372,2,FALSE),0)</f>
        <v>0</v>
      </c>
      <c r="B943" s="41">
        <f>IFERROR(VLOOKUP($C943,'CapEx by WBS and CSA'!$A$3:$C$372,3,FALSE),0)</f>
        <v>0</v>
      </c>
      <c r="C943" s="46" t="s">
        <v>2969</v>
      </c>
      <c r="D943" s="46">
        <v>1115</v>
      </c>
      <c r="E943" s="46" t="s">
        <v>557</v>
      </c>
      <c r="F943" s="46" t="s">
        <v>559</v>
      </c>
      <c r="G943" s="46" t="s">
        <v>561</v>
      </c>
      <c r="H943" s="46" t="s">
        <v>2093</v>
      </c>
      <c r="I943" s="45" t="s">
        <v>1650</v>
      </c>
      <c r="J943" s="59" t="s">
        <v>1696</v>
      </c>
      <c r="K943" s="72">
        <v>0</v>
      </c>
      <c r="L943" s="72">
        <v>0</v>
      </c>
      <c r="M943" s="72">
        <f>IFERROR(VLOOKUP(C943,'CapEx by WBS and CSA'!$A$3:$P$372,16,FALSE),0)</f>
        <v>0</v>
      </c>
      <c r="N943" s="71"/>
      <c r="O943" s="45" t="s">
        <v>2146</v>
      </c>
      <c r="P943" s="45" t="s">
        <v>2150</v>
      </c>
    </row>
    <row r="944" spans="1:16" s="41" customFormat="1" x14ac:dyDescent="0.25">
      <c r="A944" s="41">
        <f>IFERROR(VLOOKUP($C944,'CapEx by WBS and CSA'!$A$3:$C$372,2,FALSE),0)</f>
        <v>0</v>
      </c>
      <c r="B944" s="41">
        <f>IFERROR(VLOOKUP($C944,'CapEx by WBS and CSA'!$A$3:$C$372,3,FALSE),0)</f>
        <v>0</v>
      </c>
      <c r="C944" s="46" t="s">
        <v>2970</v>
      </c>
      <c r="D944" s="46">
        <v>1150</v>
      </c>
      <c r="E944" s="46" t="s">
        <v>608</v>
      </c>
      <c r="F944" s="46" t="s">
        <v>585</v>
      </c>
      <c r="G944" s="46" t="s">
        <v>520</v>
      </c>
      <c r="H944" s="46" t="s">
        <v>2089</v>
      </c>
      <c r="I944" s="45" t="s">
        <v>1650</v>
      </c>
      <c r="J944" s="59" t="s">
        <v>1696</v>
      </c>
      <c r="K944" s="72">
        <v>1536386.25</v>
      </c>
      <c r="L944" s="72">
        <v>0</v>
      </c>
      <c r="M944" s="72">
        <f>IFERROR(VLOOKUP(C944,'CapEx by WBS and CSA'!$A$3:$P$372,16,FALSE),0)</f>
        <v>0</v>
      </c>
      <c r="N944" s="71"/>
      <c r="O944" s="71"/>
      <c r="P944" s="71"/>
    </row>
    <row r="945" spans="1:16" s="41" customFormat="1" x14ac:dyDescent="0.25">
      <c r="A945" s="41" t="str">
        <f>IFERROR(VLOOKUP($C945,'CapEx by WBS and CSA'!$A$3:$C$372,2,FALSE),0)</f>
        <v>CSA0048</v>
      </c>
      <c r="B945" s="41" t="str">
        <f>IFERROR(VLOOKUP($C945,'CapEx by WBS and CSA'!$A$3:$C$372,3,FALSE),0)</f>
        <v>Electric Emergent Operations</v>
      </c>
      <c r="C945" s="46" t="s">
        <v>283</v>
      </c>
      <c r="D945" s="46">
        <v>3090</v>
      </c>
      <c r="E945" s="46" t="s">
        <v>1954</v>
      </c>
      <c r="F945" s="46" t="s">
        <v>1090</v>
      </c>
      <c r="G945" s="46" t="s">
        <v>779</v>
      </c>
      <c r="H945" s="46" t="s">
        <v>2093</v>
      </c>
      <c r="I945" s="45" t="s">
        <v>1650</v>
      </c>
      <c r="J945" s="59" t="s">
        <v>1651</v>
      </c>
      <c r="K945" s="72">
        <v>2238060.19</v>
      </c>
      <c r="L945" s="72">
        <v>3826166.1120695998</v>
      </c>
      <c r="M945" s="72">
        <f>IFERROR(VLOOKUP(C945,'CapEx by WBS and CSA'!$A$3:$P$372,16,FALSE),0)</f>
        <v>20916473.981056161</v>
      </c>
      <c r="N945" s="71"/>
      <c r="O945" s="45" t="s">
        <v>2108</v>
      </c>
      <c r="P945" s="45" t="s">
        <v>2753</v>
      </c>
    </row>
    <row r="946" spans="1:16" s="41" customFormat="1" x14ac:dyDescent="0.25">
      <c r="A946" s="41" t="str">
        <f>IFERROR(VLOOKUP($C946,'CapEx by WBS and CSA'!$A$3:$C$372,2,FALSE),0)</f>
        <v>CSA0048</v>
      </c>
      <c r="B946" s="41" t="str">
        <f>IFERROR(VLOOKUP($C946,'CapEx by WBS and CSA'!$A$3:$C$372,3,FALSE),0)</f>
        <v>Electric Emergent Operations</v>
      </c>
      <c r="C946" s="46" t="s">
        <v>285</v>
      </c>
      <c r="D946" s="46">
        <v>3090</v>
      </c>
      <c r="E946" s="46" t="s">
        <v>1954</v>
      </c>
      <c r="F946" s="46" t="s">
        <v>1090</v>
      </c>
      <c r="G946" s="46" t="s">
        <v>779</v>
      </c>
      <c r="H946" s="46" t="s">
        <v>2093</v>
      </c>
      <c r="I946" s="45" t="s">
        <v>1650</v>
      </c>
      <c r="J946" s="59" t="s">
        <v>1651</v>
      </c>
      <c r="K946" s="72">
        <v>2072560.8000000003</v>
      </c>
      <c r="L946" s="72">
        <v>1823433.8442410999</v>
      </c>
      <c r="M946" s="72">
        <f>IFERROR(VLOOKUP(C946,'CapEx by WBS and CSA'!$A$3:$P$372,16,FALSE),0)</f>
        <v>10020126.990924899</v>
      </c>
      <c r="N946" s="71"/>
      <c r="O946" s="45" t="s">
        <v>2108</v>
      </c>
      <c r="P946" s="45" t="s">
        <v>2753</v>
      </c>
    </row>
    <row r="947" spans="1:16" s="41" customFormat="1" x14ac:dyDescent="0.25">
      <c r="A947" s="41" t="str">
        <f>IFERROR(VLOOKUP($C947,'CapEx by WBS and CSA'!$A$3:$C$372,2,FALSE),0)</f>
        <v>CSA0048</v>
      </c>
      <c r="B947" s="41" t="str">
        <f>IFERROR(VLOOKUP($C947,'CapEx by WBS and CSA'!$A$3:$C$372,3,FALSE),0)</f>
        <v>Electric Emergent Operations</v>
      </c>
      <c r="C947" s="46" t="s">
        <v>286</v>
      </c>
      <c r="D947" s="46">
        <v>3090</v>
      </c>
      <c r="E947" s="46" t="s">
        <v>1954</v>
      </c>
      <c r="F947" s="46" t="s">
        <v>1090</v>
      </c>
      <c r="G947" s="46" t="s">
        <v>779</v>
      </c>
      <c r="H947" s="46" t="s">
        <v>2093</v>
      </c>
      <c r="I947" s="45" t="s">
        <v>1650</v>
      </c>
      <c r="J947" s="59" t="s">
        <v>1651</v>
      </c>
      <c r="K947" s="72">
        <v>1988791.43</v>
      </c>
      <c r="L947" s="72">
        <v>1654183.9913798999</v>
      </c>
      <c r="M947" s="72">
        <f>IFERROR(VLOOKUP(C947,'CapEx by WBS and CSA'!$A$3:$P$372,16,FALSE),0)</f>
        <v>9043899.9918090235</v>
      </c>
      <c r="N947" s="71"/>
      <c r="O947" s="45" t="s">
        <v>2108</v>
      </c>
      <c r="P947" s="45" t="s">
        <v>2753</v>
      </c>
    </row>
    <row r="948" spans="1:16" s="41" customFormat="1" x14ac:dyDescent="0.25">
      <c r="A948" s="41" t="str">
        <f>IFERROR(VLOOKUP($C948,'CapEx by WBS and CSA'!$A$3:$C$372,2,FALSE),0)</f>
        <v>CSA0048</v>
      </c>
      <c r="B948" s="41" t="str">
        <f>IFERROR(VLOOKUP($C948,'CapEx by WBS and CSA'!$A$3:$C$372,3,FALSE),0)</f>
        <v>Electric Emergent Operations</v>
      </c>
      <c r="C948" s="46" t="s">
        <v>287</v>
      </c>
      <c r="D948" s="46">
        <v>3090</v>
      </c>
      <c r="E948" s="46" t="s">
        <v>1954</v>
      </c>
      <c r="F948" s="46" t="s">
        <v>1090</v>
      </c>
      <c r="G948" s="46" t="s">
        <v>779</v>
      </c>
      <c r="H948" s="46" t="s">
        <v>2093</v>
      </c>
      <c r="I948" s="45" t="s">
        <v>1650</v>
      </c>
      <c r="J948" s="59" t="s">
        <v>1651</v>
      </c>
      <c r="K948" s="72">
        <v>5756262.8100000005</v>
      </c>
      <c r="L948" s="72">
        <v>1250812.7219022</v>
      </c>
      <c r="M948" s="72">
        <f>IFERROR(VLOOKUP(C948,'CapEx by WBS and CSA'!$A$3:$P$372,16,FALSE),0)</f>
        <v>11051262.989991011</v>
      </c>
      <c r="N948" s="71"/>
      <c r="O948" s="45" t="s">
        <v>2108</v>
      </c>
      <c r="P948" s="45" t="s">
        <v>2753</v>
      </c>
    </row>
    <row r="949" spans="1:16" s="41" customFormat="1" x14ac:dyDescent="0.25">
      <c r="A949" s="41" t="str">
        <f>IFERROR(VLOOKUP($C949,'CapEx by WBS and CSA'!$A$3:$C$372,2,FALSE),0)</f>
        <v>CSA0048</v>
      </c>
      <c r="B949" s="41" t="str">
        <f>IFERROR(VLOOKUP($C949,'CapEx by WBS and CSA'!$A$3:$C$372,3,FALSE),0)</f>
        <v>Electric Emergent Operations</v>
      </c>
      <c r="C949" s="46" t="s">
        <v>288</v>
      </c>
      <c r="D949" s="46">
        <v>3090</v>
      </c>
      <c r="E949" s="46" t="s">
        <v>1954</v>
      </c>
      <c r="F949" s="46" t="s">
        <v>1090</v>
      </c>
      <c r="G949" s="46" t="s">
        <v>779</v>
      </c>
      <c r="H949" s="46" t="s">
        <v>2093</v>
      </c>
      <c r="I949" s="45" t="s">
        <v>1650</v>
      </c>
      <c r="J949" s="59" t="s">
        <v>1651</v>
      </c>
      <c r="K949" s="72">
        <v>17933850.700000003</v>
      </c>
      <c r="L949" s="72">
        <v>19678688.426475599</v>
      </c>
      <c r="M949" s="72">
        <f>IFERROR(VLOOKUP(C949,'CapEx by WBS and CSA'!$A$3:$P$372,16,FALSE),0)</f>
        <v>138140780.87488741</v>
      </c>
      <c r="N949" s="71"/>
      <c r="O949" s="45" t="s">
        <v>2108</v>
      </c>
      <c r="P949" s="45" t="s">
        <v>2753</v>
      </c>
    </row>
    <row r="950" spans="1:16" s="41" customFormat="1" x14ac:dyDescent="0.25">
      <c r="A950" s="41" t="str">
        <f>IFERROR(VLOOKUP($C950,'CapEx by WBS and CSA'!$A$3:$C$372,2,FALSE),0)</f>
        <v>CSA0048</v>
      </c>
      <c r="B950" s="41" t="str">
        <f>IFERROR(VLOOKUP($C950,'CapEx by WBS and CSA'!$A$3:$C$372,3,FALSE),0)</f>
        <v>Electric Emergent Operations</v>
      </c>
      <c r="C950" s="46" t="s">
        <v>289</v>
      </c>
      <c r="D950" s="46">
        <v>3090</v>
      </c>
      <c r="E950" s="46" t="s">
        <v>1954</v>
      </c>
      <c r="F950" s="46" t="s">
        <v>1090</v>
      </c>
      <c r="G950" s="46" t="s">
        <v>779</v>
      </c>
      <c r="H950" s="46" t="s">
        <v>2093</v>
      </c>
      <c r="I950" s="45" t="s">
        <v>1650</v>
      </c>
      <c r="J950" s="59" t="s">
        <v>1651</v>
      </c>
      <c r="K950" s="72">
        <v>24210601.16</v>
      </c>
      <c r="L950" s="72">
        <v>20741562.112252198</v>
      </c>
      <c r="M950" s="72">
        <f>IFERROR(VLOOKUP(C950,'CapEx by WBS and CSA'!$A$3:$P$372,16,FALSE),0)</f>
        <v>127089518.88489652</v>
      </c>
      <c r="N950" s="71"/>
      <c r="O950" s="45" t="s">
        <v>2108</v>
      </c>
      <c r="P950" s="45" t="s">
        <v>2753</v>
      </c>
    </row>
    <row r="951" spans="1:16" s="41" customFormat="1" x14ac:dyDescent="0.25">
      <c r="A951" s="41" t="str">
        <f>IFERROR(VLOOKUP($C951,'CapEx by WBS and CSA'!$A$3:$C$372,2,FALSE),0)</f>
        <v>CSA0048</v>
      </c>
      <c r="B951" s="41" t="str">
        <f>IFERROR(VLOOKUP($C951,'CapEx by WBS and CSA'!$A$3:$C$372,3,FALSE),0)</f>
        <v>Electric Emergent Operations</v>
      </c>
      <c r="C951" s="46" t="s">
        <v>290</v>
      </c>
      <c r="D951" s="46">
        <v>4207</v>
      </c>
      <c r="E951" s="46" t="s">
        <v>777</v>
      </c>
      <c r="F951" s="46" t="s">
        <v>777</v>
      </c>
      <c r="G951" s="46" t="s">
        <v>779</v>
      </c>
      <c r="H951" s="46" t="s">
        <v>2093</v>
      </c>
      <c r="I951" s="45" t="s">
        <v>1650</v>
      </c>
      <c r="J951" s="59" t="s">
        <v>1651</v>
      </c>
      <c r="K951" s="72">
        <v>3338224.8300000005</v>
      </c>
      <c r="L951" s="72">
        <v>2305459.6364628002</v>
      </c>
      <c r="M951" s="72">
        <f>IFERROR(VLOOKUP(C951,'CapEx by WBS and CSA'!$A$3:$P$372,16,FALSE),0)</f>
        <v>8940624.9919025637</v>
      </c>
      <c r="N951" s="71"/>
      <c r="O951" s="45" t="s">
        <v>2108</v>
      </c>
      <c r="P951" s="45" t="s">
        <v>2753</v>
      </c>
    </row>
    <row r="952" spans="1:16" s="41" customFormat="1" x14ac:dyDescent="0.25">
      <c r="A952" s="41" t="str">
        <f>IFERROR(VLOOKUP($C952,'CapEx by WBS and CSA'!$A$3:$C$372,2,FALSE),0)</f>
        <v>CSA0048</v>
      </c>
      <c r="B952" s="41" t="str">
        <f>IFERROR(VLOOKUP($C952,'CapEx by WBS and CSA'!$A$3:$C$372,3,FALSE),0)</f>
        <v>Electric Emergent Operations</v>
      </c>
      <c r="C952" s="46" t="s">
        <v>291</v>
      </c>
      <c r="D952" s="46">
        <v>4207</v>
      </c>
      <c r="E952" s="46" t="s">
        <v>777</v>
      </c>
      <c r="F952" s="46" t="s">
        <v>777</v>
      </c>
      <c r="G952" s="46" t="s">
        <v>779</v>
      </c>
      <c r="H952" s="46" t="s">
        <v>2093</v>
      </c>
      <c r="I952" s="45" t="s">
        <v>1650</v>
      </c>
      <c r="J952" s="59" t="s">
        <v>1651</v>
      </c>
      <c r="K952" s="72">
        <v>6692494.5700000003</v>
      </c>
      <c r="L952" s="72">
        <v>3761539.3111176002</v>
      </c>
      <c r="M952" s="72">
        <f>IFERROR(VLOOKUP(C952,'CapEx by WBS and CSA'!$A$3:$P$372,16,FALSE),0)</f>
        <v>11940624.989185501</v>
      </c>
      <c r="N952" s="71"/>
      <c r="O952" s="45" t="s">
        <v>2108</v>
      </c>
      <c r="P952" s="45" t="s">
        <v>2753</v>
      </c>
    </row>
    <row r="953" spans="1:16" s="41" customFormat="1" x14ac:dyDescent="0.25">
      <c r="A953" s="41" t="str">
        <f>IFERROR(VLOOKUP($C953,'CapEx by WBS and CSA'!$A$3:$C$372,2,FALSE),0)</f>
        <v>CSA0056</v>
      </c>
      <c r="B953" s="41" t="str">
        <f>IFERROR(VLOOKUP($C953,'CapEx by WBS and CSA'!$A$3:$C$372,3,FALSE),0)</f>
        <v>Grid Modernization: Targeted Capacity Upgrades</v>
      </c>
      <c r="C953" s="46" t="s">
        <v>292</v>
      </c>
      <c r="D953" s="46">
        <v>4588</v>
      </c>
      <c r="E953" s="46" t="s">
        <v>1381</v>
      </c>
      <c r="F953" s="46" t="s">
        <v>1112</v>
      </c>
      <c r="G953" s="46" t="s">
        <v>779</v>
      </c>
      <c r="H953" s="46" t="s">
        <v>2093</v>
      </c>
      <c r="I953" s="45" t="s">
        <v>1638</v>
      </c>
      <c r="J953" s="59" t="s">
        <v>2971</v>
      </c>
      <c r="K953" s="72">
        <v>176407.22</v>
      </c>
      <c r="L953" s="72">
        <v>4999999.9625214003</v>
      </c>
      <c r="M953" s="72">
        <f>IFERROR(VLOOKUP(C953,'CapEx by WBS and CSA'!$A$3:$P$372,16,FALSE),0)</f>
        <v>141789264.46818614</v>
      </c>
      <c r="N953" s="71"/>
      <c r="O953" s="71"/>
      <c r="P953" s="45" t="s">
        <v>2763</v>
      </c>
    </row>
    <row r="954" spans="1:16" s="41" customFormat="1" x14ac:dyDescent="0.25">
      <c r="A954" s="41">
        <f>IFERROR(VLOOKUP($C954,'CapEx by WBS and CSA'!$A$3:$C$372,2,FALSE),0)</f>
        <v>0</v>
      </c>
      <c r="B954" s="41">
        <f>IFERROR(VLOOKUP($C954,'CapEx by WBS and CSA'!$A$3:$C$372,3,FALSE),0)</f>
        <v>0</v>
      </c>
      <c r="C954" s="46" t="s">
        <v>2972</v>
      </c>
      <c r="D954" s="46">
        <v>4022</v>
      </c>
      <c r="E954" s="46" t="s">
        <v>1178</v>
      </c>
      <c r="F954" s="46" t="s">
        <v>1112</v>
      </c>
      <c r="G954" s="46" t="s">
        <v>779</v>
      </c>
      <c r="H954" s="46" t="s">
        <v>2093</v>
      </c>
      <c r="I954" s="45" t="s">
        <v>1633</v>
      </c>
      <c r="J954" s="59">
        <v>46722</v>
      </c>
      <c r="K954" s="72">
        <v>0</v>
      </c>
      <c r="L954" s="72">
        <v>0</v>
      </c>
      <c r="M954" s="72">
        <f>IFERROR(VLOOKUP(C954,'CapEx by WBS and CSA'!$A$3:$P$372,16,FALSE),0)</f>
        <v>0</v>
      </c>
      <c r="N954" s="45" t="s">
        <v>2094</v>
      </c>
      <c r="O954" s="45" t="s">
        <v>2091</v>
      </c>
      <c r="P954" s="71"/>
    </row>
    <row r="955" spans="1:16" s="41" customFormat="1" x14ac:dyDescent="0.25">
      <c r="A955" s="41">
        <f>IFERROR(VLOOKUP($C955,'CapEx by WBS and CSA'!$A$3:$C$372,2,FALSE),0)</f>
        <v>0</v>
      </c>
      <c r="B955" s="41">
        <f>IFERROR(VLOOKUP($C955,'CapEx by WBS and CSA'!$A$3:$C$372,3,FALSE),0)</f>
        <v>0</v>
      </c>
      <c r="C955" s="46" t="s">
        <v>2973</v>
      </c>
      <c r="D955" s="46">
        <v>4588</v>
      </c>
      <c r="E955" s="46" t="s">
        <v>1381</v>
      </c>
      <c r="F955" s="46" t="s">
        <v>1112</v>
      </c>
      <c r="G955" s="46" t="s">
        <v>779</v>
      </c>
      <c r="H955" s="46" t="s">
        <v>2093</v>
      </c>
      <c r="I955" s="45" t="s">
        <v>1638</v>
      </c>
      <c r="J955" s="59" t="s">
        <v>2974</v>
      </c>
      <c r="K955" s="72">
        <v>2455489.1399999997</v>
      </c>
      <c r="L955" s="72">
        <v>0</v>
      </c>
      <c r="M955" s="72">
        <f>IFERROR(VLOOKUP(C955,'CapEx by WBS and CSA'!$A$3:$P$372,16,FALSE),0)</f>
        <v>0</v>
      </c>
      <c r="N955" s="71"/>
      <c r="O955" s="71"/>
      <c r="P955" s="45" t="s">
        <v>2763</v>
      </c>
    </row>
    <row r="956" spans="1:16" s="41" customFormat="1" x14ac:dyDescent="0.25">
      <c r="A956" s="41">
        <f>IFERROR(VLOOKUP($C956,'CapEx by WBS and CSA'!$A$3:$C$372,2,FALSE),0)</f>
        <v>0</v>
      </c>
      <c r="B956" s="41">
        <f>IFERROR(VLOOKUP($C956,'CapEx by WBS and CSA'!$A$3:$C$372,3,FALSE),0)</f>
        <v>0</v>
      </c>
      <c r="C956" s="46" t="s">
        <v>2975</v>
      </c>
      <c r="D956" s="46">
        <v>4210</v>
      </c>
      <c r="E956" s="46" t="s">
        <v>1225</v>
      </c>
      <c r="F956" s="46" t="s">
        <v>709</v>
      </c>
      <c r="G956" s="46" t="s">
        <v>711</v>
      </c>
      <c r="H956" s="46" t="s">
        <v>2135</v>
      </c>
      <c r="I956" s="45" t="s">
        <v>1633</v>
      </c>
      <c r="J956" s="59">
        <v>44896</v>
      </c>
      <c r="K956" s="72">
        <v>0</v>
      </c>
      <c r="L956" s="72">
        <v>0</v>
      </c>
      <c r="M956" s="72">
        <f>IFERROR(VLOOKUP(C956,'CapEx by WBS and CSA'!$A$3:$P$372,16,FALSE),0)</f>
        <v>0</v>
      </c>
      <c r="N956" s="45" t="s">
        <v>2976</v>
      </c>
      <c r="O956" s="45" t="s">
        <v>2146</v>
      </c>
      <c r="P956" s="45" t="s">
        <v>2977</v>
      </c>
    </row>
    <row r="957" spans="1:16" s="41" customFormat="1" x14ac:dyDescent="0.25">
      <c r="A957" s="41">
        <f>IFERROR(VLOOKUP($C957,'CapEx by WBS and CSA'!$A$3:$C$372,2,FALSE),0)</f>
        <v>0</v>
      </c>
      <c r="B957" s="41">
        <f>IFERROR(VLOOKUP($C957,'CapEx by WBS and CSA'!$A$3:$C$372,3,FALSE),0)</f>
        <v>0</v>
      </c>
      <c r="C957" s="46" t="s">
        <v>2978</v>
      </c>
      <c r="D957" s="46">
        <v>4022</v>
      </c>
      <c r="E957" s="46" t="s">
        <v>1178</v>
      </c>
      <c r="F957" s="46" t="s">
        <v>1112</v>
      </c>
      <c r="G957" s="46" t="s">
        <v>779</v>
      </c>
      <c r="H957" s="46" t="s">
        <v>2093</v>
      </c>
      <c r="I957" s="45" t="s">
        <v>1650</v>
      </c>
      <c r="J957" s="59" t="s">
        <v>1651</v>
      </c>
      <c r="K957" s="72">
        <v>0</v>
      </c>
      <c r="L957" s="72">
        <v>0</v>
      </c>
      <c r="M957" s="72">
        <f>IFERROR(VLOOKUP(C957,'CapEx by WBS and CSA'!$A$3:$P$372,16,FALSE),0)</f>
        <v>0</v>
      </c>
      <c r="N957" s="71"/>
      <c r="O957" s="45" t="s">
        <v>2108</v>
      </c>
      <c r="P957" s="45" t="s">
        <v>2753</v>
      </c>
    </row>
    <row r="958" spans="1:16" s="41" customFormat="1" x14ac:dyDescent="0.25">
      <c r="A958" s="41" t="str">
        <f>IFERROR(VLOOKUP($C958,'CapEx by WBS and CSA'!$A$3:$C$372,2,FALSE),0)</f>
        <v>CSA0133</v>
      </c>
      <c r="B958" s="41" t="str">
        <f>IFERROR(VLOOKUP($C958,'CapEx by WBS and CSA'!$A$3:$C$372,3,FALSE),0)</f>
        <v>Public Improvement - Gas &amp; Electric</v>
      </c>
      <c r="C958" s="46" t="s">
        <v>293</v>
      </c>
      <c r="D958" s="46">
        <v>4207</v>
      </c>
      <c r="E958" s="46" t="s">
        <v>777</v>
      </c>
      <c r="F958" s="46" t="s">
        <v>777</v>
      </c>
      <c r="G958" s="46" t="s">
        <v>779</v>
      </c>
      <c r="H958" s="46" t="s">
        <v>2093</v>
      </c>
      <c r="I958" s="45" t="s">
        <v>1650</v>
      </c>
      <c r="J958" s="59" t="s">
        <v>1651</v>
      </c>
      <c r="K958" s="72">
        <v>164378</v>
      </c>
      <c r="L958" s="72">
        <v>564737.08085010003</v>
      </c>
      <c r="M958" s="72">
        <f>IFERROR(VLOOKUP(C958,'CapEx by WBS and CSA'!$A$3:$P$372,16,FALSE),0)</f>
        <v>1750159.3000355677</v>
      </c>
      <c r="N958" s="71"/>
      <c r="O958" s="45" t="s">
        <v>2108</v>
      </c>
      <c r="P958" s="45" t="s">
        <v>2753</v>
      </c>
    </row>
    <row r="959" spans="1:16" s="41" customFormat="1" x14ac:dyDescent="0.25">
      <c r="A959" s="41">
        <f>IFERROR(VLOOKUP($C959,'CapEx by WBS and CSA'!$A$3:$C$372,2,FALSE),0)</f>
        <v>0</v>
      </c>
      <c r="B959" s="41">
        <f>IFERROR(VLOOKUP($C959,'CapEx by WBS and CSA'!$A$3:$C$372,3,FALSE),0)</f>
        <v>0</v>
      </c>
      <c r="C959" s="46" t="s">
        <v>2979</v>
      </c>
      <c r="D959" s="46">
        <v>4207</v>
      </c>
      <c r="E959" s="46" t="s">
        <v>777</v>
      </c>
      <c r="F959" s="46" t="s">
        <v>777</v>
      </c>
      <c r="G959" s="46" t="s">
        <v>779</v>
      </c>
      <c r="H959" s="46" t="s">
        <v>2093</v>
      </c>
      <c r="I959" s="45" t="s">
        <v>1650</v>
      </c>
      <c r="J959" s="59" t="s">
        <v>1651</v>
      </c>
      <c r="K959" s="72">
        <v>417.54</v>
      </c>
      <c r="L959" s="72">
        <v>0</v>
      </c>
      <c r="M959" s="72">
        <f>IFERROR(VLOOKUP(C959,'CapEx by WBS and CSA'!$A$3:$P$372,16,FALSE),0)</f>
        <v>0</v>
      </c>
      <c r="N959" s="71"/>
      <c r="O959" s="45" t="s">
        <v>2108</v>
      </c>
      <c r="P959" s="45" t="s">
        <v>2753</v>
      </c>
    </row>
    <row r="960" spans="1:16" s="41" customFormat="1" x14ac:dyDescent="0.25">
      <c r="A960" s="41" t="str">
        <f>IFERROR(VLOOKUP($C960,'CapEx by WBS and CSA'!$A$3:$C$372,2,FALSE),0)</f>
        <v>CSA0082</v>
      </c>
      <c r="B960" s="41" t="str">
        <f>IFERROR(VLOOKUP($C960,'CapEx by WBS and CSA'!$A$3:$C$372,3,FALSE),0)</f>
        <v>Grid Modernization: Cable Remediation</v>
      </c>
      <c r="C960" s="46" t="s">
        <v>294</v>
      </c>
      <c r="D960" s="46">
        <v>4588</v>
      </c>
      <c r="E960" s="46" t="s">
        <v>1381</v>
      </c>
      <c r="F960" s="46" t="s">
        <v>1112</v>
      </c>
      <c r="G960" s="46" t="s">
        <v>779</v>
      </c>
      <c r="H960" s="46" t="s">
        <v>2093</v>
      </c>
      <c r="I960" s="45" t="s">
        <v>1650</v>
      </c>
      <c r="J960" s="59" t="s">
        <v>1651</v>
      </c>
      <c r="K960" s="72">
        <v>10314243.159999998</v>
      </c>
      <c r="L960" s="72">
        <v>0</v>
      </c>
      <c r="M960" s="72">
        <f>IFERROR(VLOOKUP(C960,'CapEx by WBS and CSA'!$A$3:$P$372,16,FALSE),0)</f>
        <v>247186437.32042843</v>
      </c>
      <c r="N960" s="71"/>
      <c r="O960" s="45" t="s">
        <v>2108</v>
      </c>
      <c r="P960" s="45" t="s">
        <v>2753</v>
      </c>
    </row>
    <row r="961" spans="1:16" s="41" customFormat="1" x14ac:dyDescent="0.25">
      <c r="A961" s="41">
        <f>IFERROR(VLOOKUP($C961,'CapEx by WBS and CSA'!$A$3:$C$372,2,FALSE),0)</f>
        <v>0</v>
      </c>
      <c r="B961" s="41">
        <f>IFERROR(VLOOKUP($C961,'CapEx by WBS and CSA'!$A$3:$C$372,3,FALSE),0)</f>
        <v>0</v>
      </c>
      <c r="C961" s="46" t="s">
        <v>2980</v>
      </c>
      <c r="D961" s="46">
        <v>4022</v>
      </c>
      <c r="E961" s="46" t="s">
        <v>1178</v>
      </c>
      <c r="F961" s="46" t="s">
        <v>1112</v>
      </c>
      <c r="G961" s="46" t="s">
        <v>779</v>
      </c>
      <c r="H961" s="46" t="s">
        <v>2093</v>
      </c>
      <c r="I961" s="45" t="s">
        <v>1650</v>
      </c>
      <c r="J961" s="59" t="s">
        <v>1651</v>
      </c>
      <c r="K961" s="72">
        <v>0</v>
      </c>
      <c r="L961" s="72">
        <v>0</v>
      </c>
      <c r="M961" s="72">
        <f>IFERROR(VLOOKUP(C961,'CapEx by WBS and CSA'!$A$3:$P$372,16,FALSE),0)</f>
        <v>0</v>
      </c>
      <c r="N961" s="45" t="s">
        <v>2094</v>
      </c>
      <c r="O961" s="45" t="s">
        <v>2091</v>
      </c>
      <c r="P961" s="71"/>
    </row>
    <row r="962" spans="1:16" s="41" customFormat="1" x14ac:dyDescent="0.25">
      <c r="A962" s="41">
        <f>IFERROR(VLOOKUP($C962,'CapEx by WBS and CSA'!$A$3:$C$372,2,FALSE),0)</f>
        <v>0</v>
      </c>
      <c r="B962" s="41">
        <f>IFERROR(VLOOKUP($C962,'CapEx by WBS and CSA'!$A$3:$C$372,3,FALSE),0)</f>
        <v>0</v>
      </c>
      <c r="C962" s="46" t="s">
        <v>2981</v>
      </c>
      <c r="D962" s="46">
        <v>4588</v>
      </c>
      <c r="E962" s="46" t="s">
        <v>1381</v>
      </c>
      <c r="F962" s="46" t="s">
        <v>1112</v>
      </c>
      <c r="G962" s="46" t="s">
        <v>779</v>
      </c>
      <c r="H962" s="46" t="s">
        <v>2113</v>
      </c>
      <c r="I962" s="45" t="s">
        <v>1650</v>
      </c>
      <c r="J962" s="59" t="s">
        <v>1651</v>
      </c>
      <c r="K962" s="72">
        <v>20493740.530000001</v>
      </c>
      <c r="L962" s="72">
        <v>14999998.5236295</v>
      </c>
      <c r="M962" s="72">
        <f>IFERROR(VLOOKUP(C962,'CapEx by WBS and CSA'!$A$3:$P$372,16,FALSE),0)</f>
        <v>0</v>
      </c>
      <c r="N962" s="71"/>
      <c r="O962" s="45" t="s">
        <v>2108</v>
      </c>
      <c r="P962" s="45" t="s">
        <v>2753</v>
      </c>
    </row>
    <row r="963" spans="1:16" s="41" customFormat="1" x14ac:dyDescent="0.25">
      <c r="A963" s="41">
        <f>IFERROR(VLOOKUP($C963,'CapEx by WBS and CSA'!$A$3:$C$372,2,FALSE),0)</f>
        <v>0</v>
      </c>
      <c r="B963" s="41">
        <f>IFERROR(VLOOKUP($C963,'CapEx by WBS and CSA'!$A$3:$C$372,3,FALSE),0)</f>
        <v>0</v>
      </c>
      <c r="C963" s="46" t="s">
        <v>2982</v>
      </c>
      <c r="D963" s="46">
        <v>4050</v>
      </c>
      <c r="E963" s="46" t="s">
        <v>1188</v>
      </c>
      <c r="F963" s="46" t="s">
        <v>1090</v>
      </c>
      <c r="G963" s="46" t="s">
        <v>779</v>
      </c>
      <c r="H963" s="46" t="s">
        <v>2983</v>
      </c>
      <c r="I963" s="45" t="s">
        <v>1633</v>
      </c>
      <c r="J963" s="59">
        <v>44317</v>
      </c>
      <c r="K963" s="72">
        <v>0</v>
      </c>
      <c r="L963" s="72">
        <v>0</v>
      </c>
      <c r="M963" s="72">
        <f>IFERROR(VLOOKUP(C963,'CapEx by WBS and CSA'!$A$3:$P$372,16,FALSE),0)</f>
        <v>0</v>
      </c>
      <c r="N963" s="45" t="s">
        <v>2094</v>
      </c>
      <c r="O963" s="45" t="s">
        <v>2091</v>
      </c>
      <c r="P963" s="71"/>
    </row>
    <row r="964" spans="1:16" s="41" customFormat="1" x14ac:dyDescent="0.25">
      <c r="A964" s="41">
        <f>IFERROR(VLOOKUP($C964,'CapEx by WBS and CSA'!$A$3:$C$372,2,FALSE),0)</f>
        <v>0</v>
      </c>
      <c r="B964" s="41">
        <f>IFERROR(VLOOKUP($C964,'CapEx by WBS and CSA'!$A$3:$C$372,3,FALSE),0)</f>
        <v>0</v>
      </c>
      <c r="C964" s="46" t="s">
        <v>2984</v>
      </c>
      <c r="D964" s="46">
        <v>4022</v>
      </c>
      <c r="E964" s="46" t="s">
        <v>1178</v>
      </c>
      <c r="F964" s="46" t="s">
        <v>1112</v>
      </c>
      <c r="G964" s="46" t="s">
        <v>779</v>
      </c>
      <c r="H964" s="46" t="s">
        <v>2124</v>
      </c>
      <c r="I964" s="45" t="s">
        <v>1633</v>
      </c>
      <c r="J964" s="59">
        <v>47392</v>
      </c>
      <c r="K964" s="72">
        <v>0</v>
      </c>
      <c r="L964" s="72">
        <v>0</v>
      </c>
      <c r="M964" s="72">
        <f>IFERROR(VLOOKUP(C964,'CapEx by WBS and CSA'!$A$3:$P$372,16,FALSE),0)</f>
        <v>0</v>
      </c>
      <c r="N964" s="71"/>
      <c r="O964" s="45" t="s">
        <v>2108</v>
      </c>
      <c r="P964" s="45" t="s">
        <v>2803</v>
      </c>
    </row>
    <row r="965" spans="1:16" s="41" customFormat="1" x14ac:dyDescent="0.25">
      <c r="A965" s="41" t="str">
        <f>IFERROR(VLOOKUP($C965,'CapEx by WBS and CSA'!$A$3:$C$372,2,FALSE),0)</f>
        <v>CSA0091</v>
      </c>
      <c r="B965" s="41" t="str">
        <f>IFERROR(VLOOKUP($C965,'CapEx by WBS and CSA'!$A$3:$C$372,3,FALSE),0)</f>
        <v>Grid Modernization: Circuit Modernization</v>
      </c>
      <c r="C965" s="46" t="s">
        <v>295</v>
      </c>
      <c r="D965" s="46">
        <v>4588</v>
      </c>
      <c r="E965" s="46" t="s">
        <v>1381</v>
      </c>
      <c r="F965" s="46" t="s">
        <v>1112</v>
      </c>
      <c r="G965" s="46" t="s">
        <v>779</v>
      </c>
      <c r="H965" s="46" t="s">
        <v>2117</v>
      </c>
      <c r="I965" s="45" t="s">
        <v>1638</v>
      </c>
      <c r="J965" s="59" t="s">
        <v>2985</v>
      </c>
      <c r="K965" s="72">
        <v>3141473.92</v>
      </c>
      <c r="L965" s="72">
        <v>38434078.009145997</v>
      </c>
      <c r="M965" s="72">
        <f>IFERROR(VLOOKUP(C965,'CapEx by WBS and CSA'!$A$3:$P$372,16,FALSE),0)</f>
        <v>231217658.69718754</v>
      </c>
      <c r="N965" s="45" t="s">
        <v>2986</v>
      </c>
      <c r="O965" s="45" t="s">
        <v>2091</v>
      </c>
      <c r="P965" s="45" t="s">
        <v>2987</v>
      </c>
    </row>
    <row r="966" spans="1:16" s="41" customFormat="1" x14ac:dyDescent="0.25">
      <c r="A966" s="41" t="str">
        <f>IFERROR(VLOOKUP($C966,'CapEx by WBS and CSA'!$A$3:$C$372,2,FALSE),0)</f>
        <v>CSA0091</v>
      </c>
      <c r="B966" s="41" t="str">
        <f>IFERROR(VLOOKUP($C966,'CapEx by WBS and CSA'!$A$3:$C$372,3,FALSE),0)</f>
        <v>Grid Modernization: Circuit Modernization</v>
      </c>
      <c r="C966" s="46" t="s">
        <v>296</v>
      </c>
      <c r="D966" s="46">
        <v>4588</v>
      </c>
      <c r="E966" s="46" t="s">
        <v>1381</v>
      </c>
      <c r="F966" s="46" t="s">
        <v>1112</v>
      </c>
      <c r="G966" s="46" t="s">
        <v>779</v>
      </c>
      <c r="H966" s="46" t="s">
        <v>2093</v>
      </c>
      <c r="I966" s="45" t="s">
        <v>1638</v>
      </c>
      <c r="J966" s="59" t="s">
        <v>2988</v>
      </c>
      <c r="K966" s="72">
        <v>2425859.0699999998</v>
      </c>
      <c r="L966" s="72">
        <v>29920000.007119201</v>
      </c>
      <c r="M966" s="72">
        <f>IFERROR(VLOOKUP(C966,'CapEx by WBS and CSA'!$A$3:$P$372,16,FALSE),0)</f>
        <v>49211559.003528699</v>
      </c>
      <c r="N966" s="71"/>
      <c r="O966" s="71"/>
      <c r="P966" s="45" t="s">
        <v>2763</v>
      </c>
    </row>
    <row r="967" spans="1:16" s="41" customFormat="1" x14ac:dyDescent="0.25">
      <c r="A967" s="41">
        <f>IFERROR(VLOOKUP($C967,'CapEx by WBS and CSA'!$A$3:$C$372,2,FALSE),0)</f>
        <v>0</v>
      </c>
      <c r="B967" s="41">
        <f>IFERROR(VLOOKUP($C967,'CapEx by WBS and CSA'!$A$3:$C$372,3,FALSE),0)</f>
        <v>0</v>
      </c>
      <c r="C967" s="46" t="s">
        <v>2989</v>
      </c>
      <c r="D967" s="46">
        <v>4580</v>
      </c>
      <c r="E967" s="46" t="s">
        <v>1140</v>
      </c>
      <c r="F967" s="46" t="s">
        <v>1142</v>
      </c>
      <c r="G967" s="46" t="s">
        <v>779</v>
      </c>
      <c r="H967" s="46" t="s">
        <v>2093</v>
      </c>
      <c r="I967" s="45">
        <v>0</v>
      </c>
      <c r="J967" s="71"/>
      <c r="K967" s="72">
        <v>0</v>
      </c>
      <c r="L967" s="72">
        <v>0</v>
      </c>
      <c r="M967" s="72">
        <f>IFERROR(VLOOKUP(C967,'CapEx by WBS and CSA'!$A$3:$P$372,16,FALSE),0)</f>
        <v>0</v>
      </c>
      <c r="N967" s="45" t="s">
        <v>2094</v>
      </c>
      <c r="O967" s="45" t="s">
        <v>2091</v>
      </c>
      <c r="P967" s="71"/>
    </row>
    <row r="968" spans="1:16" s="41" customFormat="1" x14ac:dyDescent="0.25">
      <c r="A968" s="41">
        <f>IFERROR(VLOOKUP($C968,'CapEx by WBS and CSA'!$A$3:$C$372,2,FALSE),0)</f>
        <v>0</v>
      </c>
      <c r="B968" s="41">
        <f>IFERROR(VLOOKUP($C968,'CapEx by WBS and CSA'!$A$3:$C$372,3,FALSE),0)</f>
        <v>0</v>
      </c>
      <c r="C968" s="46" t="s">
        <v>2990</v>
      </c>
      <c r="D968" s="46">
        <v>4588</v>
      </c>
      <c r="E968" s="46" t="s">
        <v>1381</v>
      </c>
      <c r="F968" s="46" t="s">
        <v>1112</v>
      </c>
      <c r="G968" s="46" t="s">
        <v>779</v>
      </c>
      <c r="H968" s="46" t="s">
        <v>2093</v>
      </c>
      <c r="I968" s="45" t="s">
        <v>1638</v>
      </c>
      <c r="J968" s="59" t="s">
        <v>2991</v>
      </c>
      <c r="K968" s="72">
        <v>4566312.7699999996</v>
      </c>
      <c r="L968" s="72">
        <v>0</v>
      </c>
      <c r="M968" s="72">
        <f>IFERROR(VLOOKUP(C968,'CapEx by WBS and CSA'!$A$3:$P$372,16,FALSE),0)</f>
        <v>0</v>
      </c>
      <c r="N968" s="71"/>
      <c r="O968" s="71"/>
      <c r="P968" s="45" t="s">
        <v>2763</v>
      </c>
    </row>
    <row r="969" spans="1:16" s="41" customFormat="1" x14ac:dyDescent="0.25">
      <c r="A969" s="41" t="str">
        <f>IFERROR(VLOOKUP($C969,'CapEx by WBS and CSA'!$A$3:$C$372,2,FALSE),0)</f>
        <v>CSA0091</v>
      </c>
      <c r="B969" s="41" t="str">
        <f>IFERROR(VLOOKUP($C969,'CapEx by WBS and CSA'!$A$3:$C$372,3,FALSE),0)</f>
        <v>Grid Modernization: Circuit Modernization</v>
      </c>
      <c r="C969" s="46" t="s">
        <v>297</v>
      </c>
      <c r="D969" s="46">
        <v>4588</v>
      </c>
      <c r="E969" s="46" t="s">
        <v>1381</v>
      </c>
      <c r="F969" s="46" t="s">
        <v>1112</v>
      </c>
      <c r="G969" s="46" t="s">
        <v>779</v>
      </c>
      <c r="H969" s="46" t="s">
        <v>2093</v>
      </c>
      <c r="I969" s="45" t="s">
        <v>1638</v>
      </c>
      <c r="J969" s="59" t="s">
        <v>2992</v>
      </c>
      <c r="K969" s="72">
        <v>14097822.359999999</v>
      </c>
      <c r="L969" s="72">
        <v>0</v>
      </c>
      <c r="M969" s="72">
        <f>IFERROR(VLOOKUP(C969,'CapEx by WBS and CSA'!$A$3:$P$372,16,FALSE),0)</f>
        <v>89195903.824909598</v>
      </c>
      <c r="N969" s="71"/>
      <c r="O969" s="71"/>
      <c r="P969" s="45" t="s">
        <v>2763</v>
      </c>
    </row>
    <row r="970" spans="1:16" s="41" customFormat="1" x14ac:dyDescent="0.25">
      <c r="A970" s="41">
        <f>IFERROR(VLOOKUP($C970,'CapEx by WBS and CSA'!$A$3:$C$372,2,FALSE),0)</f>
        <v>0</v>
      </c>
      <c r="B970" s="41">
        <f>IFERROR(VLOOKUP($C970,'CapEx by WBS and CSA'!$A$3:$C$372,3,FALSE),0)</f>
        <v>0</v>
      </c>
      <c r="C970" s="46" t="s">
        <v>2993</v>
      </c>
      <c r="D970" s="46">
        <v>4588</v>
      </c>
      <c r="E970" s="46" t="s">
        <v>1381</v>
      </c>
      <c r="F970" s="46" t="s">
        <v>1112</v>
      </c>
      <c r="G970" s="46" t="s">
        <v>779</v>
      </c>
      <c r="H970" s="46" t="s">
        <v>2093</v>
      </c>
      <c r="I970" s="45" t="s">
        <v>1633</v>
      </c>
      <c r="J970" s="59">
        <v>45261</v>
      </c>
      <c r="K970" s="72">
        <v>7128.83</v>
      </c>
      <c r="L970" s="72">
        <v>0</v>
      </c>
      <c r="M970" s="72">
        <f>IFERROR(VLOOKUP(C970,'CapEx by WBS and CSA'!$A$3:$P$372,16,FALSE),0)</f>
        <v>0</v>
      </c>
      <c r="N970" s="71"/>
      <c r="O970" s="71"/>
      <c r="P970" s="45" t="s">
        <v>2763</v>
      </c>
    </row>
    <row r="971" spans="1:16" s="41" customFormat="1" x14ac:dyDescent="0.25">
      <c r="A971" s="41" t="str">
        <f>IFERROR(VLOOKUP($C971,'CapEx by WBS and CSA'!$A$3:$C$372,2,FALSE),0)</f>
        <v>CSA0094</v>
      </c>
      <c r="B971" s="41" t="str">
        <f>IFERROR(VLOOKUP($C971,'CapEx by WBS and CSA'!$A$3:$C$372,3,FALSE),0)</f>
        <v>Grid Modernization: Automation</v>
      </c>
      <c r="C971" s="46" t="s">
        <v>298</v>
      </c>
      <c r="D971" s="46">
        <v>4588</v>
      </c>
      <c r="E971" s="46" t="s">
        <v>1381</v>
      </c>
      <c r="F971" s="46" t="s">
        <v>1112</v>
      </c>
      <c r="G971" s="46" t="s">
        <v>779</v>
      </c>
      <c r="H971" s="46" t="s">
        <v>2093</v>
      </c>
      <c r="I971" s="45" t="s">
        <v>1650</v>
      </c>
      <c r="J971" s="59" t="s">
        <v>1651</v>
      </c>
      <c r="K971" s="72">
        <v>2759764.55</v>
      </c>
      <c r="L971" s="72">
        <v>3000000.0858999002</v>
      </c>
      <c r="M971" s="72">
        <f>IFERROR(VLOOKUP(C971,'CapEx by WBS and CSA'!$A$3:$P$372,16,FALSE),0)</f>
        <v>17887705.381740469</v>
      </c>
      <c r="N971" s="71"/>
      <c r="O971" s="45" t="s">
        <v>2108</v>
      </c>
      <c r="P971" s="45" t="s">
        <v>2753</v>
      </c>
    </row>
    <row r="972" spans="1:16" s="41" customFormat="1" x14ac:dyDescent="0.25">
      <c r="A972" s="41">
        <f>IFERROR(VLOOKUP($C972,'CapEx by WBS and CSA'!$A$3:$C$372,2,FALSE),0)</f>
        <v>0</v>
      </c>
      <c r="B972" s="41">
        <f>IFERROR(VLOOKUP($C972,'CapEx by WBS and CSA'!$A$3:$C$372,3,FALSE),0)</f>
        <v>0</v>
      </c>
      <c r="C972" s="46" t="s">
        <v>2994</v>
      </c>
      <c r="D972" s="46">
        <v>4588</v>
      </c>
      <c r="E972" s="46" t="s">
        <v>1381</v>
      </c>
      <c r="F972" s="46" t="s">
        <v>1112</v>
      </c>
      <c r="G972" s="46" t="s">
        <v>779</v>
      </c>
      <c r="H972" s="46" t="s">
        <v>2093</v>
      </c>
      <c r="I972" s="45" t="s">
        <v>1633</v>
      </c>
      <c r="J972" s="59">
        <v>44896</v>
      </c>
      <c r="K972" s="72">
        <v>0</v>
      </c>
      <c r="L972" s="72">
        <v>0</v>
      </c>
      <c r="M972" s="72">
        <f>IFERROR(VLOOKUP(C972,'CapEx by WBS and CSA'!$A$3:$P$372,16,FALSE),0)</f>
        <v>0</v>
      </c>
      <c r="N972" s="71"/>
      <c r="O972" s="71"/>
      <c r="P972" s="45" t="s">
        <v>2763</v>
      </c>
    </row>
    <row r="973" spans="1:16" s="41" customFormat="1" x14ac:dyDescent="0.25">
      <c r="A973" s="41">
        <f>IFERROR(VLOOKUP($C973,'CapEx by WBS and CSA'!$A$3:$C$372,2,FALSE),0)</f>
        <v>0</v>
      </c>
      <c r="B973" s="41">
        <f>IFERROR(VLOOKUP($C973,'CapEx by WBS and CSA'!$A$3:$C$372,3,FALSE),0)</f>
        <v>0</v>
      </c>
      <c r="C973" s="46" t="s">
        <v>2995</v>
      </c>
      <c r="D973" s="46">
        <v>4588</v>
      </c>
      <c r="E973" s="46" t="s">
        <v>1381</v>
      </c>
      <c r="F973" s="46" t="s">
        <v>1112</v>
      </c>
      <c r="G973" s="46" t="s">
        <v>779</v>
      </c>
      <c r="H973" s="46" t="s">
        <v>2093</v>
      </c>
      <c r="I973" s="45" t="s">
        <v>1638</v>
      </c>
      <c r="J973" s="59" t="s">
        <v>2996</v>
      </c>
      <c r="K973" s="72">
        <v>14474905.43</v>
      </c>
      <c r="L973" s="72">
        <v>0</v>
      </c>
      <c r="M973" s="72">
        <f>IFERROR(VLOOKUP(C973,'CapEx by WBS and CSA'!$A$3:$P$372,16,FALSE),0)</f>
        <v>0</v>
      </c>
      <c r="N973" s="71"/>
      <c r="O973" s="71"/>
      <c r="P973" s="45" t="s">
        <v>2763</v>
      </c>
    </row>
    <row r="974" spans="1:16" s="41" customFormat="1" x14ac:dyDescent="0.25">
      <c r="A974" s="41" t="str">
        <f>IFERROR(VLOOKUP($C974,'CapEx by WBS and CSA'!$A$3:$C$372,2,FALSE),0)</f>
        <v>CSA0083</v>
      </c>
      <c r="B974" s="41" t="str">
        <f>IFERROR(VLOOKUP($C974,'CapEx by WBS and CSA'!$A$3:$C$372,3,FALSE),0)</f>
        <v>Grid Modernization: Electric System Upgrades</v>
      </c>
      <c r="C974" s="46" t="s">
        <v>299</v>
      </c>
      <c r="D974" s="46">
        <v>4588</v>
      </c>
      <c r="E974" s="46" t="s">
        <v>1381</v>
      </c>
      <c r="F974" s="46" t="s">
        <v>1112</v>
      </c>
      <c r="G974" s="46" t="s">
        <v>779</v>
      </c>
      <c r="H974" s="46" t="s">
        <v>2117</v>
      </c>
      <c r="I974" s="45" t="s">
        <v>1650</v>
      </c>
      <c r="J974" s="59" t="s">
        <v>1651</v>
      </c>
      <c r="K974" s="72">
        <v>1249559.06</v>
      </c>
      <c r="L974" s="72">
        <v>3000000.0217086002</v>
      </c>
      <c r="M974" s="72">
        <f>IFERROR(VLOOKUP(C974,'CapEx by WBS and CSA'!$A$3:$P$372,16,FALSE),0)</f>
        <v>17185449.148997497</v>
      </c>
      <c r="N974" s="71"/>
      <c r="O974" s="45" t="s">
        <v>2108</v>
      </c>
      <c r="P974" s="45" t="s">
        <v>2753</v>
      </c>
    </row>
    <row r="975" spans="1:16" s="41" customFormat="1" x14ac:dyDescent="0.25">
      <c r="A975" s="41">
        <f>IFERROR(VLOOKUP($C975,'CapEx by WBS and CSA'!$A$3:$C$372,2,FALSE),0)</f>
        <v>0</v>
      </c>
      <c r="B975" s="41">
        <f>IFERROR(VLOOKUP($C975,'CapEx by WBS and CSA'!$A$3:$C$372,3,FALSE),0)</f>
        <v>0</v>
      </c>
      <c r="C975" s="46" t="s">
        <v>2997</v>
      </c>
      <c r="D975" s="46">
        <v>4580</v>
      </c>
      <c r="E975" s="46" t="s">
        <v>1140</v>
      </c>
      <c r="F975" s="46" t="s">
        <v>1142</v>
      </c>
      <c r="G975" s="46" t="s">
        <v>779</v>
      </c>
      <c r="H975" s="46" t="s">
        <v>2093</v>
      </c>
      <c r="I975" s="45">
        <v>0</v>
      </c>
      <c r="J975" s="71"/>
      <c r="K975" s="72">
        <v>0</v>
      </c>
      <c r="L975" s="72">
        <v>0</v>
      </c>
      <c r="M975" s="72">
        <f>IFERROR(VLOOKUP(C975,'CapEx by WBS and CSA'!$A$3:$P$372,16,FALSE),0)</f>
        <v>0</v>
      </c>
      <c r="N975" s="45" t="s">
        <v>2094</v>
      </c>
      <c r="O975" s="45" t="s">
        <v>2091</v>
      </c>
      <c r="P975" s="71"/>
    </row>
    <row r="976" spans="1:16" s="41" customFormat="1" x14ac:dyDescent="0.25">
      <c r="A976" s="41">
        <f>IFERROR(VLOOKUP($C976,'CapEx by WBS and CSA'!$A$3:$C$372,2,FALSE),0)</f>
        <v>0</v>
      </c>
      <c r="B976" s="41">
        <f>IFERROR(VLOOKUP($C976,'CapEx by WBS and CSA'!$A$3:$C$372,3,FALSE),0)</f>
        <v>0</v>
      </c>
      <c r="C976" s="46" t="s">
        <v>2998</v>
      </c>
      <c r="D976" s="46">
        <v>4588</v>
      </c>
      <c r="E976" s="46" t="s">
        <v>1381</v>
      </c>
      <c r="F976" s="46" t="s">
        <v>1112</v>
      </c>
      <c r="G976" s="46" t="s">
        <v>779</v>
      </c>
      <c r="H976" s="46" t="s">
        <v>2093</v>
      </c>
      <c r="I976" s="45" t="s">
        <v>1638</v>
      </c>
      <c r="J976" s="59" t="s">
        <v>2999</v>
      </c>
      <c r="K976" s="72">
        <v>8766128.0099999998</v>
      </c>
      <c r="L976" s="72">
        <v>0</v>
      </c>
      <c r="M976" s="72">
        <f>IFERROR(VLOOKUP(C976,'CapEx by WBS and CSA'!$A$3:$P$372,16,FALSE),0)</f>
        <v>0</v>
      </c>
      <c r="N976" s="71"/>
      <c r="O976" s="71"/>
      <c r="P976" s="45" t="s">
        <v>2763</v>
      </c>
    </row>
    <row r="977" spans="1:16" s="41" customFormat="1" x14ac:dyDescent="0.25">
      <c r="A977" s="41">
        <f>IFERROR(VLOOKUP($C977,'CapEx by WBS and CSA'!$A$3:$C$372,2,FALSE),0)</f>
        <v>0</v>
      </c>
      <c r="B977" s="41">
        <f>IFERROR(VLOOKUP($C977,'CapEx by WBS and CSA'!$A$3:$C$372,3,FALSE),0)</f>
        <v>0</v>
      </c>
      <c r="C977" s="46" t="s">
        <v>3000</v>
      </c>
      <c r="D977" s="46">
        <v>4022</v>
      </c>
      <c r="E977" s="46" t="s">
        <v>1178</v>
      </c>
      <c r="F977" s="46" t="s">
        <v>1112</v>
      </c>
      <c r="G977" s="46" t="s">
        <v>779</v>
      </c>
      <c r="H977" s="46" t="s">
        <v>2093</v>
      </c>
      <c r="I977" s="45" t="s">
        <v>1650</v>
      </c>
      <c r="J977" s="59" t="s">
        <v>1651</v>
      </c>
      <c r="K977" s="72">
        <v>0</v>
      </c>
      <c r="L977" s="72">
        <v>0</v>
      </c>
      <c r="M977" s="72">
        <f>IFERROR(VLOOKUP(C977,'CapEx by WBS and CSA'!$A$3:$P$372,16,FALSE),0)</f>
        <v>0</v>
      </c>
      <c r="N977" s="45" t="s">
        <v>2094</v>
      </c>
      <c r="O977" s="45" t="s">
        <v>2091</v>
      </c>
      <c r="P977" s="71"/>
    </row>
    <row r="978" spans="1:16" s="41" customFormat="1" x14ac:dyDescent="0.25">
      <c r="A978" s="41">
        <f>IFERROR(VLOOKUP($C978,'CapEx by WBS and CSA'!$A$3:$C$372,2,FALSE),0)</f>
        <v>0</v>
      </c>
      <c r="B978" s="41">
        <f>IFERROR(VLOOKUP($C978,'CapEx by WBS and CSA'!$A$3:$C$372,3,FALSE),0)</f>
        <v>0</v>
      </c>
      <c r="C978" s="46" t="s">
        <v>3001</v>
      </c>
      <c r="D978" s="46">
        <v>4580</v>
      </c>
      <c r="E978" s="46" t="s">
        <v>1140</v>
      </c>
      <c r="F978" s="46" t="s">
        <v>1142</v>
      </c>
      <c r="G978" s="46" t="s">
        <v>779</v>
      </c>
      <c r="H978" s="46" t="s">
        <v>2093</v>
      </c>
      <c r="I978" s="45" t="s">
        <v>1650</v>
      </c>
      <c r="J978" s="59" t="s">
        <v>1651</v>
      </c>
      <c r="K978" s="72">
        <v>92848.41</v>
      </c>
      <c r="L978" s="72">
        <v>0</v>
      </c>
      <c r="M978" s="72">
        <f>IFERROR(VLOOKUP(C978,'CapEx by WBS and CSA'!$A$3:$P$372,16,FALSE),0)</f>
        <v>0</v>
      </c>
      <c r="N978" s="71"/>
      <c r="O978" s="45" t="s">
        <v>2108</v>
      </c>
      <c r="P978" s="45" t="s">
        <v>2753</v>
      </c>
    </row>
    <row r="979" spans="1:16" s="41" customFormat="1" x14ac:dyDescent="0.25">
      <c r="A979" s="41">
        <f>IFERROR(VLOOKUP($C979,'CapEx by WBS and CSA'!$A$3:$C$372,2,FALSE),0)</f>
        <v>0</v>
      </c>
      <c r="B979" s="41">
        <f>IFERROR(VLOOKUP($C979,'CapEx by WBS and CSA'!$A$3:$C$372,3,FALSE),0)</f>
        <v>0</v>
      </c>
      <c r="C979" s="46" t="s">
        <v>3002</v>
      </c>
      <c r="D979" s="46">
        <v>4580</v>
      </c>
      <c r="E979" s="46" t="s">
        <v>1140</v>
      </c>
      <c r="F979" s="46" t="s">
        <v>1142</v>
      </c>
      <c r="G979" s="46" t="s">
        <v>779</v>
      </c>
      <c r="H979" s="46" t="s">
        <v>2093</v>
      </c>
      <c r="I979" s="45" t="s">
        <v>1650</v>
      </c>
      <c r="J979" s="59" t="s">
        <v>1651</v>
      </c>
      <c r="K979" s="72">
        <v>0</v>
      </c>
      <c r="L979" s="72">
        <v>0</v>
      </c>
      <c r="M979" s="72">
        <f>IFERROR(VLOOKUP(C979,'CapEx by WBS and CSA'!$A$3:$P$372,16,FALSE),0)</f>
        <v>0</v>
      </c>
      <c r="N979" s="71"/>
      <c r="O979" s="45" t="s">
        <v>2108</v>
      </c>
      <c r="P979" s="45" t="s">
        <v>2753</v>
      </c>
    </row>
    <row r="980" spans="1:16" s="41" customFormat="1" x14ac:dyDescent="0.25">
      <c r="A980" s="41">
        <f>IFERROR(VLOOKUP($C980,'CapEx by WBS and CSA'!$A$3:$C$372,2,FALSE),0)</f>
        <v>0</v>
      </c>
      <c r="B980" s="41">
        <f>IFERROR(VLOOKUP($C980,'CapEx by WBS and CSA'!$A$3:$C$372,3,FALSE),0)</f>
        <v>0</v>
      </c>
      <c r="C980" s="46" t="s">
        <v>3003</v>
      </c>
      <c r="D980" s="46">
        <v>4588</v>
      </c>
      <c r="E980" s="46" t="s">
        <v>1381</v>
      </c>
      <c r="F980" s="46" t="s">
        <v>1112</v>
      </c>
      <c r="G980" s="46" t="s">
        <v>779</v>
      </c>
      <c r="H980" s="46" t="s">
        <v>2093</v>
      </c>
      <c r="I980" s="45" t="s">
        <v>1633</v>
      </c>
      <c r="J980" s="59">
        <v>45992</v>
      </c>
      <c r="K980" s="72">
        <v>1092074.1400000001</v>
      </c>
      <c r="L980" s="72">
        <v>0</v>
      </c>
      <c r="M980" s="72">
        <f>IFERROR(VLOOKUP(C980,'CapEx by WBS and CSA'!$A$3:$P$372,16,FALSE),0)</f>
        <v>0</v>
      </c>
      <c r="N980" s="71"/>
      <c r="O980" s="71"/>
      <c r="P980" s="45" t="s">
        <v>2763</v>
      </c>
    </row>
    <row r="981" spans="1:16" s="41" customFormat="1" x14ac:dyDescent="0.25">
      <c r="A981" s="41" t="str">
        <f>IFERROR(VLOOKUP($C981,'CapEx by WBS and CSA'!$A$3:$C$372,2,FALSE),0)</f>
        <v>CSA0054</v>
      </c>
      <c r="B981" s="41" t="str">
        <f>IFERROR(VLOOKUP($C981,'CapEx by WBS and CSA'!$A$3:$C$372,3,FALSE),0)</f>
        <v>Electric Initiation Major Projects</v>
      </c>
      <c r="C981" s="46" t="s">
        <v>300</v>
      </c>
      <c r="D981" s="46">
        <v>4022</v>
      </c>
      <c r="E981" s="46" t="s">
        <v>1178</v>
      </c>
      <c r="F981" s="46" t="s">
        <v>1112</v>
      </c>
      <c r="G981" s="46" t="s">
        <v>779</v>
      </c>
      <c r="H981" s="46" t="s">
        <v>2124</v>
      </c>
      <c r="I981" s="45" t="s">
        <v>1650</v>
      </c>
      <c r="J981" s="59" t="s">
        <v>1651</v>
      </c>
      <c r="K981" s="72">
        <v>0</v>
      </c>
      <c r="L981" s="72">
        <v>2250000.031161</v>
      </c>
      <c r="M981" s="72">
        <f>IFERROR(VLOOKUP(C981,'CapEx by WBS and CSA'!$A$3:$P$372,16,FALSE),0)</f>
        <v>226378632.0176475</v>
      </c>
      <c r="N981" s="45" t="s">
        <v>3004</v>
      </c>
      <c r="O981" s="45" t="s">
        <v>2108</v>
      </c>
      <c r="P981" s="45" t="s">
        <v>3005</v>
      </c>
    </row>
    <row r="982" spans="1:16" s="41" customFormat="1" x14ac:dyDescent="0.25">
      <c r="A982" s="41">
        <f>IFERROR(VLOOKUP($C982,'CapEx by WBS and CSA'!$A$3:$C$372,2,FALSE),0)</f>
        <v>0</v>
      </c>
      <c r="B982" s="41">
        <f>IFERROR(VLOOKUP($C982,'CapEx by WBS and CSA'!$A$3:$C$372,3,FALSE),0)</f>
        <v>0</v>
      </c>
      <c r="C982" s="46" t="s">
        <v>3006</v>
      </c>
      <c r="D982" s="46">
        <v>4022</v>
      </c>
      <c r="E982" s="46" t="s">
        <v>1178</v>
      </c>
      <c r="F982" s="46" t="s">
        <v>1112</v>
      </c>
      <c r="G982" s="46" t="s">
        <v>779</v>
      </c>
      <c r="H982" s="46" t="s">
        <v>2117</v>
      </c>
      <c r="I982" s="45" t="s">
        <v>1633</v>
      </c>
      <c r="J982" s="59">
        <v>45931</v>
      </c>
      <c r="K982" s="72">
        <v>58815.079999999994</v>
      </c>
      <c r="L982" s="72">
        <v>0</v>
      </c>
      <c r="M982" s="72">
        <f>IFERROR(VLOOKUP(C982,'CapEx by WBS and CSA'!$A$3:$P$372,16,FALSE),0)</f>
        <v>0</v>
      </c>
      <c r="N982" s="45" t="s">
        <v>3007</v>
      </c>
      <c r="O982" s="45" t="s">
        <v>2108</v>
      </c>
      <c r="P982" s="45" t="s">
        <v>2946</v>
      </c>
    </row>
    <row r="983" spans="1:16" s="41" customFormat="1" x14ac:dyDescent="0.25">
      <c r="A983" s="41">
        <f>IFERROR(VLOOKUP($C983,'CapEx by WBS and CSA'!$A$3:$C$372,2,FALSE),0)</f>
        <v>0</v>
      </c>
      <c r="B983" s="41">
        <f>IFERROR(VLOOKUP($C983,'CapEx by WBS and CSA'!$A$3:$C$372,3,FALSE),0)</f>
        <v>0</v>
      </c>
      <c r="C983" s="46" t="s">
        <v>3008</v>
      </c>
      <c r="D983" s="46">
        <v>4588</v>
      </c>
      <c r="E983" s="46" t="s">
        <v>1381</v>
      </c>
      <c r="F983" s="46" t="s">
        <v>1112</v>
      </c>
      <c r="G983" s="46" t="s">
        <v>779</v>
      </c>
      <c r="H983" s="46" t="s">
        <v>2093</v>
      </c>
      <c r="I983" s="45" t="s">
        <v>1650</v>
      </c>
      <c r="J983" s="59" t="s">
        <v>1651</v>
      </c>
      <c r="K983" s="72">
        <v>4333588.96</v>
      </c>
      <c r="L983" s="72">
        <v>0</v>
      </c>
      <c r="M983" s="72">
        <f>IFERROR(VLOOKUP(C983,'CapEx by WBS and CSA'!$A$3:$P$372,16,FALSE),0)</f>
        <v>0</v>
      </c>
      <c r="N983" s="71"/>
      <c r="O983" s="45" t="s">
        <v>2108</v>
      </c>
      <c r="P983" s="45" t="s">
        <v>2753</v>
      </c>
    </row>
    <row r="984" spans="1:16" s="41" customFormat="1" x14ac:dyDescent="0.25">
      <c r="A984" s="41">
        <f>IFERROR(VLOOKUP($C984,'CapEx by WBS and CSA'!$A$3:$C$372,2,FALSE),0)</f>
        <v>0</v>
      </c>
      <c r="B984" s="41">
        <f>IFERROR(VLOOKUP($C984,'CapEx by WBS and CSA'!$A$3:$C$372,3,FALSE),0)</f>
        <v>0</v>
      </c>
      <c r="C984" s="46" t="s">
        <v>3009</v>
      </c>
      <c r="D984" s="46">
        <v>4580</v>
      </c>
      <c r="E984" s="46" t="s">
        <v>1140</v>
      </c>
      <c r="F984" s="46" t="s">
        <v>1142</v>
      </c>
      <c r="G984" s="46" t="s">
        <v>779</v>
      </c>
      <c r="H984" s="46" t="s">
        <v>2093</v>
      </c>
      <c r="I984" s="45" t="s">
        <v>1650</v>
      </c>
      <c r="J984" s="59" t="s">
        <v>1651</v>
      </c>
      <c r="K984" s="72">
        <v>0</v>
      </c>
      <c r="L984" s="72">
        <v>0</v>
      </c>
      <c r="M984" s="72">
        <f>IFERROR(VLOOKUP(C984,'CapEx by WBS and CSA'!$A$3:$P$372,16,FALSE),0)</f>
        <v>0</v>
      </c>
      <c r="N984" s="71"/>
      <c r="O984" s="45" t="s">
        <v>2108</v>
      </c>
      <c r="P984" s="45" t="s">
        <v>2753</v>
      </c>
    </row>
    <row r="985" spans="1:16" s="41" customFormat="1" x14ac:dyDescent="0.25">
      <c r="A985" s="41">
        <f>IFERROR(VLOOKUP($C985,'CapEx by WBS and CSA'!$A$3:$C$372,2,FALSE),0)</f>
        <v>0</v>
      </c>
      <c r="B985" s="41">
        <f>IFERROR(VLOOKUP($C985,'CapEx by WBS and CSA'!$A$3:$C$372,3,FALSE),0)</f>
        <v>0</v>
      </c>
      <c r="C985" s="46" t="s">
        <v>3010</v>
      </c>
      <c r="D985" s="46">
        <v>4588</v>
      </c>
      <c r="E985" s="46" t="s">
        <v>1381</v>
      </c>
      <c r="F985" s="46" t="s">
        <v>1112</v>
      </c>
      <c r="G985" s="46" t="s">
        <v>779</v>
      </c>
      <c r="H985" s="46" t="s">
        <v>2093</v>
      </c>
      <c r="I985" s="45" t="s">
        <v>1650</v>
      </c>
      <c r="J985" s="59" t="s">
        <v>1651</v>
      </c>
      <c r="K985" s="72">
        <v>713594.96000000008</v>
      </c>
      <c r="L985" s="72">
        <v>0</v>
      </c>
      <c r="M985" s="72">
        <f>IFERROR(VLOOKUP(C985,'CapEx by WBS and CSA'!$A$3:$P$372,16,FALSE),0)</f>
        <v>0</v>
      </c>
      <c r="N985" s="71"/>
      <c r="O985" s="45" t="s">
        <v>2108</v>
      </c>
      <c r="P985" s="45" t="s">
        <v>2753</v>
      </c>
    </row>
    <row r="986" spans="1:16" s="41" customFormat="1" x14ac:dyDescent="0.25">
      <c r="A986" s="41" t="str">
        <f>IFERROR(VLOOKUP($C986,'CapEx by WBS and CSA'!$A$3:$C$372,2,FALSE),0)</f>
        <v>CSA0069</v>
      </c>
      <c r="B986" s="41" t="str">
        <f>IFERROR(VLOOKUP($C986,'CapEx by WBS and CSA'!$A$3:$C$372,3,FALSE),0)</f>
        <v>Fish &amp; Wildlife</v>
      </c>
      <c r="C986" s="46" t="s">
        <v>301</v>
      </c>
      <c r="D986" s="46">
        <v>5014</v>
      </c>
      <c r="E986" s="46" t="s">
        <v>1396</v>
      </c>
      <c r="F986" s="46" t="s">
        <v>1260</v>
      </c>
      <c r="G986" s="46" t="s">
        <v>561</v>
      </c>
      <c r="H986" s="46" t="s">
        <v>2093</v>
      </c>
      <c r="I986" s="45" t="s">
        <v>1650</v>
      </c>
      <c r="J986" s="59" t="s">
        <v>1696</v>
      </c>
      <c r="K986" s="72">
        <v>298913.40000000002</v>
      </c>
      <c r="L986" s="72">
        <v>478132.49999879999</v>
      </c>
      <c r="M986" s="72">
        <f>IFERROR(VLOOKUP(C986,'CapEx by WBS and CSA'!$A$3:$P$372,16,FALSE),0)</f>
        <v>2754555.4726652461</v>
      </c>
      <c r="N986" s="71"/>
      <c r="O986" s="45" t="s">
        <v>2146</v>
      </c>
      <c r="P986" s="45" t="s">
        <v>2147</v>
      </c>
    </row>
    <row r="987" spans="1:16" s="41" customFormat="1" x14ac:dyDescent="0.25">
      <c r="A987" s="41">
        <f>IFERROR(VLOOKUP($C987,'CapEx by WBS and CSA'!$A$3:$C$372,2,FALSE),0)</f>
        <v>0</v>
      </c>
      <c r="B987" s="41">
        <f>IFERROR(VLOOKUP($C987,'CapEx by WBS and CSA'!$A$3:$C$372,3,FALSE),0)</f>
        <v>0</v>
      </c>
      <c r="C987" s="46" t="s">
        <v>3011</v>
      </c>
      <c r="D987" s="46">
        <v>4300</v>
      </c>
      <c r="E987" s="46" t="s">
        <v>1258</v>
      </c>
      <c r="F987" s="46" t="s">
        <v>1260</v>
      </c>
      <c r="G987" s="46" t="s">
        <v>561</v>
      </c>
      <c r="H987" s="46" t="s">
        <v>2135</v>
      </c>
      <c r="I987" s="45" t="s">
        <v>1633</v>
      </c>
      <c r="J987" s="59">
        <v>45261</v>
      </c>
      <c r="K987" s="72">
        <v>0</v>
      </c>
      <c r="L987" s="72">
        <v>0</v>
      </c>
      <c r="M987" s="72">
        <f>IFERROR(VLOOKUP(C987,'CapEx by WBS and CSA'!$A$3:$P$372,16,FALSE),0)</f>
        <v>0</v>
      </c>
      <c r="N987" s="71"/>
      <c r="O987" s="45" t="s">
        <v>2146</v>
      </c>
      <c r="P987" s="45" t="s">
        <v>2150</v>
      </c>
    </row>
    <row r="988" spans="1:16" s="41" customFormat="1" x14ac:dyDescent="0.25">
      <c r="A988" s="41" t="str">
        <f>IFERROR(VLOOKUP($C988,'CapEx by WBS and CSA'!$A$3:$C$372,2,FALSE),0)</f>
        <v>CSA0048</v>
      </c>
      <c r="B988" s="41" t="str">
        <f>IFERROR(VLOOKUP($C988,'CapEx by WBS and CSA'!$A$3:$C$372,3,FALSE),0)</f>
        <v>Electric Emergent Operations</v>
      </c>
      <c r="C988" s="46" t="s">
        <v>302</v>
      </c>
      <c r="D988" s="46">
        <v>3090</v>
      </c>
      <c r="E988" s="46" t="s">
        <v>1954</v>
      </c>
      <c r="F988" s="46" t="s">
        <v>1090</v>
      </c>
      <c r="G988" s="46" t="s">
        <v>779</v>
      </c>
      <c r="H988" s="46" t="s">
        <v>2093</v>
      </c>
      <c r="I988" s="45" t="s">
        <v>1650</v>
      </c>
      <c r="J988" s="59" t="s">
        <v>1651</v>
      </c>
      <c r="K988" s="72">
        <v>3504799.51</v>
      </c>
      <c r="L988" s="72">
        <v>1254224.0023403999</v>
      </c>
      <c r="M988" s="72">
        <f>IFERROR(VLOOKUP(C988,'CapEx by WBS and CSA'!$A$3:$P$372,16,FALSE),0)</f>
        <v>16576893.984986484</v>
      </c>
      <c r="N988" s="71"/>
      <c r="O988" s="45" t="s">
        <v>2108</v>
      </c>
      <c r="P988" s="45" t="s">
        <v>2753</v>
      </c>
    </row>
    <row r="989" spans="1:16" s="41" customFormat="1" x14ac:dyDescent="0.25">
      <c r="A989" s="41" t="str">
        <f>IFERROR(VLOOKUP($C989,'CapEx by WBS and CSA'!$A$3:$C$372,2,FALSE),0)</f>
        <v>CSA0048</v>
      </c>
      <c r="B989" s="41" t="str">
        <f>IFERROR(VLOOKUP($C989,'CapEx by WBS and CSA'!$A$3:$C$372,3,FALSE),0)</f>
        <v>Electric Emergent Operations</v>
      </c>
      <c r="C989" s="46" t="s">
        <v>303</v>
      </c>
      <c r="D989" s="46">
        <v>3090</v>
      </c>
      <c r="E989" s="46" t="s">
        <v>1954</v>
      </c>
      <c r="F989" s="46" t="s">
        <v>1090</v>
      </c>
      <c r="G989" s="46" t="s">
        <v>779</v>
      </c>
      <c r="H989" s="46" t="s">
        <v>2093</v>
      </c>
      <c r="I989" s="45" t="s">
        <v>1650</v>
      </c>
      <c r="J989" s="59" t="s">
        <v>1651</v>
      </c>
      <c r="K989" s="72">
        <v>28589.640000000003</v>
      </c>
      <c r="L989" s="72">
        <v>233852.9173956</v>
      </c>
      <c r="M989" s="72">
        <f>IFERROR(VLOOKUP(C989,'CapEx by WBS and CSA'!$A$3:$P$372,16,FALSE),0)</f>
        <v>1277439.9988430352</v>
      </c>
      <c r="N989" s="71"/>
      <c r="O989" s="45" t="s">
        <v>2108</v>
      </c>
      <c r="P989" s="45" t="s">
        <v>2753</v>
      </c>
    </row>
    <row r="990" spans="1:16" s="41" customFormat="1" x14ac:dyDescent="0.25">
      <c r="A990" s="41" t="str">
        <f>IFERROR(VLOOKUP($C990,'CapEx by WBS and CSA'!$A$3:$C$372,2,FALSE),0)</f>
        <v>CSA0062</v>
      </c>
      <c r="B990" s="41" t="str">
        <f>IFERROR(VLOOKUP($C990,'CapEx by WBS and CSA'!$A$3:$C$372,3,FALSE),0)</f>
        <v>E-Pole Replacement Due to Joint Use</v>
      </c>
      <c r="C990" s="46" t="s">
        <v>304</v>
      </c>
      <c r="D990" s="46">
        <v>3515</v>
      </c>
      <c r="E990" s="46" t="s">
        <v>1149</v>
      </c>
      <c r="F990" s="46" t="s">
        <v>868</v>
      </c>
      <c r="G990" s="46" t="s">
        <v>868</v>
      </c>
      <c r="H990" s="46" t="s">
        <v>2093</v>
      </c>
      <c r="I990" s="45" t="s">
        <v>1650</v>
      </c>
      <c r="J990" s="59" t="s">
        <v>1651</v>
      </c>
      <c r="K990" s="72">
        <v>1320810.3</v>
      </c>
      <c r="L990" s="72">
        <v>1881937.0263542</v>
      </c>
      <c r="M990" s="72">
        <f>IFERROR(VLOOKUP(C990,'CapEx by WBS and CSA'!$A$3:$P$372,16,FALSE),0)</f>
        <v>10934536.008228829</v>
      </c>
      <c r="N990" s="71"/>
      <c r="O990" s="45" t="s">
        <v>2146</v>
      </c>
      <c r="P990" s="45" t="s">
        <v>3012</v>
      </c>
    </row>
    <row r="991" spans="1:16" s="41" customFormat="1" x14ac:dyDescent="0.25">
      <c r="A991" s="41" t="str">
        <f>IFERROR(VLOOKUP($C991,'CapEx by WBS and CSA'!$A$3:$C$372,2,FALSE),0)</f>
        <v>CSA0097</v>
      </c>
      <c r="B991" s="41" t="str">
        <f>IFERROR(VLOOKUP($C991,'CapEx by WBS and CSA'!$A$3:$C$372,3,FALSE),0)</f>
        <v>Grid Modernization: Pole Inspection and Remediation</v>
      </c>
      <c r="C991" s="46" t="s">
        <v>306</v>
      </c>
      <c r="D991" s="46">
        <v>4022</v>
      </c>
      <c r="E991" s="46" t="s">
        <v>1178</v>
      </c>
      <c r="F991" s="46" t="s">
        <v>1112</v>
      </c>
      <c r="G991" s="46" t="s">
        <v>779</v>
      </c>
      <c r="H991" s="46" t="s">
        <v>2093</v>
      </c>
      <c r="I991" s="45" t="s">
        <v>1650</v>
      </c>
      <c r="J991" s="59" t="s">
        <v>1651</v>
      </c>
      <c r="K991" s="72">
        <v>11521740.34</v>
      </c>
      <c r="L991" s="72">
        <v>15803282.4614703</v>
      </c>
      <c r="M991" s="72">
        <f>IFERROR(VLOOKUP(C991,'CapEx by WBS and CSA'!$A$3:$P$372,16,FALSE),0)</f>
        <v>62944405.71554897</v>
      </c>
      <c r="N991" s="71"/>
      <c r="O991" s="45" t="s">
        <v>2108</v>
      </c>
      <c r="P991" s="45" t="s">
        <v>2753</v>
      </c>
    </row>
    <row r="992" spans="1:16" s="41" customFormat="1" x14ac:dyDescent="0.25">
      <c r="A992" s="41" t="str">
        <f>IFERROR(VLOOKUP($C992,'CapEx by WBS and CSA'!$A$3:$C$372,2,FALSE),0)</f>
        <v>CSA0097</v>
      </c>
      <c r="B992" s="41" t="str">
        <f>IFERROR(VLOOKUP($C992,'CapEx by WBS and CSA'!$A$3:$C$372,3,FALSE),0)</f>
        <v>Grid Modernization: Pole Inspection and Remediation</v>
      </c>
      <c r="C992" s="46" t="s">
        <v>307</v>
      </c>
      <c r="D992" s="46">
        <v>4022</v>
      </c>
      <c r="E992" s="46" t="s">
        <v>1178</v>
      </c>
      <c r="F992" s="46" t="s">
        <v>1112</v>
      </c>
      <c r="G992" s="46" t="s">
        <v>779</v>
      </c>
      <c r="H992" s="46" t="s">
        <v>2093</v>
      </c>
      <c r="I992" s="45" t="s">
        <v>1638</v>
      </c>
      <c r="J992" s="59" t="s">
        <v>3013</v>
      </c>
      <c r="K992" s="72">
        <v>13345971.600000001</v>
      </c>
      <c r="L992" s="72">
        <v>9622717.4856978003</v>
      </c>
      <c r="M992" s="72">
        <f>IFERROR(VLOOKUP(C992,'CapEx by WBS and CSA'!$A$3:$P$372,16,FALSE),0)</f>
        <v>26976173.878092419</v>
      </c>
      <c r="N992" s="45" t="s">
        <v>3014</v>
      </c>
      <c r="O992" s="45" t="s">
        <v>2108</v>
      </c>
      <c r="P992" s="45" t="s">
        <v>2946</v>
      </c>
    </row>
    <row r="993" spans="1:16" s="41" customFormat="1" x14ac:dyDescent="0.25">
      <c r="A993" s="41">
        <f>IFERROR(VLOOKUP($C993,'CapEx by WBS and CSA'!$A$3:$C$372,2,FALSE),0)</f>
        <v>0</v>
      </c>
      <c r="B993" s="41">
        <f>IFERROR(VLOOKUP($C993,'CapEx by WBS and CSA'!$A$3:$C$372,3,FALSE),0)</f>
        <v>0</v>
      </c>
      <c r="C993" s="46" t="s">
        <v>3015</v>
      </c>
      <c r="D993" s="46">
        <v>4022</v>
      </c>
      <c r="E993" s="46" t="s">
        <v>1178</v>
      </c>
      <c r="F993" s="46" t="s">
        <v>1112</v>
      </c>
      <c r="G993" s="46" t="s">
        <v>779</v>
      </c>
      <c r="H993" s="46" t="s">
        <v>2113</v>
      </c>
      <c r="I993" s="45" t="s">
        <v>1650</v>
      </c>
      <c r="J993" s="59" t="s">
        <v>1651</v>
      </c>
      <c r="K993" s="72">
        <v>4298066.5599999996</v>
      </c>
      <c r="L993" s="72">
        <v>0</v>
      </c>
      <c r="M993" s="72">
        <f>IFERROR(VLOOKUP(C993,'CapEx by WBS and CSA'!$A$3:$P$372,16,FALSE),0)</f>
        <v>0</v>
      </c>
      <c r="N993" s="71"/>
      <c r="O993" s="45" t="s">
        <v>2108</v>
      </c>
      <c r="P993" s="45" t="s">
        <v>2753</v>
      </c>
    </row>
    <row r="994" spans="1:16" s="41" customFormat="1" x14ac:dyDescent="0.25">
      <c r="A994" s="41">
        <f>IFERROR(VLOOKUP($C994,'CapEx by WBS and CSA'!$A$3:$C$372,2,FALSE),0)</f>
        <v>0</v>
      </c>
      <c r="B994" s="41">
        <f>IFERROR(VLOOKUP($C994,'CapEx by WBS and CSA'!$A$3:$C$372,3,FALSE),0)</f>
        <v>0</v>
      </c>
      <c r="C994" s="46" t="s">
        <v>3016</v>
      </c>
      <c r="D994" s="46">
        <v>4022</v>
      </c>
      <c r="E994" s="46" t="s">
        <v>1178</v>
      </c>
      <c r="F994" s="46" t="s">
        <v>1112</v>
      </c>
      <c r="G994" s="46" t="s">
        <v>779</v>
      </c>
      <c r="H994" s="46" t="s">
        <v>2113</v>
      </c>
      <c r="I994" s="45" t="s">
        <v>1650</v>
      </c>
      <c r="J994" s="59" t="s">
        <v>1651</v>
      </c>
      <c r="K994" s="72">
        <v>23935.31</v>
      </c>
      <c r="L994" s="72">
        <v>0</v>
      </c>
      <c r="M994" s="72">
        <f>IFERROR(VLOOKUP(C994,'CapEx by WBS and CSA'!$A$3:$P$372,16,FALSE),0)</f>
        <v>0</v>
      </c>
      <c r="N994" s="71"/>
      <c r="O994" s="45" t="s">
        <v>2108</v>
      </c>
      <c r="P994" s="45" t="s">
        <v>2753</v>
      </c>
    </row>
    <row r="995" spans="1:16" s="41" customFormat="1" x14ac:dyDescent="0.25">
      <c r="A995" s="41" t="str">
        <f>IFERROR(VLOOKUP($C995,'CapEx by WBS and CSA'!$A$3:$C$372,2,FALSE),0)</f>
        <v>CSA0083</v>
      </c>
      <c r="B995" s="41" t="str">
        <f>IFERROR(VLOOKUP($C995,'CapEx by WBS and CSA'!$A$3:$C$372,3,FALSE),0)</f>
        <v>Grid Modernization: Electric System Upgrades</v>
      </c>
      <c r="C995" s="46" t="s">
        <v>308</v>
      </c>
      <c r="D995" s="46">
        <v>4588</v>
      </c>
      <c r="E995" s="46" t="s">
        <v>1381</v>
      </c>
      <c r="F995" s="46" t="s">
        <v>1112</v>
      </c>
      <c r="G995" s="46" t="s">
        <v>779</v>
      </c>
      <c r="H995" s="46" t="s">
        <v>2100</v>
      </c>
      <c r="I995" s="45" t="s">
        <v>1650</v>
      </c>
      <c r="J995" s="59" t="s">
        <v>1696</v>
      </c>
      <c r="K995" s="72">
        <v>839802.56</v>
      </c>
      <c r="L995" s="72">
        <v>1199999.949849</v>
      </c>
      <c r="M995" s="72">
        <f>IFERROR(VLOOKUP(C995,'CapEx by WBS and CSA'!$A$3:$P$372,16,FALSE),0)</f>
        <v>13219576.268459627</v>
      </c>
      <c r="N995" s="71"/>
      <c r="O995" s="71"/>
      <c r="P995" s="71"/>
    </row>
    <row r="996" spans="1:16" s="41" customFormat="1" x14ac:dyDescent="0.25">
      <c r="A996" s="41">
        <f>IFERROR(VLOOKUP($C996,'CapEx by WBS and CSA'!$A$3:$C$372,2,FALSE),0)</f>
        <v>0</v>
      </c>
      <c r="B996" s="41">
        <f>IFERROR(VLOOKUP($C996,'CapEx by WBS and CSA'!$A$3:$C$372,3,FALSE),0)</f>
        <v>0</v>
      </c>
      <c r="C996" s="46" t="s">
        <v>3017</v>
      </c>
      <c r="D996" s="46">
        <v>4588</v>
      </c>
      <c r="E996" s="46" t="s">
        <v>1381</v>
      </c>
      <c r="F996" s="46" t="s">
        <v>1112</v>
      </c>
      <c r="G996" s="46" t="s">
        <v>779</v>
      </c>
      <c r="H996" s="46" t="s">
        <v>2113</v>
      </c>
      <c r="I996" s="45" t="s">
        <v>1650</v>
      </c>
      <c r="J996" s="59" t="s">
        <v>1651</v>
      </c>
      <c r="K996" s="72">
        <v>171253.6</v>
      </c>
      <c r="L996" s="72">
        <v>0</v>
      </c>
      <c r="M996" s="72">
        <f>IFERROR(VLOOKUP(C996,'CapEx by WBS and CSA'!$A$3:$P$372,16,FALSE),0)</f>
        <v>0</v>
      </c>
      <c r="N996" s="71"/>
      <c r="O996" s="45" t="s">
        <v>2108</v>
      </c>
      <c r="P996" s="45" t="s">
        <v>2753</v>
      </c>
    </row>
    <row r="997" spans="1:16" s="41" customFormat="1" x14ac:dyDescent="0.25">
      <c r="A997" s="41">
        <f>IFERROR(VLOOKUP($C997,'CapEx by WBS and CSA'!$A$3:$C$372,2,FALSE),0)</f>
        <v>0</v>
      </c>
      <c r="B997" s="41">
        <f>IFERROR(VLOOKUP($C997,'CapEx by WBS and CSA'!$A$3:$C$372,3,FALSE),0)</f>
        <v>0</v>
      </c>
      <c r="C997" s="46" t="s">
        <v>3018</v>
      </c>
      <c r="D997" s="46">
        <v>4022</v>
      </c>
      <c r="E997" s="46" t="s">
        <v>1178</v>
      </c>
      <c r="F997" s="46" t="s">
        <v>1112</v>
      </c>
      <c r="G997" s="46" t="s">
        <v>779</v>
      </c>
      <c r="H997" s="46" t="s">
        <v>2093</v>
      </c>
      <c r="I997" s="45" t="s">
        <v>1633</v>
      </c>
      <c r="J997" s="59">
        <v>44470</v>
      </c>
      <c r="K997" s="72">
        <v>0</v>
      </c>
      <c r="L997" s="72">
        <v>0</v>
      </c>
      <c r="M997" s="72">
        <f>IFERROR(VLOOKUP(C997,'CapEx by WBS and CSA'!$A$3:$P$372,16,FALSE),0)</f>
        <v>0</v>
      </c>
      <c r="N997" s="45" t="s">
        <v>2094</v>
      </c>
      <c r="O997" s="45" t="s">
        <v>2091</v>
      </c>
      <c r="P997" s="71"/>
    </row>
    <row r="998" spans="1:16" s="41" customFormat="1" x14ac:dyDescent="0.25">
      <c r="A998" s="41">
        <f>IFERROR(VLOOKUP($C998,'CapEx by WBS and CSA'!$A$3:$C$372,2,FALSE),0)</f>
        <v>0</v>
      </c>
      <c r="B998" s="41">
        <f>IFERROR(VLOOKUP($C998,'CapEx by WBS and CSA'!$A$3:$C$372,3,FALSE),0)</f>
        <v>0</v>
      </c>
      <c r="C998" s="46" t="s">
        <v>3019</v>
      </c>
      <c r="D998" s="46">
        <v>4022</v>
      </c>
      <c r="E998" s="46" t="s">
        <v>1178</v>
      </c>
      <c r="F998" s="46" t="s">
        <v>1112</v>
      </c>
      <c r="G998" s="46" t="s">
        <v>779</v>
      </c>
      <c r="H998" s="46" t="s">
        <v>2100</v>
      </c>
      <c r="I998" s="45" t="s">
        <v>1633</v>
      </c>
      <c r="J998" s="59">
        <v>45992</v>
      </c>
      <c r="K998" s="72">
        <v>2421.88</v>
      </c>
      <c r="L998" s="72">
        <v>0</v>
      </c>
      <c r="M998" s="72">
        <f>IFERROR(VLOOKUP(C998,'CapEx by WBS and CSA'!$A$3:$P$372,16,FALSE),0)</f>
        <v>0</v>
      </c>
      <c r="N998" s="71"/>
      <c r="O998" s="45" t="s">
        <v>2108</v>
      </c>
      <c r="P998" s="45" t="s">
        <v>2803</v>
      </c>
    </row>
    <row r="999" spans="1:16" s="41" customFormat="1" x14ac:dyDescent="0.25">
      <c r="A999" s="41">
        <f>IFERROR(VLOOKUP($C999,'CapEx by WBS and CSA'!$A$3:$C$372,2,FALSE),0)</f>
        <v>0</v>
      </c>
      <c r="B999" s="41">
        <f>IFERROR(VLOOKUP($C999,'CapEx by WBS and CSA'!$A$3:$C$372,3,FALSE),0)</f>
        <v>0</v>
      </c>
      <c r="C999" s="46" t="s">
        <v>3020</v>
      </c>
      <c r="D999" s="46">
        <v>4022</v>
      </c>
      <c r="E999" s="46" t="s">
        <v>1178</v>
      </c>
      <c r="F999" s="46" t="s">
        <v>1112</v>
      </c>
      <c r="G999" s="46" t="s">
        <v>779</v>
      </c>
      <c r="H999" s="46" t="s">
        <v>2124</v>
      </c>
      <c r="I999" s="45" t="s">
        <v>1633</v>
      </c>
      <c r="J999" s="59">
        <v>47453</v>
      </c>
      <c r="K999" s="72">
        <v>0</v>
      </c>
      <c r="L999" s="72">
        <v>0</v>
      </c>
      <c r="M999" s="72">
        <f>IFERROR(VLOOKUP(C999,'CapEx by WBS and CSA'!$A$3:$P$372,16,FALSE),0)</f>
        <v>0</v>
      </c>
      <c r="N999" s="71"/>
      <c r="O999" s="45" t="s">
        <v>2108</v>
      </c>
      <c r="P999" s="45" t="s">
        <v>2803</v>
      </c>
    </row>
    <row r="1000" spans="1:16" s="41" customFormat="1" x14ac:dyDescent="0.25">
      <c r="A1000" s="41">
        <f>IFERROR(VLOOKUP($C1000,'CapEx by WBS and CSA'!$A$3:$C$372,2,FALSE),0)</f>
        <v>0</v>
      </c>
      <c r="B1000" s="41">
        <f>IFERROR(VLOOKUP($C1000,'CapEx by WBS and CSA'!$A$3:$C$372,3,FALSE),0)</f>
        <v>0</v>
      </c>
      <c r="C1000" s="46" t="s">
        <v>3021</v>
      </c>
      <c r="D1000" s="46">
        <v>4022</v>
      </c>
      <c r="E1000" s="46" t="s">
        <v>1178</v>
      </c>
      <c r="F1000" s="46" t="s">
        <v>1112</v>
      </c>
      <c r="G1000" s="46" t="s">
        <v>779</v>
      </c>
      <c r="H1000" s="46" t="s">
        <v>2117</v>
      </c>
      <c r="I1000" s="45">
        <v>0</v>
      </c>
      <c r="J1000" s="71"/>
      <c r="K1000" s="72">
        <v>0</v>
      </c>
      <c r="L1000" s="72">
        <v>0</v>
      </c>
      <c r="M1000" s="72">
        <f>IFERROR(VLOOKUP(C1000,'CapEx by WBS and CSA'!$A$3:$P$372,16,FALSE),0)</f>
        <v>0</v>
      </c>
      <c r="N1000" s="45" t="s">
        <v>2094</v>
      </c>
      <c r="O1000" s="45" t="s">
        <v>2091</v>
      </c>
      <c r="P1000" s="71"/>
    </row>
    <row r="1001" spans="1:16" s="41" customFormat="1" x14ac:dyDescent="0.25">
      <c r="A1001" s="41">
        <f>IFERROR(VLOOKUP($C1001,'CapEx by WBS and CSA'!$A$3:$C$372,2,FALSE),0)</f>
        <v>0</v>
      </c>
      <c r="B1001" s="41">
        <f>IFERROR(VLOOKUP($C1001,'CapEx by WBS and CSA'!$A$3:$C$372,3,FALSE),0)</f>
        <v>0</v>
      </c>
      <c r="C1001" s="46" t="s">
        <v>3022</v>
      </c>
      <c r="D1001" s="46">
        <v>4585</v>
      </c>
      <c r="E1001" s="46" t="s">
        <v>1112</v>
      </c>
      <c r="F1001" s="46" t="s">
        <v>1112</v>
      </c>
      <c r="G1001" s="46" t="s">
        <v>779</v>
      </c>
      <c r="H1001" s="46" t="s">
        <v>2117</v>
      </c>
      <c r="I1001" s="45" t="s">
        <v>1633</v>
      </c>
      <c r="J1001" s="59">
        <v>45536</v>
      </c>
      <c r="K1001" s="72">
        <v>47014.250000000036</v>
      </c>
      <c r="L1001" s="72">
        <v>2500000.0766429999</v>
      </c>
      <c r="M1001" s="72">
        <f>IFERROR(VLOOKUP(C1001,'CapEx by WBS and CSA'!$A$3:$P$372,16,FALSE),0)</f>
        <v>0</v>
      </c>
      <c r="N1001" s="71"/>
      <c r="O1001" s="45" t="s">
        <v>2108</v>
      </c>
      <c r="P1001" s="45" t="s">
        <v>3023</v>
      </c>
    </row>
    <row r="1002" spans="1:16" s="41" customFormat="1" x14ac:dyDescent="0.25">
      <c r="A1002" s="41">
        <f>IFERROR(VLOOKUP($C1002,'CapEx by WBS and CSA'!$A$3:$C$372,2,FALSE),0)</f>
        <v>0</v>
      </c>
      <c r="B1002" s="41">
        <f>IFERROR(VLOOKUP($C1002,'CapEx by WBS and CSA'!$A$3:$C$372,3,FALSE),0)</f>
        <v>0</v>
      </c>
      <c r="C1002" s="46" t="s">
        <v>3024</v>
      </c>
      <c r="D1002" s="46">
        <v>4585</v>
      </c>
      <c r="E1002" s="46" t="s">
        <v>1112</v>
      </c>
      <c r="F1002" s="46" t="s">
        <v>1112</v>
      </c>
      <c r="G1002" s="46" t="s">
        <v>779</v>
      </c>
      <c r="H1002" s="46" t="s">
        <v>2117</v>
      </c>
      <c r="I1002" s="45">
        <v>0</v>
      </c>
      <c r="J1002" s="71"/>
      <c r="K1002" s="72">
        <v>0</v>
      </c>
      <c r="L1002" s="72">
        <v>0</v>
      </c>
      <c r="M1002" s="72">
        <f>IFERROR(VLOOKUP(C1002,'CapEx by WBS and CSA'!$A$3:$P$372,16,FALSE),0)</f>
        <v>0</v>
      </c>
      <c r="N1002" s="45" t="s">
        <v>2094</v>
      </c>
      <c r="O1002" s="45" t="s">
        <v>2091</v>
      </c>
      <c r="P1002" s="71"/>
    </row>
    <row r="1003" spans="1:16" s="41" customFormat="1" x14ac:dyDescent="0.25">
      <c r="A1003" s="41">
        <f>IFERROR(VLOOKUP($C1003,'CapEx by WBS and CSA'!$A$3:$C$372,2,FALSE),0)</f>
        <v>0</v>
      </c>
      <c r="B1003" s="41">
        <f>IFERROR(VLOOKUP($C1003,'CapEx by WBS and CSA'!$A$3:$C$372,3,FALSE),0)</f>
        <v>0</v>
      </c>
      <c r="C1003" s="46" t="s">
        <v>3025</v>
      </c>
      <c r="D1003" s="46">
        <v>4585</v>
      </c>
      <c r="E1003" s="46" t="s">
        <v>1112</v>
      </c>
      <c r="F1003" s="46" t="s">
        <v>1112</v>
      </c>
      <c r="G1003" s="46" t="s">
        <v>779</v>
      </c>
      <c r="H1003" s="46" t="s">
        <v>2117</v>
      </c>
      <c r="I1003" s="45" t="s">
        <v>1633</v>
      </c>
      <c r="J1003" s="59">
        <v>45536</v>
      </c>
      <c r="K1003" s="72">
        <v>396.31</v>
      </c>
      <c r="L1003" s="72">
        <v>0</v>
      </c>
      <c r="M1003" s="72">
        <f>IFERROR(VLOOKUP(C1003,'CapEx by WBS and CSA'!$A$3:$P$372,16,FALSE),0)</f>
        <v>0</v>
      </c>
      <c r="N1003" s="71"/>
      <c r="O1003" s="45" t="s">
        <v>2108</v>
      </c>
      <c r="P1003" s="45" t="s">
        <v>3023</v>
      </c>
    </row>
    <row r="1004" spans="1:16" s="41" customFormat="1" x14ac:dyDescent="0.25">
      <c r="A1004" s="41">
        <f>IFERROR(VLOOKUP($C1004,'CapEx by WBS and CSA'!$A$3:$C$372,2,FALSE),0)</f>
        <v>0</v>
      </c>
      <c r="B1004" s="41">
        <f>IFERROR(VLOOKUP($C1004,'CapEx by WBS and CSA'!$A$3:$C$372,3,FALSE),0)</f>
        <v>0</v>
      </c>
      <c r="C1004" s="46" t="s">
        <v>3026</v>
      </c>
      <c r="D1004" s="46">
        <v>4585</v>
      </c>
      <c r="E1004" s="46" t="s">
        <v>1112</v>
      </c>
      <c r="F1004" s="46" t="s">
        <v>1112</v>
      </c>
      <c r="G1004" s="46" t="s">
        <v>779</v>
      </c>
      <c r="H1004" s="46" t="s">
        <v>2117</v>
      </c>
      <c r="I1004" s="45" t="s">
        <v>1638</v>
      </c>
      <c r="J1004" s="56" t="s">
        <v>3027</v>
      </c>
      <c r="K1004" s="72">
        <v>24298049.280000001</v>
      </c>
      <c r="L1004" s="72">
        <v>26877772.025075998</v>
      </c>
      <c r="M1004" s="72">
        <f>IFERROR(VLOOKUP(C1004,'CapEx by WBS and CSA'!$A$3:$P$372,16,FALSE),0)</f>
        <v>0</v>
      </c>
      <c r="N1004" s="45" t="s">
        <v>3028</v>
      </c>
      <c r="O1004" s="45" t="s">
        <v>2108</v>
      </c>
      <c r="P1004" s="45" t="s">
        <v>3023</v>
      </c>
    </row>
    <row r="1005" spans="1:16" s="41" customFormat="1" x14ac:dyDescent="0.25">
      <c r="A1005" s="41">
        <f>IFERROR(VLOOKUP($C1005,'CapEx by WBS and CSA'!$A$3:$C$372,2,FALSE),0)</f>
        <v>0</v>
      </c>
      <c r="B1005" s="41">
        <f>IFERROR(VLOOKUP($C1005,'CapEx by WBS and CSA'!$A$3:$C$372,3,FALSE),0)</f>
        <v>0</v>
      </c>
      <c r="C1005" s="46" t="s">
        <v>3029</v>
      </c>
      <c r="D1005" s="46">
        <v>4585</v>
      </c>
      <c r="E1005" s="46" t="s">
        <v>1112</v>
      </c>
      <c r="F1005" s="46" t="s">
        <v>1112</v>
      </c>
      <c r="G1005" s="46" t="s">
        <v>779</v>
      </c>
      <c r="H1005" s="46" t="s">
        <v>2117</v>
      </c>
      <c r="I1005" s="45" t="s">
        <v>1638</v>
      </c>
      <c r="J1005" s="56" t="s">
        <v>3030</v>
      </c>
      <c r="K1005" s="72">
        <v>15016403.149999999</v>
      </c>
      <c r="L1005" s="72">
        <v>18466467.931782</v>
      </c>
      <c r="M1005" s="72">
        <f>IFERROR(VLOOKUP(C1005,'CapEx by WBS and CSA'!$A$3:$P$372,16,FALSE),0)</f>
        <v>0</v>
      </c>
      <c r="N1005" s="45" t="s">
        <v>3028</v>
      </c>
      <c r="O1005" s="45" t="s">
        <v>2108</v>
      </c>
      <c r="P1005" s="45" t="s">
        <v>3023</v>
      </c>
    </row>
    <row r="1006" spans="1:16" s="41" customFormat="1" x14ac:dyDescent="0.25">
      <c r="A1006" s="41">
        <f>IFERROR(VLOOKUP($C1006,'CapEx by WBS and CSA'!$A$3:$C$372,2,FALSE),0)</f>
        <v>0</v>
      </c>
      <c r="B1006" s="41">
        <f>IFERROR(VLOOKUP($C1006,'CapEx by WBS and CSA'!$A$3:$C$372,3,FALSE),0)</f>
        <v>0</v>
      </c>
      <c r="C1006" s="46" t="s">
        <v>3031</v>
      </c>
      <c r="D1006" s="46">
        <v>4585</v>
      </c>
      <c r="E1006" s="46" t="s">
        <v>1112</v>
      </c>
      <c r="F1006" s="46" t="s">
        <v>1112</v>
      </c>
      <c r="G1006" s="46" t="s">
        <v>779</v>
      </c>
      <c r="H1006" s="46" t="s">
        <v>2089</v>
      </c>
      <c r="I1006" s="45" t="s">
        <v>1633</v>
      </c>
      <c r="J1006" s="59">
        <v>44501</v>
      </c>
      <c r="K1006" s="72">
        <v>0</v>
      </c>
      <c r="L1006" s="72">
        <v>0</v>
      </c>
      <c r="M1006" s="72">
        <f>IFERROR(VLOOKUP(C1006,'CapEx by WBS and CSA'!$A$3:$P$372,16,FALSE),0)</f>
        <v>0</v>
      </c>
      <c r="N1006" s="45" t="s">
        <v>2094</v>
      </c>
      <c r="O1006" s="45" t="s">
        <v>2091</v>
      </c>
      <c r="P1006" s="71"/>
    </row>
    <row r="1007" spans="1:16" s="41" customFormat="1" x14ac:dyDescent="0.25">
      <c r="A1007" s="41">
        <f>IFERROR(VLOOKUP($C1007,'CapEx by WBS and CSA'!$A$3:$C$372,2,FALSE),0)</f>
        <v>0</v>
      </c>
      <c r="B1007" s="41">
        <f>IFERROR(VLOOKUP($C1007,'CapEx by WBS and CSA'!$A$3:$C$372,3,FALSE),0)</f>
        <v>0</v>
      </c>
      <c r="C1007" s="46" t="s">
        <v>3032</v>
      </c>
      <c r="D1007" s="46">
        <v>4585</v>
      </c>
      <c r="E1007" s="46" t="s">
        <v>1112</v>
      </c>
      <c r="F1007" s="46" t="s">
        <v>1112</v>
      </c>
      <c r="G1007" s="46" t="s">
        <v>779</v>
      </c>
      <c r="H1007" s="46" t="s">
        <v>2135</v>
      </c>
      <c r="I1007" s="45" t="s">
        <v>1633</v>
      </c>
      <c r="J1007" s="59">
        <v>45261</v>
      </c>
      <c r="K1007" s="72">
        <v>0</v>
      </c>
      <c r="L1007" s="72">
        <v>0</v>
      </c>
      <c r="M1007" s="72">
        <f>IFERROR(VLOOKUP(C1007,'CapEx by WBS and CSA'!$A$3:$P$372,16,FALSE),0)</f>
        <v>0</v>
      </c>
      <c r="N1007" s="71"/>
      <c r="O1007" s="45" t="s">
        <v>2108</v>
      </c>
      <c r="P1007" s="45" t="s">
        <v>3023</v>
      </c>
    </row>
    <row r="1008" spans="1:16" s="41" customFormat="1" x14ac:dyDescent="0.25">
      <c r="A1008" s="41" t="str">
        <f>IFERROR(VLOOKUP($C1008,'CapEx by WBS and CSA'!$A$3:$C$372,2,FALSE),0)</f>
        <v>CSA0076</v>
      </c>
      <c r="B1008" s="41" t="str">
        <f>IFERROR(VLOOKUP($C1008,'CapEx by WBS and CSA'!$A$3:$C$372,3,FALSE),0)</f>
        <v>Gas Operations</v>
      </c>
      <c r="C1008" s="46" t="s">
        <v>309</v>
      </c>
      <c r="D1008" s="46">
        <v>3095</v>
      </c>
      <c r="E1008" s="46" t="s">
        <v>1133</v>
      </c>
      <c r="F1008" s="46" t="s">
        <v>1081</v>
      </c>
      <c r="G1008" s="46" t="s">
        <v>779</v>
      </c>
      <c r="H1008" s="46" t="s">
        <v>2135</v>
      </c>
      <c r="I1008" s="45" t="s">
        <v>1650</v>
      </c>
      <c r="J1008" s="59" t="s">
        <v>1651</v>
      </c>
      <c r="K1008" s="72">
        <v>9672.8499999999985</v>
      </c>
      <c r="L1008" s="72">
        <v>2499.8762879999999</v>
      </c>
      <c r="M1008" s="72">
        <f>IFERROR(VLOOKUP(C1008,'CapEx by WBS and CSA'!$A$3:$P$372,16,FALSE),0)</f>
        <v>5004.9904370732738</v>
      </c>
      <c r="N1008" s="71"/>
      <c r="O1008" s="45" t="s">
        <v>2108</v>
      </c>
      <c r="P1008" s="45" t="s">
        <v>2753</v>
      </c>
    </row>
    <row r="1009" spans="1:16" s="41" customFormat="1" x14ac:dyDescent="0.25">
      <c r="A1009" s="41" t="str">
        <f>IFERROR(VLOOKUP($C1009,'CapEx by WBS and CSA'!$A$3:$C$372,2,FALSE),0)</f>
        <v>CSA0119</v>
      </c>
      <c r="B1009" s="41" t="str">
        <f>IFERROR(VLOOKUP($C1009,'CapEx by WBS and CSA'!$A$3:$C$372,3,FALSE),0)</f>
        <v>Meter Upgrade Project</v>
      </c>
      <c r="C1009" s="46" t="s">
        <v>311</v>
      </c>
      <c r="D1009" s="46">
        <v>4585</v>
      </c>
      <c r="E1009" s="46" t="s">
        <v>1112</v>
      </c>
      <c r="F1009" s="46" t="s">
        <v>1112</v>
      </c>
      <c r="G1009" s="46" t="s">
        <v>779</v>
      </c>
      <c r="H1009" s="46" t="s">
        <v>2129</v>
      </c>
      <c r="I1009" s="45" t="s">
        <v>1633</v>
      </c>
      <c r="J1009" s="59">
        <v>45627</v>
      </c>
      <c r="K1009" s="72">
        <v>3034384.74</v>
      </c>
      <c r="L1009" s="72">
        <v>1567798.0024900001</v>
      </c>
      <c r="M1009" s="72">
        <f>IFERROR(VLOOKUP(C1009,'CapEx by WBS and CSA'!$A$3:$P$372,16,FALSE),0)</f>
        <v>1555786.1071596837</v>
      </c>
      <c r="N1009" s="71"/>
      <c r="O1009" s="45" t="s">
        <v>2108</v>
      </c>
      <c r="P1009" s="45" t="s">
        <v>3023</v>
      </c>
    </row>
    <row r="1010" spans="1:16" s="41" customFormat="1" x14ac:dyDescent="0.25">
      <c r="A1010" s="41">
        <f>IFERROR(VLOOKUP($C1010,'CapEx by WBS and CSA'!$A$3:$C$372,2,FALSE),0)</f>
        <v>0</v>
      </c>
      <c r="B1010" s="41">
        <f>IFERROR(VLOOKUP($C1010,'CapEx by WBS and CSA'!$A$3:$C$372,3,FALSE),0)</f>
        <v>0</v>
      </c>
      <c r="C1010" s="46" t="s">
        <v>3033</v>
      </c>
      <c r="D1010" s="46">
        <v>4588</v>
      </c>
      <c r="E1010" s="46" t="s">
        <v>1381</v>
      </c>
      <c r="F1010" s="46" t="s">
        <v>1112</v>
      </c>
      <c r="G1010" s="46" t="s">
        <v>779</v>
      </c>
      <c r="H1010" s="46" t="s">
        <v>2124</v>
      </c>
      <c r="I1010" s="45" t="s">
        <v>1650</v>
      </c>
      <c r="J1010" s="59" t="s">
        <v>1651</v>
      </c>
      <c r="K1010" s="72">
        <v>0</v>
      </c>
      <c r="L1010" s="72">
        <v>0</v>
      </c>
      <c r="M1010" s="72">
        <f>IFERROR(VLOOKUP(C1010,'CapEx by WBS and CSA'!$A$3:$P$372,16,FALSE),0)</f>
        <v>0</v>
      </c>
      <c r="N1010" s="45" t="s">
        <v>2094</v>
      </c>
      <c r="O1010" s="45" t="s">
        <v>2091</v>
      </c>
      <c r="P1010" s="71"/>
    </row>
    <row r="1011" spans="1:16" s="41" customFormat="1" x14ac:dyDescent="0.25">
      <c r="A1011" s="41" t="str">
        <f>IFERROR(VLOOKUP($C1011,'CapEx by WBS and CSA'!$A$3:$C$372,2,FALSE),0)</f>
        <v>CSA0094</v>
      </c>
      <c r="B1011" s="41" t="str">
        <f>IFERROR(VLOOKUP($C1011,'CapEx by WBS and CSA'!$A$3:$C$372,3,FALSE),0)</f>
        <v>Grid Modernization: Automation</v>
      </c>
      <c r="C1011" s="46" t="s">
        <v>313</v>
      </c>
      <c r="D1011" s="46">
        <v>4588</v>
      </c>
      <c r="E1011" s="46" t="s">
        <v>1381</v>
      </c>
      <c r="F1011" s="46" t="s">
        <v>1112</v>
      </c>
      <c r="G1011" s="46" t="s">
        <v>779</v>
      </c>
      <c r="H1011" s="46" t="s">
        <v>2117</v>
      </c>
      <c r="I1011" s="45" t="s">
        <v>1638</v>
      </c>
      <c r="J1011" s="59" t="s">
        <v>3034</v>
      </c>
      <c r="K1011" s="72">
        <v>3770442.01</v>
      </c>
      <c r="L1011" s="72">
        <v>12000762.799433701</v>
      </c>
      <c r="M1011" s="72">
        <f>IFERROR(VLOOKUP(C1011,'CapEx by WBS and CSA'!$A$3:$P$372,16,FALSE),0)</f>
        <v>161596647.07516789</v>
      </c>
      <c r="N1011" s="71"/>
      <c r="O1011" s="71"/>
      <c r="P1011" s="45" t="s">
        <v>2763</v>
      </c>
    </row>
    <row r="1012" spans="1:16" s="41" customFormat="1" x14ac:dyDescent="0.25">
      <c r="A1012" s="41">
        <f>IFERROR(VLOOKUP($C1012,'CapEx by WBS and CSA'!$A$3:$C$372,2,FALSE),0)</f>
        <v>0</v>
      </c>
      <c r="B1012" s="41">
        <f>IFERROR(VLOOKUP($C1012,'CapEx by WBS and CSA'!$A$3:$C$372,3,FALSE),0)</f>
        <v>0</v>
      </c>
      <c r="C1012" s="46" t="s">
        <v>3035</v>
      </c>
      <c r="D1012" s="46">
        <v>1224</v>
      </c>
      <c r="E1012" s="46" t="s">
        <v>707</v>
      </c>
      <c r="F1012" s="46" t="s">
        <v>709</v>
      </c>
      <c r="G1012" s="46" t="s">
        <v>711</v>
      </c>
      <c r="H1012" s="46" t="s">
        <v>2117</v>
      </c>
      <c r="I1012" s="45" t="s">
        <v>1633</v>
      </c>
      <c r="J1012" s="59">
        <v>44378</v>
      </c>
      <c r="K1012" s="72">
        <v>0</v>
      </c>
      <c r="L1012" s="72">
        <v>0</v>
      </c>
      <c r="M1012" s="72">
        <f>IFERROR(VLOOKUP(C1012,'CapEx by WBS and CSA'!$A$3:$P$372,16,FALSE),0)</f>
        <v>0</v>
      </c>
      <c r="N1012" s="45" t="s">
        <v>2094</v>
      </c>
      <c r="O1012" s="45" t="s">
        <v>2091</v>
      </c>
      <c r="P1012" s="71"/>
    </row>
    <row r="1013" spans="1:16" s="41" customFormat="1" x14ac:dyDescent="0.25">
      <c r="A1013" s="41" t="str">
        <f>IFERROR(VLOOKUP($C1013,'CapEx by WBS and CSA'!$A$3:$C$372,2,FALSE),0)</f>
        <v>CSA0083</v>
      </c>
      <c r="B1013" s="41" t="str">
        <f>IFERROR(VLOOKUP($C1013,'CapEx by WBS and CSA'!$A$3:$C$372,3,FALSE),0)</f>
        <v>Grid Modernization: Electric System Upgrades</v>
      </c>
      <c r="C1013" s="46" t="s">
        <v>314</v>
      </c>
      <c r="D1013" s="46">
        <v>4588</v>
      </c>
      <c r="E1013" s="46" t="s">
        <v>1381</v>
      </c>
      <c r="F1013" s="46" t="s">
        <v>1112</v>
      </c>
      <c r="G1013" s="46" t="s">
        <v>779</v>
      </c>
      <c r="H1013" s="46" t="s">
        <v>2124</v>
      </c>
      <c r="I1013" s="45" t="s">
        <v>1650</v>
      </c>
      <c r="J1013" s="59" t="s">
        <v>1651</v>
      </c>
      <c r="K1013" s="72">
        <v>0</v>
      </c>
      <c r="L1013" s="72">
        <v>250000.09911720001</v>
      </c>
      <c r="M1013" s="72">
        <f>IFERROR(VLOOKUP(C1013,'CapEx by WBS and CSA'!$A$3:$P$372,16,FALSE),0)</f>
        <v>1772524.8513292945</v>
      </c>
      <c r="N1013" s="71"/>
      <c r="O1013" s="45" t="s">
        <v>2108</v>
      </c>
      <c r="P1013" s="45" t="s">
        <v>2753</v>
      </c>
    </row>
    <row r="1014" spans="1:16" s="41" customFormat="1" x14ac:dyDescent="0.25">
      <c r="A1014" s="41">
        <f>IFERROR(VLOOKUP($C1014,'CapEx by WBS and CSA'!$A$3:$C$372,2,FALSE),0)</f>
        <v>0</v>
      </c>
      <c r="B1014" s="41">
        <f>IFERROR(VLOOKUP($C1014,'CapEx by WBS and CSA'!$A$3:$C$372,3,FALSE),0)</f>
        <v>0</v>
      </c>
      <c r="C1014" s="46" t="s">
        <v>3036</v>
      </c>
      <c r="D1014" s="46">
        <v>4022</v>
      </c>
      <c r="E1014" s="46" t="s">
        <v>1178</v>
      </c>
      <c r="F1014" s="46" t="s">
        <v>1112</v>
      </c>
      <c r="G1014" s="46" t="s">
        <v>779</v>
      </c>
      <c r="H1014" s="46" t="s">
        <v>2124</v>
      </c>
      <c r="I1014" s="45" t="s">
        <v>1650</v>
      </c>
      <c r="J1014" s="59" t="s">
        <v>1651</v>
      </c>
      <c r="K1014" s="72">
        <v>0</v>
      </c>
      <c r="L1014" s="72">
        <v>0</v>
      </c>
      <c r="M1014" s="72">
        <f>IFERROR(VLOOKUP(C1014,'CapEx by WBS and CSA'!$A$3:$P$372,16,FALSE),0)</f>
        <v>0</v>
      </c>
      <c r="N1014" s="45" t="s">
        <v>2094</v>
      </c>
      <c r="O1014" s="45" t="s">
        <v>2091</v>
      </c>
      <c r="P1014" s="71"/>
    </row>
    <row r="1015" spans="1:16" s="41" customFormat="1" x14ac:dyDescent="0.25">
      <c r="A1015" s="41">
        <f>IFERROR(VLOOKUP($C1015,'CapEx by WBS and CSA'!$A$3:$C$372,2,FALSE),0)</f>
        <v>0</v>
      </c>
      <c r="B1015" s="41">
        <f>IFERROR(VLOOKUP($C1015,'CapEx by WBS and CSA'!$A$3:$C$372,3,FALSE),0)</f>
        <v>0</v>
      </c>
      <c r="C1015" s="46" t="s">
        <v>3037</v>
      </c>
      <c r="D1015" s="46">
        <v>4588</v>
      </c>
      <c r="E1015" s="46" t="s">
        <v>1381</v>
      </c>
      <c r="F1015" s="46" t="s">
        <v>1112</v>
      </c>
      <c r="G1015" s="46" t="s">
        <v>779</v>
      </c>
      <c r="H1015" s="46" t="s">
        <v>2093</v>
      </c>
      <c r="I1015" s="45" t="s">
        <v>1638</v>
      </c>
      <c r="J1015" s="56" t="s">
        <v>2932</v>
      </c>
      <c r="K1015" s="72">
        <v>154872.4</v>
      </c>
      <c r="L1015" s="72">
        <v>0</v>
      </c>
      <c r="M1015" s="72">
        <f>IFERROR(VLOOKUP(C1015,'CapEx by WBS and CSA'!$A$3:$P$372,16,FALSE),0)</f>
        <v>0</v>
      </c>
      <c r="N1015" s="45" t="s">
        <v>2667</v>
      </c>
      <c r="O1015" s="45" t="s">
        <v>2091</v>
      </c>
      <c r="P1015" s="71"/>
    </row>
    <row r="1016" spans="1:16" s="41" customFormat="1" x14ac:dyDescent="0.25">
      <c r="A1016" s="41">
        <f>IFERROR(VLOOKUP($C1016,'CapEx by WBS and CSA'!$A$3:$C$372,2,FALSE),0)</f>
        <v>0</v>
      </c>
      <c r="B1016" s="41">
        <f>IFERROR(VLOOKUP($C1016,'CapEx by WBS and CSA'!$A$3:$C$372,3,FALSE),0)</f>
        <v>0</v>
      </c>
      <c r="C1016" s="46" t="s">
        <v>3038</v>
      </c>
      <c r="D1016" s="46">
        <v>4588</v>
      </c>
      <c r="E1016" s="46" t="s">
        <v>1381</v>
      </c>
      <c r="F1016" s="46" t="s">
        <v>1112</v>
      </c>
      <c r="G1016" s="46" t="s">
        <v>779</v>
      </c>
      <c r="H1016" s="46" t="s">
        <v>2093</v>
      </c>
      <c r="I1016" s="45" t="s">
        <v>1638</v>
      </c>
      <c r="J1016" s="56" t="s">
        <v>2932</v>
      </c>
      <c r="K1016" s="72">
        <v>-37128.399999999994</v>
      </c>
      <c r="L1016" s="72">
        <v>0</v>
      </c>
      <c r="M1016" s="72">
        <f>IFERROR(VLOOKUP(C1016,'CapEx by WBS and CSA'!$A$3:$P$372,16,FALSE),0)</f>
        <v>0</v>
      </c>
      <c r="N1016" s="45" t="s">
        <v>2667</v>
      </c>
      <c r="O1016" s="45" t="s">
        <v>2091</v>
      </c>
      <c r="P1016" s="71"/>
    </row>
    <row r="1017" spans="1:16" s="41" customFormat="1" x14ac:dyDescent="0.25">
      <c r="A1017" s="41">
        <f>IFERROR(VLOOKUP($C1017,'CapEx by WBS and CSA'!$A$3:$C$372,2,FALSE),0)</f>
        <v>0</v>
      </c>
      <c r="B1017" s="41">
        <f>IFERROR(VLOOKUP($C1017,'CapEx by WBS and CSA'!$A$3:$C$372,3,FALSE),0)</f>
        <v>0</v>
      </c>
      <c r="C1017" s="46" t="s">
        <v>3039</v>
      </c>
      <c r="D1017" s="46">
        <v>4588</v>
      </c>
      <c r="E1017" s="46" t="s">
        <v>1381</v>
      </c>
      <c r="F1017" s="46" t="s">
        <v>1112</v>
      </c>
      <c r="G1017" s="46" t="s">
        <v>779</v>
      </c>
      <c r="H1017" s="46" t="s">
        <v>2093</v>
      </c>
      <c r="I1017" s="45" t="s">
        <v>1650</v>
      </c>
      <c r="J1017" s="59" t="s">
        <v>1651</v>
      </c>
      <c r="K1017" s="72">
        <v>0</v>
      </c>
      <c r="L1017" s="72">
        <v>0</v>
      </c>
      <c r="M1017" s="72">
        <f>IFERROR(VLOOKUP(C1017,'CapEx by WBS and CSA'!$A$3:$P$372,16,FALSE),0)</f>
        <v>0</v>
      </c>
      <c r="N1017" s="71"/>
      <c r="O1017" s="45" t="s">
        <v>2108</v>
      </c>
      <c r="P1017" s="45" t="s">
        <v>2753</v>
      </c>
    </row>
    <row r="1018" spans="1:16" s="41" customFormat="1" x14ac:dyDescent="0.25">
      <c r="A1018" s="41">
        <f>IFERROR(VLOOKUP($C1018,'CapEx by WBS and CSA'!$A$3:$C$372,2,FALSE),0)</f>
        <v>0</v>
      </c>
      <c r="B1018" s="41">
        <f>IFERROR(VLOOKUP($C1018,'CapEx by WBS and CSA'!$A$3:$C$372,3,FALSE),0)</f>
        <v>0</v>
      </c>
      <c r="C1018" s="46" t="s">
        <v>3040</v>
      </c>
      <c r="D1018" s="46">
        <v>4588</v>
      </c>
      <c r="E1018" s="46" t="s">
        <v>1381</v>
      </c>
      <c r="F1018" s="46" t="s">
        <v>1112</v>
      </c>
      <c r="G1018" s="46" t="s">
        <v>779</v>
      </c>
      <c r="H1018" s="46" t="s">
        <v>2093</v>
      </c>
      <c r="I1018" s="45" t="s">
        <v>1638</v>
      </c>
      <c r="J1018" s="59" t="s">
        <v>2118</v>
      </c>
      <c r="K1018" s="72">
        <v>312550.39</v>
      </c>
      <c r="L1018" s="72">
        <v>0</v>
      </c>
      <c r="M1018" s="72">
        <f>IFERROR(VLOOKUP(C1018,'CapEx by WBS and CSA'!$A$3:$P$372,16,FALSE),0)</f>
        <v>0</v>
      </c>
      <c r="N1018" s="71"/>
      <c r="O1018" s="71"/>
      <c r="P1018" s="45" t="s">
        <v>2763</v>
      </c>
    </row>
    <row r="1019" spans="1:16" s="41" customFormat="1" x14ac:dyDescent="0.25">
      <c r="A1019" s="41">
        <f>IFERROR(VLOOKUP($C1019,'CapEx by WBS and CSA'!$A$3:$C$372,2,FALSE),0)</f>
        <v>0</v>
      </c>
      <c r="B1019" s="41">
        <f>IFERROR(VLOOKUP($C1019,'CapEx by WBS and CSA'!$A$3:$C$372,3,FALSE),0)</f>
        <v>0</v>
      </c>
      <c r="C1019" s="46" t="s">
        <v>3041</v>
      </c>
      <c r="D1019" s="46">
        <v>4588</v>
      </c>
      <c r="E1019" s="46" t="s">
        <v>1381</v>
      </c>
      <c r="F1019" s="46" t="s">
        <v>1112</v>
      </c>
      <c r="G1019" s="46" t="s">
        <v>779</v>
      </c>
      <c r="H1019" s="46" t="s">
        <v>2089</v>
      </c>
      <c r="I1019" s="45" t="s">
        <v>1650</v>
      </c>
      <c r="J1019" s="59" t="s">
        <v>1651</v>
      </c>
      <c r="K1019" s="72">
        <v>0</v>
      </c>
      <c r="L1019" s="72">
        <v>0</v>
      </c>
      <c r="M1019" s="72">
        <f>IFERROR(VLOOKUP(C1019,'CapEx by WBS and CSA'!$A$3:$P$372,16,FALSE),0)</f>
        <v>0</v>
      </c>
      <c r="N1019" s="71"/>
      <c r="O1019" s="45" t="s">
        <v>2108</v>
      </c>
      <c r="P1019" s="45" t="s">
        <v>2753</v>
      </c>
    </row>
    <row r="1020" spans="1:16" s="41" customFormat="1" x14ac:dyDescent="0.25">
      <c r="A1020" s="41">
        <f>IFERROR(VLOOKUP($C1020,'CapEx by WBS and CSA'!$A$3:$C$372,2,FALSE),0)</f>
        <v>0</v>
      </c>
      <c r="B1020" s="41">
        <f>IFERROR(VLOOKUP($C1020,'CapEx by WBS and CSA'!$A$3:$C$372,3,FALSE),0)</f>
        <v>0</v>
      </c>
      <c r="C1020" s="46" t="s">
        <v>3042</v>
      </c>
      <c r="D1020" s="46">
        <v>4587</v>
      </c>
      <c r="E1020" s="46" t="s">
        <v>1351</v>
      </c>
      <c r="F1020" s="46" t="s">
        <v>1142</v>
      </c>
      <c r="G1020" s="46" t="s">
        <v>779</v>
      </c>
      <c r="H1020" s="46" t="s">
        <v>2113</v>
      </c>
      <c r="I1020" s="45" t="s">
        <v>1633</v>
      </c>
      <c r="J1020" s="59">
        <v>44743</v>
      </c>
      <c r="K1020" s="72">
        <v>0</v>
      </c>
      <c r="L1020" s="72">
        <v>0</v>
      </c>
      <c r="M1020" s="72">
        <f>IFERROR(VLOOKUP(C1020,'CapEx by WBS and CSA'!$A$3:$P$372,16,FALSE),0)</f>
        <v>0</v>
      </c>
      <c r="N1020" s="71"/>
      <c r="O1020" s="71"/>
      <c r="P1020" s="71"/>
    </row>
    <row r="1021" spans="1:16" s="41" customFormat="1" x14ac:dyDescent="0.25">
      <c r="A1021" s="41">
        <f>IFERROR(VLOOKUP($C1021,'CapEx by WBS and CSA'!$A$3:$C$372,2,FALSE),0)</f>
        <v>0</v>
      </c>
      <c r="B1021" s="41">
        <f>IFERROR(VLOOKUP($C1021,'CapEx by WBS and CSA'!$A$3:$C$372,3,FALSE),0)</f>
        <v>0</v>
      </c>
      <c r="C1021" s="46" t="s">
        <v>3043</v>
      </c>
      <c r="D1021" s="46">
        <v>4588</v>
      </c>
      <c r="E1021" s="46" t="s">
        <v>1381</v>
      </c>
      <c r="F1021" s="46" t="s">
        <v>1112</v>
      </c>
      <c r="G1021" s="46" t="s">
        <v>779</v>
      </c>
      <c r="H1021" s="46" t="s">
        <v>2093</v>
      </c>
      <c r="I1021" s="45" t="s">
        <v>1638</v>
      </c>
      <c r="J1021" s="59" t="s">
        <v>2118</v>
      </c>
      <c r="K1021" s="72">
        <v>272555.46999999997</v>
      </c>
      <c r="L1021" s="72">
        <v>0</v>
      </c>
      <c r="M1021" s="72">
        <f>IFERROR(VLOOKUP(C1021,'CapEx by WBS and CSA'!$A$3:$P$372,16,FALSE),0)</f>
        <v>0</v>
      </c>
      <c r="N1021" s="71"/>
      <c r="O1021" s="71"/>
      <c r="P1021" s="45" t="s">
        <v>2763</v>
      </c>
    </row>
    <row r="1022" spans="1:16" s="41" customFormat="1" x14ac:dyDescent="0.25">
      <c r="A1022" s="41">
        <f>IFERROR(VLOOKUP($C1022,'CapEx by WBS and CSA'!$A$3:$C$372,2,FALSE),0)</f>
        <v>0</v>
      </c>
      <c r="B1022" s="41">
        <f>IFERROR(VLOOKUP($C1022,'CapEx by WBS and CSA'!$A$3:$C$372,3,FALSE),0)</f>
        <v>0</v>
      </c>
      <c r="C1022" s="46" t="s">
        <v>3044</v>
      </c>
      <c r="D1022" s="46">
        <v>4588</v>
      </c>
      <c r="E1022" s="46" t="s">
        <v>1381</v>
      </c>
      <c r="F1022" s="46" t="s">
        <v>1112</v>
      </c>
      <c r="G1022" s="46" t="s">
        <v>779</v>
      </c>
      <c r="H1022" s="46" t="s">
        <v>2124</v>
      </c>
      <c r="I1022" s="45" t="s">
        <v>1633</v>
      </c>
      <c r="J1022" s="59">
        <v>45261</v>
      </c>
      <c r="K1022" s="72">
        <v>0</v>
      </c>
      <c r="L1022" s="72">
        <v>0</v>
      </c>
      <c r="M1022" s="72">
        <f>IFERROR(VLOOKUP(C1022,'CapEx by WBS and CSA'!$A$3:$P$372,16,FALSE),0)</f>
        <v>0</v>
      </c>
      <c r="N1022" s="45" t="s">
        <v>2094</v>
      </c>
      <c r="O1022" s="45" t="s">
        <v>2091</v>
      </c>
      <c r="P1022" s="71"/>
    </row>
    <row r="1023" spans="1:16" s="41" customFormat="1" x14ac:dyDescent="0.25">
      <c r="A1023" s="41" t="str">
        <f>IFERROR(VLOOKUP($C1023,'CapEx by WBS and CSA'!$A$3:$C$372,2,FALSE),0)</f>
        <v>CSA0048</v>
      </c>
      <c r="B1023" s="41" t="str">
        <f>IFERROR(VLOOKUP($C1023,'CapEx by WBS and CSA'!$A$3:$C$372,3,FALSE),0)</f>
        <v>Electric Emergent Operations</v>
      </c>
      <c r="C1023" s="46" t="s">
        <v>315</v>
      </c>
      <c r="D1023" s="46">
        <v>4050</v>
      </c>
      <c r="E1023" s="46" t="s">
        <v>1188</v>
      </c>
      <c r="F1023" s="46" t="s">
        <v>1090</v>
      </c>
      <c r="G1023" s="46" t="s">
        <v>779</v>
      </c>
      <c r="H1023" s="46" t="s">
        <v>2093</v>
      </c>
      <c r="I1023" s="45" t="s">
        <v>1650</v>
      </c>
      <c r="J1023" s="59" t="s">
        <v>1651</v>
      </c>
      <c r="K1023" s="72">
        <v>2330805.27</v>
      </c>
      <c r="L1023" s="72">
        <v>7381880.8591596</v>
      </c>
      <c r="M1023" s="72">
        <f>IFERROR(VLOOKUP(C1023,'CapEx by WBS and CSA'!$A$3:$P$372,16,FALSE),0)</f>
        <v>40359527.963446811</v>
      </c>
      <c r="N1023" s="71"/>
      <c r="O1023" s="45" t="s">
        <v>2108</v>
      </c>
      <c r="P1023" s="45" t="s">
        <v>2753</v>
      </c>
    </row>
    <row r="1024" spans="1:16" s="41" customFormat="1" x14ac:dyDescent="0.25">
      <c r="A1024" s="41" t="str">
        <f>IFERROR(VLOOKUP($C1024,'CapEx by WBS and CSA'!$A$3:$C$372,2,FALSE),0)</f>
        <v>CSA0048</v>
      </c>
      <c r="B1024" s="41" t="str">
        <f>IFERROR(VLOOKUP($C1024,'CapEx by WBS and CSA'!$A$3:$C$372,3,FALSE),0)</f>
        <v>Electric Emergent Operations</v>
      </c>
      <c r="C1024" s="46" t="s">
        <v>317</v>
      </c>
      <c r="D1024" s="46">
        <v>4050</v>
      </c>
      <c r="E1024" s="46" t="s">
        <v>1188</v>
      </c>
      <c r="F1024" s="46" t="s">
        <v>1090</v>
      </c>
      <c r="G1024" s="46" t="s">
        <v>779</v>
      </c>
      <c r="H1024" s="46" t="s">
        <v>2093</v>
      </c>
      <c r="I1024" s="45" t="s">
        <v>1638</v>
      </c>
      <c r="J1024" s="59" t="s">
        <v>3045</v>
      </c>
      <c r="K1024" s="72">
        <v>563568.21000000008</v>
      </c>
      <c r="L1024" s="72">
        <v>3395392.1051484002</v>
      </c>
      <c r="M1024" s="72">
        <f>IFERROR(VLOOKUP(C1024,'CapEx by WBS and CSA'!$A$3:$P$372,16,FALSE),0)</f>
        <v>18545205.983203847</v>
      </c>
      <c r="N1024" s="71"/>
      <c r="O1024" s="71"/>
      <c r="P1024" s="71"/>
    </row>
    <row r="1025" spans="1:16" s="41" customFormat="1" x14ac:dyDescent="0.25">
      <c r="A1025" s="41">
        <f>IFERROR(VLOOKUP($C1025,'CapEx by WBS and CSA'!$A$3:$C$372,2,FALSE),0)</f>
        <v>0</v>
      </c>
      <c r="B1025" s="41">
        <f>IFERROR(VLOOKUP($C1025,'CapEx by WBS and CSA'!$A$3:$C$372,3,FALSE),0)</f>
        <v>0</v>
      </c>
      <c r="C1025" s="46" t="s">
        <v>3046</v>
      </c>
      <c r="D1025" s="46">
        <v>4588</v>
      </c>
      <c r="E1025" s="46" t="s">
        <v>1381</v>
      </c>
      <c r="F1025" s="46" t="s">
        <v>1112</v>
      </c>
      <c r="G1025" s="46" t="s">
        <v>779</v>
      </c>
      <c r="H1025" s="46" t="s">
        <v>2093</v>
      </c>
      <c r="I1025" s="45" t="s">
        <v>1650</v>
      </c>
      <c r="J1025" s="59" t="s">
        <v>1651</v>
      </c>
      <c r="K1025" s="72">
        <v>0</v>
      </c>
      <c r="L1025" s="72">
        <v>0</v>
      </c>
      <c r="M1025" s="72">
        <f>IFERROR(VLOOKUP(C1025,'CapEx by WBS and CSA'!$A$3:$P$372,16,FALSE),0)</f>
        <v>0</v>
      </c>
      <c r="N1025" s="71"/>
      <c r="O1025" s="45" t="s">
        <v>2108</v>
      </c>
      <c r="P1025" s="45" t="s">
        <v>2753</v>
      </c>
    </row>
    <row r="1026" spans="1:16" s="41" customFormat="1" x14ac:dyDescent="0.25">
      <c r="A1026" s="41">
        <f>IFERROR(VLOOKUP($C1026,'CapEx by WBS and CSA'!$A$3:$C$372,2,FALSE),0)</f>
        <v>0</v>
      </c>
      <c r="B1026" s="41">
        <f>IFERROR(VLOOKUP($C1026,'CapEx by WBS and CSA'!$A$3:$C$372,3,FALSE),0)</f>
        <v>0</v>
      </c>
      <c r="C1026" s="46" t="s">
        <v>3047</v>
      </c>
      <c r="D1026" s="46">
        <v>4588</v>
      </c>
      <c r="E1026" s="46" t="s">
        <v>1381</v>
      </c>
      <c r="F1026" s="46" t="s">
        <v>1112</v>
      </c>
      <c r="G1026" s="46" t="s">
        <v>779</v>
      </c>
      <c r="H1026" s="46" t="s">
        <v>2093</v>
      </c>
      <c r="I1026" s="45" t="s">
        <v>1638</v>
      </c>
      <c r="J1026" s="59" t="s">
        <v>2118</v>
      </c>
      <c r="K1026" s="72">
        <v>1036698.8499999999</v>
      </c>
      <c r="L1026" s="72">
        <v>0</v>
      </c>
      <c r="M1026" s="72">
        <f>IFERROR(VLOOKUP(C1026,'CapEx by WBS and CSA'!$A$3:$P$372,16,FALSE),0)</f>
        <v>0</v>
      </c>
      <c r="N1026" s="71"/>
      <c r="O1026" s="71"/>
      <c r="P1026" s="45" t="s">
        <v>2763</v>
      </c>
    </row>
    <row r="1027" spans="1:16" s="41" customFormat="1" x14ac:dyDescent="0.25">
      <c r="A1027" s="41" t="str">
        <f>IFERROR(VLOOKUP($C1027,'CapEx by WBS and CSA'!$A$3:$C$372,2,FALSE),0)</f>
        <v>CSA0098</v>
      </c>
      <c r="B1027" s="41" t="str">
        <f>IFERROR(VLOOKUP($C1027,'CapEx by WBS and CSA'!$A$3:$C$372,3,FALSE),0)</f>
        <v>Grid Modernization: Substation Reliability</v>
      </c>
      <c r="C1027" s="46" t="s">
        <v>318</v>
      </c>
      <c r="D1027" s="46">
        <v>4588</v>
      </c>
      <c r="E1027" s="46" t="s">
        <v>1381</v>
      </c>
      <c r="F1027" s="46" t="s">
        <v>1112</v>
      </c>
      <c r="G1027" s="46" t="s">
        <v>779</v>
      </c>
      <c r="H1027" s="46" t="s">
        <v>2093</v>
      </c>
      <c r="I1027" s="45" t="s">
        <v>1650</v>
      </c>
      <c r="J1027" s="59" t="s">
        <v>1651</v>
      </c>
      <c r="K1027" s="72">
        <v>8257871.4700000007</v>
      </c>
      <c r="L1027" s="72">
        <v>13500000.058083899</v>
      </c>
      <c r="M1027" s="72">
        <f>IFERROR(VLOOKUP(C1027,'CapEx by WBS and CSA'!$A$3:$P$372,16,FALSE),0)</f>
        <v>167454942.70437863</v>
      </c>
      <c r="N1027" s="71"/>
      <c r="O1027" s="45" t="s">
        <v>2108</v>
      </c>
      <c r="P1027" s="45" t="s">
        <v>2753</v>
      </c>
    </row>
    <row r="1028" spans="1:16" s="41" customFormat="1" x14ac:dyDescent="0.25">
      <c r="A1028" s="41">
        <f>IFERROR(VLOOKUP($C1028,'CapEx by WBS and CSA'!$A$3:$C$372,2,FALSE),0)</f>
        <v>0</v>
      </c>
      <c r="B1028" s="41">
        <f>IFERROR(VLOOKUP($C1028,'CapEx by WBS and CSA'!$A$3:$C$372,3,FALSE),0)</f>
        <v>0</v>
      </c>
      <c r="C1028" s="46" t="s">
        <v>3048</v>
      </c>
      <c r="D1028" s="46">
        <v>4588</v>
      </c>
      <c r="E1028" s="46" t="s">
        <v>1381</v>
      </c>
      <c r="F1028" s="46" t="s">
        <v>1112</v>
      </c>
      <c r="G1028" s="46" t="s">
        <v>779</v>
      </c>
      <c r="H1028" s="46" t="s">
        <v>2093</v>
      </c>
      <c r="I1028" s="45" t="s">
        <v>1650</v>
      </c>
      <c r="J1028" s="59" t="s">
        <v>1651</v>
      </c>
      <c r="K1028" s="72">
        <v>816812.05999999994</v>
      </c>
      <c r="L1028" s="72">
        <v>0</v>
      </c>
      <c r="M1028" s="72">
        <f>IFERROR(VLOOKUP(C1028,'CapEx by WBS and CSA'!$A$3:$P$372,16,FALSE),0)</f>
        <v>0</v>
      </c>
      <c r="N1028" s="71"/>
      <c r="O1028" s="45" t="s">
        <v>2108</v>
      </c>
      <c r="P1028" s="45" t="s">
        <v>2753</v>
      </c>
    </row>
    <row r="1029" spans="1:16" s="41" customFormat="1" x14ac:dyDescent="0.25">
      <c r="A1029" s="41" t="str">
        <f>IFERROR(VLOOKUP($C1029,'CapEx by WBS and CSA'!$A$3:$C$372,2,FALSE),0)</f>
        <v>CSA0098</v>
      </c>
      <c r="B1029" s="41" t="str">
        <f>IFERROR(VLOOKUP($C1029,'CapEx by WBS and CSA'!$A$3:$C$372,3,FALSE),0)</f>
        <v>Grid Modernization: Substation Reliability</v>
      </c>
      <c r="C1029" s="46" t="s">
        <v>319</v>
      </c>
      <c r="D1029" s="46">
        <v>4588</v>
      </c>
      <c r="E1029" s="46" t="s">
        <v>1381</v>
      </c>
      <c r="F1029" s="46" t="s">
        <v>1112</v>
      </c>
      <c r="G1029" s="46" t="s">
        <v>779</v>
      </c>
      <c r="H1029" s="46" t="s">
        <v>2093</v>
      </c>
      <c r="I1029" s="45" t="s">
        <v>1650</v>
      </c>
      <c r="J1029" s="59" t="s">
        <v>1651</v>
      </c>
      <c r="K1029" s="72">
        <v>7608455.3099999996</v>
      </c>
      <c r="L1029" s="72">
        <v>0</v>
      </c>
      <c r="M1029" s="72">
        <f>IFERROR(VLOOKUP(C1029,'CapEx by WBS and CSA'!$A$3:$P$372,16,FALSE),0)</f>
        <v>18606104.744930949</v>
      </c>
      <c r="N1029" s="71"/>
      <c r="O1029" s="45" t="s">
        <v>2108</v>
      </c>
      <c r="P1029" s="45" t="s">
        <v>2753</v>
      </c>
    </row>
    <row r="1030" spans="1:16" s="41" customFormat="1" x14ac:dyDescent="0.25">
      <c r="A1030" s="41">
        <f>IFERROR(VLOOKUP($C1030,'CapEx by WBS and CSA'!$A$3:$C$372,2,FALSE),0)</f>
        <v>0</v>
      </c>
      <c r="B1030" s="41">
        <f>IFERROR(VLOOKUP($C1030,'CapEx by WBS and CSA'!$A$3:$C$372,3,FALSE),0)</f>
        <v>0</v>
      </c>
      <c r="C1030" s="46" t="s">
        <v>3049</v>
      </c>
      <c r="D1030" s="46">
        <v>4588</v>
      </c>
      <c r="E1030" s="46" t="s">
        <v>1381</v>
      </c>
      <c r="F1030" s="46" t="s">
        <v>1112</v>
      </c>
      <c r="G1030" s="46" t="s">
        <v>779</v>
      </c>
      <c r="H1030" s="46" t="s">
        <v>2093</v>
      </c>
      <c r="I1030" s="45" t="s">
        <v>1638</v>
      </c>
      <c r="J1030" s="56" t="s">
        <v>2932</v>
      </c>
      <c r="K1030" s="72">
        <v>112454.06000000001</v>
      </c>
      <c r="L1030" s="72">
        <v>0</v>
      </c>
      <c r="M1030" s="72">
        <f>IFERROR(VLOOKUP(C1030,'CapEx by WBS and CSA'!$A$3:$P$372,16,FALSE),0)</f>
        <v>0</v>
      </c>
      <c r="N1030" s="45" t="s">
        <v>2667</v>
      </c>
      <c r="O1030" s="45" t="s">
        <v>2091</v>
      </c>
      <c r="P1030" s="71"/>
    </row>
    <row r="1031" spans="1:16" s="41" customFormat="1" x14ac:dyDescent="0.25">
      <c r="A1031" s="41" t="str">
        <f>IFERROR(VLOOKUP($C1031,'CapEx by WBS and CSA'!$A$3:$C$372,2,FALSE),0)</f>
        <v>CSA0048</v>
      </c>
      <c r="B1031" s="41" t="str">
        <f>IFERROR(VLOOKUP($C1031,'CapEx by WBS and CSA'!$A$3:$C$372,3,FALSE),0)</f>
        <v>Electric Emergent Operations</v>
      </c>
      <c r="C1031" s="46" t="s">
        <v>320</v>
      </c>
      <c r="D1031" s="46">
        <v>4250</v>
      </c>
      <c r="E1031" s="46" t="s">
        <v>1252</v>
      </c>
      <c r="F1031" s="46" t="s">
        <v>1112</v>
      </c>
      <c r="G1031" s="46" t="s">
        <v>779</v>
      </c>
      <c r="H1031" s="46" t="s">
        <v>2093</v>
      </c>
      <c r="I1031" s="45" t="s">
        <v>1650</v>
      </c>
      <c r="J1031" s="59" t="s">
        <v>1696</v>
      </c>
      <c r="K1031" s="72">
        <v>37547.83</v>
      </c>
      <c r="L1031" s="72">
        <v>209999.9400498</v>
      </c>
      <c r="M1031" s="72">
        <f>IFERROR(VLOOKUP(C1031,'CapEx by WBS and CSA'!$A$3:$P$372,16,FALSE),0)</f>
        <v>1148899.998959454</v>
      </c>
      <c r="N1031" s="71"/>
      <c r="O1031" s="45" t="s">
        <v>2108</v>
      </c>
      <c r="P1031" s="45" t="s">
        <v>3050</v>
      </c>
    </row>
    <row r="1032" spans="1:16" s="41" customFormat="1" x14ac:dyDescent="0.25">
      <c r="A1032" s="41">
        <f>IFERROR(VLOOKUP($C1032,'CapEx by WBS and CSA'!$A$3:$C$372,2,FALSE),0)</f>
        <v>0</v>
      </c>
      <c r="B1032" s="41">
        <f>IFERROR(VLOOKUP($C1032,'CapEx by WBS and CSA'!$A$3:$C$372,3,FALSE),0)</f>
        <v>0</v>
      </c>
      <c r="C1032" s="46" t="s">
        <v>3051</v>
      </c>
      <c r="D1032" s="46">
        <v>4050</v>
      </c>
      <c r="E1032" s="46" t="s">
        <v>1188</v>
      </c>
      <c r="F1032" s="46" t="s">
        <v>1090</v>
      </c>
      <c r="G1032" s="46" t="s">
        <v>779</v>
      </c>
      <c r="H1032" s="46" t="s">
        <v>2121</v>
      </c>
      <c r="I1032" s="45" t="s">
        <v>1633</v>
      </c>
      <c r="J1032" s="59">
        <v>44531</v>
      </c>
      <c r="K1032" s="72">
        <v>0</v>
      </c>
      <c r="L1032" s="72">
        <v>27232.785432299999</v>
      </c>
      <c r="M1032" s="72">
        <f>IFERROR(VLOOKUP(C1032,'CapEx by WBS and CSA'!$A$3:$P$372,16,FALSE),0)</f>
        <v>0</v>
      </c>
      <c r="N1032" s="45" t="s">
        <v>2094</v>
      </c>
      <c r="O1032" s="45" t="s">
        <v>2091</v>
      </c>
      <c r="P1032" s="71"/>
    </row>
    <row r="1033" spans="1:16" s="41" customFormat="1" x14ac:dyDescent="0.25">
      <c r="A1033" s="41">
        <f>IFERROR(VLOOKUP($C1033,'CapEx by WBS and CSA'!$A$3:$C$372,2,FALSE),0)</f>
        <v>0</v>
      </c>
      <c r="B1033" s="41">
        <f>IFERROR(VLOOKUP($C1033,'CapEx by WBS and CSA'!$A$3:$C$372,3,FALSE),0)</f>
        <v>0</v>
      </c>
      <c r="C1033" s="46" t="s">
        <v>3052</v>
      </c>
      <c r="D1033" s="46">
        <v>4050</v>
      </c>
      <c r="E1033" s="46" t="s">
        <v>1188</v>
      </c>
      <c r="F1033" s="46" t="s">
        <v>1090</v>
      </c>
      <c r="G1033" s="46" t="s">
        <v>779</v>
      </c>
      <c r="H1033" s="46" t="s">
        <v>2121</v>
      </c>
      <c r="I1033" s="45">
        <v>0</v>
      </c>
      <c r="J1033" s="71"/>
      <c r="K1033" s="72">
        <v>0</v>
      </c>
      <c r="L1033" s="72">
        <v>0</v>
      </c>
      <c r="M1033" s="72">
        <f>IFERROR(VLOOKUP(C1033,'CapEx by WBS and CSA'!$A$3:$P$372,16,FALSE),0)</f>
        <v>0</v>
      </c>
      <c r="N1033" s="45" t="s">
        <v>2094</v>
      </c>
      <c r="O1033" s="45" t="s">
        <v>2091</v>
      </c>
      <c r="P1033" s="71"/>
    </row>
    <row r="1034" spans="1:16" s="41" customFormat="1" x14ac:dyDescent="0.25">
      <c r="A1034" s="41" t="str">
        <f>IFERROR(VLOOKUP($C1034,'CapEx by WBS and CSA'!$A$3:$C$372,2,FALSE),0)</f>
        <v>CSA0288</v>
      </c>
      <c r="B1034" s="41" t="str">
        <f>IFERROR(VLOOKUP($C1034,'CapEx by WBS and CSA'!$A$3:$C$372,3,FALSE),0)</f>
        <v>Mobile Substations</v>
      </c>
      <c r="C1034" s="46" t="s">
        <v>322</v>
      </c>
      <c r="D1034" s="46">
        <v>4588</v>
      </c>
      <c r="E1034" s="46" t="s">
        <v>1381</v>
      </c>
      <c r="F1034" s="46" t="s">
        <v>1112</v>
      </c>
      <c r="G1034" s="46" t="s">
        <v>779</v>
      </c>
      <c r="H1034" s="46" t="s">
        <v>2093</v>
      </c>
      <c r="I1034" s="45" t="s">
        <v>1638</v>
      </c>
      <c r="J1034" s="59" t="s">
        <v>3053</v>
      </c>
      <c r="K1034" s="72">
        <v>160519.82999999999</v>
      </c>
      <c r="L1034" s="72">
        <v>0</v>
      </c>
      <c r="M1034" s="72">
        <f>IFERROR(VLOOKUP(C1034,'CapEx by WBS and CSA'!$A$3:$P$372,16,FALSE),0)</f>
        <v>11088419.345293546</v>
      </c>
      <c r="N1034" s="71"/>
      <c r="O1034" s="71"/>
      <c r="P1034" s="45" t="s">
        <v>2763</v>
      </c>
    </row>
    <row r="1035" spans="1:16" s="41" customFormat="1" x14ac:dyDescent="0.25">
      <c r="A1035" s="41">
        <f>IFERROR(VLOOKUP($C1035,'CapEx by WBS and CSA'!$A$3:$C$372,2,FALSE),0)</f>
        <v>0</v>
      </c>
      <c r="B1035" s="41">
        <f>IFERROR(VLOOKUP($C1035,'CapEx by WBS and CSA'!$A$3:$C$372,3,FALSE),0)</f>
        <v>0</v>
      </c>
      <c r="C1035" s="46" t="s">
        <v>3054</v>
      </c>
      <c r="D1035" s="46">
        <v>4588</v>
      </c>
      <c r="E1035" s="46" t="s">
        <v>1381</v>
      </c>
      <c r="F1035" s="46" t="s">
        <v>1112</v>
      </c>
      <c r="G1035" s="46" t="s">
        <v>779</v>
      </c>
      <c r="H1035" s="46" t="s">
        <v>2089</v>
      </c>
      <c r="I1035" s="45" t="s">
        <v>1638</v>
      </c>
      <c r="J1035" s="59" t="s">
        <v>3055</v>
      </c>
      <c r="K1035" s="72">
        <v>328035.18</v>
      </c>
      <c r="L1035" s="72">
        <v>0</v>
      </c>
      <c r="M1035" s="72">
        <f>IFERROR(VLOOKUP(C1035,'CapEx by WBS and CSA'!$A$3:$P$372,16,FALSE),0)</f>
        <v>0</v>
      </c>
      <c r="N1035" s="71"/>
      <c r="O1035" s="71"/>
      <c r="P1035" s="45" t="s">
        <v>2763</v>
      </c>
    </row>
    <row r="1036" spans="1:16" s="41" customFormat="1" x14ac:dyDescent="0.25">
      <c r="A1036" s="41">
        <f>IFERROR(VLOOKUP($C1036,'CapEx by WBS and CSA'!$A$3:$C$372,2,FALSE),0)</f>
        <v>0</v>
      </c>
      <c r="B1036" s="41">
        <f>IFERROR(VLOOKUP($C1036,'CapEx by WBS and CSA'!$A$3:$C$372,3,FALSE),0)</f>
        <v>0</v>
      </c>
      <c r="C1036" s="46" t="s">
        <v>3056</v>
      </c>
      <c r="D1036" s="46">
        <v>4022</v>
      </c>
      <c r="E1036" s="46" t="s">
        <v>1178</v>
      </c>
      <c r="F1036" s="46" t="s">
        <v>1112</v>
      </c>
      <c r="G1036" s="46" t="s">
        <v>779</v>
      </c>
      <c r="H1036" s="46" t="s">
        <v>2117</v>
      </c>
      <c r="I1036" s="45" t="s">
        <v>1633</v>
      </c>
      <c r="J1036" s="59">
        <v>45778</v>
      </c>
      <c r="K1036" s="72">
        <v>0</v>
      </c>
      <c r="L1036" s="72">
        <v>0</v>
      </c>
      <c r="M1036" s="72">
        <f>IFERROR(VLOOKUP(C1036,'CapEx by WBS and CSA'!$A$3:$P$372,16,FALSE),0)</f>
        <v>0</v>
      </c>
      <c r="N1036" s="71"/>
      <c r="O1036" s="45" t="s">
        <v>2108</v>
      </c>
      <c r="P1036" s="45" t="s">
        <v>2803</v>
      </c>
    </row>
    <row r="1037" spans="1:16" s="41" customFormat="1" x14ac:dyDescent="0.25">
      <c r="A1037" s="41">
        <f>IFERROR(VLOOKUP($C1037,'CapEx by WBS and CSA'!$A$3:$C$372,2,FALSE),0)</f>
        <v>0</v>
      </c>
      <c r="B1037" s="41">
        <f>IFERROR(VLOOKUP($C1037,'CapEx by WBS and CSA'!$A$3:$C$372,3,FALSE),0)</f>
        <v>0</v>
      </c>
      <c r="C1037" s="46" t="s">
        <v>3057</v>
      </c>
      <c r="D1037" s="46">
        <v>4022</v>
      </c>
      <c r="E1037" s="46" t="s">
        <v>1178</v>
      </c>
      <c r="F1037" s="46" t="s">
        <v>1112</v>
      </c>
      <c r="G1037" s="46" t="s">
        <v>779</v>
      </c>
      <c r="H1037" s="46" t="s">
        <v>2117</v>
      </c>
      <c r="I1037" s="45" t="s">
        <v>1633</v>
      </c>
      <c r="J1037" s="59">
        <v>45778</v>
      </c>
      <c r="K1037" s="72">
        <v>0</v>
      </c>
      <c r="L1037" s="72">
        <v>0</v>
      </c>
      <c r="M1037" s="72">
        <f>IFERROR(VLOOKUP(C1037,'CapEx by WBS and CSA'!$A$3:$P$372,16,FALSE),0)</f>
        <v>0</v>
      </c>
      <c r="N1037" s="71"/>
      <c r="O1037" s="45" t="s">
        <v>2108</v>
      </c>
      <c r="P1037" s="45" t="s">
        <v>2803</v>
      </c>
    </row>
    <row r="1038" spans="1:16" s="41" customFormat="1" x14ac:dyDescent="0.25">
      <c r="A1038" s="41">
        <f>IFERROR(VLOOKUP($C1038,'CapEx by WBS and CSA'!$A$3:$C$372,2,FALSE),0)</f>
        <v>0</v>
      </c>
      <c r="B1038" s="41">
        <f>IFERROR(VLOOKUP($C1038,'CapEx by WBS and CSA'!$A$3:$C$372,3,FALSE),0)</f>
        <v>0</v>
      </c>
      <c r="C1038" s="46" t="s">
        <v>3058</v>
      </c>
      <c r="D1038" s="46">
        <v>4022</v>
      </c>
      <c r="E1038" s="46" t="s">
        <v>1178</v>
      </c>
      <c r="F1038" s="46" t="s">
        <v>1112</v>
      </c>
      <c r="G1038" s="46" t="s">
        <v>779</v>
      </c>
      <c r="H1038" s="46" t="s">
        <v>2117</v>
      </c>
      <c r="I1038" s="45">
        <v>0</v>
      </c>
      <c r="J1038" s="71"/>
      <c r="K1038" s="72">
        <v>0</v>
      </c>
      <c r="L1038" s="72">
        <v>0</v>
      </c>
      <c r="M1038" s="72">
        <f>IFERROR(VLOOKUP(C1038,'CapEx by WBS and CSA'!$A$3:$P$372,16,FALSE),0)</f>
        <v>0</v>
      </c>
      <c r="N1038" s="45" t="s">
        <v>2094</v>
      </c>
      <c r="O1038" s="45" t="s">
        <v>2091</v>
      </c>
      <c r="P1038" s="71"/>
    </row>
    <row r="1039" spans="1:16" s="41" customFormat="1" x14ac:dyDescent="0.25">
      <c r="A1039" s="41">
        <f>IFERROR(VLOOKUP($C1039,'CapEx by WBS and CSA'!$A$3:$C$372,2,FALSE),0)</f>
        <v>0</v>
      </c>
      <c r="B1039" s="41">
        <f>IFERROR(VLOOKUP($C1039,'CapEx by WBS and CSA'!$A$3:$C$372,3,FALSE),0)</f>
        <v>0</v>
      </c>
      <c r="C1039" s="46" t="s">
        <v>3059</v>
      </c>
      <c r="D1039" s="46">
        <v>4022</v>
      </c>
      <c r="E1039" s="46" t="s">
        <v>1178</v>
      </c>
      <c r="F1039" s="46" t="s">
        <v>1112</v>
      </c>
      <c r="G1039" s="46" t="s">
        <v>779</v>
      </c>
      <c r="H1039" s="46" t="s">
        <v>2293</v>
      </c>
      <c r="I1039" s="45" t="s">
        <v>1633</v>
      </c>
      <c r="J1039" s="59">
        <v>45931</v>
      </c>
      <c r="K1039" s="72">
        <v>2363.5999999999995</v>
      </c>
      <c r="L1039" s="72">
        <v>0</v>
      </c>
      <c r="M1039" s="72">
        <f>IFERROR(VLOOKUP(C1039,'CapEx by WBS and CSA'!$A$3:$P$372,16,FALSE),0)</f>
        <v>0</v>
      </c>
      <c r="N1039" s="71"/>
      <c r="O1039" s="45" t="s">
        <v>2108</v>
      </c>
      <c r="P1039" s="45" t="s">
        <v>2803</v>
      </c>
    </row>
    <row r="1040" spans="1:16" s="41" customFormat="1" x14ac:dyDescent="0.25">
      <c r="A1040" s="41">
        <f>IFERROR(VLOOKUP($C1040,'CapEx by WBS and CSA'!$A$3:$C$372,2,FALSE),0)</f>
        <v>0</v>
      </c>
      <c r="B1040" s="41">
        <f>IFERROR(VLOOKUP($C1040,'CapEx by WBS and CSA'!$A$3:$C$372,3,FALSE),0)</f>
        <v>0</v>
      </c>
      <c r="C1040" s="46" t="s">
        <v>3060</v>
      </c>
      <c r="D1040" s="46">
        <v>4022</v>
      </c>
      <c r="E1040" s="46" t="s">
        <v>1178</v>
      </c>
      <c r="F1040" s="46" t="s">
        <v>1112</v>
      </c>
      <c r="G1040" s="46" t="s">
        <v>779</v>
      </c>
      <c r="H1040" s="46" t="s">
        <v>2293</v>
      </c>
      <c r="I1040" s="45" t="s">
        <v>1633</v>
      </c>
      <c r="J1040" s="59">
        <v>45931</v>
      </c>
      <c r="K1040" s="72">
        <v>396856.07</v>
      </c>
      <c r="L1040" s="72">
        <v>0</v>
      </c>
      <c r="M1040" s="72">
        <f>IFERROR(VLOOKUP(C1040,'CapEx by WBS and CSA'!$A$3:$P$372,16,FALSE),0)</f>
        <v>0</v>
      </c>
      <c r="N1040" s="71"/>
      <c r="O1040" s="45" t="s">
        <v>2108</v>
      </c>
      <c r="P1040" s="45" t="s">
        <v>2803</v>
      </c>
    </row>
    <row r="1041" spans="1:16" s="41" customFormat="1" x14ac:dyDescent="0.25">
      <c r="A1041" s="41">
        <f>IFERROR(VLOOKUP($C1041,'CapEx by WBS and CSA'!$A$3:$C$372,2,FALSE),0)</f>
        <v>0</v>
      </c>
      <c r="B1041" s="41">
        <f>IFERROR(VLOOKUP($C1041,'CapEx by WBS and CSA'!$A$3:$C$372,3,FALSE),0)</f>
        <v>0</v>
      </c>
      <c r="C1041" s="46" t="s">
        <v>3061</v>
      </c>
      <c r="D1041" s="46">
        <v>4022</v>
      </c>
      <c r="E1041" s="46" t="s">
        <v>1178</v>
      </c>
      <c r="F1041" s="46" t="s">
        <v>1112</v>
      </c>
      <c r="G1041" s="46" t="s">
        <v>779</v>
      </c>
      <c r="H1041" s="46" t="s">
        <v>2124</v>
      </c>
      <c r="I1041" s="45" t="s">
        <v>1633</v>
      </c>
      <c r="J1041" s="59">
        <v>47027</v>
      </c>
      <c r="K1041" s="72">
        <v>0</v>
      </c>
      <c r="L1041" s="72">
        <v>0</v>
      </c>
      <c r="M1041" s="72">
        <f>IFERROR(VLOOKUP(C1041,'CapEx by WBS and CSA'!$A$3:$P$372,16,FALSE),0)</f>
        <v>0</v>
      </c>
      <c r="N1041" s="71"/>
      <c r="O1041" s="45" t="s">
        <v>2108</v>
      </c>
      <c r="P1041" s="45" t="s">
        <v>2803</v>
      </c>
    </row>
    <row r="1042" spans="1:16" s="41" customFormat="1" x14ac:dyDescent="0.25">
      <c r="A1042" s="41" t="str">
        <f>IFERROR(VLOOKUP($C1042,'CapEx by WBS and CSA'!$A$3:$C$372,2,FALSE),0)</f>
        <v>CSA0135</v>
      </c>
      <c r="B1042" s="41" t="str">
        <f>IFERROR(VLOOKUP($C1042,'CapEx by WBS and CSA'!$A$3:$C$372,3,FALSE),0)</f>
        <v>Real Estate &amp; Land Planning</v>
      </c>
      <c r="C1042" s="46" t="s">
        <v>323</v>
      </c>
      <c r="D1042" s="46">
        <v>4215</v>
      </c>
      <c r="E1042" s="46" t="s">
        <v>1232</v>
      </c>
      <c r="F1042" s="46" t="s">
        <v>777</v>
      </c>
      <c r="G1042" s="46" t="s">
        <v>779</v>
      </c>
      <c r="H1042" s="46" t="s">
        <v>2100</v>
      </c>
      <c r="I1042" s="45" t="s">
        <v>1633</v>
      </c>
      <c r="J1042" s="59">
        <v>45627</v>
      </c>
      <c r="K1042" s="72">
        <v>159633.02999999997</v>
      </c>
      <c r="L1042" s="72">
        <v>350000.00584380003</v>
      </c>
      <c r="M1042" s="72">
        <f>IFERROR(VLOOKUP(C1042,'CapEx by WBS and CSA'!$A$3:$P$372,16,FALSE),0)</f>
        <v>220507.93093082026</v>
      </c>
      <c r="N1042" s="71"/>
      <c r="O1042" s="45" t="s">
        <v>2108</v>
      </c>
      <c r="P1042" s="45" t="s">
        <v>3062</v>
      </c>
    </row>
    <row r="1043" spans="1:16" s="41" customFormat="1" x14ac:dyDescent="0.25">
      <c r="A1043" s="41">
        <f>IFERROR(VLOOKUP($C1043,'CapEx by WBS and CSA'!$A$3:$C$372,2,FALSE),0)</f>
        <v>0</v>
      </c>
      <c r="B1043" s="41">
        <f>IFERROR(VLOOKUP($C1043,'CapEx by WBS and CSA'!$A$3:$C$372,3,FALSE),0)</f>
        <v>0</v>
      </c>
      <c r="C1043" s="46" t="s">
        <v>3063</v>
      </c>
      <c r="D1043" s="46">
        <v>4022</v>
      </c>
      <c r="E1043" s="46" t="s">
        <v>1178</v>
      </c>
      <c r="F1043" s="46" t="s">
        <v>1112</v>
      </c>
      <c r="G1043" s="46" t="s">
        <v>779</v>
      </c>
      <c r="H1043" s="46" t="s">
        <v>2124</v>
      </c>
      <c r="I1043" s="45" t="s">
        <v>1633</v>
      </c>
      <c r="J1043" s="59">
        <v>43678</v>
      </c>
      <c r="K1043" s="72">
        <v>0</v>
      </c>
      <c r="L1043" s="72">
        <v>0</v>
      </c>
      <c r="M1043" s="72">
        <f>IFERROR(VLOOKUP(C1043,'CapEx by WBS and CSA'!$A$3:$P$372,16,FALSE),0)</f>
        <v>0</v>
      </c>
      <c r="N1043" s="45" t="s">
        <v>2094</v>
      </c>
      <c r="O1043" s="45" t="s">
        <v>2091</v>
      </c>
      <c r="P1043" s="71"/>
    </row>
    <row r="1044" spans="1:16" s="41" customFormat="1" x14ac:dyDescent="0.25">
      <c r="A1044" s="41">
        <f>IFERROR(VLOOKUP($C1044,'CapEx by WBS and CSA'!$A$3:$C$372,2,FALSE),0)</f>
        <v>0</v>
      </c>
      <c r="B1044" s="41">
        <f>IFERROR(VLOOKUP($C1044,'CapEx by WBS and CSA'!$A$3:$C$372,3,FALSE),0)</f>
        <v>0</v>
      </c>
      <c r="C1044" s="46" t="s">
        <v>3064</v>
      </c>
      <c r="D1044" s="46">
        <v>4022</v>
      </c>
      <c r="E1044" s="46" t="s">
        <v>1178</v>
      </c>
      <c r="F1044" s="46" t="s">
        <v>1112</v>
      </c>
      <c r="G1044" s="46" t="s">
        <v>779</v>
      </c>
      <c r="H1044" s="46" t="s">
        <v>2117</v>
      </c>
      <c r="I1044" s="45" t="s">
        <v>1633</v>
      </c>
      <c r="J1044" s="59">
        <v>45261</v>
      </c>
      <c r="K1044" s="72">
        <v>0</v>
      </c>
      <c r="L1044" s="72">
        <v>0</v>
      </c>
      <c r="M1044" s="72">
        <f>IFERROR(VLOOKUP(C1044,'CapEx by WBS and CSA'!$A$3:$P$372,16,FALSE),0)</f>
        <v>0</v>
      </c>
      <c r="N1044" s="71"/>
      <c r="O1044" s="45" t="s">
        <v>2108</v>
      </c>
      <c r="P1044" s="45" t="s">
        <v>2803</v>
      </c>
    </row>
    <row r="1045" spans="1:16" s="41" customFormat="1" x14ac:dyDescent="0.25">
      <c r="A1045" s="41" t="str">
        <f>IFERROR(VLOOKUP($C1045,'CapEx by WBS and CSA'!$A$3:$C$372,2,FALSE),0)</f>
        <v>CSA0124</v>
      </c>
      <c r="B1045" s="41" t="str">
        <f>IFERROR(VLOOKUP($C1045,'CapEx by WBS and CSA'!$A$3:$C$372,3,FALSE),0)</f>
        <v>Pipeline Mod: Digital Monitoring</v>
      </c>
      <c r="C1045" s="46" t="s">
        <v>324</v>
      </c>
      <c r="D1045" s="46">
        <v>4588</v>
      </c>
      <c r="E1045" s="46" t="s">
        <v>1381</v>
      </c>
      <c r="F1045" s="46" t="s">
        <v>1112</v>
      </c>
      <c r="G1045" s="46" t="s">
        <v>779</v>
      </c>
      <c r="H1045" s="46" t="s">
        <v>2093</v>
      </c>
      <c r="I1045" s="45" t="s">
        <v>1638</v>
      </c>
      <c r="J1045" s="59" t="s">
        <v>3065</v>
      </c>
      <c r="K1045" s="72">
        <v>484950</v>
      </c>
      <c r="L1045" s="72">
        <v>1900000.0419228</v>
      </c>
      <c r="M1045" s="72">
        <f>IFERROR(VLOOKUP(C1045,'CapEx by WBS and CSA'!$A$3:$P$372,16,FALSE),0)</f>
        <v>6006140.1406876165</v>
      </c>
      <c r="N1045" s="71"/>
      <c r="O1045" s="71"/>
      <c r="P1045" s="45" t="s">
        <v>2763</v>
      </c>
    </row>
    <row r="1046" spans="1:16" s="41" customFormat="1" x14ac:dyDescent="0.25">
      <c r="A1046" s="41" t="str">
        <f>IFERROR(VLOOKUP($C1046,'CapEx by WBS and CSA'!$A$3:$C$372,2,FALSE),0)</f>
        <v>CSA0124</v>
      </c>
      <c r="B1046" s="41" t="str">
        <f>IFERROR(VLOOKUP($C1046,'CapEx by WBS and CSA'!$A$3:$C$372,3,FALSE),0)</f>
        <v>Pipeline Mod: Digital Monitoring</v>
      </c>
      <c r="C1046" s="46" t="s">
        <v>325</v>
      </c>
      <c r="D1046" s="46">
        <v>3037</v>
      </c>
      <c r="E1046" s="46" t="s">
        <v>1079</v>
      </c>
      <c r="F1046" s="46" t="s">
        <v>1081</v>
      </c>
      <c r="G1046" s="46" t="s">
        <v>779</v>
      </c>
      <c r="H1046" s="46" t="s">
        <v>2093</v>
      </c>
      <c r="I1046" s="45" t="s">
        <v>1650</v>
      </c>
      <c r="J1046" s="59" t="s">
        <v>1651</v>
      </c>
      <c r="K1046" s="72">
        <v>51462.15</v>
      </c>
      <c r="L1046" s="72">
        <v>192609.94414199999</v>
      </c>
      <c r="M1046" s="72">
        <f>IFERROR(VLOOKUP(C1046,'CapEx by WBS and CSA'!$A$3:$P$372,16,FALSE),0)</f>
        <v>1180814.1588226787</v>
      </c>
      <c r="N1046" s="71"/>
      <c r="O1046" s="45" t="s">
        <v>2108</v>
      </c>
      <c r="P1046" s="45" t="s">
        <v>2753</v>
      </c>
    </row>
    <row r="1047" spans="1:16" s="41" customFormat="1" x14ac:dyDescent="0.25">
      <c r="A1047" s="41">
        <f>IFERROR(VLOOKUP($C1047,'CapEx by WBS and CSA'!$A$3:$C$372,2,FALSE),0)</f>
        <v>0</v>
      </c>
      <c r="B1047" s="41">
        <f>IFERROR(VLOOKUP($C1047,'CapEx by WBS and CSA'!$A$3:$C$372,3,FALSE),0)</f>
        <v>0</v>
      </c>
      <c r="C1047" s="46" t="s">
        <v>3066</v>
      </c>
      <c r="D1047" s="46">
        <v>3037</v>
      </c>
      <c r="E1047" s="46" t="s">
        <v>1079</v>
      </c>
      <c r="F1047" s="46" t="s">
        <v>1081</v>
      </c>
      <c r="G1047" s="46" t="s">
        <v>779</v>
      </c>
      <c r="H1047" s="46" t="s">
        <v>2117</v>
      </c>
      <c r="I1047" s="45" t="s">
        <v>1650</v>
      </c>
      <c r="J1047" s="59" t="s">
        <v>1651</v>
      </c>
      <c r="K1047" s="72">
        <v>0</v>
      </c>
      <c r="L1047" s="72">
        <v>0</v>
      </c>
      <c r="M1047" s="72">
        <f>IFERROR(VLOOKUP(C1047,'CapEx by WBS and CSA'!$A$3:$P$372,16,FALSE),0)</f>
        <v>0</v>
      </c>
      <c r="N1047" s="45" t="s">
        <v>2094</v>
      </c>
      <c r="O1047" s="45" t="s">
        <v>2091</v>
      </c>
      <c r="P1047" s="71"/>
    </row>
    <row r="1048" spans="1:16" s="41" customFormat="1" x14ac:dyDescent="0.25">
      <c r="A1048" s="41">
        <f>IFERROR(VLOOKUP($C1048,'CapEx by WBS and CSA'!$A$3:$C$372,2,FALSE),0)</f>
        <v>0</v>
      </c>
      <c r="B1048" s="41">
        <f>IFERROR(VLOOKUP($C1048,'CapEx by WBS and CSA'!$A$3:$C$372,3,FALSE),0)</f>
        <v>0</v>
      </c>
      <c r="C1048" s="46" t="s">
        <v>3067</v>
      </c>
      <c r="D1048" s="46">
        <v>4022</v>
      </c>
      <c r="E1048" s="46" t="s">
        <v>1178</v>
      </c>
      <c r="F1048" s="46" t="s">
        <v>1112</v>
      </c>
      <c r="G1048" s="46" t="s">
        <v>779</v>
      </c>
      <c r="H1048" s="46" t="s">
        <v>2093</v>
      </c>
      <c r="I1048" s="45" t="s">
        <v>1633</v>
      </c>
      <c r="J1048" s="59">
        <v>45261</v>
      </c>
      <c r="K1048" s="72">
        <v>-95484.89</v>
      </c>
      <c r="L1048" s="72">
        <v>0</v>
      </c>
      <c r="M1048" s="72">
        <f>IFERROR(VLOOKUP(C1048,'CapEx by WBS and CSA'!$A$3:$P$372,16,FALSE),0)</f>
        <v>0</v>
      </c>
      <c r="N1048" s="71"/>
      <c r="O1048" s="45" t="s">
        <v>2108</v>
      </c>
      <c r="P1048" s="45" t="s">
        <v>2803</v>
      </c>
    </row>
    <row r="1049" spans="1:16" s="41" customFormat="1" x14ac:dyDescent="0.25">
      <c r="A1049" s="41" t="str">
        <f>IFERROR(VLOOKUP($C1049,'CapEx by WBS and CSA'!$A$3:$C$372,2,FALSE),0)</f>
        <v>CSA0127</v>
      </c>
      <c r="B1049" s="41" t="str">
        <f>IFERROR(VLOOKUP($C1049,'CapEx by WBS and CSA'!$A$3:$C$372,3,FALSE),0)</f>
        <v>Pipeline Mod: System Reliability</v>
      </c>
      <c r="C1049" s="46" t="s">
        <v>327</v>
      </c>
      <c r="D1049" s="46">
        <v>4022</v>
      </c>
      <c r="E1049" s="46" t="s">
        <v>1178</v>
      </c>
      <c r="F1049" s="46" t="s">
        <v>1112</v>
      </c>
      <c r="G1049" s="46" t="s">
        <v>779</v>
      </c>
      <c r="H1049" s="46" t="s">
        <v>2093</v>
      </c>
      <c r="I1049" s="45" t="s">
        <v>1650</v>
      </c>
      <c r="J1049" s="59" t="s">
        <v>1696</v>
      </c>
      <c r="K1049" s="72">
        <v>-92179.860000000015</v>
      </c>
      <c r="L1049" s="72">
        <v>599999.97609000001</v>
      </c>
      <c r="M1049" s="72">
        <f>IFERROR(VLOOKUP(C1049,'CapEx by WBS and CSA'!$A$3:$P$372,16,FALSE),0)</f>
        <v>3001845.0929004382</v>
      </c>
      <c r="N1049" s="71"/>
      <c r="O1049" s="71"/>
      <c r="P1049" s="71"/>
    </row>
    <row r="1050" spans="1:16" s="41" customFormat="1" x14ac:dyDescent="0.25">
      <c r="A1050" s="41">
        <f>IFERROR(VLOOKUP($C1050,'CapEx by WBS and CSA'!$A$3:$C$372,2,FALSE),0)</f>
        <v>0</v>
      </c>
      <c r="B1050" s="41">
        <f>IFERROR(VLOOKUP($C1050,'CapEx by WBS and CSA'!$A$3:$C$372,3,FALSE),0)</f>
        <v>0</v>
      </c>
      <c r="C1050" s="46" t="s">
        <v>3068</v>
      </c>
      <c r="D1050" s="46">
        <v>4100</v>
      </c>
      <c r="E1050" s="46" t="s">
        <v>1194</v>
      </c>
      <c r="F1050" s="46" t="s">
        <v>1081</v>
      </c>
      <c r="G1050" s="46" t="s">
        <v>779</v>
      </c>
      <c r="H1050" s="46" t="s">
        <v>2089</v>
      </c>
      <c r="I1050" s="45" t="s">
        <v>1650</v>
      </c>
      <c r="J1050" s="59" t="s">
        <v>1651</v>
      </c>
      <c r="K1050" s="72">
        <v>0</v>
      </c>
      <c r="L1050" s="72">
        <v>0</v>
      </c>
      <c r="M1050" s="72">
        <f>IFERROR(VLOOKUP(C1050,'CapEx by WBS and CSA'!$A$3:$P$372,16,FALSE),0)</f>
        <v>0</v>
      </c>
      <c r="N1050" s="71"/>
      <c r="O1050" s="45" t="s">
        <v>2108</v>
      </c>
      <c r="P1050" s="45" t="s">
        <v>2753</v>
      </c>
    </row>
    <row r="1051" spans="1:16" s="41" customFormat="1" x14ac:dyDescent="0.25">
      <c r="A1051" s="41" t="str">
        <f>IFERROR(VLOOKUP($C1051,'CapEx by WBS and CSA'!$A$3:$C$372,2,FALSE),0)</f>
        <v>CSA0029</v>
      </c>
      <c r="B1051" s="41" t="str">
        <f>IFERROR(VLOOKUP($C1051,'CapEx by WBS and CSA'!$A$3:$C$372,3,FALSE),0)</f>
        <v>Customer Construction - Electric</v>
      </c>
      <c r="C1051" s="46" t="s">
        <v>328</v>
      </c>
      <c r="D1051" s="46">
        <v>4207</v>
      </c>
      <c r="E1051" s="46" t="s">
        <v>777</v>
      </c>
      <c r="F1051" s="46" t="s">
        <v>777</v>
      </c>
      <c r="G1051" s="46" t="s">
        <v>779</v>
      </c>
      <c r="H1051" s="46" t="s">
        <v>2093</v>
      </c>
      <c r="I1051" s="45" t="s">
        <v>1638</v>
      </c>
      <c r="J1051" s="59" t="s">
        <v>3069</v>
      </c>
      <c r="K1051" s="72">
        <v>1373885.22</v>
      </c>
      <c r="L1051" s="72">
        <v>640100.51829599997</v>
      </c>
      <c r="M1051" s="72">
        <f>IFERROR(VLOOKUP(C1051,'CapEx by WBS and CSA'!$A$3:$P$372,16,FALSE),0)</f>
        <v>1881462.4204195901</v>
      </c>
      <c r="N1051" s="45" t="s">
        <v>3070</v>
      </c>
      <c r="O1051" s="45" t="s">
        <v>2108</v>
      </c>
      <c r="P1051" s="45"/>
    </row>
    <row r="1052" spans="1:16" s="41" customFormat="1" x14ac:dyDescent="0.25">
      <c r="A1052" s="41" t="str">
        <f>IFERROR(VLOOKUP($C1052,'CapEx by WBS and CSA'!$A$3:$C$372,2,FALSE),0)</f>
        <v>CSA0029</v>
      </c>
      <c r="B1052" s="41" t="str">
        <f>IFERROR(VLOOKUP($C1052,'CapEx by WBS and CSA'!$A$3:$C$372,3,FALSE),0)</f>
        <v>Customer Construction - Gas</v>
      </c>
      <c r="C1052" s="46" t="s">
        <v>329</v>
      </c>
      <c r="D1052" s="46">
        <v>4207</v>
      </c>
      <c r="E1052" s="46" t="s">
        <v>777</v>
      </c>
      <c r="F1052" s="46" t="s">
        <v>777</v>
      </c>
      <c r="G1052" s="46" t="s">
        <v>779</v>
      </c>
      <c r="H1052" s="46" t="s">
        <v>2093</v>
      </c>
      <c r="I1052" s="45" t="s">
        <v>1650</v>
      </c>
      <c r="J1052" s="59" t="s">
        <v>1651</v>
      </c>
      <c r="K1052" s="72">
        <v>2247558.8600000003</v>
      </c>
      <c r="L1052" s="72">
        <v>1111676.24874</v>
      </c>
      <c r="M1052" s="72">
        <f>IFERROR(VLOOKUP(C1052,'CapEx by WBS and CSA'!$A$3:$P$372,16,FALSE),0)</f>
        <v>1845139.2635494173</v>
      </c>
      <c r="N1052" s="71"/>
      <c r="O1052" s="45" t="s">
        <v>2108</v>
      </c>
      <c r="P1052" s="45" t="s">
        <v>2753</v>
      </c>
    </row>
    <row r="1053" spans="1:16" s="41" customFormat="1" x14ac:dyDescent="0.25">
      <c r="A1053" s="41" t="str">
        <f>IFERROR(VLOOKUP($C1053,'CapEx by WBS and CSA'!$A$3:$C$372,2,FALSE),0)</f>
        <v>CSA0029</v>
      </c>
      <c r="B1053" s="41" t="str">
        <f>IFERROR(VLOOKUP($C1053,'CapEx by WBS and CSA'!$A$3:$C$372,3,FALSE),0)</f>
        <v>Customer Construction - Gas</v>
      </c>
      <c r="C1053" s="46" t="s">
        <v>330</v>
      </c>
      <c r="D1053" s="46">
        <v>4207</v>
      </c>
      <c r="E1053" s="46" t="s">
        <v>777</v>
      </c>
      <c r="F1053" s="46" t="s">
        <v>777</v>
      </c>
      <c r="G1053" s="46" t="s">
        <v>779</v>
      </c>
      <c r="H1053" s="46" t="s">
        <v>2093</v>
      </c>
      <c r="I1053" s="45" t="s">
        <v>1650</v>
      </c>
      <c r="J1053" s="59" t="s">
        <v>1651</v>
      </c>
      <c r="K1053" s="72">
        <v>305748.37</v>
      </c>
      <c r="L1053" s="72">
        <v>231176.43882000001</v>
      </c>
      <c r="M1053" s="72">
        <f>IFERROR(VLOOKUP(C1053,'CapEx by WBS and CSA'!$A$3:$P$372,16,FALSE),0)</f>
        <v>382692.73324692674</v>
      </c>
      <c r="N1053" s="71"/>
      <c r="O1053" s="45" t="s">
        <v>2108</v>
      </c>
      <c r="P1053" s="45" t="s">
        <v>2753</v>
      </c>
    </row>
    <row r="1054" spans="1:16" s="41" customFormat="1" x14ac:dyDescent="0.25">
      <c r="A1054" s="41" t="str">
        <f>IFERROR(VLOOKUP($C1054,'CapEx by WBS and CSA'!$A$3:$C$372,2,FALSE),0)</f>
        <v>CSA0029</v>
      </c>
      <c r="B1054" s="41" t="str">
        <f>IFERROR(VLOOKUP($C1054,'CapEx by WBS and CSA'!$A$3:$C$372,3,FALSE),0)</f>
        <v>Customer Construction - Gas</v>
      </c>
      <c r="C1054" s="46" t="s">
        <v>331</v>
      </c>
      <c r="D1054" s="46">
        <v>4207</v>
      </c>
      <c r="E1054" s="46" t="s">
        <v>777</v>
      </c>
      <c r="F1054" s="46" t="s">
        <v>777</v>
      </c>
      <c r="G1054" s="46" t="s">
        <v>779</v>
      </c>
      <c r="H1054" s="46" t="s">
        <v>2093</v>
      </c>
      <c r="I1054" s="45" t="s">
        <v>1650</v>
      </c>
      <c r="J1054" s="59" t="s">
        <v>1651</v>
      </c>
      <c r="K1054" s="72">
        <v>11201346.57</v>
      </c>
      <c r="L1054" s="72">
        <v>4998161.3521499997</v>
      </c>
      <c r="M1054" s="72">
        <f>IFERROR(VLOOKUP(C1054,'CapEx by WBS and CSA'!$A$3:$P$372,16,FALSE),0)</f>
        <v>10215667.847898403</v>
      </c>
      <c r="N1054" s="71"/>
      <c r="O1054" s="45" t="s">
        <v>2108</v>
      </c>
      <c r="P1054" s="45" t="s">
        <v>2753</v>
      </c>
    </row>
    <row r="1055" spans="1:16" s="41" customFormat="1" x14ac:dyDescent="0.25">
      <c r="A1055" s="41" t="str">
        <f>IFERROR(VLOOKUP($C1055,'CapEx by WBS and CSA'!$A$3:$C$372,2,FALSE),0)</f>
        <v>CSA0181</v>
      </c>
      <c r="B1055" s="41" t="str">
        <f>IFERROR(VLOOKUP($C1055,'CapEx by WBS and CSA'!$A$3:$C$372,3,FALSE),0)</f>
        <v>Customer Construction CIAC - Electric/Gas</v>
      </c>
      <c r="C1055" s="46" t="s">
        <v>332</v>
      </c>
      <c r="D1055" s="46">
        <v>9900</v>
      </c>
      <c r="E1055" s="46" t="s">
        <v>598</v>
      </c>
      <c r="F1055" s="46" t="s">
        <v>585</v>
      </c>
      <c r="G1055" s="46" t="s">
        <v>520</v>
      </c>
      <c r="H1055" s="46" t="s">
        <v>2093</v>
      </c>
      <c r="I1055" s="45" t="s">
        <v>1638</v>
      </c>
      <c r="J1055" s="56" t="s">
        <v>2941</v>
      </c>
      <c r="K1055" s="72">
        <v>-198563.8</v>
      </c>
      <c r="L1055" s="72">
        <v>-10526630.66</v>
      </c>
      <c r="M1055" s="72">
        <f>IFERROR(VLOOKUP(C1055,'CapEx by WBS and CSA'!$A$3:$P$372,16,FALSE),0)</f>
        <v>-4315504.8732418511</v>
      </c>
      <c r="N1055" s="71"/>
      <c r="O1055" s="71"/>
      <c r="P1055" s="71"/>
    </row>
    <row r="1056" spans="1:16" s="41" customFormat="1" x14ac:dyDescent="0.25">
      <c r="A1056" s="41" t="str">
        <f>IFERROR(VLOOKUP($C1056,'CapEx by WBS and CSA'!$A$3:$C$372,2,FALSE),0)</f>
        <v>CSA0029</v>
      </c>
      <c r="B1056" s="41" t="str">
        <f>IFERROR(VLOOKUP($C1056,'CapEx by WBS and CSA'!$A$3:$C$372,3,FALSE),0)</f>
        <v>Customer Construction - Electric</v>
      </c>
      <c r="C1056" s="46" t="s">
        <v>333</v>
      </c>
      <c r="D1056" s="46">
        <v>4207</v>
      </c>
      <c r="E1056" s="46" t="s">
        <v>777</v>
      </c>
      <c r="F1056" s="46" t="s">
        <v>777</v>
      </c>
      <c r="G1056" s="46" t="s">
        <v>779</v>
      </c>
      <c r="H1056" s="46" t="s">
        <v>2093</v>
      </c>
      <c r="I1056" s="45" t="s">
        <v>1638</v>
      </c>
      <c r="J1056" s="59" t="s">
        <v>3071</v>
      </c>
      <c r="K1056" s="72">
        <v>8002181.3499999996</v>
      </c>
      <c r="L1056" s="72">
        <v>2141566.9013880002</v>
      </c>
      <c r="M1056" s="72">
        <f>IFERROR(VLOOKUP(C1056,'CapEx by WBS and CSA'!$A$3:$P$372,16,FALSE),0)</f>
        <v>8242751.5771829858</v>
      </c>
      <c r="N1056" s="45" t="s">
        <v>3072</v>
      </c>
      <c r="O1056" s="45" t="s">
        <v>2108</v>
      </c>
      <c r="P1056" s="45"/>
    </row>
    <row r="1057" spans="1:16" s="41" customFormat="1" x14ac:dyDescent="0.25">
      <c r="A1057" s="41" t="str">
        <f>IFERROR(VLOOKUP($C1057,'CapEx by WBS and CSA'!$A$3:$C$372,2,FALSE),0)</f>
        <v>CSA0029</v>
      </c>
      <c r="B1057" s="41" t="str">
        <f>IFERROR(VLOOKUP($C1057,'CapEx by WBS and CSA'!$A$3:$C$372,3,FALSE),0)</f>
        <v>Customer Construction - Gas</v>
      </c>
      <c r="C1057" s="46" t="s">
        <v>334</v>
      </c>
      <c r="D1057" s="46">
        <v>4207</v>
      </c>
      <c r="E1057" s="46" t="s">
        <v>777</v>
      </c>
      <c r="F1057" s="46" t="s">
        <v>777</v>
      </c>
      <c r="G1057" s="46" t="s">
        <v>779</v>
      </c>
      <c r="H1057" s="46" t="s">
        <v>2093</v>
      </c>
      <c r="I1057" s="45" t="s">
        <v>1650</v>
      </c>
      <c r="J1057" s="59" t="s">
        <v>1651</v>
      </c>
      <c r="K1057" s="72">
        <v>1707798.4900000002</v>
      </c>
      <c r="L1057" s="72">
        <v>782166.01858799998</v>
      </c>
      <c r="M1057" s="72">
        <f>IFERROR(VLOOKUP(C1057,'CapEx by WBS and CSA'!$A$3:$P$372,16,FALSE),0)</f>
        <v>1593868.9143397615</v>
      </c>
      <c r="N1057" s="71"/>
      <c r="O1057" s="45" t="s">
        <v>2108</v>
      </c>
      <c r="P1057" s="45" t="s">
        <v>2753</v>
      </c>
    </row>
    <row r="1058" spans="1:16" s="41" customFormat="1" x14ac:dyDescent="0.25">
      <c r="A1058" s="41" t="str">
        <f>IFERROR(VLOOKUP($C1058,'CapEx by WBS and CSA'!$A$3:$C$372,2,FALSE),0)</f>
        <v>CSA0029</v>
      </c>
      <c r="B1058" s="41" t="str">
        <f>IFERROR(VLOOKUP($C1058,'CapEx by WBS and CSA'!$A$3:$C$372,3,FALSE),0)</f>
        <v>Customer Construction - Gas</v>
      </c>
      <c r="C1058" s="46" t="s">
        <v>335</v>
      </c>
      <c r="D1058" s="46">
        <v>4207</v>
      </c>
      <c r="E1058" s="46" t="s">
        <v>777</v>
      </c>
      <c r="F1058" s="46" t="s">
        <v>777</v>
      </c>
      <c r="G1058" s="46" t="s">
        <v>779</v>
      </c>
      <c r="H1058" s="46" t="s">
        <v>2093</v>
      </c>
      <c r="I1058" s="45" t="s">
        <v>1650</v>
      </c>
      <c r="J1058" s="59" t="s">
        <v>1651</v>
      </c>
      <c r="K1058" s="72">
        <v>5689885.2399999993</v>
      </c>
      <c r="L1058" s="72">
        <v>4552569.468072</v>
      </c>
      <c r="M1058" s="72">
        <f>IFERROR(VLOOKUP(C1058,'CapEx by WBS and CSA'!$A$3:$P$372,16,FALSE),0)</f>
        <v>42854885.075993277</v>
      </c>
      <c r="N1058" s="71"/>
      <c r="O1058" s="45" t="s">
        <v>2108</v>
      </c>
      <c r="P1058" s="45" t="s">
        <v>2753</v>
      </c>
    </row>
    <row r="1059" spans="1:16" s="41" customFormat="1" x14ac:dyDescent="0.25">
      <c r="A1059" s="41" t="str">
        <f>IFERROR(VLOOKUP($C1059,'CapEx by WBS and CSA'!$A$3:$C$372,2,FALSE),0)</f>
        <v>CSA0029</v>
      </c>
      <c r="B1059" s="41" t="str">
        <f>IFERROR(VLOOKUP($C1059,'CapEx by WBS and CSA'!$A$3:$C$372,3,FALSE),0)</f>
        <v>Customer Construction - Gas</v>
      </c>
      <c r="C1059" s="46" t="s">
        <v>336</v>
      </c>
      <c r="D1059" s="46">
        <v>4207</v>
      </c>
      <c r="E1059" s="46" t="s">
        <v>777</v>
      </c>
      <c r="F1059" s="46" t="s">
        <v>777</v>
      </c>
      <c r="G1059" s="46" t="s">
        <v>779</v>
      </c>
      <c r="H1059" s="46" t="s">
        <v>2093</v>
      </c>
      <c r="I1059" s="45" t="s">
        <v>1650</v>
      </c>
      <c r="J1059" s="59" t="s">
        <v>1651</v>
      </c>
      <c r="K1059" s="72">
        <v>2139889.4300000002</v>
      </c>
      <c r="L1059" s="72">
        <v>1184278.1377320001</v>
      </c>
      <c r="M1059" s="72">
        <f>IFERROR(VLOOKUP(C1059,'CapEx by WBS and CSA'!$A$3:$P$372,16,FALSE),0)</f>
        <v>1753660.3181305039</v>
      </c>
      <c r="N1059" s="71"/>
      <c r="O1059" s="45" t="s">
        <v>2108</v>
      </c>
      <c r="P1059" s="45" t="s">
        <v>2753</v>
      </c>
    </row>
    <row r="1060" spans="1:16" s="41" customFormat="1" x14ac:dyDescent="0.25">
      <c r="A1060" s="41" t="str">
        <f>IFERROR(VLOOKUP($C1060,'CapEx by WBS and CSA'!$A$3:$C$372,2,FALSE),0)</f>
        <v>CSA0029</v>
      </c>
      <c r="B1060" s="41" t="str">
        <f>IFERROR(VLOOKUP($C1060,'CapEx by WBS and CSA'!$A$3:$C$372,3,FALSE),0)</f>
        <v>Customer Construction - Gas</v>
      </c>
      <c r="C1060" s="46" t="s">
        <v>337</v>
      </c>
      <c r="D1060" s="46">
        <v>4207</v>
      </c>
      <c r="E1060" s="46" t="s">
        <v>777</v>
      </c>
      <c r="F1060" s="46" t="s">
        <v>777</v>
      </c>
      <c r="G1060" s="46" t="s">
        <v>779</v>
      </c>
      <c r="H1060" s="46" t="s">
        <v>2093</v>
      </c>
      <c r="I1060" s="45" t="s">
        <v>1650</v>
      </c>
      <c r="J1060" s="59" t="s">
        <v>1651</v>
      </c>
      <c r="K1060" s="72">
        <v>6099196.8899999997</v>
      </c>
      <c r="L1060" s="72">
        <v>2561608.5421739998</v>
      </c>
      <c r="M1060" s="72">
        <f>IFERROR(VLOOKUP(C1060,'CapEx by WBS and CSA'!$A$3:$P$372,16,FALSE),0)</f>
        <v>5090602.8902588049</v>
      </c>
      <c r="N1060" s="71"/>
      <c r="O1060" s="45" t="s">
        <v>2108</v>
      </c>
      <c r="P1060" s="45" t="s">
        <v>2753</v>
      </c>
    </row>
    <row r="1061" spans="1:16" s="41" customFormat="1" x14ac:dyDescent="0.25">
      <c r="A1061" s="41" t="str">
        <f>IFERROR(VLOOKUP($C1061,'CapEx by WBS and CSA'!$A$3:$C$372,2,FALSE),0)</f>
        <v>CSA0029</v>
      </c>
      <c r="B1061" s="41" t="str">
        <f>IFERROR(VLOOKUP($C1061,'CapEx by WBS and CSA'!$A$3:$C$372,3,FALSE),0)</f>
        <v>Customer Construction - Gas</v>
      </c>
      <c r="C1061" s="46" t="s">
        <v>338</v>
      </c>
      <c r="D1061" s="46">
        <v>4207</v>
      </c>
      <c r="E1061" s="46" t="s">
        <v>777</v>
      </c>
      <c r="F1061" s="46" t="s">
        <v>777</v>
      </c>
      <c r="G1061" s="46" t="s">
        <v>779</v>
      </c>
      <c r="H1061" s="46" t="s">
        <v>2093</v>
      </c>
      <c r="I1061" s="45" t="s">
        <v>1650</v>
      </c>
      <c r="J1061" s="59" t="s">
        <v>1651</v>
      </c>
      <c r="K1061" s="72">
        <v>2494337.9699999997</v>
      </c>
      <c r="L1061" s="72">
        <v>1395690.7488299999</v>
      </c>
      <c r="M1061" s="72">
        <f>IFERROR(VLOOKUP(C1061,'CapEx by WBS and CSA'!$A$3:$P$372,16,FALSE),0)</f>
        <v>2063675.0067843345</v>
      </c>
      <c r="N1061" s="71"/>
      <c r="O1061" s="45" t="s">
        <v>2108</v>
      </c>
      <c r="P1061" s="45" t="s">
        <v>2753</v>
      </c>
    </row>
    <row r="1062" spans="1:16" s="41" customFormat="1" x14ac:dyDescent="0.25">
      <c r="A1062" s="41" t="str">
        <f>IFERROR(VLOOKUP($C1062,'CapEx by WBS and CSA'!$A$3:$C$372,2,FALSE),0)</f>
        <v>CSA0029</v>
      </c>
      <c r="B1062" s="41" t="str">
        <f>IFERROR(VLOOKUP($C1062,'CapEx by WBS and CSA'!$A$3:$C$372,3,FALSE),0)</f>
        <v>Customer Construction - Gas</v>
      </c>
      <c r="C1062" s="46" t="s">
        <v>339</v>
      </c>
      <c r="D1062" s="46">
        <v>4207</v>
      </c>
      <c r="E1062" s="46" t="s">
        <v>777</v>
      </c>
      <c r="F1062" s="46" t="s">
        <v>777</v>
      </c>
      <c r="G1062" s="46" t="s">
        <v>779</v>
      </c>
      <c r="H1062" s="46" t="s">
        <v>2093</v>
      </c>
      <c r="I1062" s="45" t="s">
        <v>1650</v>
      </c>
      <c r="J1062" s="59" t="s">
        <v>1651</v>
      </c>
      <c r="K1062" s="72">
        <v>17551926.530000001</v>
      </c>
      <c r="L1062" s="72">
        <v>9432338.6144939996</v>
      </c>
      <c r="M1062" s="72">
        <f>IFERROR(VLOOKUP(C1062,'CapEx by WBS and CSA'!$A$3:$P$372,16,FALSE),0)</f>
        <v>15426812.766181203</v>
      </c>
      <c r="N1062" s="71"/>
      <c r="O1062" s="45" t="s">
        <v>2108</v>
      </c>
      <c r="P1062" s="45" t="s">
        <v>2753</v>
      </c>
    </row>
    <row r="1063" spans="1:16" s="41" customFormat="1" x14ac:dyDescent="0.25">
      <c r="A1063" s="41" t="str">
        <f>IFERROR(VLOOKUP($C1063,'CapEx by WBS and CSA'!$A$3:$C$372,2,FALSE),0)</f>
        <v>CSA0029</v>
      </c>
      <c r="B1063" s="41" t="str">
        <f>IFERROR(VLOOKUP($C1063,'CapEx by WBS and CSA'!$A$3:$C$372,3,FALSE),0)</f>
        <v>Customer Construction - Gas</v>
      </c>
      <c r="C1063" s="46" t="s">
        <v>340</v>
      </c>
      <c r="D1063" s="46">
        <v>4207</v>
      </c>
      <c r="E1063" s="46" t="s">
        <v>777</v>
      </c>
      <c r="F1063" s="46" t="s">
        <v>777</v>
      </c>
      <c r="G1063" s="46" t="s">
        <v>779</v>
      </c>
      <c r="H1063" s="46" t="s">
        <v>2093</v>
      </c>
      <c r="I1063" s="45" t="s">
        <v>1650</v>
      </c>
      <c r="J1063" s="59" t="s">
        <v>1651</v>
      </c>
      <c r="K1063" s="72">
        <v>6300413.169999999</v>
      </c>
      <c r="L1063" s="72">
        <v>5007826.2835440002</v>
      </c>
      <c r="M1063" s="72">
        <f>IFERROR(VLOOKUP(C1063,'CapEx by WBS and CSA'!$A$3:$P$372,16,FALSE),0)</f>
        <v>39606715.490662575</v>
      </c>
      <c r="N1063" s="71"/>
      <c r="O1063" s="45" t="s">
        <v>2108</v>
      </c>
      <c r="P1063" s="45" t="s">
        <v>2753</v>
      </c>
    </row>
    <row r="1064" spans="1:16" s="41" customFormat="1" x14ac:dyDescent="0.25">
      <c r="A1064" s="41" t="str">
        <f>IFERROR(VLOOKUP($C1064,'CapEx by WBS and CSA'!$A$3:$C$372,2,FALSE),0)</f>
        <v>CSA0029</v>
      </c>
      <c r="B1064" s="41" t="str">
        <f>IFERROR(VLOOKUP($C1064,'CapEx by WBS and CSA'!$A$3:$C$372,3,FALSE),0)</f>
        <v>Customer Construction - Gas</v>
      </c>
      <c r="C1064" s="46" t="s">
        <v>341</v>
      </c>
      <c r="D1064" s="46">
        <v>4207</v>
      </c>
      <c r="E1064" s="46" t="s">
        <v>777</v>
      </c>
      <c r="F1064" s="46" t="s">
        <v>777</v>
      </c>
      <c r="G1064" s="46" t="s">
        <v>779</v>
      </c>
      <c r="H1064" s="46" t="s">
        <v>2093</v>
      </c>
      <c r="I1064" s="45" t="s">
        <v>1650</v>
      </c>
      <c r="J1064" s="59" t="s">
        <v>1651</v>
      </c>
      <c r="K1064" s="72">
        <v>4758058.96</v>
      </c>
      <c r="L1064" s="72">
        <v>1486534.6346760001</v>
      </c>
      <c r="M1064" s="72">
        <f>IFERROR(VLOOKUP(C1064,'CapEx by WBS and CSA'!$A$3:$P$372,16,FALSE),0)</f>
        <v>3821232.2217938676</v>
      </c>
      <c r="N1064" s="71"/>
      <c r="O1064" s="45" t="s">
        <v>2108</v>
      </c>
      <c r="P1064" s="45" t="s">
        <v>2753</v>
      </c>
    </row>
    <row r="1065" spans="1:16" s="41" customFormat="1" x14ac:dyDescent="0.25">
      <c r="A1065" s="41" t="str">
        <f>IFERROR(VLOOKUP($C1065,'CapEx by WBS and CSA'!$A$3:$C$372,2,FALSE),0)</f>
        <v>CSA0133</v>
      </c>
      <c r="B1065" s="41" t="str">
        <f>IFERROR(VLOOKUP($C1065,'CapEx by WBS and CSA'!$A$3:$C$372,3,FALSE),0)</f>
        <v>Public Improvement - Gas &amp; Electric</v>
      </c>
      <c r="C1065" s="46" t="s">
        <v>342</v>
      </c>
      <c r="D1065" s="46">
        <v>4207</v>
      </c>
      <c r="E1065" s="46" t="s">
        <v>777</v>
      </c>
      <c r="F1065" s="46" t="s">
        <v>777</v>
      </c>
      <c r="G1065" s="46" t="s">
        <v>779</v>
      </c>
      <c r="H1065" s="46" t="s">
        <v>2093</v>
      </c>
      <c r="I1065" s="45" t="s">
        <v>1650</v>
      </c>
      <c r="J1065" s="59" t="s">
        <v>1651</v>
      </c>
      <c r="K1065" s="72">
        <v>111236.84000000001</v>
      </c>
      <c r="L1065" s="72">
        <v>127875.564432</v>
      </c>
      <c r="M1065" s="72">
        <f>IFERROR(VLOOKUP(C1065,'CapEx by WBS and CSA'!$A$3:$P$372,16,FALSE),0)</f>
        <v>600428.3922535301</v>
      </c>
      <c r="N1065" s="71"/>
      <c r="O1065" s="45" t="s">
        <v>2108</v>
      </c>
      <c r="P1065" s="45" t="s">
        <v>2753</v>
      </c>
    </row>
    <row r="1066" spans="1:16" s="41" customFormat="1" x14ac:dyDescent="0.25">
      <c r="A1066" s="41" t="str">
        <f>IFERROR(VLOOKUP($C1066,'CapEx by WBS and CSA'!$A$3:$C$372,2,FALSE),0)</f>
        <v>CSA0135</v>
      </c>
      <c r="B1066" s="41" t="str">
        <f>IFERROR(VLOOKUP($C1066,'CapEx by WBS and CSA'!$A$3:$C$372,3,FALSE),0)</f>
        <v>Real Estate &amp; Land Planning</v>
      </c>
      <c r="C1066" s="46" t="s">
        <v>343</v>
      </c>
      <c r="D1066" s="46">
        <v>4215</v>
      </c>
      <c r="E1066" s="46" t="s">
        <v>1232</v>
      </c>
      <c r="F1066" s="46" t="s">
        <v>777</v>
      </c>
      <c r="G1066" s="46" t="s">
        <v>779</v>
      </c>
      <c r="H1066" s="46" t="s">
        <v>2093</v>
      </c>
      <c r="I1066" s="45" t="s">
        <v>1638</v>
      </c>
      <c r="J1066" s="59" t="s">
        <v>2118</v>
      </c>
      <c r="K1066" s="72">
        <v>234780.75</v>
      </c>
      <c r="L1066" s="72">
        <v>410155.94948399998</v>
      </c>
      <c r="M1066" s="72">
        <f>IFERROR(VLOOKUP(C1066,'CapEx by WBS and CSA'!$A$3:$P$372,16,FALSE),0)</f>
        <v>2416303.8563468256</v>
      </c>
      <c r="N1066" s="71"/>
      <c r="O1066" s="71"/>
      <c r="P1066" s="45" t="s">
        <v>2884</v>
      </c>
    </row>
    <row r="1067" spans="1:16" s="41" customFormat="1" x14ac:dyDescent="0.25">
      <c r="A1067" s="41">
        <f>IFERROR(VLOOKUP($C1067,'CapEx by WBS and CSA'!$A$3:$C$372,2,FALSE),0)</f>
        <v>0</v>
      </c>
      <c r="B1067" s="41">
        <f>IFERROR(VLOOKUP($C1067,'CapEx by WBS and CSA'!$A$3:$C$372,3,FALSE),0)</f>
        <v>0</v>
      </c>
      <c r="C1067" s="46" t="s">
        <v>3073</v>
      </c>
      <c r="D1067" s="46">
        <v>4022</v>
      </c>
      <c r="E1067" s="46" t="s">
        <v>1178</v>
      </c>
      <c r="F1067" s="46" t="s">
        <v>1112</v>
      </c>
      <c r="G1067" s="46" t="s">
        <v>779</v>
      </c>
      <c r="H1067" s="46" t="s">
        <v>2117</v>
      </c>
      <c r="I1067" s="45" t="s">
        <v>1633</v>
      </c>
      <c r="J1067" s="59">
        <v>44531</v>
      </c>
      <c r="K1067" s="72">
        <v>85.29</v>
      </c>
      <c r="L1067" s="72">
        <v>0</v>
      </c>
      <c r="M1067" s="72">
        <f>IFERROR(VLOOKUP(C1067,'CapEx by WBS and CSA'!$A$3:$P$372,16,FALSE),0)</f>
        <v>0</v>
      </c>
      <c r="N1067" s="45" t="s">
        <v>2094</v>
      </c>
      <c r="O1067" s="45" t="s">
        <v>2091</v>
      </c>
      <c r="P1067" s="71"/>
    </row>
    <row r="1068" spans="1:16" s="41" customFormat="1" x14ac:dyDescent="0.25">
      <c r="A1068" s="41">
        <f>IFERROR(VLOOKUP($C1068,'CapEx by WBS and CSA'!$A$3:$C$372,2,FALSE),0)</f>
        <v>0</v>
      </c>
      <c r="B1068" s="41">
        <f>IFERROR(VLOOKUP($C1068,'CapEx by WBS and CSA'!$A$3:$C$372,3,FALSE),0)</f>
        <v>0</v>
      </c>
      <c r="C1068" s="46" t="s">
        <v>3074</v>
      </c>
      <c r="D1068" s="46">
        <v>4022</v>
      </c>
      <c r="E1068" s="46" t="s">
        <v>1178</v>
      </c>
      <c r="F1068" s="46" t="s">
        <v>1112</v>
      </c>
      <c r="G1068" s="46" t="s">
        <v>779</v>
      </c>
      <c r="H1068" s="46" t="s">
        <v>2117</v>
      </c>
      <c r="I1068" s="45" t="s">
        <v>1633</v>
      </c>
      <c r="J1068" s="59">
        <v>43678</v>
      </c>
      <c r="K1068" s="72">
        <v>0</v>
      </c>
      <c r="L1068" s="72">
        <v>0</v>
      </c>
      <c r="M1068" s="72">
        <f>IFERROR(VLOOKUP(C1068,'CapEx by WBS and CSA'!$A$3:$P$372,16,FALSE),0)</f>
        <v>0</v>
      </c>
      <c r="N1068" s="45" t="s">
        <v>2094</v>
      </c>
      <c r="O1068" s="45" t="s">
        <v>2091</v>
      </c>
      <c r="P1068" s="71"/>
    </row>
    <row r="1069" spans="1:16" s="41" customFormat="1" x14ac:dyDescent="0.25">
      <c r="A1069" s="41">
        <f>IFERROR(VLOOKUP($C1069,'CapEx by WBS and CSA'!$A$3:$C$372,2,FALSE),0)</f>
        <v>0</v>
      </c>
      <c r="B1069" s="41">
        <f>IFERROR(VLOOKUP($C1069,'CapEx by WBS and CSA'!$A$3:$C$372,3,FALSE),0)</f>
        <v>0</v>
      </c>
      <c r="C1069" s="46" t="s">
        <v>3075</v>
      </c>
      <c r="D1069" s="46">
        <v>4207</v>
      </c>
      <c r="E1069" s="46" t="s">
        <v>777</v>
      </c>
      <c r="F1069" s="46" t="s">
        <v>777</v>
      </c>
      <c r="G1069" s="46" t="s">
        <v>779</v>
      </c>
      <c r="H1069" s="46" t="s">
        <v>2117</v>
      </c>
      <c r="I1069" s="45">
        <v>0</v>
      </c>
      <c r="J1069" s="71"/>
      <c r="K1069" s="72">
        <v>0</v>
      </c>
      <c r="L1069" s="72">
        <v>0</v>
      </c>
      <c r="M1069" s="72">
        <f>IFERROR(VLOOKUP(C1069,'CapEx by WBS and CSA'!$A$3:$P$372,16,FALSE),0)</f>
        <v>0</v>
      </c>
      <c r="N1069" s="45" t="s">
        <v>2094</v>
      </c>
      <c r="O1069" s="45" t="s">
        <v>2091</v>
      </c>
      <c r="P1069" s="71"/>
    </row>
    <row r="1070" spans="1:16" s="41" customFormat="1" x14ac:dyDescent="0.25">
      <c r="A1070" s="41" t="str">
        <f>IFERROR(VLOOKUP($C1070,'CapEx by WBS and CSA'!$A$3:$C$372,2,FALSE),0)</f>
        <v>CSA0133</v>
      </c>
      <c r="B1070" s="41" t="str">
        <f>IFERROR(VLOOKUP($C1070,'CapEx by WBS and CSA'!$A$3:$C$372,3,FALSE),0)</f>
        <v>Public Improvement - Gas &amp; Electric</v>
      </c>
      <c r="C1070" s="46" t="s">
        <v>344</v>
      </c>
      <c r="D1070" s="46">
        <v>4207</v>
      </c>
      <c r="E1070" s="46" t="s">
        <v>777</v>
      </c>
      <c r="F1070" s="46" t="s">
        <v>777</v>
      </c>
      <c r="G1070" s="46" t="s">
        <v>779</v>
      </c>
      <c r="H1070" s="46" t="s">
        <v>2093</v>
      </c>
      <c r="I1070" s="45" t="s">
        <v>1650</v>
      </c>
      <c r="J1070" s="59" t="s">
        <v>1651</v>
      </c>
      <c r="K1070" s="72">
        <v>22779433.32</v>
      </c>
      <c r="L1070" s="72">
        <v>21134641.975559998</v>
      </c>
      <c r="M1070" s="72">
        <f>IFERROR(VLOOKUP(C1070,'CapEx by WBS and CSA'!$A$3:$P$372,16,FALSE),0)</f>
        <v>114905000.84898946</v>
      </c>
      <c r="N1070" s="71"/>
      <c r="O1070" s="45" t="s">
        <v>2108</v>
      </c>
      <c r="P1070" s="45" t="s">
        <v>2753</v>
      </c>
    </row>
    <row r="1071" spans="1:16" s="41" customFormat="1" x14ac:dyDescent="0.25">
      <c r="A1071" s="41" t="str">
        <f>IFERROR(VLOOKUP($C1071,'CapEx by WBS and CSA'!$A$3:$C$372,2,FALSE),0)</f>
        <v>CSA0133</v>
      </c>
      <c r="B1071" s="41" t="str">
        <f>IFERROR(VLOOKUP($C1071,'CapEx by WBS and CSA'!$A$3:$C$372,3,FALSE),0)</f>
        <v>Public Improvement - Gas &amp; Electric</v>
      </c>
      <c r="C1071" s="46" t="s">
        <v>345</v>
      </c>
      <c r="D1071" s="46">
        <v>4207</v>
      </c>
      <c r="E1071" s="46" t="s">
        <v>777</v>
      </c>
      <c r="F1071" s="46" t="s">
        <v>777</v>
      </c>
      <c r="G1071" s="46" t="s">
        <v>779</v>
      </c>
      <c r="H1071" s="46" t="s">
        <v>2093</v>
      </c>
      <c r="I1071" s="45" t="s">
        <v>1650</v>
      </c>
      <c r="J1071" s="59" t="s">
        <v>1651</v>
      </c>
      <c r="K1071" s="72">
        <v>878843.96000000008</v>
      </c>
      <c r="L1071" s="72">
        <v>732537.94345200004</v>
      </c>
      <c r="M1071" s="72">
        <f>IFERROR(VLOOKUP(C1071,'CapEx by WBS and CSA'!$A$3:$P$372,16,FALSE),0)</f>
        <v>3596057.0105999275</v>
      </c>
      <c r="N1071" s="71"/>
      <c r="O1071" s="45" t="s">
        <v>2108</v>
      </c>
      <c r="P1071" s="45" t="s">
        <v>2753</v>
      </c>
    </row>
    <row r="1072" spans="1:16" s="41" customFormat="1" x14ac:dyDescent="0.25">
      <c r="A1072" s="41" t="str">
        <f>IFERROR(VLOOKUP($C1072,'CapEx by WBS and CSA'!$A$3:$C$372,2,FALSE),0)</f>
        <v>CSA0133</v>
      </c>
      <c r="B1072" s="41" t="str">
        <f>IFERROR(VLOOKUP($C1072,'CapEx by WBS and CSA'!$A$3:$C$372,3,FALSE),0)</f>
        <v>Public Improvement - Gas &amp; Electric</v>
      </c>
      <c r="C1072" s="46" t="s">
        <v>346</v>
      </c>
      <c r="D1072" s="46">
        <v>4207</v>
      </c>
      <c r="E1072" s="46" t="s">
        <v>777</v>
      </c>
      <c r="F1072" s="46" t="s">
        <v>777</v>
      </c>
      <c r="G1072" s="46" t="s">
        <v>779</v>
      </c>
      <c r="H1072" s="46" t="s">
        <v>2135</v>
      </c>
      <c r="I1072" s="45" t="s">
        <v>1633</v>
      </c>
      <c r="J1072" s="59">
        <v>45261</v>
      </c>
      <c r="K1072" s="72">
        <v>856485.53999999992</v>
      </c>
      <c r="L1072" s="72">
        <v>1286977.542192</v>
      </c>
      <c r="M1072" s="72">
        <f>IFERROR(VLOOKUP(C1072,'CapEx by WBS and CSA'!$A$3:$P$372,16,FALSE),0)</f>
        <v>9992333.7960243952</v>
      </c>
      <c r="N1072" s="45" t="s">
        <v>3076</v>
      </c>
      <c r="O1072" s="45" t="s">
        <v>2108</v>
      </c>
      <c r="P1072" s="45" t="s">
        <v>2955</v>
      </c>
    </row>
    <row r="1073" spans="1:16" s="41" customFormat="1" x14ac:dyDescent="0.25">
      <c r="A1073" s="41" t="str">
        <f>IFERROR(VLOOKUP($C1073,'CapEx by WBS and CSA'!$A$3:$C$372,2,FALSE),0)</f>
        <v>CSA0133</v>
      </c>
      <c r="B1073" s="41" t="str">
        <f>IFERROR(VLOOKUP($C1073,'CapEx by WBS and CSA'!$A$3:$C$372,3,FALSE),0)</f>
        <v>Public Improvement - Gas &amp; Electric</v>
      </c>
      <c r="C1073" s="46" t="s">
        <v>347</v>
      </c>
      <c r="D1073" s="46">
        <v>4207</v>
      </c>
      <c r="E1073" s="46" t="s">
        <v>777</v>
      </c>
      <c r="F1073" s="46" t="s">
        <v>777</v>
      </c>
      <c r="G1073" s="46" t="s">
        <v>779</v>
      </c>
      <c r="H1073" s="46" t="s">
        <v>2100</v>
      </c>
      <c r="I1073" s="45" t="s">
        <v>1633</v>
      </c>
      <c r="J1073" s="59">
        <v>45992</v>
      </c>
      <c r="K1073" s="72">
        <v>606961.87000000011</v>
      </c>
      <c r="L1073" s="72">
        <v>988389.28799999994</v>
      </c>
      <c r="M1073" s="72">
        <f>IFERROR(VLOOKUP(C1073,'CapEx by WBS and CSA'!$A$3:$P$372,16,FALSE),0)</f>
        <v>8298565.6535413684</v>
      </c>
      <c r="N1073" s="71"/>
      <c r="O1073" s="71"/>
      <c r="P1073" s="71"/>
    </row>
    <row r="1074" spans="1:16" s="41" customFormat="1" x14ac:dyDescent="0.25">
      <c r="A1074" s="41">
        <f>IFERROR(VLOOKUP($C1074,'CapEx by WBS and CSA'!$A$3:$C$372,2,FALSE),0)</f>
        <v>0</v>
      </c>
      <c r="B1074" s="41">
        <f>IFERROR(VLOOKUP($C1074,'CapEx by WBS and CSA'!$A$3:$C$372,3,FALSE),0)</f>
        <v>0</v>
      </c>
      <c r="C1074" s="46" t="s">
        <v>3077</v>
      </c>
      <c r="D1074" s="46">
        <v>4022</v>
      </c>
      <c r="E1074" s="46" t="s">
        <v>1178</v>
      </c>
      <c r="F1074" s="46" t="s">
        <v>1112</v>
      </c>
      <c r="G1074" s="46" t="s">
        <v>779</v>
      </c>
      <c r="H1074" s="46" t="s">
        <v>2117</v>
      </c>
      <c r="I1074" s="45" t="s">
        <v>1633</v>
      </c>
      <c r="J1074" s="59">
        <v>45261</v>
      </c>
      <c r="K1074" s="72">
        <v>1294061.5999999999</v>
      </c>
      <c r="L1074" s="72">
        <v>0</v>
      </c>
      <c r="M1074" s="72">
        <f>IFERROR(VLOOKUP(C1074,'CapEx by WBS and CSA'!$A$3:$P$372,16,FALSE),0)</f>
        <v>0</v>
      </c>
      <c r="N1074" s="45" t="s">
        <v>3078</v>
      </c>
      <c r="O1074" s="45" t="s">
        <v>2108</v>
      </c>
      <c r="P1074" s="45" t="s">
        <v>2946</v>
      </c>
    </row>
    <row r="1075" spans="1:16" s="41" customFormat="1" x14ac:dyDescent="0.25">
      <c r="A1075" s="41">
        <f>IFERROR(VLOOKUP($C1075,'CapEx by WBS and CSA'!$A$3:$C$372,2,FALSE),0)</f>
        <v>0</v>
      </c>
      <c r="B1075" s="41">
        <f>IFERROR(VLOOKUP($C1075,'CapEx by WBS and CSA'!$A$3:$C$372,3,FALSE),0)</f>
        <v>0</v>
      </c>
      <c r="C1075" s="46" t="s">
        <v>3079</v>
      </c>
      <c r="D1075" s="46">
        <v>4022</v>
      </c>
      <c r="E1075" s="46" t="s">
        <v>1178</v>
      </c>
      <c r="F1075" s="46" t="s">
        <v>1112</v>
      </c>
      <c r="G1075" s="46" t="s">
        <v>779</v>
      </c>
      <c r="H1075" s="46" t="s">
        <v>2117</v>
      </c>
      <c r="I1075" s="45" t="s">
        <v>1633</v>
      </c>
      <c r="J1075" s="59">
        <v>45261</v>
      </c>
      <c r="K1075" s="72">
        <v>426.5</v>
      </c>
      <c r="L1075" s="72">
        <v>0</v>
      </c>
      <c r="M1075" s="72">
        <f>IFERROR(VLOOKUP(C1075,'CapEx by WBS and CSA'!$A$3:$P$372,16,FALSE),0)</f>
        <v>0</v>
      </c>
      <c r="N1075" s="71"/>
      <c r="O1075" s="45" t="s">
        <v>2108</v>
      </c>
      <c r="P1075" s="45" t="s">
        <v>2803</v>
      </c>
    </row>
    <row r="1076" spans="1:16" s="41" customFormat="1" x14ac:dyDescent="0.25">
      <c r="A1076" s="41">
        <f>IFERROR(VLOOKUP($C1076,'CapEx by WBS and CSA'!$A$3:$C$372,2,FALSE),0)</f>
        <v>0</v>
      </c>
      <c r="B1076" s="41">
        <f>IFERROR(VLOOKUP($C1076,'CapEx by WBS and CSA'!$A$3:$C$372,3,FALSE),0)</f>
        <v>0</v>
      </c>
      <c r="C1076" s="46" t="s">
        <v>3080</v>
      </c>
      <c r="D1076" s="46">
        <v>4022</v>
      </c>
      <c r="E1076" s="46" t="s">
        <v>1178</v>
      </c>
      <c r="F1076" s="46" t="s">
        <v>1112</v>
      </c>
      <c r="G1076" s="46" t="s">
        <v>779</v>
      </c>
      <c r="H1076" s="46" t="s">
        <v>2117</v>
      </c>
      <c r="I1076" s="45" t="s">
        <v>1633</v>
      </c>
      <c r="J1076" s="59">
        <v>45261</v>
      </c>
      <c r="K1076" s="72">
        <v>0</v>
      </c>
      <c r="L1076" s="72">
        <v>0</v>
      </c>
      <c r="M1076" s="72">
        <f>IFERROR(VLOOKUP(C1076,'CapEx by WBS and CSA'!$A$3:$P$372,16,FALSE),0)</f>
        <v>0</v>
      </c>
      <c r="N1076" s="71"/>
      <c r="O1076" s="45" t="s">
        <v>2108</v>
      </c>
      <c r="P1076" s="45" t="s">
        <v>2803</v>
      </c>
    </row>
    <row r="1077" spans="1:16" s="41" customFormat="1" x14ac:dyDescent="0.25">
      <c r="A1077" s="41">
        <f>IFERROR(VLOOKUP($C1077,'CapEx by WBS and CSA'!$A$3:$C$372,2,FALSE),0)</f>
        <v>0</v>
      </c>
      <c r="B1077" s="41">
        <f>IFERROR(VLOOKUP($C1077,'CapEx by WBS and CSA'!$A$3:$C$372,3,FALSE),0)</f>
        <v>0</v>
      </c>
      <c r="C1077" s="46" t="s">
        <v>3081</v>
      </c>
      <c r="D1077" s="46">
        <v>4022</v>
      </c>
      <c r="E1077" s="46" t="s">
        <v>1178</v>
      </c>
      <c r="F1077" s="46" t="s">
        <v>1112</v>
      </c>
      <c r="G1077" s="46" t="s">
        <v>779</v>
      </c>
      <c r="H1077" s="46" t="s">
        <v>2117</v>
      </c>
      <c r="I1077" s="45" t="s">
        <v>1633</v>
      </c>
      <c r="J1077" s="59">
        <v>43678</v>
      </c>
      <c r="K1077" s="72">
        <v>0</v>
      </c>
      <c r="L1077" s="72">
        <v>0</v>
      </c>
      <c r="M1077" s="72">
        <f>IFERROR(VLOOKUP(C1077,'CapEx by WBS and CSA'!$A$3:$P$372,16,FALSE),0)</f>
        <v>0</v>
      </c>
      <c r="N1077" s="45" t="s">
        <v>2094</v>
      </c>
      <c r="O1077" s="45" t="s">
        <v>2091</v>
      </c>
      <c r="P1077" s="71"/>
    </row>
    <row r="1078" spans="1:16" s="41" customFormat="1" x14ac:dyDescent="0.25">
      <c r="A1078" s="41">
        <f>IFERROR(VLOOKUP($C1078,'CapEx by WBS and CSA'!$A$3:$C$372,2,FALSE),0)</f>
        <v>0</v>
      </c>
      <c r="B1078" s="41">
        <f>IFERROR(VLOOKUP($C1078,'CapEx by WBS and CSA'!$A$3:$C$372,3,FALSE),0)</f>
        <v>0</v>
      </c>
      <c r="C1078" s="46" t="s">
        <v>3082</v>
      </c>
      <c r="D1078" s="46">
        <v>4022</v>
      </c>
      <c r="E1078" s="46" t="s">
        <v>1178</v>
      </c>
      <c r="F1078" s="46" t="s">
        <v>1112</v>
      </c>
      <c r="G1078" s="46" t="s">
        <v>779</v>
      </c>
      <c r="H1078" s="46" t="s">
        <v>2117</v>
      </c>
      <c r="I1078" s="45" t="s">
        <v>1633</v>
      </c>
      <c r="J1078" s="59">
        <v>43678</v>
      </c>
      <c r="K1078" s="72">
        <v>0</v>
      </c>
      <c r="L1078" s="72">
        <v>0</v>
      </c>
      <c r="M1078" s="72">
        <f>IFERROR(VLOOKUP(C1078,'CapEx by WBS and CSA'!$A$3:$P$372,16,FALSE),0)</f>
        <v>0</v>
      </c>
      <c r="N1078" s="45" t="s">
        <v>2094</v>
      </c>
      <c r="O1078" s="45" t="s">
        <v>2091</v>
      </c>
      <c r="P1078" s="71"/>
    </row>
    <row r="1079" spans="1:16" s="41" customFormat="1" x14ac:dyDescent="0.25">
      <c r="A1079" s="41">
        <f>IFERROR(VLOOKUP($C1079,'CapEx by WBS and CSA'!$A$3:$C$372,2,FALSE),0)</f>
        <v>0</v>
      </c>
      <c r="B1079" s="41">
        <f>IFERROR(VLOOKUP($C1079,'CapEx by WBS and CSA'!$A$3:$C$372,3,FALSE),0)</f>
        <v>0</v>
      </c>
      <c r="C1079" s="46" t="s">
        <v>3083</v>
      </c>
      <c r="D1079" s="46">
        <v>4022</v>
      </c>
      <c r="E1079" s="46" t="s">
        <v>1178</v>
      </c>
      <c r="F1079" s="46" t="s">
        <v>1112</v>
      </c>
      <c r="G1079" s="46" t="s">
        <v>779</v>
      </c>
      <c r="H1079" s="46" t="s">
        <v>2117</v>
      </c>
      <c r="I1079" s="45" t="s">
        <v>1633</v>
      </c>
      <c r="J1079" s="59">
        <v>45261</v>
      </c>
      <c r="K1079" s="72">
        <v>82683.87</v>
      </c>
      <c r="L1079" s="72">
        <v>0</v>
      </c>
      <c r="M1079" s="72">
        <f>IFERROR(VLOOKUP(C1079,'CapEx by WBS and CSA'!$A$3:$P$372,16,FALSE),0)</f>
        <v>0</v>
      </c>
      <c r="N1079" s="45" t="s">
        <v>2094</v>
      </c>
      <c r="O1079" s="45" t="s">
        <v>2091</v>
      </c>
      <c r="P1079" s="71"/>
    </row>
    <row r="1080" spans="1:16" s="41" customFormat="1" x14ac:dyDescent="0.25">
      <c r="A1080" s="41" t="str">
        <f>IFERROR(VLOOKUP($C1080,'CapEx by WBS and CSA'!$A$3:$C$372,2,FALSE),0)</f>
        <v>CSA0133</v>
      </c>
      <c r="B1080" s="41" t="str">
        <f>IFERROR(VLOOKUP($C1080,'CapEx by WBS and CSA'!$A$3:$C$372,3,FALSE),0)</f>
        <v>Public Improvement - Gas &amp; Electric</v>
      </c>
      <c r="C1080" s="46" t="s">
        <v>348</v>
      </c>
      <c r="D1080" s="46">
        <v>4207</v>
      </c>
      <c r="E1080" s="46" t="s">
        <v>777</v>
      </c>
      <c r="F1080" s="46" t="s">
        <v>777</v>
      </c>
      <c r="G1080" s="46" t="s">
        <v>779</v>
      </c>
      <c r="H1080" s="46" t="s">
        <v>2093</v>
      </c>
      <c r="I1080" s="45" t="s">
        <v>1650</v>
      </c>
      <c r="J1080" s="59" t="s">
        <v>1651</v>
      </c>
      <c r="K1080" s="72">
        <v>217465.69999999998</v>
      </c>
      <c r="L1080" s="72">
        <v>49232.987064000001</v>
      </c>
      <c r="M1080" s="72">
        <f>IFERROR(VLOOKUP(C1080,'CapEx by WBS and CSA'!$A$3:$P$372,16,FALSE),0)</f>
        <v>1584090.8378574194</v>
      </c>
      <c r="N1080" s="71"/>
      <c r="O1080" s="45" t="s">
        <v>2108</v>
      </c>
      <c r="P1080" s="45" t="s">
        <v>2753</v>
      </c>
    </row>
    <row r="1081" spans="1:16" s="41" customFormat="1" x14ac:dyDescent="0.25">
      <c r="A1081" s="41" t="str">
        <f>IFERROR(VLOOKUP($C1081,'CapEx by WBS and CSA'!$A$3:$C$372,2,FALSE),0)</f>
        <v>CSA0133</v>
      </c>
      <c r="B1081" s="41" t="str">
        <f>IFERROR(VLOOKUP($C1081,'CapEx by WBS and CSA'!$A$3:$C$372,3,FALSE),0)</f>
        <v>Public Improvement - Gas &amp; Electric</v>
      </c>
      <c r="C1081" s="46" t="s">
        <v>349</v>
      </c>
      <c r="D1081" s="46">
        <v>4207</v>
      </c>
      <c r="E1081" s="46" t="s">
        <v>777</v>
      </c>
      <c r="F1081" s="46" t="s">
        <v>777</v>
      </c>
      <c r="G1081" s="46" t="s">
        <v>779</v>
      </c>
      <c r="H1081" s="46" t="s">
        <v>2093</v>
      </c>
      <c r="I1081" s="45" t="s">
        <v>1650</v>
      </c>
      <c r="J1081" s="59" t="s">
        <v>1651</v>
      </c>
      <c r="K1081" s="72">
        <v>89492.180000000008</v>
      </c>
      <c r="L1081" s="72">
        <v>390077.67807600001</v>
      </c>
      <c r="M1081" s="72">
        <f>IFERROR(VLOOKUP(C1081,'CapEx by WBS and CSA'!$A$3:$P$372,16,FALSE),0)</f>
        <v>381957.71675763943</v>
      </c>
      <c r="N1081" s="71"/>
      <c r="O1081" s="45" t="s">
        <v>2108</v>
      </c>
      <c r="P1081" s="45" t="s">
        <v>2753</v>
      </c>
    </row>
    <row r="1082" spans="1:16" s="41" customFormat="1" x14ac:dyDescent="0.25">
      <c r="A1082" s="41">
        <f>IFERROR(VLOOKUP($C1082,'CapEx by WBS and CSA'!$A$3:$C$372,2,FALSE),0)</f>
        <v>0</v>
      </c>
      <c r="B1082" s="41">
        <f>IFERROR(VLOOKUP($C1082,'CapEx by WBS and CSA'!$A$3:$C$372,3,FALSE),0)</f>
        <v>0</v>
      </c>
      <c r="C1082" s="46" t="s">
        <v>3084</v>
      </c>
      <c r="D1082" s="46">
        <v>4022</v>
      </c>
      <c r="E1082" s="46" t="s">
        <v>1178</v>
      </c>
      <c r="F1082" s="46" t="s">
        <v>1112</v>
      </c>
      <c r="G1082" s="46" t="s">
        <v>779</v>
      </c>
      <c r="H1082" s="46" t="s">
        <v>2117</v>
      </c>
      <c r="I1082" s="45" t="s">
        <v>1633</v>
      </c>
      <c r="J1082" s="59">
        <v>45261</v>
      </c>
      <c r="K1082" s="72">
        <v>441219.05</v>
      </c>
      <c r="L1082" s="72">
        <v>0</v>
      </c>
      <c r="M1082" s="72">
        <f>IFERROR(VLOOKUP(C1082,'CapEx by WBS and CSA'!$A$3:$P$372,16,FALSE),0)</f>
        <v>0</v>
      </c>
      <c r="N1082" s="71"/>
      <c r="O1082" s="45" t="s">
        <v>2108</v>
      </c>
      <c r="P1082" s="45" t="s">
        <v>2803</v>
      </c>
    </row>
    <row r="1083" spans="1:16" s="41" customFormat="1" x14ac:dyDescent="0.25">
      <c r="A1083" s="41" t="str">
        <f>IFERROR(VLOOKUP($C1083,'CapEx by WBS and CSA'!$A$3:$C$372,2,FALSE),0)</f>
        <v>CSA0076</v>
      </c>
      <c r="B1083" s="41" t="str">
        <f>IFERROR(VLOOKUP($C1083,'CapEx by WBS and CSA'!$A$3:$C$372,3,FALSE),0)</f>
        <v>Gas Operations</v>
      </c>
      <c r="C1083" s="46" t="s">
        <v>350</v>
      </c>
      <c r="D1083" s="46">
        <v>4588</v>
      </c>
      <c r="E1083" s="46" t="s">
        <v>1381</v>
      </c>
      <c r="F1083" s="46" t="s">
        <v>1112</v>
      </c>
      <c r="G1083" s="46" t="s">
        <v>779</v>
      </c>
      <c r="H1083" s="46" t="s">
        <v>2093</v>
      </c>
      <c r="I1083" s="45" t="s">
        <v>1650</v>
      </c>
      <c r="J1083" s="59" t="s">
        <v>1651</v>
      </c>
      <c r="K1083" s="72">
        <v>109760.95000000001</v>
      </c>
      <c r="L1083" s="72">
        <v>432599.87919770001</v>
      </c>
      <c r="M1083" s="72">
        <f>IFERROR(VLOOKUP(C1083,'CapEx by WBS and CSA'!$A$3:$P$372,16,FALSE),0)</f>
        <v>2366491.6103957854</v>
      </c>
      <c r="N1083" s="71"/>
      <c r="O1083" s="45" t="s">
        <v>2108</v>
      </c>
      <c r="P1083" s="45" t="s">
        <v>2753</v>
      </c>
    </row>
    <row r="1084" spans="1:16" s="41" customFormat="1" x14ac:dyDescent="0.25">
      <c r="A1084" s="41" t="str">
        <f>IFERROR(VLOOKUP($C1084,'CapEx by WBS and CSA'!$A$3:$C$372,2,FALSE),0)</f>
        <v>CSA0076</v>
      </c>
      <c r="B1084" s="41" t="str">
        <f>IFERROR(VLOOKUP($C1084,'CapEx by WBS and CSA'!$A$3:$C$372,3,FALSE),0)</f>
        <v>Gas Operations</v>
      </c>
      <c r="C1084" s="46" t="s">
        <v>351</v>
      </c>
      <c r="D1084" s="46">
        <v>4588</v>
      </c>
      <c r="E1084" s="46" t="s">
        <v>1381</v>
      </c>
      <c r="F1084" s="46" t="s">
        <v>1112</v>
      </c>
      <c r="G1084" s="46" t="s">
        <v>779</v>
      </c>
      <c r="H1084" s="46" t="s">
        <v>2093</v>
      </c>
      <c r="I1084" s="45" t="s">
        <v>1650</v>
      </c>
      <c r="J1084" s="59" t="s">
        <v>1651</v>
      </c>
      <c r="K1084" s="72">
        <v>2271787.37</v>
      </c>
      <c r="L1084" s="72">
        <v>3707998.9645479</v>
      </c>
      <c r="M1084" s="72">
        <f>IFERROR(VLOOKUP(C1084,'CapEx by WBS and CSA'!$A$3:$P$372,16,FALSE),0)</f>
        <v>20198415.683325049</v>
      </c>
      <c r="N1084" s="71"/>
      <c r="O1084" s="45" t="s">
        <v>2108</v>
      </c>
      <c r="P1084" s="45" t="s">
        <v>2753</v>
      </c>
    </row>
    <row r="1085" spans="1:16" s="41" customFormat="1" x14ac:dyDescent="0.25">
      <c r="A1085" s="41" t="str">
        <f>IFERROR(VLOOKUP($C1085,'CapEx by WBS and CSA'!$A$3:$C$372,2,FALSE),0)</f>
        <v>CSA0123</v>
      </c>
      <c r="B1085" s="41" t="str">
        <f>IFERROR(VLOOKUP($C1085,'CapEx by WBS and CSA'!$A$3:$C$372,3,FALSE),0)</f>
        <v>Pipeline Mod: Integrity Management &amp; Accelerated Actions</v>
      </c>
      <c r="C1085" s="46" t="s">
        <v>352</v>
      </c>
      <c r="D1085" s="46">
        <v>4160</v>
      </c>
      <c r="E1085" s="46" t="s">
        <v>1197</v>
      </c>
      <c r="F1085" s="46" t="s">
        <v>709</v>
      </c>
      <c r="G1085" s="46" t="s">
        <v>711</v>
      </c>
      <c r="H1085" s="46" t="s">
        <v>2093</v>
      </c>
      <c r="I1085" s="45" t="s">
        <v>1638</v>
      </c>
      <c r="J1085" s="59" t="s">
        <v>3085</v>
      </c>
      <c r="K1085" s="72">
        <v>275681.62</v>
      </c>
      <c r="L1085" s="72">
        <v>849999.97828200005</v>
      </c>
      <c r="M1085" s="72">
        <f>IFERROR(VLOOKUP(C1085,'CapEx by WBS and CSA'!$A$3:$P$372,16,FALSE),0)</f>
        <v>4677865.45</v>
      </c>
      <c r="N1085" s="45" t="s">
        <v>3086</v>
      </c>
      <c r="O1085" s="45" t="s">
        <v>2146</v>
      </c>
      <c r="P1085" s="45" t="s">
        <v>3087</v>
      </c>
    </row>
    <row r="1086" spans="1:16" s="41" customFormat="1" x14ac:dyDescent="0.25">
      <c r="A1086" s="41" t="str">
        <f>IFERROR(VLOOKUP($C1086,'CapEx by WBS and CSA'!$A$3:$C$372,2,FALSE),0)</f>
        <v>CSA0076</v>
      </c>
      <c r="B1086" s="41" t="str">
        <f>IFERROR(VLOOKUP($C1086,'CapEx by WBS and CSA'!$A$3:$C$372,3,FALSE),0)</f>
        <v>Gas Operations</v>
      </c>
      <c r="C1086" s="46" t="s">
        <v>354</v>
      </c>
      <c r="D1086" s="46">
        <v>4100</v>
      </c>
      <c r="E1086" s="46" t="s">
        <v>1194</v>
      </c>
      <c r="F1086" s="46" t="s">
        <v>1081</v>
      </c>
      <c r="G1086" s="46" t="s">
        <v>779</v>
      </c>
      <c r="H1086" s="46" t="s">
        <v>2093</v>
      </c>
      <c r="I1086" s="45" t="s">
        <v>1650</v>
      </c>
      <c r="J1086" s="59" t="s">
        <v>1651</v>
      </c>
      <c r="K1086" s="72">
        <v>1356795.8199999998</v>
      </c>
      <c r="L1086" s="72">
        <v>1544999.9808060001</v>
      </c>
      <c r="M1086" s="72">
        <f>IFERROR(VLOOKUP(C1086,'CapEx by WBS and CSA'!$A$3:$P$372,16,FALSE),0)</f>
        <v>8327006.7937686853</v>
      </c>
      <c r="N1086" s="71"/>
      <c r="O1086" s="45" t="s">
        <v>2108</v>
      </c>
      <c r="P1086" s="45" t="s">
        <v>2753</v>
      </c>
    </row>
    <row r="1087" spans="1:16" s="41" customFormat="1" x14ac:dyDescent="0.25">
      <c r="A1087" s="41">
        <f>IFERROR(VLOOKUP($C1087,'CapEx by WBS and CSA'!$A$3:$C$372,2,FALSE),0)</f>
        <v>0</v>
      </c>
      <c r="B1087" s="41">
        <f>IFERROR(VLOOKUP($C1087,'CapEx by WBS and CSA'!$A$3:$C$372,3,FALSE),0)</f>
        <v>0</v>
      </c>
      <c r="C1087" s="46" t="s">
        <v>3088</v>
      </c>
      <c r="D1087" s="46">
        <v>1115</v>
      </c>
      <c r="E1087" s="46" t="s">
        <v>557</v>
      </c>
      <c r="F1087" s="46" t="s">
        <v>559</v>
      </c>
      <c r="G1087" s="46" t="s">
        <v>561</v>
      </c>
      <c r="H1087" s="46" t="s">
        <v>2093</v>
      </c>
      <c r="I1087" s="45" t="s">
        <v>1650</v>
      </c>
      <c r="J1087" s="59" t="s">
        <v>1696</v>
      </c>
      <c r="K1087" s="72">
        <v>0</v>
      </c>
      <c r="L1087" s="72">
        <v>0</v>
      </c>
      <c r="M1087" s="72">
        <f>IFERROR(VLOOKUP(C1087,'CapEx by WBS and CSA'!$A$3:$P$372,16,FALSE),0)</f>
        <v>0</v>
      </c>
      <c r="N1087" s="71"/>
      <c r="O1087" s="45" t="s">
        <v>2146</v>
      </c>
      <c r="P1087" s="45" t="s">
        <v>2150</v>
      </c>
    </row>
    <row r="1088" spans="1:16" s="41" customFormat="1" x14ac:dyDescent="0.25">
      <c r="A1088" s="41">
        <f>IFERROR(VLOOKUP($C1088,'CapEx by WBS and CSA'!$A$3:$C$372,2,FALSE),0)</f>
        <v>0</v>
      </c>
      <c r="B1088" s="41">
        <f>IFERROR(VLOOKUP($C1088,'CapEx by WBS and CSA'!$A$3:$C$372,3,FALSE),0)</f>
        <v>0</v>
      </c>
      <c r="C1088" s="46" t="s">
        <v>3089</v>
      </c>
      <c r="D1088" s="46">
        <v>1150</v>
      </c>
      <c r="E1088" s="46" t="s">
        <v>608</v>
      </c>
      <c r="F1088" s="46" t="s">
        <v>585</v>
      </c>
      <c r="G1088" s="46" t="s">
        <v>520</v>
      </c>
      <c r="H1088" s="46" t="s">
        <v>2089</v>
      </c>
      <c r="I1088" s="45" t="s">
        <v>1650</v>
      </c>
      <c r="J1088" s="59" t="s">
        <v>1696</v>
      </c>
      <c r="K1088" s="72">
        <v>51537.670000000006</v>
      </c>
      <c r="L1088" s="72">
        <v>0</v>
      </c>
      <c r="M1088" s="72">
        <f>IFERROR(VLOOKUP(C1088,'CapEx by WBS and CSA'!$A$3:$P$372,16,FALSE),0)</f>
        <v>0</v>
      </c>
      <c r="N1088" s="71"/>
      <c r="O1088" s="71"/>
      <c r="P1088" s="71"/>
    </row>
    <row r="1089" spans="1:16" s="41" customFormat="1" x14ac:dyDescent="0.25">
      <c r="A1089" s="41" t="str">
        <f>IFERROR(VLOOKUP($C1089,'CapEx by WBS and CSA'!$A$3:$C$372,2,FALSE),0)</f>
        <v>CSA0123</v>
      </c>
      <c r="B1089" s="41" t="str">
        <f>IFERROR(VLOOKUP($C1089,'CapEx by WBS and CSA'!$A$3:$C$372,3,FALSE),0)</f>
        <v>Pipeline Mod: Integrity Management &amp; Accelerated Actions</v>
      </c>
      <c r="C1089" s="46" t="s">
        <v>356</v>
      </c>
      <c r="D1089" s="46">
        <v>4588</v>
      </c>
      <c r="E1089" s="46" t="s">
        <v>1381</v>
      </c>
      <c r="F1089" s="46" t="s">
        <v>1112</v>
      </c>
      <c r="G1089" s="46" t="s">
        <v>779</v>
      </c>
      <c r="H1089" s="46" t="s">
        <v>2093</v>
      </c>
      <c r="I1089" s="45" t="s">
        <v>1650</v>
      </c>
      <c r="J1089" s="59" t="s">
        <v>1651</v>
      </c>
      <c r="K1089" s="72">
        <v>314655.84000000003</v>
      </c>
      <c r="L1089" s="72">
        <v>638599.99937229999</v>
      </c>
      <c r="M1089" s="72">
        <f>IFERROR(VLOOKUP(C1089,'CapEx by WBS and CSA'!$A$3:$P$372,16,FALSE),0)</f>
        <v>3506448</v>
      </c>
      <c r="N1089" s="71"/>
      <c r="O1089" s="45" t="s">
        <v>2108</v>
      </c>
      <c r="P1089" s="45" t="s">
        <v>2753</v>
      </c>
    </row>
    <row r="1090" spans="1:16" s="41" customFormat="1" x14ac:dyDescent="0.25">
      <c r="A1090" s="41" t="str">
        <f>IFERROR(VLOOKUP($C1090,'CapEx by WBS and CSA'!$A$3:$C$372,2,FALSE),0)</f>
        <v>CSA0123</v>
      </c>
      <c r="B1090" s="41" t="str">
        <f>IFERROR(VLOOKUP($C1090,'CapEx by WBS and CSA'!$A$3:$C$372,3,FALSE),0)</f>
        <v>Pipeline Mod: Integrity Management &amp; Accelerated Actions</v>
      </c>
      <c r="C1090" s="46" t="s">
        <v>357</v>
      </c>
      <c r="D1090" s="46">
        <v>4588</v>
      </c>
      <c r="E1090" s="46" t="s">
        <v>1381</v>
      </c>
      <c r="F1090" s="46" t="s">
        <v>1112</v>
      </c>
      <c r="G1090" s="46" t="s">
        <v>779</v>
      </c>
      <c r="H1090" s="46" t="s">
        <v>2093</v>
      </c>
      <c r="I1090" s="45" t="s">
        <v>1650</v>
      </c>
      <c r="J1090" s="59" t="s">
        <v>1651</v>
      </c>
      <c r="K1090" s="72">
        <v>732744.43000000017</v>
      </c>
      <c r="L1090" s="72">
        <v>649999.99936140003</v>
      </c>
      <c r="M1090" s="72">
        <f>IFERROR(VLOOKUP(C1090,'CapEx by WBS and CSA'!$A$3:$P$372,16,FALSE),0)</f>
        <v>3250000.0000000019</v>
      </c>
      <c r="N1090" s="71"/>
      <c r="O1090" s="45" t="s">
        <v>2108</v>
      </c>
      <c r="P1090" s="45" t="s">
        <v>2753</v>
      </c>
    </row>
    <row r="1091" spans="1:16" s="41" customFormat="1" x14ac:dyDescent="0.25">
      <c r="A1091" s="41">
        <f>IFERROR(VLOOKUP($C1091,'CapEx by WBS and CSA'!$A$3:$C$372,2,FALSE),0)</f>
        <v>0</v>
      </c>
      <c r="B1091" s="41">
        <f>IFERROR(VLOOKUP($C1091,'CapEx by WBS and CSA'!$A$3:$C$372,3,FALSE),0)</f>
        <v>0</v>
      </c>
      <c r="C1091" s="46" t="s">
        <v>3090</v>
      </c>
      <c r="D1091" s="46">
        <v>4022</v>
      </c>
      <c r="E1091" s="46" t="s">
        <v>1178</v>
      </c>
      <c r="F1091" s="46" t="s">
        <v>1112</v>
      </c>
      <c r="G1091" s="46" t="s">
        <v>779</v>
      </c>
      <c r="H1091" s="46" t="s">
        <v>2093</v>
      </c>
      <c r="I1091" s="45" t="s">
        <v>1650</v>
      </c>
      <c r="J1091" s="59" t="s">
        <v>1651</v>
      </c>
      <c r="K1091" s="72">
        <v>0</v>
      </c>
      <c r="L1091" s="72">
        <v>0</v>
      </c>
      <c r="M1091" s="72">
        <f>IFERROR(VLOOKUP(C1091,'CapEx by WBS and CSA'!$A$3:$P$372,16,FALSE),0)</f>
        <v>0</v>
      </c>
      <c r="N1091" s="71"/>
      <c r="O1091" s="45" t="s">
        <v>2108</v>
      </c>
      <c r="P1091" s="45" t="s">
        <v>2753</v>
      </c>
    </row>
    <row r="1092" spans="1:16" s="41" customFormat="1" x14ac:dyDescent="0.25">
      <c r="A1092" s="41">
        <f>IFERROR(VLOOKUP($C1092,'CapEx by WBS and CSA'!$A$3:$C$372,2,FALSE),0)</f>
        <v>0</v>
      </c>
      <c r="B1092" s="41">
        <f>IFERROR(VLOOKUP($C1092,'CapEx by WBS and CSA'!$A$3:$C$372,3,FALSE),0)</f>
        <v>0</v>
      </c>
      <c r="C1092" s="46" t="s">
        <v>3091</v>
      </c>
      <c r="D1092" s="46">
        <v>4160</v>
      </c>
      <c r="E1092" s="46" t="s">
        <v>1197</v>
      </c>
      <c r="F1092" s="46" t="s">
        <v>709</v>
      </c>
      <c r="G1092" s="46" t="s">
        <v>711</v>
      </c>
      <c r="H1092" s="46" t="s">
        <v>2121</v>
      </c>
      <c r="I1092" s="45">
        <v>0</v>
      </c>
      <c r="J1092" s="71"/>
      <c r="K1092" s="72">
        <v>0</v>
      </c>
      <c r="L1092" s="72">
        <v>0</v>
      </c>
      <c r="M1092" s="72">
        <f>IFERROR(VLOOKUP(C1092,'CapEx by WBS and CSA'!$A$3:$P$372,16,FALSE),0)</f>
        <v>0</v>
      </c>
      <c r="N1092" s="45" t="s">
        <v>3092</v>
      </c>
      <c r="O1092" s="45" t="s">
        <v>2091</v>
      </c>
      <c r="P1092" s="71"/>
    </row>
    <row r="1093" spans="1:16" s="41" customFormat="1" x14ac:dyDescent="0.25">
      <c r="A1093" s="41" t="str">
        <f>IFERROR(VLOOKUP($C1093,'CapEx by WBS and CSA'!$A$3:$C$372,2,FALSE),0)</f>
        <v>CSA0130</v>
      </c>
      <c r="B1093" s="41" t="str">
        <f>IFERROR(VLOOKUP($C1093,'CapEx by WBS and CSA'!$A$3:$C$372,3,FALSE),0)</f>
        <v>Pipeline Replacement Plan - Dupont Pipe Replacement</v>
      </c>
      <c r="C1093" s="46" t="s">
        <v>358</v>
      </c>
      <c r="D1093" s="46">
        <v>4588</v>
      </c>
      <c r="E1093" s="46" t="s">
        <v>1381</v>
      </c>
      <c r="F1093" s="46" t="s">
        <v>1112</v>
      </c>
      <c r="G1093" s="46" t="s">
        <v>779</v>
      </c>
      <c r="H1093" s="46" t="s">
        <v>2093</v>
      </c>
      <c r="I1093" s="45" t="s">
        <v>1638</v>
      </c>
      <c r="J1093" s="59" t="s">
        <v>3093</v>
      </c>
      <c r="K1093" s="72">
        <v>37507241.799999997</v>
      </c>
      <c r="L1093" s="72">
        <v>55658299.997988001</v>
      </c>
      <c r="M1093" s="72">
        <f>IFERROR(VLOOKUP(C1093,'CapEx by WBS and CSA'!$A$3:$P$372,16,FALSE),0)</f>
        <v>295803399.11191034</v>
      </c>
      <c r="N1093" s="71"/>
      <c r="O1093" s="71"/>
      <c r="P1093" s="45" t="s">
        <v>2763</v>
      </c>
    </row>
    <row r="1094" spans="1:16" s="41" customFormat="1" x14ac:dyDescent="0.25">
      <c r="A1094" s="41" t="str">
        <f>IFERROR(VLOOKUP($C1094,'CapEx by WBS and CSA'!$A$3:$C$372,2,FALSE),0)</f>
        <v>CSA0123</v>
      </c>
      <c r="B1094" s="41" t="str">
        <f>IFERROR(VLOOKUP($C1094,'CapEx by WBS and CSA'!$A$3:$C$372,3,FALSE),0)</f>
        <v>Pipeline Mod: Integrity Management &amp; Accelerated Actions</v>
      </c>
      <c r="C1094" s="46" t="s">
        <v>359</v>
      </c>
      <c r="D1094" s="46">
        <v>4588</v>
      </c>
      <c r="E1094" s="46" t="s">
        <v>1381</v>
      </c>
      <c r="F1094" s="46" t="s">
        <v>1112</v>
      </c>
      <c r="G1094" s="46" t="s">
        <v>779</v>
      </c>
      <c r="H1094" s="46" t="s">
        <v>2093</v>
      </c>
      <c r="I1094" s="45" t="s">
        <v>1638</v>
      </c>
      <c r="J1094" s="59" t="s">
        <v>3094</v>
      </c>
      <c r="K1094" s="72">
        <v>1396240.2200000002</v>
      </c>
      <c r="L1094" s="72">
        <v>3999999.9960645</v>
      </c>
      <c r="M1094" s="72">
        <f>IFERROR(VLOOKUP(C1094,'CapEx by WBS and CSA'!$A$3:$P$372,16,FALSE),0)</f>
        <v>27999999.999999989</v>
      </c>
      <c r="N1094" s="71"/>
      <c r="O1094" s="71"/>
      <c r="P1094" s="45" t="s">
        <v>2763</v>
      </c>
    </row>
    <row r="1095" spans="1:16" s="41" customFormat="1" x14ac:dyDescent="0.25">
      <c r="A1095" s="41" t="str">
        <f>IFERROR(VLOOKUP($C1095,'CapEx by WBS and CSA'!$A$3:$C$372,2,FALSE),0)</f>
        <v>CSA0123</v>
      </c>
      <c r="B1095" s="41" t="str">
        <f>IFERROR(VLOOKUP($C1095,'CapEx by WBS and CSA'!$A$3:$C$372,3,FALSE),0)</f>
        <v>Pipeline Mod: Integrity Management &amp; Accelerated Actions</v>
      </c>
      <c r="C1095" s="46" t="s">
        <v>360</v>
      </c>
      <c r="D1095" s="46">
        <v>4588</v>
      </c>
      <c r="E1095" s="46" t="s">
        <v>1381</v>
      </c>
      <c r="F1095" s="46" t="s">
        <v>1112</v>
      </c>
      <c r="G1095" s="46" t="s">
        <v>779</v>
      </c>
      <c r="H1095" s="46" t="s">
        <v>2093</v>
      </c>
      <c r="I1095" s="45" t="s">
        <v>1650</v>
      </c>
      <c r="J1095" s="59" t="s">
        <v>1651</v>
      </c>
      <c r="K1095" s="72">
        <v>533381.78</v>
      </c>
      <c r="L1095" s="72">
        <v>1499999.9985243001</v>
      </c>
      <c r="M1095" s="72">
        <f>IFERROR(VLOOKUP(C1095,'CapEx by WBS and CSA'!$A$3:$P$372,16,FALSE),0)</f>
        <v>7499999.9999999879</v>
      </c>
      <c r="N1095" s="71"/>
      <c r="O1095" s="45" t="s">
        <v>2108</v>
      </c>
      <c r="P1095" s="45" t="s">
        <v>2753</v>
      </c>
    </row>
    <row r="1096" spans="1:16" s="41" customFormat="1" x14ac:dyDescent="0.25">
      <c r="A1096" s="41">
        <f>IFERROR(VLOOKUP($C1096,'CapEx by WBS and CSA'!$A$3:$C$372,2,FALSE),0)</f>
        <v>0</v>
      </c>
      <c r="B1096" s="41">
        <f>IFERROR(VLOOKUP($C1096,'CapEx by WBS and CSA'!$A$3:$C$372,3,FALSE),0)</f>
        <v>0</v>
      </c>
      <c r="C1096" s="46" t="s">
        <v>3095</v>
      </c>
      <c r="D1096" s="46">
        <v>4022</v>
      </c>
      <c r="E1096" s="46" t="s">
        <v>1178</v>
      </c>
      <c r="F1096" s="46" t="s">
        <v>1112</v>
      </c>
      <c r="G1096" s="46" t="s">
        <v>779</v>
      </c>
      <c r="H1096" s="46" t="s">
        <v>2093</v>
      </c>
      <c r="I1096" s="45" t="s">
        <v>1650</v>
      </c>
      <c r="J1096" s="59" t="s">
        <v>1651</v>
      </c>
      <c r="K1096" s="72">
        <v>0</v>
      </c>
      <c r="L1096" s="72">
        <v>0</v>
      </c>
      <c r="M1096" s="72">
        <f>IFERROR(VLOOKUP(C1096,'CapEx by WBS and CSA'!$A$3:$P$372,16,FALSE),0)</f>
        <v>0</v>
      </c>
      <c r="N1096" s="71"/>
      <c r="O1096" s="45" t="s">
        <v>2108</v>
      </c>
      <c r="P1096" s="45" t="s">
        <v>2753</v>
      </c>
    </row>
    <row r="1097" spans="1:16" s="41" customFormat="1" x14ac:dyDescent="0.25">
      <c r="A1097" s="41">
        <f>IFERROR(VLOOKUP($C1097,'CapEx by WBS and CSA'!$A$3:$C$372,2,FALSE),0)</f>
        <v>0</v>
      </c>
      <c r="B1097" s="41">
        <f>IFERROR(VLOOKUP($C1097,'CapEx by WBS and CSA'!$A$3:$C$372,3,FALSE),0)</f>
        <v>0</v>
      </c>
      <c r="C1097" s="46" t="s">
        <v>3096</v>
      </c>
      <c r="D1097" s="46">
        <v>4022</v>
      </c>
      <c r="E1097" s="46" t="s">
        <v>1178</v>
      </c>
      <c r="F1097" s="46" t="s">
        <v>1112</v>
      </c>
      <c r="G1097" s="46" t="s">
        <v>779</v>
      </c>
      <c r="H1097" s="46" t="s">
        <v>2093</v>
      </c>
      <c r="I1097" s="45" t="s">
        <v>1650</v>
      </c>
      <c r="J1097" s="59" t="s">
        <v>1651</v>
      </c>
      <c r="K1097" s="72">
        <v>0</v>
      </c>
      <c r="L1097" s="72">
        <v>0</v>
      </c>
      <c r="M1097" s="72">
        <f>IFERROR(VLOOKUP(C1097,'CapEx by WBS and CSA'!$A$3:$P$372,16,FALSE),0)</f>
        <v>0</v>
      </c>
      <c r="N1097" s="71"/>
      <c r="O1097" s="45" t="s">
        <v>2108</v>
      </c>
      <c r="P1097" s="45" t="s">
        <v>2753</v>
      </c>
    </row>
    <row r="1098" spans="1:16" s="41" customFormat="1" x14ac:dyDescent="0.25">
      <c r="A1098" s="41">
        <f>IFERROR(VLOOKUP($C1098,'CapEx by WBS and CSA'!$A$3:$C$372,2,FALSE),0)</f>
        <v>0</v>
      </c>
      <c r="B1098" s="41">
        <f>IFERROR(VLOOKUP($C1098,'CapEx by WBS and CSA'!$A$3:$C$372,3,FALSE),0)</f>
        <v>0</v>
      </c>
      <c r="C1098" s="46" t="s">
        <v>3097</v>
      </c>
      <c r="D1098" s="46">
        <v>4022</v>
      </c>
      <c r="E1098" s="46" t="s">
        <v>1178</v>
      </c>
      <c r="F1098" s="46" t="s">
        <v>1112</v>
      </c>
      <c r="G1098" s="46" t="s">
        <v>779</v>
      </c>
      <c r="H1098" s="46" t="s">
        <v>2093</v>
      </c>
      <c r="I1098" s="45" t="s">
        <v>1650</v>
      </c>
      <c r="J1098" s="59" t="s">
        <v>1651</v>
      </c>
      <c r="K1098" s="72">
        <v>0</v>
      </c>
      <c r="L1098" s="72">
        <v>0</v>
      </c>
      <c r="M1098" s="72">
        <f>IFERROR(VLOOKUP(C1098,'CapEx by WBS and CSA'!$A$3:$P$372,16,FALSE),0)</f>
        <v>0</v>
      </c>
      <c r="N1098" s="71"/>
      <c r="O1098" s="45" t="s">
        <v>2108</v>
      </c>
      <c r="P1098" s="45" t="s">
        <v>2753</v>
      </c>
    </row>
    <row r="1099" spans="1:16" s="41" customFormat="1" x14ac:dyDescent="0.25">
      <c r="A1099" s="41">
        <f>IFERROR(VLOOKUP($C1099,'CapEx by WBS and CSA'!$A$3:$C$372,2,FALSE),0)</f>
        <v>0</v>
      </c>
      <c r="B1099" s="41">
        <f>IFERROR(VLOOKUP($C1099,'CapEx by WBS and CSA'!$A$3:$C$372,3,FALSE),0)</f>
        <v>0</v>
      </c>
      <c r="C1099" s="46" t="s">
        <v>3098</v>
      </c>
      <c r="D1099" s="46">
        <v>4022</v>
      </c>
      <c r="E1099" s="46" t="s">
        <v>1178</v>
      </c>
      <c r="F1099" s="46" t="s">
        <v>1112</v>
      </c>
      <c r="G1099" s="46" t="s">
        <v>779</v>
      </c>
      <c r="H1099" s="46" t="s">
        <v>2093</v>
      </c>
      <c r="I1099" s="45" t="s">
        <v>1650</v>
      </c>
      <c r="J1099" s="59" t="s">
        <v>1651</v>
      </c>
      <c r="K1099" s="72">
        <v>0</v>
      </c>
      <c r="L1099" s="72">
        <v>0</v>
      </c>
      <c r="M1099" s="72">
        <f>IFERROR(VLOOKUP(C1099,'CapEx by WBS and CSA'!$A$3:$P$372,16,FALSE),0)</f>
        <v>0</v>
      </c>
      <c r="N1099" s="71"/>
      <c r="O1099" s="45" t="s">
        <v>2108</v>
      </c>
      <c r="P1099" s="45" t="s">
        <v>2753</v>
      </c>
    </row>
    <row r="1100" spans="1:16" s="41" customFormat="1" x14ac:dyDescent="0.25">
      <c r="A1100" s="41">
        <f>IFERROR(VLOOKUP($C1100,'CapEx by WBS and CSA'!$A$3:$C$372,2,FALSE),0)</f>
        <v>0</v>
      </c>
      <c r="B1100" s="41">
        <f>IFERROR(VLOOKUP($C1100,'CapEx by WBS and CSA'!$A$3:$C$372,3,FALSE),0)</f>
        <v>0</v>
      </c>
      <c r="C1100" s="46" t="s">
        <v>3099</v>
      </c>
      <c r="D1100" s="46">
        <v>4588</v>
      </c>
      <c r="E1100" s="46" t="s">
        <v>1381</v>
      </c>
      <c r="F1100" s="46" t="s">
        <v>1112</v>
      </c>
      <c r="G1100" s="46" t="s">
        <v>779</v>
      </c>
      <c r="H1100" s="46" t="s">
        <v>2093</v>
      </c>
      <c r="I1100" s="45" t="s">
        <v>1650</v>
      </c>
      <c r="J1100" s="59" t="s">
        <v>1651</v>
      </c>
      <c r="K1100" s="72">
        <v>81207.92</v>
      </c>
      <c r="L1100" s="72">
        <v>0</v>
      </c>
      <c r="M1100" s="72">
        <f>IFERROR(VLOOKUP(C1100,'CapEx by WBS and CSA'!$A$3:$P$372,16,FALSE),0)</f>
        <v>0</v>
      </c>
      <c r="N1100" s="71"/>
      <c r="O1100" s="45" t="s">
        <v>2108</v>
      </c>
      <c r="P1100" s="45" t="s">
        <v>2753</v>
      </c>
    </row>
    <row r="1101" spans="1:16" s="41" customFormat="1" x14ac:dyDescent="0.25">
      <c r="A1101" s="41">
        <f>IFERROR(VLOOKUP($C1101,'CapEx by WBS and CSA'!$A$3:$C$372,2,FALSE),0)</f>
        <v>0</v>
      </c>
      <c r="B1101" s="41">
        <f>IFERROR(VLOOKUP($C1101,'CapEx by WBS and CSA'!$A$3:$C$372,3,FALSE),0)</f>
        <v>0</v>
      </c>
      <c r="C1101" s="46" t="s">
        <v>3100</v>
      </c>
      <c r="D1101" s="46">
        <v>4580</v>
      </c>
      <c r="E1101" s="46" t="s">
        <v>1140</v>
      </c>
      <c r="F1101" s="46" t="s">
        <v>1142</v>
      </c>
      <c r="G1101" s="46" t="s">
        <v>779</v>
      </c>
      <c r="H1101" s="46" t="s">
        <v>2093</v>
      </c>
      <c r="I1101" s="45" t="s">
        <v>1650</v>
      </c>
      <c r="J1101" s="59" t="s">
        <v>1651</v>
      </c>
      <c r="K1101" s="72">
        <v>9731.83</v>
      </c>
      <c r="L1101" s="72">
        <v>0</v>
      </c>
      <c r="M1101" s="72">
        <f>IFERROR(VLOOKUP(C1101,'CapEx by WBS and CSA'!$A$3:$P$372,16,FALSE),0)</f>
        <v>0</v>
      </c>
      <c r="N1101" s="71"/>
      <c r="O1101" s="45" t="s">
        <v>2108</v>
      </c>
      <c r="P1101" s="45" t="s">
        <v>2753</v>
      </c>
    </row>
    <row r="1102" spans="1:16" s="41" customFormat="1" x14ac:dyDescent="0.25">
      <c r="A1102" s="41" t="str">
        <f>IFERROR(VLOOKUP($C1102,'CapEx by WBS and CSA'!$A$3:$C$372,2,FALSE),0)</f>
        <v>CSA0123</v>
      </c>
      <c r="B1102" s="41" t="str">
        <f>IFERROR(VLOOKUP($C1102,'CapEx by WBS and CSA'!$A$3:$C$372,3,FALSE),0)</f>
        <v>Pipeline Mod: Integrity Management &amp; Accelerated Actions</v>
      </c>
      <c r="C1102" s="46" t="s">
        <v>361</v>
      </c>
      <c r="D1102" s="46">
        <v>4588</v>
      </c>
      <c r="E1102" s="46" t="s">
        <v>1381</v>
      </c>
      <c r="F1102" s="46" t="s">
        <v>1112</v>
      </c>
      <c r="G1102" s="46" t="s">
        <v>779</v>
      </c>
      <c r="H1102" s="46" t="s">
        <v>2093</v>
      </c>
      <c r="I1102" s="45" t="s">
        <v>1650</v>
      </c>
      <c r="J1102" s="59" t="s">
        <v>1651</v>
      </c>
      <c r="K1102" s="72">
        <v>173987.68000000002</v>
      </c>
      <c r="L1102" s="72">
        <v>549999.99945959996</v>
      </c>
      <c r="M1102" s="72">
        <f>IFERROR(VLOOKUP(C1102,'CapEx by WBS and CSA'!$A$3:$P$372,16,FALSE),0)</f>
        <v>2749999.9999999981</v>
      </c>
      <c r="N1102" s="71"/>
      <c r="O1102" s="45" t="s">
        <v>2108</v>
      </c>
      <c r="P1102" s="45" t="s">
        <v>2753</v>
      </c>
    </row>
    <row r="1103" spans="1:16" s="41" customFormat="1" x14ac:dyDescent="0.25">
      <c r="A1103" s="41" t="str">
        <f>IFERROR(VLOOKUP($C1103,'CapEx by WBS and CSA'!$A$3:$C$372,2,FALSE),0)</f>
        <v>CSA0123</v>
      </c>
      <c r="B1103" s="41" t="str">
        <f>IFERROR(VLOOKUP($C1103,'CapEx by WBS and CSA'!$A$3:$C$372,3,FALSE),0)</f>
        <v>Pipeline Mod: Integrity Management &amp; Accelerated Actions</v>
      </c>
      <c r="C1103" s="46" t="s">
        <v>362</v>
      </c>
      <c r="D1103" s="46">
        <v>4588</v>
      </c>
      <c r="E1103" s="46" t="s">
        <v>1381</v>
      </c>
      <c r="F1103" s="46" t="s">
        <v>1112</v>
      </c>
      <c r="G1103" s="46" t="s">
        <v>779</v>
      </c>
      <c r="H1103" s="46" t="s">
        <v>2093</v>
      </c>
      <c r="I1103" s="45" t="s">
        <v>1650</v>
      </c>
      <c r="J1103" s="59" t="s">
        <v>1651</v>
      </c>
      <c r="K1103" s="72">
        <v>2420465.02</v>
      </c>
      <c r="L1103" s="72">
        <v>2799999.9972465001</v>
      </c>
      <c r="M1103" s="72">
        <f>IFERROR(VLOOKUP(C1103,'CapEx by WBS and CSA'!$A$3:$P$372,16,FALSE),0)</f>
        <v>13999999.999999983</v>
      </c>
      <c r="N1103" s="71"/>
      <c r="O1103" s="45" t="s">
        <v>2108</v>
      </c>
      <c r="P1103" s="45" t="s">
        <v>2753</v>
      </c>
    </row>
    <row r="1104" spans="1:16" s="41" customFormat="1" x14ac:dyDescent="0.25">
      <c r="A1104" s="41">
        <f>IFERROR(VLOOKUP($C1104,'CapEx by WBS and CSA'!$A$3:$C$372,2,FALSE),0)</f>
        <v>0</v>
      </c>
      <c r="B1104" s="41">
        <f>IFERROR(VLOOKUP($C1104,'CapEx by WBS and CSA'!$A$3:$C$372,3,FALSE),0)</f>
        <v>0</v>
      </c>
      <c r="C1104" s="46" t="s">
        <v>3101</v>
      </c>
      <c r="D1104" s="46">
        <v>4588</v>
      </c>
      <c r="E1104" s="46" t="s">
        <v>1381</v>
      </c>
      <c r="F1104" s="46" t="s">
        <v>1112</v>
      </c>
      <c r="G1104" s="46" t="s">
        <v>779</v>
      </c>
      <c r="H1104" s="46" t="s">
        <v>2093</v>
      </c>
      <c r="I1104" s="45" t="s">
        <v>1650</v>
      </c>
      <c r="J1104" s="59" t="s">
        <v>1651</v>
      </c>
      <c r="K1104" s="72">
        <v>2359.2000000000003</v>
      </c>
      <c r="L1104" s="72">
        <v>0</v>
      </c>
      <c r="M1104" s="72">
        <f>IFERROR(VLOOKUP(C1104,'CapEx by WBS and CSA'!$A$3:$P$372,16,FALSE),0)</f>
        <v>0</v>
      </c>
      <c r="N1104" s="71"/>
      <c r="O1104" s="45" t="s">
        <v>2108</v>
      </c>
      <c r="P1104" s="45" t="s">
        <v>2753</v>
      </c>
    </row>
    <row r="1105" spans="1:16" s="41" customFormat="1" x14ac:dyDescent="0.25">
      <c r="A1105" s="41" t="str">
        <f>IFERROR(VLOOKUP($C1105,'CapEx by WBS and CSA'!$A$3:$C$372,2,FALSE),0)</f>
        <v>CSA0123</v>
      </c>
      <c r="B1105" s="41" t="str">
        <f>IFERROR(VLOOKUP($C1105,'CapEx by WBS and CSA'!$A$3:$C$372,3,FALSE),0)</f>
        <v>Pipeline Mod: Integrity Management &amp; Accelerated Actions</v>
      </c>
      <c r="C1105" s="46" t="s">
        <v>363</v>
      </c>
      <c r="D1105" s="46">
        <v>4588</v>
      </c>
      <c r="E1105" s="46" t="s">
        <v>1381</v>
      </c>
      <c r="F1105" s="46" t="s">
        <v>1112</v>
      </c>
      <c r="G1105" s="46" t="s">
        <v>779</v>
      </c>
      <c r="H1105" s="46" t="s">
        <v>2093</v>
      </c>
      <c r="I1105" s="45" t="s">
        <v>1638</v>
      </c>
      <c r="J1105" s="59" t="s">
        <v>3102</v>
      </c>
      <c r="K1105" s="72">
        <v>1815536.9900000002</v>
      </c>
      <c r="L1105" s="72">
        <v>3499999.9965579999</v>
      </c>
      <c r="M1105" s="72">
        <f>IFERROR(VLOOKUP(C1105,'CapEx by WBS and CSA'!$A$3:$P$372,16,FALSE),0)</f>
        <v>17500000.000000007</v>
      </c>
      <c r="N1105" s="71"/>
      <c r="O1105" s="71"/>
      <c r="P1105" s="45" t="s">
        <v>2763</v>
      </c>
    </row>
    <row r="1106" spans="1:16" s="41" customFormat="1" x14ac:dyDescent="0.25">
      <c r="A1106" s="41">
        <f>IFERROR(VLOOKUP($C1106,'CapEx by WBS and CSA'!$A$3:$C$372,2,FALSE),0)</f>
        <v>0</v>
      </c>
      <c r="B1106" s="41">
        <f>IFERROR(VLOOKUP($C1106,'CapEx by WBS and CSA'!$A$3:$C$372,3,FALSE),0)</f>
        <v>0</v>
      </c>
      <c r="C1106" s="46" t="s">
        <v>3103</v>
      </c>
      <c r="D1106" s="46">
        <v>3037</v>
      </c>
      <c r="E1106" s="46" t="s">
        <v>1079</v>
      </c>
      <c r="F1106" s="46" t="s">
        <v>1081</v>
      </c>
      <c r="G1106" s="46" t="s">
        <v>779</v>
      </c>
      <c r="H1106" s="46" t="s">
        <v>2093</v>
      </c>
      <c r="I1106" s="45" t="s">
        <v>1650</v>
      </c>
      <c r="J1106" s="59" t="s">
        <v>1651</v>
      </c>
      <c r="K1106" s="72">
        <v>0</v>
      </c>
      <c r="L1106" s="72">
        <v>0</v>
      </c>
      <c r="M1106" s="72">
        <f>IFERROR(VLOOKUP(C1106,'CapEx by WBS and CSA'!$A$3:$P$372,16,FALSE),0)</f>
        <v>0</v>
      </c>
      <c r="N1106" s="45" t="s">
        <v>2094</v>
      </c>
      <c r="O1106" s="45" t="s">
        <v>2091</v>
      </c>
      <c r="P1106" s="71"/>
    </row>
    <row r="1107" spans="1:16" s="41" customFormat="1" x14ac:dyDescent="0.25">
      <c r="A1107" s="41" t="str">
        <f>IFERROR(VLOOKUP($C1107,'CapEx by WBS and CSA'!$A$3:$C$372,2,FALSE),0)</f>
        <v>CSA0123</v>
      </c>
      <c r="B1107" s="41" t="str">
        <f>IFERROR(VLOOKUP($C1107,'CapEx by WBS and CSA'!$A$3:$C$372,3,FALSE),0)</f>
        <v>Pipeline Mod: Integrity Management &amp; Accelerated Actions</v>
      </c>
      <c r="C1107" s="46" t="s">
        <v>364</v>
      </c>
      <c r="D1107" s="46">
        <v>4588</v>
      </c>
      <c r="E1107" s="46" t="s">
        <v>1381</v>
      </c>
      <c r="F1107" s="46" t="s">
        <v>1112</v>
      </c>
      <c r="G1107" s="46" t="s">
        <v>779</v>
      </c>
      <c r="H1107" s="46" t="s">
        <v>2093</v>
      </c>
      <c r="I1107" s="45" t="s">
        <v>1650</v>
      </c>
      <c r="J1107" s="59" t="s">
        <v>1651</v>
      </c>
      <c r="K1107" s="72">
        <v>2341914.73</v>
      </c>
      <c r="L1107" s="72">
        <v>3700000.0000001001</v>
      </c>
      <c r="M1107" s="72">
        <f>IFERROR(VLOOKUP(C1107,'CapEx by WBS and CSA'!$A$3:$P$372,16,FALSE),0)</f>
        <v>32199999.999999996</v>
      </c>
      <c r="N1107" s="71"/>
      <c r="O1107" s="45" t="s">
        <v>2108</v>
      </c>
      <c r="P1107" s="45" t="s">
        <v>2753</v>
      </c>
    </row>
    <row r="1108" spans="1:16" s="41" customFormat="1" x14ac:dyDescent="0.25">
      <c r="A1108" s="41" t="str">
        <f>IFERROR(VLOOKUP($C1108,'CapEx by WBS and CSA'!$A$3:$C$372,2,FALSE),0)</f>
        <v>CSA0123</v>
      </c>
      <c r="B1108" s="41" t="str">
        <f>IFERROR(VLOOKUP($C1108,'CapEx by WBS and CSA'!$A$3:$C$372,3,FALSE),0)</f>
        <v>Pipeline Mod: Integrity Management &amp; Accelerated Actions</v>
      </c>
      <c r="C1108" s="46" t="s">
        <v>365</v>
      </c>
      <c r="D1108" s="46">
        <v>3037</v>
      </c>
      <c r="E1108" s="46" t="s">
        <v>1079</v>
      </c>
      <c r="F1108" s="46" t="s">
        <v>1081</v>
      </c>
      <c r="G1108" s="46" t="s">
        <v>779</v>
      </c>
      <c r="H1108" s="46" t="s">
        <v>2093</v>
      </c>
      <c r="I1108" s="45" t="s">
        <v>1650</v>
      </c>
      <c r="J1108" s="59" t="s">
        <v>1651</v>
      </c>
      <c r="K1108" s="72">
        <v>23227.149999999998</v>
      </c>
      <c r="L1108" s="72">
        <v>236899.90296000001</v>
      </c>
      <c r="M1108" s="72">
        <f>IFERROR(VLOOKUP(C1108,'CapEx by WBS and CSA'!$A$3:$P$372,16,FALSE),0)</f>
        <v>1290608.0000000016</v>
      </c>
      <c r="N1108" s="71"/>
      <c r="O1108" s="45" t="s">
        <v>2108</v>
      </c>
      <c r="P1108" s="45" t="s">
        <v>2753</v>
      </c>
    </row>
    <row r="1109" spans="1:16" s="41" customFormat="1" x14ac:dyDescent="0.25">
      <c r="A1109" s="41" t="str">
        <f>IFERROR(VLOOKUP($C1109,'CapEx by WBS and CSA'!$A$3:$C$372,2,FALSE),0)</f>
        <v>CSA0123</v>
      </c>
      <c r="B1109" s="41" t="str">
        <f>IFERROR(VLOOKUP($C1109,'CapEx by WBS and CSA'!$A$3:$C$372,3,FALSE),0)</f>
        <v>Pipeline Mod: Integrity Management &amp; Accelerated Actions</v>
      </c>
      <c r="C1109" s="46" t="s">
        <v>366</v>
      </c>
      <c r="D1109" s="46">
        <v>4588</v>
      </c>
      <c r="E1109" s="46" t="s">
        <v>1381</v>
      </c>
      <c r="F1109" s="46" t="s">
        <v>1112</v>
      </c>
      <c r="G1109" s="46" t="s">
        <v>779</v>
      </c>
      <c r="H1109" s="46" t="s">
        <v>2093</v>
      </c>
      <c r="I1109" s="45" t="s">
        <v>1650</v>
      </c>
      <c r="J1109" s="59" t="s">
        <v>1651</v>
      </c>
      <c r="K1109" s="72">
        <v>264621.56</v>
      </c>
      <c r="L1109" s="72">
        <v>399999.99960739998</v>
      </c>
      <c r="M1109" s="72">
        <f>IFERROR(VLOOKUP(C1109,'CapEx by WBS and CSA'!$A$3:$P$372,16,FALSE),0)</f>
        <v>20000000.000000004</v>
      </c>
      <c r="N1109" s="71"/>
      <c r="O1109" s="45" t="s">
        <v>2108</v>
      </c>
      <c r="P1109" s="45" t="s">
        <v>2753</v>
      </c>
    </row>
    <row r="1110" spans="1:16" s="41" customFormat="1" x14ac:dyDescent="0.25">
      <c r="A1110" s="41">
        <f>IFERROR(VLOOKUP($C1110,'CapEx by WBS and CSA'!$A$3:$C$372,2,FALSE),0)</f>
        <v>0</v>
      </c>
      <c r="B1110" s="41">
        <f>IFERROR(VLOOKUP($C1110,'CapEx by WBS and CSA'!$A$3:$C$372,3,FALSE),0)</f>
        <v>0</v>
      </c>
      <c r="C1110" s="46" t="s">
        <v>3104</v>
      </c>
      <c r="D1110" s="46">
        <v>3037</v>
      </c>
      <c r="E1110" s="46" t="s">
        <v>1079</v>
      </c>
      <c r="F1110" s="46" t="s">
        <v>1081</v>
      </c>
      <c r="G1110" s="46" t="s">
        <v>779</v>
      </c>
      <c r="H1110" s="46" t="s">
        <v>2093</v>
      </c>
      <c r="I1110" s="45" t="s">
        <v>1650</v>
      </c>
      <c r="J1110" s="59" t="s">
        <v>1651</v>
      </c>
      <c r="K1110" s="72">
        <v>0</v>
      </c>
      <c r="L1110" s="72">
        <v>0</v>
      </c>
      <c r="M1110" s="72">
        <f>IFERROR(VLOOKUP(C1110,'CapEx by WBS and CSA'!$A$3:$P$372,16,FALSE),0)</f>
        <v>0</v>
      </c>
      <c r="N1110" s="45" t="s">
        <v>2094</v>
      </c>
      <c r="O1110" s="45" t="s">
        <v>2091</v>
      </c>
      <c r="P1110" s="71"/>
    </row>
    <row r="1111" spans="1:16" s="41" customFormat="1" x14ac:dyDescent="0.25">
      <c r="A1111" s="41" t="str">
        <f>IFERROR(VLOOKUP($C1111,'CapEx by WBS and CSA'!$A$3:$C$372,2,FALSE),0)</f>
        <v>CSA0123</v>
      </c>
      <c r="B1111" s="41" t="str">
        <f>IFERROR(VLOOKUP($C1111,'CapEx by WBS and CSA'!$A$3:$C$372,3,FALSE),0)</f>
        <v>Pipeline Mod: Integrity Management &amp; Accelerated Actions</v>
      </c>
      <c r="C1111" s="46" t="s">
        <v>367</v>
      </c>
      <c r="D1111" s="46">
        <v>4588</v>
      </c>
      <c r="E1111" s="46" t="s">
        <v>1381</v>
      </c>
      <c r="F1111" s="46" t="s">
        <v>1112</v>
      </c>
      <c r="G1111" s="46" t="s">
        <v>779</v>
      </c>
      <c r="H1111" s="46" t="s">
        <v>2117</v>
      </c>
      <c r="I1111" s="45" t="s">
        <v>1638</v>
      </c>
      <c r="J1111" s="59" t="s">
        <v>3105</v>
      </c>
      <c r="K1111" s="72">
        <v>2778673.2399999998</v>
      </c>
      <c r="L1111" s="72">
        <v>4399999.4741219999</v>
      </c>
      <c r="M1111" s="72">
        <f>IFERROR(VLOOKUP(C1111,'CapEx by WBS and CSA'!$A$3:$P$372,16,FALSE),0)</f>
        <v>22000000.000000019</v>
      </c>
      <c r="N1111" s="71"/>
      <c r="O1111" s="71"/>
      <c r="P1111" s="45" t="s">
        <v>2763</v>
      </c>
    </row>
    <row r="1112" spans="1:16" s="41" customFormat="1" x14ac:dyDescent="0.25">
      <c r="A1112" s="41" t="str">
        <f>IFERROR(VLOOKUP($C1112,'CapEx by WBS and CSA'!$A$3:$C$372,2,FALSE),0)</f>
        <v>CSA0128</v>
      </c>
      <c r="B1112" s="41" t="str">
        <f>IFERROR(VLOOKUP($C1112,'CapEx by WBS and CSA'!$A$3:$C$372,3,FALSE),0)</f>
        <v>Pipeline Replacement Plan - Buried Meters</v>
      </c>
      <c r="C1112" s="46" t="s">
        <v>368</v>
      </c>
      <c r="D1112" s="46">
        <v>4588</v>
      </c>
      <c r="E1112" s="46" t="s">
        <v>1381</v>
      </c>
      <c r="F1112" s="46" t="s">
        <v>1112</v>
      </c>
      <c r="G1112" s="46" t="s">
        <v>779</v>
      </c>
      <c r="H1112" s="46" t="s">
        <v>2117</v>
      </c>
      <c r="I1112" s="45" t="s">
        <v>1650</v>
      </c>
      <c r="J1112" s="59" t="s">
        <v>1651</v>
      </c>
      <c r="K1112" s="72">
        <v>5210327.21</v>
      </c>
      <c r="L1112" s="72">
        <v>5849999.965512</v>
      </c>
      <c r="M1112" s="72">
        <f>IFERROR(VLOOKUP(C1112,'CapEx by WBS and CSA'!$A$3:$P$372,16,FALSE),0)</f>
        <v>35044109.453159116</v>
      </c>
      <c r="N1112" s="71"/>
      <c r="O1112" s="45" t="s">
        <v>2108</v>
      </c>
      <c r="P1112" s="45" t="s">
        <v>2753</v>
      </c>
    </row>
    <row r="1113" spans="1:16" s="41" customFormat="1" x14ac:dyDescent="0.25">
      <c r="A1113" s="41">
        <f>IFERROR(VLOOKUP($C1113,'CapEx by WBS and CSA'!$A$3:$C$372,2,FALSE),0)</f>
        <v>0</v>
      </c>
      <c r="B1113" s="41">
        <f>IFERROR(VLOOKUP($C1113,'CapEx by WBS and CSA'!$A$3:$C$372,3,FALSE),0)</f>
        <v>0</v>
      </c>
      <c r="C1113" s="46" t="s">
        <v>3106</v>
      </c>
      <c r="D1113" s="46">
        <v>4588</v>
      </c>
      <c r="E1113" s="46" t="s">
        <v>1381</v>
      </c>
      <c r="F1113" s="46" t="s">
        <v>1112</v>
      </c>
      <c r="G1113" s="46" t="s">
        <v>779</v>
      </c>
      <c r="H1113" s="46" t="s">
        <v>2129</v>
      </c>
      <c r="I1113" s="45" t="s">
        <v>1650</v>
      </c>
      <c r="J1113" s="59" t="s">
        <v>1651</v>
      </c>
      <c r="K1113" s="72">
        <v>346134.47000000003</v>
      </c>
      <c r="L1113" s="72">
        <v>0</v>
      </c>
      <c r="M1113" s="72">
        <f>IFERROR(VLOOKUP(C1113,'CapEx by WBS and CSA'!$A$3:$P$372,16,FALSE),0)</f>
        <v>0</v>
      </c>
      <c r="N1113" s="71"/>
      <c r="O1113" s="45" t="s">
        <v>2108</v>
      </c>
      <c r="P1113" s="45" t="s">
        <v>2753</v>
      </c>
    </row>
    <row r="1114" spans="1:16" s="41" customFormat="1" x14ac:dyDescent="0.25">
      <c r="A1114" s="41">
        <f>IFERROR(VLOOKUP($C1114,'CapEx by WBS and CSA'!$A$3:$C$372,2,FALSE),0)</f>
        <v>0</v>
      </c>
      <c r="B1114" s="41">
        <f>IFERROR(VLOOKUP($C1114,'CapEx by WBS and CSA'!$A$3:$C$372,3,FALSE),0)</f>
        <v>0</v>
      </c>
      <c r="C1114" s="46" t="s">
        <v>3107</v>
      </c>
      <c r="D1114" s="46">
        <v>4022</v>
      </c>
      <c r="E1114" s="46" t="s">
        <v>1178</v>
      </c>
      <c r="F1114" s="46" t="s">
        <v>1112</v>
      </c>
      <c r="G1114" s="46" t="s">
        <v>779</v>
      </c>
      <c r="H1114" s="46" t="s">
        <v>2135</v>
      </c>
      <c r="I1114" s="45" t="s">
        <v>1650</v>
      </c>
      <c r="J1114" s="59" t="s">
        <v>1651</v>
      </c>
      <c r="K1114" s="72">
        <v>275190.68</v>
      </c>
      <c r="L1114" s="72">
        <v>0</v>
      </c>
      <c r="M1114" s="72">
        <f>IFERROR(VLOOKUP(C1114,'CapEx by WBS and CSA'!$A$3:$P$372,16,FALSE),0)</f>
        <v>0</v>
      </c>
      <c r="N1114" s="71"/>
      <c r="O1114" s="45" t="s">
        <v>2108</v>
      </c>
      <c r="P1114" s="45" t="s">
        <v>2753</v>
      </c>
    </row>
    <row r="1115" spans="1:16" s="41" customFormat="1" x14ac:dyDescent="0.25">
      <c r="A1115" s="41" t="str">
        <f>IFERROR(VLOOKUP($C1115,'CapEx by WBS and CSA'!$A$3:$C$372,2,FALSE),0)</f>
        <v>CSA0123</v>
      </c>
      <c r="B1115" s="41" t="str">
        <f>IFERROR(VLOOKUP($C1115,'CapEx by WBS and CSA'!$A$3:$C$372,3,FALSE),0)</f>
        <v>Pipeline Mod: Integrity Management &amp; Accelerated Actions</v>
      </c>
      <c r="C1115" s="46" t="s">
        <v>369</v>
      </c>
      <c r="D1115" s="46">
        <v>3083</v>
      </c>
      <c r="E1115" s="46" t="s">
        <v>1110</v>
      </c>
      <c r="F1115" s="46" t="s">
        <v>1112</v>
      </c>
      <c r="G1115" s="46" t="s">
        <v>779</v>
      </c>
      <c r="H1115" s="46" t="s">
        <v>2089</v>
      </c>
      <c r="I1115" s="45" t="s">
        <v>1650</v>
      </c>
      <c r="J1115" s="59" t="s">
        <v>1651</v>
      </c>
      <c r="K1115" s="72">
        <v>154297.24</v>
      </c>
      <c r="L1115" s="72">
        <v>185400.06057599999</v>
      </c>
      <c r="M1115" s="72">
        <f>IFERROR(VLOOKUP(C1115,'CapEx by WBS and CSA'!$A$3:$P$372,16,FALSE),0)</f>
        <v>1018645.0000000008</v>
      </c>
      <c r="N1115" s="71"/>
      <c r="O1115" s="45" t="s">
        <v>2108</v>
      </c>
      <c r="P1115" s="45" t="s">
        <v>2753</v>
      </c>
    </row>
    <row r="1116" spans="1:16" s="41" customFormat="1" x14ac:dyDescent="0.25">
      <c r="A1116" s="41">
        <f>IFERROR(VLOOKUP($C1116,'CapEx by WBS and CSA'!$A$3:$C$372,2,FALSE),0)</f>
        <v>0</v>
      </c>
      <c r="B1116" s="41">
        <f>IFERROR(VLOOKUP($C1116,'CapEx by WBS and CSA'!$A$3:$C$372,3,FALSE),0)</f>
        <v>0</v>
      </c>
      <c r="C1116" s="46" t="s">
        <v>3108</v>
      </c>
      <c r="D1116" s="46">
        <v>3083</v>
      </c>
      <c r="E1116" s="46" t="s">
        <v>1110</v>
      </c>
      <c r="F1116" s="46" t="s">
        <v>1112</v>
      </c>
      <c r="G1116" s="46" t="s">
        <v>779</v>
      </c>
      <c r="H1116" s="46" t="s">
        <v>2093</v>
      </c>
      <c r="I1116" s="45" t="s">
        <v>1650</v>
      </c>
      <c r="J1116" s="59" t="s">
        <v>1651</v>
      </c>
      <c r="K1116" s="72">
        <v>0</v>
      </c>
      <c r="L1116" s="72">
        <v>0</v>
      </c>
      <c r="M1116" s="72">
        <f>IFERROR(VLOOKUP(C1116,'CapEx by WBS and CSA'!$A$3:$P$372,16,FALSE),0)</f>
        <v>0</v>
      </c>
      <c r="N1116" s="71"/>
      <c r="O1116" s="45" t="s">
        <v>2108</v>
      </c>
      <c r="P1116" s="45" t="s">
        <v>2753</v>
      </c>
    </row>
    <row r="1117" spans="1:16" s="41" customFormat="1" x14ac:dyDescent="0.25">
      <c r="A1117" s="41" t="str">
        <f>IFERROR(VLOOKUP($C1117,'CapEx by WBS and CSA'!$A$3:$C$372,2,FALSE),0)</f>
        <v>CSA0076</v>
      </c>
      <c r="B1117" s="41" t="str">
        <f>IFERROR(VLOOKUP($C1117,'CapEx by WBS and CSA'!$A$3:$C$372,3,FALSE),0)</f>
        <v>Gas Operations</v>
      </c>
      <c r="C1117" s="46" t="s">
        <v>371</v>
      </c>
      <c r="D1117" s="46">
        <v>3083</v>
      </c>
      <c r="E1117" s="46" t="s">
        <v>1110</v>
      </c>
      <c r="F1117" s="46" t="s">
        <v>1112</v>
      </c>
      <c r="G1117" s="46" t="s">
        <v>779</v>
      </c>
      <c r="H1117" s="46" t="s">
        <v>2093</v>
      </c>
      <c r="I1117" s="45" t="s">
        <v>1650</v>
      </c>
      <c r="J1117" s="59" t="s">
        <v>1651</v>
      </c>
      <c r="K1117" s="72">
        <v>1614326.1099999999</v>
      </c>
      <c r="L1117" s="72">
        <v>2521553.0007779999</v>
      </c>
      <c r="M1117" s="72">
        <f>IFERROR(VLOOKUP(C1117,'CapEx by WBS and CSA'!$A$3:$P$372,16,FALSE),0)</f>
        <v>13779821.753193324</v>
      </c>
      <c r="N1117" s="71"/>
      <c r="O1117" s="45" t="s">
        <v>2108</v>
      </c>
      <c r="P1117" s="45" t="s">
        <v>2753</v>
      </c>
    </row>
    <row r="1118" spans="1:16" s="41" customFormat="1" x14ac:dyDescent="0.25">
      <c r="A1118" s="41" t="str">
        <f>IFERROR(VLOOKUP($C1118,'CapEx by WBS and CSA'!$A$3:$C$372,2,FALSE),0)</f>
        <v>CSA0076</v>
      </c>
      <c r="B1118" s="41" t="str">
        <f>IFERROR(VLOOKUP($C1118,'CapEx by WBS and CSA'!$A$3:$C$372,3,FALSE),0)</f>
        <v>Gas Operations</v>
      </c>
      <c r="C1118" s="46" t="s">
        <v>372</v>
      </c>
      <c r="D1118" s="46">
        <v>3083</v>
      </c>
      <c r="E1118" s="46" t="s">
        <v>1110</v>
      </c>
      <c r="F1118" s="46" t="s">
        <v>1112</v>
      </c>
      <c r="G1118" s="46" t="s">
        <v>779</v>
      </c>
      <c r="H1118" s="46" t="s">
        <v>2093</v>
      </c>
      <c r="I1118" s="45" t="s">
        <v>1650</v>
      </c>
      <c r="J1118" s="59" t="s">
        <v>1651</v>
      </c>
      <c r="K1118" s="72">
        <v>231851.66</v>
      </c>
      <c r="L1118" s="72">
        <v>584477.00437800004</v>
      </c>
      <c r="M1118" s="72">
        <f>IFERROR(VLOOKUP(C1118,'CapEx by WBS and CSA'!$A$3:$P$372,16,FALSE),0)</f>
        <v>3218469.1105408464</v>
      </c>
      <c r="N1118" s="71"/>
      <c r="O1118" s="45" t="s">
        <v>2108</v>
      </c>
      <c r="P1118" s="45" t="s">
        <v>2753</v>
      </c>
    </row>
    <row r="1119" spans="1:16" s="41" customFormat="1" x14ac:dyDescent="0.25">
      <c r="A1119" s="41" t="str">
        <f>IFERROR(VLOOKUP($C1119,'CapEx by WBS and CSA'!$A$3:$C$372,2,FALSE),0)</f>
        <v>CSA0076</v>
      </c>
      <c r="B1119" s="41" t="str">
        <f>IFERROR(VLOOKUP($C1119,'CapEx by WBS and CSA'!$A$3:$C$372,3,FALSE),0)</f>
        <v>Gas Operations</v>
      </c>
      <c r="C1119" s="46" t="s">
        <v>373</v>
      </c>
      <c r="D1119" s="46">
        <v>3083</v>
      </c>
      <c r="E1119" s="46" t="s">
        <v>1110</v>
      </c>
      <c r="F1119" s="46" t="s">
        <v>1112</v>
      </c>
      <c r="G1119" s="46" t="s">
        <v>779</v>
      </c>
      <c r="H1119" s="46" t="s">
        <v>2093</v>
      </c>
      <c r="I1119" s="45" t="s">
        <v>1650</v>
      </c>
      <c r="J1119" s="59" t="s">
        <v>1651</v>
      </c>
      <c r="K1119" s="72">
        <v>955086.14</v>
      </c>
      <c r="L1119" s="72">
        <v>2099048.010396</v>
      </c>
      <c r="M1119" s="72">
        <f>IFERROR(VLOOKUP(C1119,'CapEx by WBS and CSA'!$A$3:$P$372,16,FALSE),0)</f>
        <v>11456510.19729433</v>
      </c>
      <c r="N1119" s="71"/>
      <c r="O1119" s="45" t="s">
        <v>2108</v>
      </c>
      <c r="P1119" s="45" t="s">
        <v>2753</v>
      </c>
    </row>
    <row r="1120" spans="1:16" s="41" customFormat="1" x14ac:dyDescent="0.25">
      <c r="A1120" s="41" t="str">
        <f>IFERROR(VLOOKUP($C1120,'CapEx by WBS and CSA'!$A$3:$C$372,2,FALSE),0)</f>
        <v>CSA0076</v>
      </c>
      <c r="B1120" s="41" t="str">
        <f>IFERROR(VLOOKUP($C1120,'CapEx by WBS and CSA'!$A$3:$C$372,3,FALSE),0)</f>
        <v>Gas Operations</v>
      </c>
      <c r="C1120" s="46" t="s">
        <v>374</v>
      </c>
      <c r="D1120" s="46">
        <v>3083</v>
      </c>
      <c r="E1120" s="46" t="s">
        <v>1110</v>
      </c>
      <c r="F1120" s="46" t="s">
        <v>1112</v>
      </c>
      <c r="G1120" s="46" t="s">
        <v>779</v>
      </c>
      <c r="H1120" s="46" t="s">
        <v>2093</v>
      </c>
      <c r="I1120" s="45" t="s">
        <v>1650</v>
      </c>
      <c r="J1120" s="59" t="s">
        <v>1651</v>
      </c>
      <c r="K1120" s="72">
        <v>8126265.3800000008</v>
      </c>
      <c r="L1120" s="72">
        <v>9363600.0163439997</v>
      </c>
      <c r="M1120" s="72">
        <f>IFERROR(VLOOKUP(C1120,'CapEx by WBS and CSA'!$A$3:$P$372,16,FALSE),0)</f>
        <v>47090731.802759662</v>
      </c>
      <c r="N1120" s="71"/>
      <c r="O1120" s="45" t="s">
        <v>2108</v>
      </c>
      <c r="P1120" s="45" t="s">
        <v>2753</v>
      </c>
    </row>
    <row r="1121" spans="1:16" s="41" customFormat="1" x14ac:dyDescent="0.25">
      <c r="A1121" s="41" t="str">
        <f>IFERROR(VLOOKUP($C1121,'CapEx by WBS and CSA'!$A$3:$C$372,2,FALSE),0)</f>
        <v>CSA0123</v>
      </c>
      <c r="B1121" s="41" t="str">
        <f>IFERROR(VLOOKUP($C1121,'CapEx by WBS and CSA'!$A$3:$C$372,3,FALSE),0)</f>
        <v>Pipeline Mod: Integrity Management &amp; Accelerated Actions</v>
      </c>
      <c r="C1121" s="46" t="s">
        <v>375</v>
      </c>
      <c r="D1121" s="46">
        <v>3083</v>
      </c>
      <c r="E1121" s="46" t="s">
        <v>1110</v>
      </c>
      <c r="F1121" s="46" t="s">
        <v>1112</v>
      </c>
      <c r="G1121" s="46" t="s">
        <v>779</v>
      </c>
      <c r="H1121" s="46" t="s">
        <v>2093</v>
      </c>
      <c r="I1121" s="45" t="s">
        <v>1650</v>
      </c>
      <c r="J1121" s="59" t="s">
        <v>1651</v>
      </c>
      <c r="K1121" s="72">
        <v>189975.12</v>
      </c>
      <c r="L1121" s="72">
        <v>309000.43547800003</v>
      </c>
      <c r="M1121" s="72">
        <f>IFERROR(VLOOKUP(C1121,'CapEx by WBS and CSA'!$A$3:$P$372,16,FALSE),0)</f>
        <v>1681540.9999999991</v>
      </c>
      <c r="N1121" s="71"/>
      <c r="O1121" s="45" t="s">
        <v>2108</v>
      </c>
      <c r="P1121" s="45" t="s">
        <v>2753</v>
      </c>
    </row>
    <row r="1122" spans="1:16" s="41" customFormat="1" x14ac:dyDescent="0.25">
      <c r="A1122" s="41" t="str">
        <f>IFERROR(VLOOKUP($C1122,'CapEx by WBS and CSA'!$A$3:$C$372,2,FALSE),0)</f>
        <v>CSA0123</v>
      </c>
      <c r="B1122" s="41" t="str">
        <f>IFERROR(VLOOKUP($C1122,'CapEx by WBS and CSA'!$A$3:$C$372,3,FALSE),0)</f>
        <v>Pipeline Mod: Integrity Management &amp; Accelerated Actions</v>
      </c>
      <c r="C1122" s="46" t="s">
        <v>376</v>
      </c>
      <c r="D1122" s="46">
        <v>3083</v>
      </c>
      <c r="E1122" s="46" t="s">
        <v>1110</v>
      </c>
      <c r="F1122" s="46" t="s">
        <v>1112</v>
      </c>
      <c r="G1122" s="46" t="s">
        <v>779</v>
      </c>
      <c r="H1122" s="46" t="s">
        <v>2093</v>
      </c>
      <c r="I1122" s="45" t="s">
        <v>1650</v>
      </c>
      <c r="J1122" s="59" t="s">
        <v>1651</v>
      </c>
      <c r="K1122" s="72">
        <v>4774.24</v>
      </c>
      <c r="L1122" s="72">
        <v>154499.959164</v>
      </c>
      <c r="M1122" s="72">
        <f>IFERROR(VLOOKUP(C1122,'CapEx by WBS and CSA'!$A$3:$P$372,16,FALSE),0)</f>
        <v>820269.99999999965</v>
      </c>
      <c r="N1122" s="71"/>
      <c r="O1122" s="45" t="s">
        <v>2108</v>
      </c>
      <c r="P1122" s="45" t="s">
        <v>2753</v>
      </c>
    </row>
    <row r="1123" spans="1:16" s="41" customFormat="1" x14ac:dyDescent="0.25">
      <c r="A1123" s="41" t="str">
        <f>IFERROR(VLOOKUP($C1123,'CapEx by WBS and CSA'!$A$3:$C$372,2,FALSE),0)</f>
        <v>CSA0076</v>
      </c>
      <c r="B1123" s="41" t="str">
        <f>IFERROR(VLOOKUP($C1123,'CapEx by WBS and CSA'!$A$3:$C$372,3,FALSE),0)</f>
        <v>Gas Operations</v>
      </c>
      <c r="C1123" s="46" t="s">
        <v>377</v>
      </c>
      <c r="D1123" s="46">
        <v>3083</v>
      </c>
      <c r="E1123" s="46" t="s">
        <v>1110</v>
      </c>
      <c r="F1123" s="46" t="s">
        <v>1112</v>
      </c>
      <c r="G1123" s="46" t="s">
        <v>779</v>
      </c>
      <c r="H1123" s="46" t="s">
        <v>2093</v>
      </c>
      <c r="I1123" s="45" t="s">
        <v>1650</v>
      </c>
      <c r="J1123" s="59" t="s">
        <v>1651</v>
      </c>
      <c r="K1123" s="72">
        <v>15066.630000000001</v>
      </c>
      <c r="L1123" s="72">
        <v>309000.03798600001</v>
      </c>
      <c r="M1123" s="72">
        <f>IFERROR(VLOOKUP(C1123,'CapEx by WBS and CSA'!$A$3:$P$372,16,FALSE),0)</f>
        <v>1691227.3096086469</v>
      </c>
      <c r="N1123" s="71"/>
      <c r="O1123" s="45" t="s">
        <v>2108</v>
      </c>
      <c r="P1123" s="45" t="s">
        <v>2753</v>
      </c>
    </row>
    <row r="1124" spans="1:16" s="41" customFormat="1" x14ac:dyDescent="0.25">
      <c r="A1124" s="41" t="str">
        <f>IFERROR(VLOOKUP($C1124,'CapEx by WBS and CSA'!$A$3:$C$372,2,FALSE),0)</f>
        <v>CSA0076</v>
      </c>
      <c r="B1124" s="41" t="str">
        <f>IFERROR(VLOOKUP($C1124,'CapEx by WBS and CSA'!$A$3:$C$372,3,FALSE),0)</f>
        <v>Gas Operations</v>
      </c>
      <c r="C1124" s="46" t="s">
        <v>378</v>
      </c>
      <c r="D1124" s="46">
        <v>3083</v>
      </c>
      <c r="E1124" s="46" t="s">
        <v>1110</v>
      </c>
      <c r="F1124" s="46" t="s">
        <v>1112</v>
      </c>
      <c r="G1124" s="46" t="s">
        <v>779</v>
      </c>
      <c r="H1124" s="46" t="s">
        <v>2093</v>
      </c>
      <c r="I1124" s="45" t="s">
        <v>1650</v>
      </c>
      <c r="J1124" s="59" t="s">
        <v>1651</v>
      </c>
      <c r="K1124" s="72">
        <v>37170.729999999996</v>
      </c>
      <c r="L1124" s="72">
        <v>2470000.0627979999</v>
      </c>
      <c r="M1124" s="72">
        <f>IFERROR(VLOOKUP(C1124,'CapEx by WBS and CSA'!$A$3:$P$372,16,FALSE),0)</f>
        <v>13463424.275727108</v>
      </c>
      <c r="N1124" s="71"/>
      <c r="O1124" s="45" t="s">
        <v>2108</v>
      </c>
      <c r="P1124" s="45" t="s">
        <v>2753</v>
      </c>
    </row>
    <row r="1125" spans="1:16" s="41" customFormat="1" x14ac:dyDescent="0.25">
      <c r="A1125" s="41" t="str">
        <f>IFERROR(VLOOKUP($C1125,'CapEx by WBS and CSA'!$A$3:$C$372,2,FALSE),0)</f>
        <v>CSA0131</v>
      </c>
      <c r="B1125" s="41" t="str">
        <f>IFERROR(VLOOKUP($C1125,'CapEx by WBS and CSA'!$A$3:$C$372,3,FALSE),0)</f>
        <v>Pipeline Replacement Plan - Methane Reduction Plan</v>
      </c>
      <c r="C1125" s="46" t="s">
        <v>379</v>
      </c>
      <c r="D1125" s="46">
        <v>3083</v>
      </c>
      <c r="E1125" s="46" t="s">
        <v>1110</v>
      </c>
      <c r="F1125" s="46" t="s">
        <v>1112</v>
      </c>
      <c r="G1125" s="46" t="s">
        <v>779</v>
      </c>
      <c r="H1125" s="46" t="s">
        <v>2100</v>
      </c>
      <c r="I1125" s="45" t="s">
        <v>1650</v>
      </c>
      <c r="J1125" s="59" t="s">
        <v>1651</v>
      </c>
      <c r="K1125" s="72">
        <v>3083498.75</v>
      </c>
      <c r="L1125" s="72">
        <v>1321790.3210519999</v>
      </c>
      <c r="M1125" s="72">
        <f>IFERROR(VLOOKUP(C1125,'CapEx by WBS and CSA'!$A$3:$P$372,16,FALSE),0)</f>
        <v>7950970.0000000075</v>
      </c>
      <c r="N1125" s="71"/>
      <c r="O1125" s="45" t="s">
        <v>2108</v>
      </c>
      <c r="P1125" s="45" t="s">
        <v>2753</v>
      </c>
    </row>
    <row r="1126" spans="1:16" s="41" customFormat="1" x14ac:dyDescent="0.25">
      <c r="A1126" s="41" t="str">
        <f>IFERROR(VLOOKUP($C1126,'CapEx by WBS and CSA'!$A$3:$C$372,2,FALSE),0)</f>
        <v>CSA0131</v>
      </c>
      <c r="B1126" s="41" t="str">
        <f>IFERROR(VLOOKUP($C1126,'CapEx by WBS and CSA'!$A$3:$C$372,3,FALSE),0)</f>
        <v>Pipeline Replacement Plan - Methane Reduction Plan</v>
      </c>
      <c r="C1126" s="46" t="s">
        <v>380</v>
      </c>
      <c r="D1126" s="46">
        <v>3083</v>
      </c>
      <c r="E1126" s="46" t="s">
        <v>1110</v>
      </c>
      <c r="F1126" s="46" t="s">
        <v>1112</v>
      </c>
      <c r="G1126" s="46" t="s">
        <v>779</v>
      </c>
      <c r="H1126" s="46" t="s">
        <v>2100</v>
      </c>
      <c r="I1126" s="45" t="s">
        <v>1650</v>
      </c>
      <c r="J1126" s="59" t="s">
        <v>1651</v>
      </c>
      <c r="K1126" s="72">
        <v>512364.6</v>
      </c>
      <c r="L1126" s="72">
        <v>478209.95291400002</v>
      </c>
      <c r="M1126" s="72">
        <f>IFERROR(VLOOKUP(C1126,'CapEx by WBS and CSA'!$A$3:$P$372,16,FALSE),0)</f>
        <v>2607940.0000000005</v>
      </c>
      <c r="N1126" s="71"/>
      <c r="O1126" s="45" t="s">
        <v>2108</v>
      </c>
      <c r="P1126" s="45" t="s">
        <v>2753</v>
      </c>
    </row>
    <row r="1127" spans="1:16" s="41" customFormat="1" x14ac:dyDescent="0.25">
      <c r="A1127" s="41">
        <f>IFERROR(VLOOKUP($C1127,'CapEx by WBS and CSA'!$A$3:$C$372,2,FALSE),0)</f>
        <v>0</v>
      </c>
      <c r="B1127" s="41">
        <f>IFERROR(VLOOKUP($C1127,'CapEx by WBS and CSA'!$A$3:$C$372,3,FALSE),0)</f>
        <v>0</v>
      </c>
      <c r="C1127" s="46" t="s">
        <v>3109</v>
      </c>
      <c r="D1127" s="46">
        <v>4022</v>
      </c>
      <c r="E1127" s="46" t="s">
        <v>1178</v>
      </c>
      <c r="F1127" s="46" t="s">
        <v>1112</v>
      </c>
      <c r="G1127" s="46" t="s">
        <v>779</v>
      </c>
      <c r="H1127" s="46" t="s">
        <v>2093</v>
      </c>
      <c r="I1127" s="45" t="s">
        <v>1650</v>
      </c>
      <c r="J1127" s="59" t="s">
        <v>1651</v>
      </c>
      <c r="K1127" s="72">
        <v>-28989.96</v>
      </c>
      <c r="L1127" s="72">
        <v>0</v>
      </c>
      <c r="M1127" s="72">
        <f>IFERROR(VLOOKUP(C1127,'CapEx by WBS and CSA'!$A$3:$P$372,16,FALSE),0)</f>
        <v>0</v>
      </c>
      <c r="N1127" s="71"/>
      <c r="O1127" s="45" t="s">
        <v>2108</v>
      </c>
      <c r="P1127" s="45" t="s">
        <v>2753</v>
      </c>
    </row>
    <row r="1128" spans="1:16" s="41" customFormat="1" x14ac:dyDescent="0.25">
      <c r="A1128" s="41">
        <f>IFERROR(VLOOKUP($C1128,'CapEx by WBS and CSA'!$A$3:$C$372,2,FALSE),0)</f>
        <v>0</v>
      </c>
      <c r="B1128" s="41">
        <f>IFERROR(VLOOKUP($C1128,'CapEx by WBS and CSA'!$A$3:$C$372,3,FALSE),0)</f>
        <v>0</v>
      </c>
      <c r="C1128" s="46" t="s">
        <v>3110</v>
      </c>
      <c r="D1128" s="46">
        <v>4580</v>
      </c>
      <c r="E1128" s="46" t="s">
        <v>1140</v>
      </c>
      <c r="F1128" s="46" t="s">
        <v>1142</v>
      </c>
      <c r="G1128" s="46" t="s">
        <v>779</v>
      </c>
      <c r="H1128" s="46" t="s">
        <v>2117</v>
      </c>
      <c r="I1128" s="45" t="s">
        <v>1650</v>
      </c>
      <c r="J1128" s="59" t="s">
        <v>1651</v>
      </c>
      <c r="K1128" s="72">
        <v>0</v>
      </c>
      <c r="L1128" s="72">
        <v>0</v>
      </c>
      <c r="M1128" s="72">
        <f>IFERROR(VLOOKUP(C1128,'CapEx by WBS and CSA'!$A$3:$P$372,16,FALSE),0)</f>
        <v>0</v>
      </c>
      <c r="N1128" s="71"/>
      <c r="O1128" s="45" t="s">
        <v>2108</v>
      </c>
      <c r="P1128" s="45" t="s">
        <v>2753</v>
      </c>
    </row>
    <row r="1129" spans="1:16" s="41" customFormat="1" x14ac:dyDescent="0.25">
      <c r="A1129" s="41" t="str">
        <f>IFERROR(VLOOKUP($C1129,'CapEx by WBS and CSA'!$A$3:$C$372,2,FALSE),0)</f>
        <v>CSA0127</v>
      </c>
      <c r="B1129" s="41" t="str">
        <f>IFERROR(VLOOKUP($C1129,'CapEx by WBS and CSA'!$A$3:$C$372,3,FALSE),0)</f>
        <v>Pipeline Mod: System Reliability</v>
      </c>
      <c r="C1129" s="46" t="s">
        <v>381</v>
      </c>
      <c r="D1129" s="46">
        <v>4588</v>
      </c>
      <c r="E1129" s="46" t="s">
        <v>1381</v>
      </c>
      <c r="F1129" s="46" t="s">
        <v>1112</v>
      </c>
      <c r="G1129" s="46" t="s">
        <v>779</v>
      </c>
      <c r="H1129" s="46" t="s">
        <v>2093</v>
      </c>
      <c r="I1129" s="45" t="s">
        <v>1638</v>
      </c>
      <c r="J1129" s="59" t="s">
        <v>2118</v>
      </c>
      <c r="K1129" s="72">
        <v>114489.26999999999</v>
      </c>
      <c r="L1129" s="72">
        <v>29999.991977999998</v>
      </c>
      <c r="M1129" s="72">
        <f>IFERROR(VLOOKUP(C1129,'CapEx by WBS and CSA'!$A$3:$P$372,16,FALSE),0)</f>
        <v>121274.54175317772</v>
      </c>
      <c r="N1129" s="71"/>
      <c r="O1129" s="71"/>
      <c r="P1129" s="45" t="s">
        <v>2763</v>
      </c>
    </row>
    <row r="1130" spans="1:16" s="41" customFormat="1" x14ac:dyDescent="0.25">
      <c r="A1130" s="41" t="str">
        <f>IFERROR(VLOOKUP($C1130,'CapEx by WBS and CSA'!$A$3:$C$372,2,FALSE),0)</f>
        <v>CSA0123</v>
      </c>
      <c r="B1130" s="41" t="str">
        <f>IFERROR(VLOOKUP($C1130,'CapEx by WBS and CSA'!$A$3:$C$372,3,FALSE),0)</f>
        <v>Pipeline Mod: Integrity Management &amp; Accelerated Actions</v>
      </c>
      <c r="C1130" s="46" t="s">
        <v>382</v>
      </c>
      <c r="D1130" s="46">
        <v>4588</v>
      </c>
      <c r="E1130" s="46" t="s">
        <v>1381</v>
      </c>
      <c r="F1130" s="46" t="s">
        <v>1112</v>
      </c>
      <c r="G1130" s="46" t="s">
        <v>779</v>
      </c>
      <c r="H1130" s="46" t="s">
        <v>2093</v>
      </c>
      <c r="I1130" s="45" t="s">
        <v>1638</v>
      </c>
      <c r="J1130" s="59" t="s">
        <v>2118</v>
      </c>
      <c r="K1130" s="72">
        <v>164314.98000000001</v>
      </c>
      <c r="L1130" s="72">
        <v>199999.461006</v>
      </c>
      <c r="M1130" s="72">
        <f>IFERROR(VLOOKUP(C1130,'CapEx by WBS and CSA'!$A$3:$P$372,16,FALSE),0)</f>
        <v>1000000.0000000034</v>
      </c>
      <c r="N1130" s="71"/>
      <c r="O1130" s="71"/>
      <c r="P1130" s="45" t="s">
        <v>2763</v>
      </c>
    </row>
    <row r="1131" spans="1:16" s="41" customFormat="1" x14ac:dyDescent="0.25">
      <c r="A1131" s="41">
        <f>IFERROR(VLOOKUP($C1131,'CapEx by WBS and CSA'!$A$3:$C$372,2,FALSE),0)</f>
        <v>0</v>
      </c>
      <c r="B1131" s="41">
        <f>IFERROR(VLOOKUP($C1131,'CapEx by WBS and CSA'!$A$3:$C$372,3,FALSE),0)</f>
        <v>0</v>
      </c>
      <c r="C1131" s="46" t="s">
        <v>3111</v>
      </c>
      <c r="D1131" s="46">
        <v>4022</v>
      </c>
      <c r="E1131" s="46" t="s">
        <v>1178</v>
      </c>
      <c r="F1131" s="46" t="s">
        <v>1112</v>
      </c>
      <c r="G1131" s="46" t="s">
        <v>779</v>
      </c>
      <c r="H1131" s="46" t="s">
        <v>2093</v>
      </c>
      <c r="I1131" s="45" t="s">
        <v>1650</v>
      </c>
      <c r="J1131" s="59" t="s">
        <v>1651</v>
      </c>
      <c r="K1131" s="72">
        <v>0</v>
      </c>
      <c r="L1131" s="72">
        <v>0</v>
      </c>
      <c r="M1131" s="72">
        <f>IFERROR(VLOOKUP(C1131,'CapEx by WBS and CSA'!$A$3:$P$372,16,FALSE),0)</f>
        <v>0</v>
      </c>
      <c r="N1131" s="71"/>
      <c r="O1131" s="45" t="s">
        <v>2108</v>
      </c>
      <c r="P1131" s="45" t="s">
        <v>2753</v>
      </c>
    </row>
    <row r="1132" spans="1:16" s="41" customFormat="1" x14ac:dyDescent="0.25">
      <c r="A1132" s="41" t="str">
        <f>IFERROR(VLOOKUP($C1132,'CapEx by WBS and CSA'!$A$3:$C$372,2,FALSE),0)</f>
        <v>CSA0127</v>
      </c>
      <c r="B1132" s="41" t="str">
        <f>IFERROR(VLOOKUP($C1132,'CapEx by WBS and CSA'!$A$3:$C$372,3,FALSE),0)</f>
        <v>Pipeline Mod: System Reliability</v>
      </c>
      <c r="C1132" s="46" t="s">
        <v>383</v>
      </c>
      <c r="D1132" s="46">
        <v>4588</v>
      </c>
      <c r="E1132" s="46" t="s">
        <v>1381</v>
      </c>
      <c r="F1132" s="46" t="s">
        <v>1112</v>
      </c>
      <c r="G1132" s="46" t="s">
        <v>779</v>
      </c>
      <c r="H1132" s="46" t="s">
        <v>2093</v>
      </c>
      <c r="I1132" s="45" t="s">
        <v>1638</v>
      </c>
      <c r="J1132" s="59" t="s">
        <v>3112</v>
      </c>
      <c r="K1132" s="72">
        <v>3845778.2</v>
      </c>
      <c r="L1132" s="72">
        <v>5500000.093506</v>
      </c>
      <c r="M1132" s="72">
        <f>IFERROR(VLOOKUP(C1132,'CapEx by WBS and CSA'!$A$3:$P$372,16,FALSE),0)</f>
        <v>13108056.905665247</v>
      </c>
      <c r="N1132" s="71"/>
      <c r="O1132" s="71"/>
      <c r="P1132" s="45" t="s">
        <v>2763</v>
      </c>
    </row>
    <row r="1133" spans="1:16" s="41" customFormat="1" x14ac:dyDescent="0.25">
      <c r="A1133" s="41" t="str">
        <f>IFERROR(VLOOKUP($C1133,'CapEx by WBS and CSA'!$A$3:$C$372,2,FALSE),0)</f>
        <v>CSA0127</v>
      </c>
      <c r="B1133" s="41" t="str">
        <f>IFERROR(VLOOKUP($C1133,'CapEx by WBS and CSA'!$A$3:$C$372,3,FALSE),0)</f>
        <v>Pipeline Mod: System Reliability</v>
      </c>
      <c r="C1133" s="46" t="s">
        <v>384</v>
      </c>
      <c r="D1133" s="46">
        <v>4588</v>
      </c>
      <c r="E1133" s="46" t="s">
        <v>1381</v>
      </c>
      <c r="F1133" s="46" t="s">
        <v>1112</v>
      </c>
      <c r="G1133" s="46" t="s">
        <v>779</v>
      </c>
      <c r="H1133" s="46" t="s">
        <v>2093</v>
      </c>
      <c r="I1133" s="45" t="s">
        <v>1638</v>
      </c>
      <c r="J1133" s="59" t="s">
        <v>3113</v>
      </c>
      <c r="K1133" s="72">
        <v>1124201.96</v>
      </c>
      <c r="L1133" s="72">
        <v>5836398.0992232002</v>
      </c>
      <c r="M1133" s="72">
        <f>IFERROR(VLOOKUP(C1133,'CapEx by WBS and CSA'!$A$3:$P$372,16,FALSE),0)</f>
        <v>34120972.555968277</v>
      </c>
      <c r="N1133" s="71"/>
      <c r="O1133" s="71"/>
      <c r="P1133" s="45" t="s">
        <v>2763</v>
      </c>
    </row>
    <row r="1134" spans="1:16" s="41" customFormat="1" x14ac:dyDescent="0.25">
      <c r="A1134" s="41">
        <f>IFERROR(VLOOKUP($C1134,'CapEx by WBS and CSA'!$A$3:$C$372,2,FALSE),0)</f>
        <v>0</v>
      </c>
      <c r="B1134" s="41">
        <f>IFERROR(VLOOKUP($C1134,'CapEx by WBS and CSA'!$A$3:$C$372,3,FALSE),0)</f>
        <v>0</v>
      </c>
      <c r="C1134" s="46" t="s">
        <v>3114</v>
      </c>
      <c r="D1134" s="46">
        <v>4588</v>
      </c>
      <c r="E1134" s="46" t="s">
        <v>1381</v>
      </c>
      <c r="F1134" s="46" t="s">
        <v>1112</v>
      </c>
      <c r="G1134" s="46" t="s">
        <v>779</v>
      </c>
      <c r="H1134" s="46" t="s">
        <v>2093</v>
      </c>
      <c r="I1134" s="45" t="s">
        <v>1633</v>
      </c>
      <c r="J1134" s="59">
        <v>44896</v>
      </c>
      <c r="K1134" s="72">
        <v>0</v>
      </c>
      <c r="L1134" s="72">
        <v>0</v>
      </c>
      <c r="M1134" s="72">
        <f>IFERROR(VLOOKUP(C1134,'CapEx by WBS and CSA'!$A$3:$P$372,16,FALSE),0)</f>
        <v>0</v>
      </c>
      <c r="N1134" s="71"/>
      <c r="O1134" s="71"/>
      <c r="P1134" s="45" t="s">
        <v>2763</v>
      </c>
    </row>
    <row r="1135" spans="1:16" s="41" customFormat="1" x14ac:dyDescent="0.25">
      <c r="A1135" s="41">
        <f>IFERROR(VLOOKUP($C1135,'CapEx by WBS and CSA'!$A$3:$C$372,2,FALSE),0)</f>
        <v>0</v>
      </c>
      <c r="B1135" s="41">
        <f>IFERROR(VLOOKUP($C1135,'CapEx by WBS and CSA'!$A$3:$C$372,3,FALSE),0)</f>
        <v>0</v>
      </c>
      <c r="C1135" s="46" t="s">
        <v>3115</v>
      </c>
      <c r="D1135" s="46">
        <v>4588</v>
      </c>
      <c r="E1135" s="46" t="s">
        <v>1381</v>
      </c>
      <c r="F1135" s="46" t="s">
        <v>1112</v>
      </c>
      <c r="G1135" s="46" t="s">
        <v>779</v>
      </c>
      <c r="H1135" s="46" t="s">
        <v>2117</v>
      </c>
      <c r="I1135" s="45" t="s">
        <v>1650</v>
      </c>
      <c r="J1135" s="59" t="s">
        <v>1651</v>
      </c>
      <c r="K1135" s="72">
        <v>0</v>
      </c>
      <c r="L1135" s="72">
        <v>0</v>
      </c>
      <c r="M1135" s="72">
        <f>IFERROR(VLOOKUP(C1135,'CapEx by WBS and CSA'!$A$3:$P$372,16,FALSE),0)</f>
        <v>0</v>
      </c>
      <c r="N1135" s="71"/>
      <c r="O1135" s="45" t="s">
        <v>2108</v>
      </c>
      <c r="P1135" s="45" t="s">
        <v>2753</v>
      </c>
    </row>
    <row r="1136" spans="1:16" s="41" customFormat="1" x14ac:dyDescent="0.25">
      <c r="A1136" s="41" t="str">
        <f>IFERROR(VLOOKUP($C1136,'CapEx by WBS and CSA'!$A$3:$C$372,2,FALSE),0)</f>
        <v>CSA0079</v>
      </c>
      <c r="B1136" s="41" t="str">
        <f>IFERROR(VLOOKUP($C1136,'CapEx by WBS and CSA'!$A$3:$C$372,3,FALSE),0)</f>
        <v>Gas Initiation Major Projects</v>
      </c>
      <c r="C1136" s="46" t="s">
        <v>385</v>
      </c>
      <c r="D1136" s="46">
        <v>4022</v>
      </c>
      <c r="E1136" s="46" t="s">
        <v>1178</v>
      </c>
      <c r="F1136" s="46" t="s">
        <v>1112</v>
      </c>
      <c r="G1136" s="46" t="s">
        <v>779</v>
      </c>
      <c r="H1136" s="46" t="s">
        <v>2089</v>
      </c>
      <c r="I1136" s="45" t="s">
        <v>1650</v>
      </c>
      <c r="J1136" s="59" t="s">
        <v>1651</v>
      </c>
      <c r="K1136" s="72">
        <v>0</v>
      </c>
      <c r="L1136" s="72">
        <v>1999999.9413900001</v>
      </c>
      <c r="M1136" s="72">
        <f>IFERROR(VLOOKUP(C1136,'CapEx by WBS and CSA'!$A$3:$P$372,16,FALSE),0)</f>
        <v>15588026.292528328</v>
      </c>
      <c r="N1136" s="45" t="s">
        <v>3004</v>
      </c>
      <c r="O1136" s="45" t="s">
        <v>2108</v>
      </c>
      <c r="P1136" s="45" t="s">
        <v>3005</v>
      </c>
    </row>
    <row r="1137" spans="1:16" s="41" customFormat="1" x14ac:dyDescent="0.25">
      <c r="A1137" s="41">
        <f>IFERROR(VLOOKUP($C1137,'CapEx by WBS and CSA'!$A$3:$C$372,2,FALSE),0)</f>
        <v>0</v>
      </c>
      <c r="B1137" s="41">
        <f>IFERROR(VLOOKUP($C1137,'CapEx by WBS and CSA'!$A$3:$C$372,3,FALSE),0)</f>
        <v>0</v>
      </c>
      <c r="C1137" s="46" t="s">
        <v>3116</v>
      </c>
      <c r="D1137" s="46">
        <v>3083</v>
      </c>
      <c r="E1137" s="46" t="s">
        <v>1110</v>
      </c>
      <c r="F1137" s="46" t="s">
        <v>1112</v>
      </c>
      <c r="G1137" s="46" t="s">
        <v>779</v>
      </c>
      <c r="H1137" s="46" t="s">
        <v>2135</v>
      </c>
      <c r="I1137" s="45" t="s">
        <v>1650</v>
      </c>
      <c r="J1137" s="59" t="s">
        <v>1651</v>
      </c>
      <c r="K1137" s="72">
        <v>767843.54999999993</v>
      </c>
      <c r="L1137" s="72">
        <v>0</v>
      </c>
      <c r="M1137" s="72">
        <f>IFERROR(VLOOKUP(C1137,'CapEx by WBS and CSA'!$A$3:$P$372,16,FALSE),0)</f>
        <v>0</v>
      </c>
      <c r="N1137" s="71"/>
      <c r="O1137" s="45" t="s">
        <v>2108</v>
      </c>
      <c r="P1137" s="45" t="s">
        <v>2753</v>
      </c>
    </row>
    <row r="1138" spans="1:16" s="41" customFormat="1" x14ac:dyDescent="0.25">
      <c r="A1138" s="41">
        <f>IFERROR(VLOOKUP($C1138,'CapEx by WBS and CSA'!$A$3:$C$372,2,FALSE),0)</f>
        <v>0</v>
      </c>
      <c r="B1138" s="41">
        <f>IFERROR(VLOOKUP($C1138,'CapEx by WBS and CSA'!$A$3:$C$372,3,FALSE),0)</f>
        <v>0</v>
      </c>
      <c r="C1138" s="46" t="s">
        <v>3117</v>
      </c>
      <c r="D1138" s="46">
        <v>4160</v>
      </c>
      <c r="E1138" s="46" t="s">
        <v>1197</v>
      </c>
      <c r="F1138" s="46" t="s">
        <v>709</v>
      </c>
      <c r="G1138" s="46" t="s">
        <v>711</v>
      </c>
      <c r="H1138" s="46" t="s">
        <v>2100</v>
      </c>
      <c r="I1138" s="45" t="s">
        <v>1650</v>
      </c>
      <c r="J1138" s="59" t="s">
        <v>1651</v>
      </c>
      <c r="K1138" s="72">
        <v>0</v>
      </c>
      <c r="L1138" s="72">
        <v>0</v>
      </c>
      <c r="M1138" s="72">
        <f>IFERROR(VLOOKUP(C1138,'CapEx by WBS and CSA'!$A$3:$P$372,16,FALSE),0)</f>
        <v>0</v>
      </c>
      <c r="N1138" s="71"/>
      <c r="O1138" s="45" t="s">
        <v>2146</v>
      </c>
      <c r="P1138" s="45" t="s">
        <v>3118</v>
      </c>
    </row>
    <row r="1139" spans="1:16" s="41" customFormat="1" x14ac:dyDescent="0.25">
      <c r="A1139" s="41" t="str">
        <f>IFERROR(VLOOKUP($C1139,'CapEx by WBS and CSA'!$A$3:$C$372,2,FALSE),0)</f>
        <v>CSA0126</v>
      </c>
      <c r="B1139" s="41" t="str">
        <f>IFERROR(VLOOKUP($C1139,'CapEx by WBS and CSA'!$A$3:$C$372,3,FALSE),0)</f>
        <v>Pipeline Mod: Enhanced Methane Emissions Reduction</v>
      </c>
      <c r="C1139" s="46" t="s">
        <v>386</v>
      </c>
      <c r="D1139" s="46">
        <v>4588</v>
      </c>
      <c r="E1139" s="46" t="s">
        <v>1381</v>
      </c>
      <c r="F1139" s="46" t="s">
        <v>1112</v>
      </c>
      <c r="G1139" s="46" t="s">
        <v>779</v>
      </c>
      <c r="H1139" s="46" t="s">
        <v>2135</v>
      </c>
      <c r="I1139" s="45" t="s">
        <v>1650</v>
      </c>
      <c r="J1139" s="59" t="s">
        <v>1696</v>
      </c>
      <c r="K1139" s="72">
        <v>1922397.48</v>
      </c>
      <c r="L1139" s="72">
        <v>0</v>
      </c>
      <c r="M1139" s="72">
        <f>IFERROR(VLOOKUP(C1139,'CapEx by WBS and CSA'!$A$3:$P$372,16,FALSE),0)</f>
        <v>10241064.062939988</v>
      </c>
      <c r="N1139" s="71"/>
      <c r="O1139" s="71"/>
      <c r="P1139" s="71"/>
    </row>
    <row r="1140" spans="1:16" s="41" customFormat="1" x14ac:dyDescent="0.25">
      <c r="A1140" s="41" t="str">
        <f>IFERROR(VLOOKUP($C1140,'CapEx by WBS and CSA'!$A$3:$C$372,2,FALSE),0)</f>
        <v>CSA0124</v>
      </c>
      <c r="B1140" s="41" t="str">
        <f>IFERROR(VLOOKUP($C1140,'CapEx by WBS and CSA'!$A$3:$C$372,3,FALSE),0)</f>
        <v>Pipeline Mod: Digital Monitoring</v>
      </c>
      <c r="C1140" s="46" t="s">
        <v>387</v>
      </c>
      <c r="D1140" s="46">
        <v>4588</v>
      </c>
      <c r="E1140" s="46" t="s">
        <v>1381</v>
      </c>
      <c r="F1140" s="46" t="s">
        <v>1112</v>
      </c>
      <c r="G1140" s="46" t="s">
        <v>779</v>
      </c>
      <c r="H1140" s="46" t="s">
        <v>2129</v>
      </c>
      <c r="I1140" s="45" t="s">
        <v>1638</v>
      </c>
      <c r="J1140" s="59" t="s">
        <v>2118</v>
      </c>
      <c r="K1140" s="72">
        <v>204427.83999999997</v>
      </c>
      <c r="L1140" s="72">
        <v>1299999.9587399999</v>
      </c>
      <c r="M1140" s="72">
        <f>IFERROR(VLOOKUP(C1140,'CapEx by WBS and CSA'!$A$3:$P$372,16,FALSE),0)</f>
        <v>6506651.819078221</v>
      </c>
      <c r="N1140" s="71"/>
      <c r="O1140" s="71"/>
      <c r="P1140" s="45" t="s">
        <v>2763</v>
      </c>
    </row>
    <row r="1141" spans="1:16" s="41" customFormat="1" x14ac:dyDescent="0.25">
      <c r="A1141" s="41" t="str">
        <f>IFERROR(VLOOKUP($C1141,'CapEx by WBS and CSA'!$A$3:$C$372,2,FALSE),0)</f>
        <v>CSA0125</v>
      </c>
      <c r="B1141" s="41" t="str">
        <f>IFERROR(VLOOKUP($C1141,'CapEx by WBS and CSA'!$A$3:$C$372,3,FALSE),0)</f>
        <v>Pipeline Mod: Alternative Fuels Readiness</v>
      </c>
      <c r="C1141" s="46" t="s">
        <v>388</v>
      </c>
      <c r="D1141" s="46">
        <v>4588</v>
      </c>
      <c r="E1141" s="46" t="s">
        <v>1381</v>
      </c>
      <c r="F1141" s="46" t="s">
        <v>1112</v>
      </c>
      <c r="G1141" s="46" t="s">
        <v>779</v>
      </c>
      <c r="H1141" s="46" t="s">
        <v>2100</v>
      </c>
      <c r="I1141" s="45" t="s">
        <v>1650</v>
      </c>
      <c r="J1141" s="59" t="s">
        <v>1696</v>
      </c>
      <c r="K1141" s="72">
        <v>5119.87</v>
      </c>
      <c r="L1141" s="72">
        <v>6849999.999144</v>
      </c>
      <c r="M1141" s="72">
        <f>IFERROR(VLOOKUP(C1141,'CapEx by WBS and CSA'!$A$3:$P$372,16,FALSE),0)</f>
        <v>6646985.768068634</v>
      </c>
      <c r="N1141" s="71"/>
      <c r="O1141" s="71"/>
      <c r="P1141" s="71"/>
    </row>
    <row r="1142" spans="1:16" s="41" customFormat="1" x14ac:dyDescent="0.25">
      <c r="A1142" s="41" t="str">
        <f>IFERROR(VLOOKUP($C1142,'CapEx by WBS and CSA'!$A$3:$C$372,2,FALSE),0)</f>
        <v>CSA0123</v>
      </c>
      <c r="B1142" s="41" t="str">
        <f>IFERROR(VLOOKUP($C1142,'CapEx by WBS and CSA'!$A$3:$C$372,3,FALSE),0)</f>
        <v>Pipeline Mod: Integrity Management &amp; Accelerated Actions</v>
      </c>
      <c r="C1142" s="46" t="s">
        <v>389</v>
      </c>
      <c r="D1142" s="46">
        <v>4588</v>
      </c>
      <c r="E1142" s="46" t="s">
        <v>1381</v>
      </c>
      <c r="F1142" s="46" t="s">
        <v>1112</v>
      </c>
      <c r="G1142" s="46" t="s">
        <v>779</v>
      </c>
      <c r="H1142" s="46" t="s">
        <v>2113</v>
      </c>
      <c r="I1142" s="45" t="s">
        <v>1650</v>
      </c>
      <c r="J1142" s="59" t="s">
        <v>1651</v>
      </c>
      <c r="K1142" s="72">
        <v>1431.06</v>
      </c>
      <c r="L1142" s="72">
        <v>0</v>
      </c>
      <c r="M1142" s="72">
        <f>IFERROR(VLOOKUP(C1142,'CapEx by WBS and CSA'!$A$3:$P$372,16,FALSE),0)</f>
        <v>3794799.9999999986</v>
      </c>
      <c r="N1142" s="71"/>
      <c r="O1142" s="45" t="s">
        <v>2108</v>
      </c>
      <c r="P1142" s="45" t="s">
        <v>2753</v>
      </c>
    </row>
    <row r="1143" spans="1:16" s="41" customFormat="1" x14ac:dyDescent="0.25">
      <c r="A1143" s="41">
        <f>IFERROR(VLOOKUP($C1143,'CapEx by WBS and CSA'!$A$3:$C$372,2,FALSE),0)</f>
        <v>0</v>
      </c>
      <c r="B1143" s="41">
        <f>IFERROR(VLOOKUP($C1143,'CapEx by WBS and CSA'!$A$3:$C$372,3,FALSE),0)</f>
        <v>0</v>
      </c>
      <c r="C1143" s="46" t="s">
        <v>3119</v>
      </c>
      <c r="D1143" s="46">
        <v>5150</v>
      </c>
      <c r="E1143" s="46" t="s">
        <v>1429</v>
      </c>
      <c r="F1143" s="46" t="s">
        <v>1093</v>
      </c>
      <c r="G1143" s="46" t="s">
        <v>1035</v>
      </c>
      <c r="H1143" s="46" t="s">
        <v>2117</v>
      </c>
      <c r="I1143" s="45">
        <v>0</v>
      </c>
      <c r="J1143" s="71"/>
      <c r="K1143" s="72">
        <v>0</v>
      </c>
      <c r="L1143" s="72">
        <v>0</v>
      </c>
      <c r="M1143" s="72">
        <f>IFERROR(VLOOKUP(C1143,'CapEx by WBS and CSA'!$A$3:$P$372,16,FALSE),0)</f>
        <v>0</v>
      </c>
      <c r="N1143" s="45" t="s">
        <v>2094</v>
      </c>
      <c r="O1143" s="45" t="s">
        <v>2091</v>
      </c>
      <c r="P1143" s="71"/>
    </row>
    <row r="1144" spans="1:16" s="41" customFormat="1" x14ac:dyDescent="0.25">
      <c r="A1144" s="41">
        <f>IFERROR(VLOOKUP($C1144,'CapEx by WBS and CSA'!$A$3:$C$372,2,FALSE),0)</f>
        <v>0</v>
      </c>
      <c r="B1144" s="41">
        <f>IFERROR(VLOOKUP($C1144,'CapEx by WBS and CSA'!$A$3:$C$372,3,FALSE),0)</f>
        <v>0</v>
      </c>
      <c r="C1144" s="46" t="s">
        <v>3120</v>
      </c>
      <c r="D1144" s="46">
        <v>5150</v>
      </c>
      <c r="E1144" s="46" t="s">
        <v>1429</v>
      </c>
      <c r="F1144" s="46" t="s">
        <v>1093</v>
      </c>
      <c r="G1144" s="46" t="s">
        <v>1035</v>
      </c>
      <c r="H1144" s="46" t="s">
        <v>2117</v>
      </c>
      <c r="I1144" s="45" t="s">
        <v>1633</v>
      </c>
      <c r="J1144" s="59">
        <v>44531</v>
      </c>
      <c r="K1144" s="72">
        <v>0</v>
      </c>
      <c r="L1144" s="72">
        <v>0</v>
      </c>
      <c r="M1144" s="72">
        <f>IFERROR(VLOOKUP(C1144,'CapEx by WBS and CSA'!$A$3:$P$372,16,FALSE),0)</f>
        <v>0</v>
      </c>
      <c r="N1144" s="45" t="s">
        <v>2094</v>
      </c>
      <c r="O1144" s="45" t="s">
        <v>2091</v>
      </c>
      <c r="P1144" s="71"/>
    </row>
    <row r="1145" spans="1:16" s="41" customFormat="1" x14ac:dyDescent="0.25">
      <c r="A1145" s="41">
        <f>IFERROR(VLOOKUP($C1145,'CapEx by WBS and CSA'!$A$3:$C$372,2,FALSE),0)</f>
        <v>0</v>
      </c>
      <c r="B1145" s="41">
        <f>IFERROR(VLOOKUP($C1145,'CapEx by WBS and CSA'!$A$3:$C$372,3,FALSE),0)</f>
        <v>0</v>
      </c>
      <c r="C1145" s="46" t="s">
        <v>3121</v>
      </c>
      <c r="D1145" s="46">
        <v>4022</v>
      </c>
      <c r="E1145" s="46" t="s">
        <v>1178</v>
      </c>
      <c r="F1145" s="46" t="s">
        <v>1112</v>
      </c>
      <c r="G1145" s="46" t="s">
        <v>779</v>
      </c>
      <c r="H1145" s="46" t="s">
        <v>2197</v>
      </c>
      <c r="I1145" s="45">
        <v>0</v>
      </c>
      <c r="J1145" s="71"/>
      <c r="K1145" s="72">
        <v>0</v>
      </c>
      <c r="L1145" s="72">
        <v>0</v>
      </c>
      <c r="M1145" s="72">
        <f>IFERROR(VLOOKUP(C1145,'CapEx by WBS and CSA'!$A$3:$P$372,16,FALSE),0)</f>
        <v>0</v>
      </c>
      <c r="N1145" s="45" t="s">
        <v>2094</v>
      </c>
      <c r="O1145" s="45" t="s">
        <v>2091</v>
      </c>
      <c r="P1145" s="71"/>
    </row>
    <row r="1146" spans="1:16" s="41" customFormat="1" x14ac:dyDescent="0.25">
      <c r="A1146" s="41">
        <f>IFERROR(VLOOKUP($C1146,'CapEx by WBS and CSA'!$A$3:$C$372,2,FALSE),0)</f>
        <v>0</v>
      </c>
      <c r="B1146" s="41">
        <f>IFERROR(VLOOKUP($C1146,'CapEx by WBS and CSA'!$A$3:$C$372,3,FALSE),0)</f>
        <v>0</v>
      </c>
      <c r="C1146" s="46" t="s">
        <v>3122</v>
      </c>
      <c r="D1146" s="46">
        <v>4022</v>
      </c>
      <c r="E1146" s="46" t="s">
        <v>1178</v>
      </c>
      <c r="F1146" s="46" t="s">
        <v>1112</v>
      </c>
      <c r="G1146" s="46" t="s">
        <v>779</v>
      </c>
      <c r="H1146" s="46" t="s">
        <v>2197</v>
      </c>
      <c r="I1146" s="45">
        <v>0</v>
      </c>
      <c r="J1146" s="71"/>
      <c r="K1146" s="72">
        <v>0</v>
      </c>
      <c r="L1146" s="72">
        <v>0</v>
      </c>
      <c r="M1146" s="72">
        <f>IFERROR(VLOOKUP(C1146,'CapEx by WBS and CSA'!$A$3:$P$372,16,FALSE),0)</f>
        <v>0</v>
      </c>
      <c r="N1146" s="45" t="s">
        <v>2094</v>
      </c>
      <c r="O1146" s="45" t="s">
        <v>2091</v>
      </c>
      <c r="P1146" s="71"/>
    </row>
    <row r="1147" spans="1:16" s="41" customFormat="1" x14ac:dyDescent="0.25">
      <c r="A1147" s="41">
        <f>IFERROR(VLOOKUP($C1147,'CapEx by WBS and CSA'!$A$3:$C$372,2,FALSE),0)</f>
        <v>0</v>
      </c>
      <c r="B1147" s="41">
        <f>IFERROR(VLOOKUP($C1147,'CapEx by WBS and CSA'!$A$3:$C$372,3,FALSE),0)</f>
        <v>0</v>
      </c>
      <c r="C1147" s="46" t="s">
        <v>3123</v>
      </c>
      <c r="D1147" s="46">
        <v>5361</v>
      </c>
      <c r="E1147" s="46" t="s">
        <v>1035</v>
      </c>
      <c r="F1147" s="46" t="s">
        <v>1035</v>
      </c>
      <c r="G1147" s="46" t="s">
        <v>1035</v>
      </c>
      <c r="H1147" s="46" t="s">
        <v>2117</v>
      </c>
      <c r="I1147" s="45" t="s">
        <v>1633</v>
      </c>
      <c r="J1147" s="59">
        <v>43647</v>
      </c>
      <c r="K1147" s="72">
        <v>0</v>
      </c>
      <c r="L1147" s="72">
        <v>0</v>
      </c>
      <c r="M1147" s="72">
        <f>IFERROR(VLOOKUP(C1147,'CapEx by WBS and CSA'!$A$3:$P$372,16,FALSE),0)</f>
        <v>0</v>
      </c>
      <c r="N1147" s="45" t="s">
        <v>2094</v>
      </c>
      <c r="O1147" s="45" t="s">
        <v>2091</v>
      </c>
      <c r="P1147" s="71"/>
    </row>
    <row r="1148" spans="1:16" s="41" customFormat="1" x14ac:dyDescent="0.25">
      <c r="A1148" s="41">
        <f>IFERROR(VLOOKUP($C1148,'CapEx by WBS and CSA'!$A$3:$C$372,2,FALSE),0)</f>
        <v>0</v>
      </c>
      <c r="B1148" s="41">
        <f>IFERROR(VLOOKUP($C1148,'CapEx by WBS and CSA'!$A$3:$C$372,3,FALSE),0)</f>
        <v>0</v>
      </c>
      <c r="C1148" s="46" t="s">
        <v>3124</v>
      </c>
      <c r="D1148" s="46">
        <v>4022</v>
      </c>
      <c r="E1148" s="46" t="s">
        <v>1178</v>
      </c>
      <c r="F1148" s="46" t="s">
        <v>1112</v>
      </c>
      <c r="G1148" s="46" t="s">
        <v>779</v>
      </c>
      <c r="H1148" s="46" t="s">
        <v>2117</v>
      </c>
      <c r="I1148" s="45" t="s">
        <v>1633</v>
      </c>
      <c r="J1148" s="59">
        <v>45992</v>
      </c>
      <c r="K1148" s="72">
        <v>0</v>
      </c>
      <c r="L1148" s="72">
        <v>0</v>
      </c>
      <c r="M1148" s="72">
        <f>IFERROR(VLOOKUP(C1148,'CapEx by WBS and CSA'!$A$3:$P$372,16,FALSE),0)</f>
        <v>0</v>
      </c>
      <c r="N1148" s="71"/>
      <c r="O1148" s="45" t="s">
        <v>2108</v>
      </c>
      <c r="P1148" s="45" t="s">
        <v>2803</v>
      </c>
    </row>
    <row r="1149" spans="1:16" s="41" customFormat="1" x14ac:dyDescent="0.25">
      <c r="A1149" s="41">
        <f>IFERROR(VLOOKUP($C1149,'CapEx by WBS and CSA'!$A$3:$C$372,2,FALSE),0)</f>
        <v>0</v>
      </c>
      <c r="B1149" s="41">
        <f>IFERROR(VLOOKUP($C1149,'CapEx by WBS and CSA'!$A$3:$C$372,3,FALSE),0)</f>
        <v>0</v>
      </c>
      <c r="C1149" s="46" t="s">
        <v>3125</v>
      </c>
      <c r="D1149" s="46">
        <v>4022</v>
      </c>
      <c r="E1149" s="46" t="s">
        <v>1178</v>
      </c>
      <c r="F1149" s="46" t="s">
        <v>1112</v>
      </c>
      <c r="G1149" s="46" t="s">
        <v>779</v>
      </c>
      <c r="H1149" s="46" t="s">
        <v>2117</v>
      </c>
      <c r="I1149" s="45" t="s">
        <v>1633</v>
      </c>
      <c r="J1149" s="59">
        <v>45627</v>
      </c>
      <c r="K1149" s="72">
        <v>-13196.869999999999</v>
      </c>
      <c r="L1149" s="72">
        <v>0</v>
      </c>
      <c r="M1149" s="72">
        <f>IFERROR(VLOOKUP(C1149,'CapEx by WBS and CSA'!$A$3:$P$372,16,FALSE),0)</f>
        <v>0</v>
      </c>
      <c r="N1149" s="71"/>
      <c r="O1149" s="45" t="s">
        <v>2108</v>
      </c>
      <c r="P1149" s="45" t="s">
        <v>2803</v>
      </c>
    </row>
    <row r="1150" spans="1:16" s="41" customFormat="1" x14ac:dyDescent="0.25">
      <c r="A1150" s="41" t="str">
        <f>IFERROR(VLOOKUP($C1150,'CapEx by WBS and CSA'!$A$3:$C$372,2,FALSE),0)</f>
        <v>CSA0187</v>
      </c>
      <c r="B1150" s="41" t="str">
        <f>IFERROR(VLOOKUP($C1150,'CapEx by WBS and CSA'!$A$3:$C$372,3,FALSE),0)</f>
        <v>Electric Initiation - Covington Area Capacity</v>
      </c>
      <c r="C1150" s="46" t="s">
        <v>390</v>
      </c>
      <c r="D1150" s="46">
        <v>4022</v>
      </c>
      <c r="E1150" s="46" t="s">
        <v>1178</v>
      </c>
      <c r="F1150" s="46" t="s">
        <v>1112</v>
      </c>
      <c r="G1150" s="46" t="s">
        <v>779</v>
      </c>
      <c r="H1150" s="46" t="s">
        <v>2124</v>
      </c>
      <c r="I1150" s="45" t="s">
        <v>1633</v>
      </c>
      <c r="J1150" s="59">
        <v>47088</v>
      </c>
      <c r="K1150" s="72">
        <v>0</v>
      </c>
      <c r="L1150" s="72">
        <v>0</v>
      </c>
      <c r="M1150" s="72">
        <f>IFERROR(VLOOKUP(C1150,'CapEx by WBS and CSA'!$A$3:$P$372,16,FALSE),0)</f>
        <v>14375200.985081308</v>
      </c>
      <c r="N1150" s="71"/>
      <c r="O1150" s="45" t="s">
        <v>2108</v>
      </c>
      <c r="P1150" s="45" t="s">
        <v>2924</v>
      </c>
    </row>
    <row r="1151" spans="1:16" s="41" customFormat="1" x14ac:dyDescent="0.25">
      <c r="A1151" s="41">
        <f>IFERROR(VLOOKUP($C1151,'CapEx by WBS and CSA'!$A$3:$C$372,2,FALSE),0)</f>
        <v>0</v>
      </c>
      <c r="B1151" s="41">
        <f>IFERROR(VLOOKUP($C1151,'CapEx by WBS and CSA'!$A$3:$C$372,3,FALSE),0)</f>
        <v>0</v>
      </c>
      <c r="C1151" s="46" t="s">
        <v>3126</v>
      </c>
      <c r="D1151" s="46">
        <v>4022</v>
      </c>
      <c r="E1151" s="46" t="s">
        <v>1178</v>
      </c>
      <c r="F1151" s="46" t="s">
        <v>1112</v>
      </c>
      <c r="G1151" s="46" t="s">
        <v>779</v>
      </c>
      <c r="H1151" s="46" t="s">
        <v>2117</v>
      </c>
      <c r="I1151" s="45" t="s">
        <v>1633</v>
      </c>
      <c r="J1151" s="59">
        <v>46661</v>
      </c>
      <c r="K1151" s="72">
        <v>466371.51999999996</v>
      </c>
      <c r="L1151" s="72">
        <v>0</v>
      </c>
      <c r="M1151" s="72">
        <f>IFERROR(VLOOKUP(C1151,'CapEx by WBS and CSA'!$A$3:$P$372,16,FALSE),0)</f>
        <v>0</v>
      </c>
      <c r="N1151" s="45" t="s">
        <v>2880</v>
      </c>
      <c r="O1151" s="45" t="s">
        <v>2108</v>
      </c>
      <c r="P1151" s="45" t="s">
        <v>2946</v>
      </c>
    </row>
    <row r="1152" spans="1:16" s="41" customFormat="1" x14ac:dyDescent="0.25">
      <c r="A1152" s="41" t="str">
        <f>IFERROR(VLOOKUP($C1152,'CapEx by WBS and CSA'!$A$3:$C$372,2,FALSE),0)</f>
        <v>CSA0001</v>
      </c>
      <c r="B1152" s="41" t="str">
        <f>IFERROR(VLOOKUP($C1152,'CapEx by WBS and CSA'!$A$3:$C$372,3,FALSE),0)</f>
        <v>Bainbridge Tlines Trans</v>
      </c>
      <c r="C1152" s="46" t="s">
        <v>391</v>
      </c>
      <c r="D1152" s="46">
        <v>4022</v>
      </c>
      <c r="E1152" s="46" t="s">
        <v>1178</v>
      </c>
      <c r="F1152" s="46" t="s">
        <v>1112</v>
      </c>
      <c r="G1152" s="46" t="s">
        <v>779</v>
      </c>
      <c r="H1152" s="46" t="s">
        <v>2117</v>
      </c>
      <c r="I1152" s="45" t="s">
        <v>1633</v>
      </c>
      <c r="J1152" s="59">
        <v>46661</v>
      </c>
      <c r="K1152" s="72">
        <v>2374836.38</v>
      </c>
      <c r="L1152" s="72">
        <v>5906000</v>
      </c>
      <c r="M1152" s="72">
        <f>IFERROR(VLOOKUP(C1152,'CapEx by WBS and CSA'!$A$3:$P$372,16,FALSE),0)</f>
        <v>19469027.694034748</v>
      </c>
      <c r="N1152" s="45" t="s">
        <v>2880</v>
      </c>
      <c r="O1152" s="45" t="s">
        <v>2108</v>
      </c>
      <c r="P1152" s="45" t="s">
        <v>2946</v>
      </c>
    </row>
    <row r="1153" spans="1:16" s="41" customFormat="1" x14ac:dyDescent="0.25">
      <c r="A1153" s="41" t="str">
        <f>IFERROR(VLOOKUP($C1153,'CapEx by WBS and CSA'!$A$3:$C$372,2,FALSE),0)</f>
        <v>CSA0177</v>
      </c>
      <c r="B1153" s="41" t="str">
        <f>IFERROR(VLOOKUP($C1153,'CapEx by WBS and CSA'!$A$3:$C$372,3,FALSE),0)</f>
        <v>Winslow Tap 115kV Transmission Line Rebuild</v>
      </c>
      <c r="C1153" s="46" t="s">
        <v>392</v>
      </c>
      <c r="D1153" s="46">
        <v>4022</v>
      </c>
      <c r="E1153" s="46" t="s">
        <v>1178</v>
      </c>
      <c r="F1153" s="46" t="s">
        <v>1112</v>
      </c>
      <c r="G1153" s="46" t="s">
        <v>779</v>
      </c>
      <c r="H1153" s="46" t="s">
        <v>2100</v>
      </c>
      <c r="I1153" s="45" t="s">
        <v>1633</v>
      </c>
      <c r="J1153" s="59">
        <v>45931</v>
      </c>
      <c r="K1153" s="72">
        <v>445933.91</v>
      </c>
      <c r="L1153" s="72">
        <v>2250000</v>
      </c>
      <c r="M1153" s="72">
        <f>IFERROR(VLOOKUP(C1153,'CapEx by WBS and CSA'!$A$3:$P$372,16,FALSE),0)</f>
        <v>6197056.2748120204</v>
      </c>
      <c r="N1153" s="45" t="s">
        <v>2951</v>
      </c>
      <c r="O1153" s="45" t="s">
        <v>2108</v>
      </c>
      <c r="P1153" s="45" t="s">
        <v>2946</v>
      </c>
    </row>
    <row r="1154" spans="1:16" s="41" customFormat="1" x14ac:dyDescent="0.25">
      <c r="A1154" s="41" t="str">
        <f>IFERROR(VLOOKUP($C1154,'CapEx by WBS and CSA'!$A$3:$C$372,2,FALSE),0)</f>
        <v>CSA0015</v>
      </c>
      <c r="B1154" s="41" t="str">
        <f>IFERROR(VLOOKUP($C1154,'CapEx by WBS and CSA'!$A$3:$C$372,3,FALSE),0)</f>
        <v>Bainbridge Island Energy Storage Battery</v>
      </c>
      <c r="C1154" s="46" t="s">
        <v>393</v>
      </c>
      <c r="D1154" s="46">
        <v>4022</v>
      </c>
      <c r="E1154" s="46" t="s">
        <v>1178</v>
      </c>
      <c r="F1154" s="46" t="s">
        <v>1112</v>
      </c>
      <c r="G1154" s="46" t="s">
        <v>779</v>
      </c>
      <c r="H1154" s="46" t="s">
        <v>2100</v>
      </c>
      <c r="I1154" s="45" t="s">
        <v>1633</v>
      </c>
      <c r="J1154" s="59">
        <v>46357</v>
      </c>
      <c r="K1154" s="72">
        <v>427405.32</v>
      </c>
      <c r="L1154" s="72">
        <v>1921300</v>
      </c>
      <c r="M1154" s="72">
        <f>IFERROR(VLOOKUP(C1154,'CapEx by WBS and CSA'!$A$3:$P$372,16,FALSE),0)</f>
        <v>8259137.547923496</v>
      </c>
      <c r="N1154" s="71"/>
      <c r="O1154" s="45" t="s">
        <v>2108</v>
      </c>
      <c r="P1154" s="45" t="s">
        <v>2803</v>
      </c>
    </row>
    <row r="1155" spans="1:16" s="41" customFormat="1" x14ac:dyDescent="0.25">
      <c r="A1155" s="41">
        <f>IFERROR(VLOOKUP($C1155,'CapEx by WBS and CSA'!$A$3:$C$372,2,FALSE),0)</f>
        <v>0</v>
      </c>
      <c r="B1155" s="41">
        <f>IFERROR(VLOOKUP($C1155,'CapEx by WBS and CSA'!$A$3:$C$372,3,FALSE),0)</f>
        <v>0</v>
      </c>
      <c r="C1155" s="46" t="s">
        <v>3127</v>
      </c>
      <c r="D1155" s="46">
        <v>4022</v>
      </c>
      <c r="E1155" s="46" t="s">
        <v>1178</v>
      </c>
      <c r="F1155" s="46" t="s">
        <v>1112</v>
      </c>
      <c r="G1155" s="46" t="s">
        <v>779</v>
      </c>
      <c r="H1155" s="46" t="s">
        <v>2117</v>
      </c>
      <c r="I1155" s="45" t="s">
        <v>1633</v>
      </c>
      <c r="J1155" s="59">
        <v>43678</v>
      </c>
      <c r="K1155" s="72">
        <v>0</v>
      </c>
      <c r="L1155" s="72">
        <v>0</v>
      </c>
      <c r="M1155" s="72">
        <f>IFERROR(VLOOKUP(C1155,'CapEx by WBS and CSA'!$A$3:$P$372,16,FALSE),0)</f>
        <v>0</v>
      </c>
      <c r="N1155" s="45" t="s">
        <v>2094</v>
      </c>
      <c r="O1155" s="45" t="s">
        <v>2091</v>
      </c>
      <c r="P1155" s="71"/>
    </row>
    <row r="1156" spans="1:16" s="41" customFormat="1" x14ac:dyDescent="0.25">
      <c r="A1156" s="41">
        <f>IFERROR(VLOOKUP($C1156,'CapEx by WBS and CSA'!$A$3:$C$372,2,FALSE),0)</f>
        <v>0</v>
      </c>
      <c r="B1156" s="41">
        <f>IFERROR(VLOOKUP($C1156,'CapEx by WBS and CSA'!$A$3:$C$372,3,FALSE),0)</f>
        <v>0</v>
      </c>
      <c r="C1156" s="46" t="s">
        <v>3128</v>
      </c>
      <c r="D1156" s="46">
        <v>4022</v>
      </c>
      <c r="E1156" s="46" t="s">
        <v>1178</v>
      </c>
      <c r="F1156" s="46" t="s">
        <v>1112</v>
      </c>
      <c r="G1156" s="46" t="s">
        <v>779</v>
      </c>
      <c r="H1156" s="46" t="s">
        <v>2117</v>
      </c>
      <c r="I1156" s="45" t="s">
        <v>1633</v>
      </c>
      <c r="J1156" s="59">
        <v>43678</v>
      </c>
      <c r="K1156" s="72">
        <v>0</v>
      </c>
      <c r="L1156" s="72">
        <v>0</v>
      </c>
      <c r="M1156" s="72">
        <f>IFERROR(VLOOKUP(C1156,'CapEx by WBS and CSA'!$A$3:$P$372,16,FALSE),0)</f>
        <v>0</v>
      </c>
      <c r="N1156" s="45" t="s">
        <v>2094</v>
      </c>
      <c r="O1156" s="45" t="s">
        <v>2091</v>
      </c>
      <c r="P1156" s="71"/>
    </row>
    <row r="1157" spans="1:16" s="41" customFormat="1" x14ac:dyDescent="0.25">
      <c r="A1157" s="41">
        <f>IFERROR(VLOOKUP($C1157,'CapEx by WBS and CSA'!$A$3:$C$372,2,FALSE),0)</f>
        <v>0</v>
      </c>
      <c r="B1157" s="41">
        <f>IFERROR(VLOOKUP($C1157,'CapEx by WBS and CSA'!$A$3:$C$372,3,FALSE),0)</f>
        <v>0</v>
      </c>
      <c r="C1157" s="46" t="s">
        <v>3129</v>
      </c>
      <c r="D1157" s="46">
        <v>4022</v>
      </c>
      <c r="E1157" s="46" t="s">
        <v>1178</v>
      </c>
      <c r="F1157" s="46" t="s">
        <v>1112</v>
      </c>
      <c r="G1157" s="46" t="s">
        <v>779</v>
      </c>
      <c r="H1157" s="46" t="s">
        <v>2117</v>
      </c>
      <c r="I1157" s="45" t="s">
        <v>1633</v>
      </c>
      <c r="J1157" s="59">
        <v>45931</v>
      </c>
      <c r="K1157" s="72">
        <v>0</v>
      </c>
      <c r="L1157" s="72">
        <v>0</v>
      </c>
      <c r="M1157" s="72">
        <f>IFERROR(VLOOKUP(C1157,'CapEx by WBS and CSA'!$A$3:$P$372,16,FALSE),0)</f>
        <v>0</v>
      </c>
      <c r="N1157" s="45" t="s">
        <v>2094</v>
      </c>
      <c r="O1157" s="45" t="s">
        <v>2091</v>
      </c>
      <c r="P1157" s="71"/>
    </row>
    <row r="1158" spans="1:16" s="41" customFormat="1" x14ac:dyDescent="0.25">
      <c r="A1158" s="41">
        <f>IFERROR(VLOOKUP($C1158,'CapEx by WBS and CSA'!$A$3:$C$372,2,FALSE),0)</f>
        <v>0</v>
      </c>
      <c r="B1158" s="41">
        <f>IFERROR(VLOOKUP($C1158,'CapEx by WBS and CSA'!$A$3:$C$372,3,FALSE),0)</f>
        <v>0</v>
      </c>
      <c r="C1158" s="46" t="s">
        <v>3130</v>
      </c>
      <c r="D1158" s="46">
        <v>4022</v>
      </c>
      <c r="E1158" s="46" t="s">
        <v>1178</v>
      </c>
      <c r="F1158" s="46" t="s">
        <v>1112</v>
      </c>
      <c r="G1158" s="46" t="s">
        <v>779</v>
      </c>
      <c r="H1158" s="46" t="s">
        <v>2117</v>
      </c>
      <c r="I1158" s="45" t="s">
        <v>1633</v>
      </c>
      <c r="J1158" s="59">
        <v>46296</v>
      </c>
      <c r="K1158" s="72">
        <v>0</v>
      </c>
      <c r="L1158" s="72">
        <v>0</v>
      </c>
      <c r="M1158" s="72">
        <f>IFERROR(VLOOKUP(C1158,'CapEx by WBS and CSA'!$A$3:$P$372,16,FALSE),0)</f>
        <v>0</v>
      </c>
      <c r="N1158" s="71"/>
      <c r="O1158" s="45" t="s">
        <v>2108</v>
      </c>
      <c r="P1158" s="45" t="s">
        <v>2803</v>
      </c>
    </row>
    <row r="1159" spans="1:16" s="41" customFormat="1" x14ac:dyDescent="0.25">
      <c r="A1159" s="41" t="str">
        <f>IFERROR(VLOOKUP($C1159,'CapEx by WBS and CSA'!$A$3:$C$372,2,FALSE),0)</f>
        <v>CSA0191</v>
      </c>
      <c r="B1159" s="41" t="str">
        <f>IFERROR(VLOOKUP($C1159,'CapEx by WBS and CSA'!$A$3:$C$372,3,FALSE),0)</f>
        <v>Electric Initiation - E Kitsap Area Capacity and Reliability</v>
      </c>
      <c r="C1159" s="46" t="s">
        <v>394</v>
      </c>
      <c r="D1159" s="46">
        <v>4022</v>
      </c>
      <c r="E1159" s="46" t="s">
        <v>1178</v>
      </c>
      <c r="F1159" s="46" t="s">
        <v>1112</v>
      </c>
      <c r="G1159" s="46" t="s">
        <v>779</v>
      </c>
      <c r="H1159" s="46" t="s">
        <v>2089</v>
      </c>
      <c r="I1159" s="45" t="s">
        <v>1633</v>
      </c>
      <c r="J1159" s="59">
        <v>47088</v>
      </c>
      <c r="K1159" s="72">
        <v>1137544.19</v>
      </c>
      <c r="L1159" s="72">
        <v>0</v>
      </c>
      <c r="M1159" s="72">
        <f>IFERROR(VLOOKUP(C1159,'CapEx by WBS and CSA'!$A$3:$P$372,16,FALSE),0)</f>
        <v>146316366.61276406</v>
      </c>
      <c r="N1159" s="71"/>
      <c r="O1159" s="45" t="s">
        <v>2108</v>
      </c>
      <c r="P1159" s="45" t="s">
        <v>2924</v>
      </c>
    </row>
    <row r="1160" spans="1:16" s="41" customFormat="1" x14ac:dyDescent="0.25">
      <c r="A1160" s="41" t="str">
        <f>IFERROR(VLOOKUP($C1160,'CapEx by WBS and CSA'!$A$3:$C$372,2,FALSE),0)</f>
        <v>CSA0004</v>
      </c>
      <c r="B1160" s="41" t="str">
        <f>IFERROR(VLOOKUP($C1160,'CapEx by WBS and CSA'!$A$3:$C$372,3,FALSE),0)</f>
        <v>Keyport Switching Station</v>
      </c>
      <c r="C1160" s="46" t="s">
        <v>395</v>
      </c>
      <c r="D1160" s="46">
        <v>4022</v>
      </c>
      <c r="E1160" s="46" t="s">
        <v>1178</v>
      </c>
      <c r="F1160" s="46" t="s">
        <v>1112</v>
      </c>
      <c r="G1160" s="46" t="s">
        <v>779</v>
      </c>
      <c r="H1160" s="46" t="s">
        <v>2100</v>
      </c>
      <c r="I1160" s="45" t="s">
        <v>1633</v>
      </c>
      <c r="J1160" s="59">
        <v>45992</v>
      </c>
      <c r="K1160" s="72">
        <v>87278.510000000009</v>
      </c>
      <c r="L1160" s="72">
        <v>259999.95386010001</v>
      </c>
      <c r="M1160" s="72">
        <f>IFERROR(VLOOKUP(C1160,'CapEx by WBS and CSA'!$A$3:$P$372,16,FALSE),0)</f>
        <v>2214844.6936828201</v>
      </c>
      <c r="N1160" s="71"/>
      <c r="O1160" s="45" t="s">
        <v>2108</v>
      </c>
      <c r="P1160" s="45" t="s">
        <v>2803</v>
      </c>
    </row>
    <row r="1161" spans="1:16" s="41" customFormat="1" x14ac:dyDescent="0.25">
      <c r="A1161" s="41">
        <f>IFERROR(VLOOKUP($C1161,'CapEx by WBS and CSA'!$A$3:$C$372,2,FALSE),0)</f>
        <v>0</v>
      </c>
      <c r="B1161" s="41">
        <f>IFERROR(VLOOKUP($C1161,'CapEx by WBS and CSA'!$A$3:$C$372,3,FALSE),0)</f>
        <v>0</v>
      </c>
      <c r="C1161" s="46" t="s">
        <v>3131</v>
      </c>
      <c r="D1161" s="46">
        <v>4022</v>
      </c>
      <c r="E1161" s="46" t="s">
        <v>1178</v>
      </c>
      <c r="F1161" s="46" t="s">
        <v>1112</v>
      </c>
      <c r="G1161" s="46" t="s">
        <v>779</v>
      </c>
      <c r="H1161" s="46" t="s">
        <v>2117</v>
      </c>
      <c r="I1161" s="45">
        <v>0</v>
      </c>
      <c r="J1161" s="71"/>
      <c r="K1161" s="72">
        <v>0</v>
      </c>
      <c r="L1161" s="72">
        <v>0</v>
      </c>
      <c r="M1161" s="72">
        <f>IFERROR(VLOOKUP(C1161,'CapEx by WBS and CSA'!$A$3:$P$372,16,FALSE),0)</f>
        <v>0</v>
      </c>
      <c r="N1161" s="45" t="s">
        <v>2094</v>
      </c>
      <c r="O1161" s="45" t="s">
        <v>2091</v>
      </c>
      <c r="P1161" s="71"/>
    </row>
    <row r="1162" spans="1:16" s="41" customFormat="1" x14ac:dyDescent="0.25">
      <c r="A1162" s="41">
        <f>IFERROR(VLOOKUP($C1162,'CapEx by WBS and CSA'!$A$3:$C$372,2,FALSE),0)</f>
        <v>0</v>
      </c>
      <c r="B1162" s="41">
        <f>IFERROR(VLOOKUP($C1162,'CapEx by WBS and CSA'!$A$3:$C$372,3,FALSE),0)</f>
        <v>0</v>
      </c>
      <c r="C1162" s="46" t="s">
        <v>3132</v>
      </c>
      <c r="D1162" s="46">
        <v>4022</v>
      </c>
      <c r="E1162" s="46" t="s">
        <v>1178</v>
      </c>
      <c r="F1162" s="46" t="s">
        <v>1112</v>
      </c>
      <c r="G1162" s="46" t="s">
        <v>779</v>
      </c>
      <c r="H1162" s="46" t="s">
        <v>2117</v>
      </c>
      <c r="I1162" s="45">
        <v>0</v>
      </c>
      <c r="J1162" s="71"/>
      <c r="K1162" s="72">
        <v>0</v>
      </c>
      <c r="L1162" s="72">
        <v>0</v>
      </c>
      <c r="M1162" s="72">
        <f>IFERROR(VLOOKUP(C1162,'CapEx by WBS and CSA'!$A$3:$P$372,16,FALSE),0)</f>
        <v>0</v>
      </c>
      <c r="N1162" s="45" t="s">
        <v>2094</v>
      </c>
      <c r="O1162" s="45" t="s">
        <v>2091</v>
      </c>
      <c r="P1162" s="71"/>
    </row>
    <row r="1163" spans="1:16" s="41" customFormat="1" x14ac:dyDescent="0.25">
      <c r="A1163" s="41">
        <f>IFERROR(VLOOKUP($C1163,'CapEx by WBS and CSA'!$A$3:$C$372,2,FALSE),0)</f>
        <v>0</v>
      </c>
      <c r="B1163" s="41">
        <f>IFERROR(VLOOKUP($C1163,'CapEx by WBS and CSA'!$A$3:$C$372,3,FALSE),0)</f>
        <v>0</v>
      </c>
      <c r="C1163" s="46" t="s">
        <v>3133</v>
      </c>
      <c r="D1163" s="46">
        <v>4022</v>
      </c>
      <c r="E1163" s="46" t="s">
        <v>1178</v>
      </c>
      <c r="F1163" s="46" t="s">
        <v>1112</v>
      </c>
      <c r="G1163" s="46" t="s">
        <v>779</v>
      </c>
      <c r="H1163" s="46" t="s">
        <v>2117</v>
      </c>
      <c r="I1163" s="45" t="s">
        <v>1633</v>
      </c>
      <c r="J1163" s="59">
        <v>46357</v>
      </c>
      <c r="K1163" s="72">
        <v>0</v>
      </c>
      <c r="L1163" s="72">
        <v>0</v>
      </c>
      <c r="M1163" s="72">
        <f>IFERROR(VLOOKUP(C1163,'CapEx by WBS and CSA'!$A$3:$P$372,16,FALSE),0)</f>
        <v>0</v>
      </c>
      <c r="N1163" s="45" t="s">
        <v>2094</v>
      </c>
      <c r="O1163" s="45" t="s">
        <v>2091</v>
      </c>
      <c r="P1163" s="71"/>
    </row>
    <row r="1164" spans="1:16" s="41" customFormat="1" x14ac:dyDescent="0.25">
      <c r="A1164" s="41">
        <f>IFERROR(VLOOKUP($C1164,'CapEx by WBS and CSA'!$A$3:$C$372,2,FALSE),0)</f>
        <v>0</v>
      </c>
      <c r="B1164" s="41">
        <f>IFERROR(VLOOKUP($C1164,'CapEx by WBS and CSA'!$A$3:$C$372,3,FALSE),0)</f>
        <v>0</v>
      </c>
      <c r="C1164" s="46" t="s">
        <v>3134</v>
      </c>
      <c r="D1164" s="46">
        <v>4022</v>
      </c>
      <c r="E1164" s="46" t="s">
        <v>1178</v>
      </c>
      <c r="F1164" s="46" t="s">
        <v>1112</v>
      </c>
      <c r="G1164" s="46" t="s">
        <v>779</v>
      </c>
      <c r="H1164" s="46" t="s">
        <v>2117</v>
      </c>
      <c r="I1164" s="45" t="s">
        <v>1633</v>
      </c>
      <c r="J1164" s="59">
        <v>46357</v>
      </c>
      <c r="K1164" s="72">
        <v>0</v>
      </c>
      <c r="L1164" s="72">
        <v>0</v>
      </c>
      <c r="M1164" s="72">
        <f>IFERROR(VLOOKUP(C1164,'CapEx by WBS and CSA'!$A$3:$P$372,16,FALSE),0)</f>
        <v>0</v>
      </c>
      <c r="N1164" s="71"/>
      <c r="O1164" s="45" t="s">
        <v>2108</v>
      </c>
      <c r="P1164" s="45" t="s">
        <v>3135</v>
      </c>
    </row>
    <row r="1165" spans="1:16" s="41" customFormat="1" x14ac:dyDescent="0.25">
      <c r="A1165" s="41">
        <f>IFERROR(VLOOKUP($C1165,'CapEx by WBS and CSA'!$A$3:$C$372,2,FALSE),0)</f>
        <v>0</v>
      </c>
      <c r="B1165" s="41">
        <f>IFERROR(VLOOKUP($C1165,'CapEx by WBS and CSA'!$A$3:$C$372,3,FALSE),0)</f>
        <v>0</v>
      </c>
      <c r="C1165" s="46" t="s">
        <v>3136</v>
      </c>
      <c r="D1165" s="46">
        <v>4022</v>
      </c>
      <c r="E1165" s="46" t="s">
        <v>1178</v>
      </c>
      <c r="F1165" s="46" t="s">
        <v>1112</v>
      </c>
      <c r="G1165" s="46" t="s">
        <v>779</v>
      </c>
      <c r="H1165" s="46" t="s">
        <v>2100</v>
      </c>
      <c r="I1165" s="45" t="s">
        <v>1633</v>
      </c>
      <c r="J1165" s="59">
        <v>46357</v>
      </c>
      <c r="K1165" s="72">
        <v>0</v>
      </c>
      <c r="L1165" s="72">
        <v>0</v>
      </c>
      <c r="M1165" s="72">
        <f>IFERROR(VLOOKUP(C1165,'CapEx by WBS and CSA'!$A$3:$P$372,16,FALSE),0)</f>
        <v>0</v>
      </c>
      <c r="N1165" s="45" t="s">
        <v>2094</v>
      </c>
      <c r="O1165" s="45" t="s">
        <v>2108</v>
      </c>
      <c r="P1165" s="45" t="s">
        <v>2803</v>
      </c>
    </row>
    <row r="1166" spans="1:16" s="41" customFormat="1" x14ac:dyDescent="0.25">
      <c r="A1166" s="41" t="str">
        <f>IFERROR(VLOOKUP($C1166,'CapEx by WBS and CSA'!$A$3:$C$372,2,FALSE),0)</f>
        <v>CSA0192</v>
      </c>
      <c r="B1166" s="41" t="str">
        <f>IFERROR(VLOOKUP($C1166,'CapEx by WBS and CSA'!$A$3:$C$372,3,FALSE),0)</f>
        <v>Electric Initiation - Sumner Valley Area Capacity</v>
      </c>
      <c r="C1166" s="46" t="s">
        <v>396</v>
      </c>
      <c r="D1166" s="46">
        <v>4022</v>
      </c>
      <c r="E1166" s="46" t="s">
        <v>1178</v>
      </c>
      <c r="F1166" s="46" t="s">
        <v>1112</v>
      </c>
      <c r="G1166" s="46" t="s">
        <v>779</v>
      </c>
      <c r="H1166" s="46" t="s">
        <v>2124</v>
      </c>
      <c r="I1166" s="45" t="s">
        <v>1633</v>
      </c>
      <c r="J1166" s="59">
        <v>46661</v>
      </c>
      <c r="K1166" s="72">
        <v>121431.01</v>
      </c>
      <c r="L1166" s="72">
        <v>0</v>
      </c>
      <c r="M1166" s="72">
        <f>IFERROR(VLOOKUP(C1166,'CapEx by WBS and CSA'!$A$3:$P$372,16,FALSE),0)</f>
        <v>18248907.596179284</v>
      </c>
      <c r="N1166" s="71"/>
      <c r="O1166" s="45" t="s">
        <v>2108</v>
      </c>
      <c r="P1166" s="45" t="s">
        <v>2803</v>
      </c>
    </row>
    <row r="1167" spans="1:16" s="41" customFormat="1" x14ac:dyDescent="0.25">
      <c r="A1167" s="41">
        <f>IFERROR(VLOOKUP($C1167,'CapEx by WBS and CSA'!$A$3:$C$372,2,FALSE),0)</f>
        <v>0</v>
      </c>
      <c r="B1167" s="41">
        <f>IFERROR(VLOOKUP($C1167,'CapEx by WBS and CSA'!$A$3:$C$372,3,FALSE),0)</f>
        <v>0</v>
      </c>
      <c r="C1167" s="46" t="s">
        <v>3137</v>
      </c>
      <c r="D1167" s="46">
        <v>4022</v>
      </c>
      <c r="E1167" s="46" t="s">
        <v>1178</v>
      </c>
      <c r="F1167" s="46" t="s">
        <v>1112</v>
      </c>
      <c r="G1167" s="46" t="s">
        <v>779</v>
      </c>
      <c r="H1167" s="46" t="s">
        <v>2124</v>
      </c>
      <c r="I1167" s="45" t="s">
        <v>1633</v>
      </c>
      <c r="J1167" s="59">
        <v>47088</v>
      </c>
      <c r="K1167" s="72">
        <v>0</v>
      </c>
      <c r="L1167" s="72">
        <v>0</v>
      </c>
      <c r="M1167" s="72">
        <f>IFERROR(VLOOKUP(C1167,'CapEx by WBS and CSA'!$A$3:$P$372,16,FALSE),0)</f>
        <v>0</v>
      </c>
      <c r="N1167" s="45" t="s">
        <v>2094</v>
      </c>
      <c r="O1167" s="45" t="s">
        <v>2091</v>
      </c>
      <c r="P1167" s="71"/>
    </row>
    <row r="1168" spans="1:16" s="41" customFormat="1" x14ac:dyDescent="0.25">
      <c r="A1168" s="41">
        <f>IFERROR(VLOOKUP($C1168,'CapEx by WBS and CSA'!$A$3:$C$372,2,FALSE),0)</f>
        <v>0</v>
      </c>
      <c r="B1168" s="41">
        <f>IFERROR(VLOOKUP($C1168,'CapEx by WBS and CSA'!$A$3:$C$372,3,FALSE),0)</f>
        <v>0</v>
      </c>
      <c r="C1168" s="46" t="s">
        <v>3138</v>
      </c>
      <c r="D1168" s="46">
        <v>1224</v>
      </c>
      <c r="E1168" s="46" t="s">
        <v>707</v>
      </c>
      <c r="F1168" s="46" t="s">
        <v>709</v>
      </c>
      <c r="G1168" s="46" t="s">
        <v>711</v>
      </c>
      <c r="H1168" s="46" t="s">
        <v>2117</v>
      </c>
      <c r="I1168" s="45" t="s">
        <v>1633</v>
      </c>
      <c r="J1168" s="59">
        <v>44896</v>
      </c>
      <c r="K1168" s="72">
        <v>0</v>
      </c>
      <c r="L1168" s="72">
        <v>0</v>
      </c>
      <c r="M1168" s="72">
        <f>IFERROR(VLOOKUP(C1168,'CapEx by WBS and CSA'!$A$3:$P$372,16,FALSE),0)</f>
        <v>0</v>
      </c>
      <c r="N1168" s="71"/>
      <c r="O1168" s="45" t="s">
        <v>2146</v>
      </c>
      <c r="P1168" s="45" t="s">
        <v>3139</v>
      </c>
    </row>
    <row r="1169" spans="1:16" s="41" customFormat="1" x14ac:dyDescent="0.25">
      <c r="A1169" s="41">
        <f>IFERROR(VLOOKUP($C1169,'CapEx by WBS and CSA'!$A$3:$C$372,2,FALSE),0)</f>
        <v>0</v>
      </c>
      <c r="B1169" s="41">
        <f>IFERROR(VLOOKUP($C1169,'CapEx by WBS and CSA'!$A$3:$C$372,3,FALSE),0)</f>
        <v>0</v>
      </c>
      <c r="C1169" s="46" t="s">
        <v>3140</v>
      </c>
      <c r="D1169" s="46">
        <v>1224</v>
      </c>
      <c r="E1169" s="46" t="s">
        <v>707</v>
      </c>
      <c r="F1169" s="46" t="s">
        <v>709</v>
      </c>
      <c r="G1169" s="46" t="s">
        <v>711</v>
      </c>
      <c r="H1169" s="46" t="s">
        <v>2093</v>
      </c>
      <c r="I1169" s="45" t="s">
        <v>1650</v>
      </c>
      <c r="J1169" s="59" t="s">
        <v>1651</v>
      </c>
      <c r="K1169" s="72">
        <v>0</v>
      </c>
      <c r="L1169" s="72">
        <v>0</v>
      </c>
      <c r="M1169" s="72">
        <f>IFERROR(VLOOKUP(C1169,'CapEx by WBS and CSA'!$A$3:$P$372,16,FALSE),0)</f>
        <v>0</v>
      </c>
      <c r="N1169" s="71"/>
      <c r="O1169" s="45" t="s">
        <v>2146</v>
      </c>
      <c r="P1169" s="45" t="s">
        <v>3139</v>
      </c>
    </row>
    <row r="1170" spans="1:16" s="41" customFormat="1" x14ac:dyDescent="0.25">
      <c r="A1170" s="41" t="str">
        <f>IFERROR(VLOOKUP($C1170,'CapEx by WBS and CSA'!$A$3:$C$372,2,FALSE),0)</f>
        <v>CSA0076</v>
      </c>
      <c r="B1170" s="41" t="str">
        <f>IFERROR(VLOOKUP($C1170,'CapEx by WBS and CSA'!$A$3:$C$372,3,FALSE),0)</f>
        <v>Gas Operations</v>
      </c>
      <c r="C1170" s="46" t="s">
        <v>397</v>
      </c>
      <c r="D1170" s="46">
        <v>3037</v>
      </c>
      <c r="E1170" s="46" t="s">
        <v>1079</v>
      </c>
      <c r="F1170" s="46" t="s">
        <v>1081</v>
      </c>
      <c r="G1170" s="46" t="s">
        <v>779</v>
      </c>
      <c r="H1170" s="46" t="s">
        <v>2117</v>
      </c>
      <c r="I1170" s="45" t="s">
        <v>1650</v>
      </c>
      <c r="J1170" s="59" t="s">
        <v>1651</v>
      </c>
      <c r="K1170" s="72">
        <v>253456.40000000002</v>
      </c>
      <c r="L1170" s="72">
        <v>1500000.0133740001</v>
      </c>
      <c r="M1170" s="72">
        <f>IFERROR(VLOOKUP(C1170,'CapEx by WBS and CSA'!$A$3:$P$372,16,FALSE),0)</f>
        <v>1000998.0874146575</v>
      </c>
      <c r="N1170" s="71"/>
      <c r="O1170" s="45" t="s">
        <v>2108</v>
      </c>
      <c r="P1170" s="45" t="s">
        <v>2753</v>
      </c>
    </row>
    <row r="1171" spans="1:16" s="41" customFormat="1" x14ac:dyDescent="0.25">
      <c r="A1171" s="41">
        <f>IFERROR(VLOOKUP($C1171,'CapEx by WBS and CSA'!$A$3:$C$372,2,FALSE),0)</f>
        <v>0</v>
      </c>
      <c r="B1171" s="41">
        <f>IFERROR(VLOOKUP($C1171,'CapEx by WBS and CSA'!$A$3:$C$372,3,FALSE),0)</f>
        <v>0</v>
      </c>
      <c r="C1171" s="46" t="s">
        <v>3141</v>
      </c>
      <c r="D1171" s="46">
        <v>4059</v>
      </c>
      <c r="E1171" s="46" t="s">
        <v>1191</v>
      </c>
      <c r="F1171" s="46" t="s">
        <v>1090</v>
      </c>
      <c r="G1171" s="46" t="s">
        <v>779</v>
      </c>
      <c r="H1171" s="46" t="s">
        <v>2089</v>
      </c>
      <c r="I1171" s="45" t="s">
        <v>1650</v>
      </c>
      <c r="J1171" s="59" t="s">
        <v>1651</v>
      </c>
      <c r="K1171" s="72">
        <v>93479.029999999984</v>
      </c>
      <c r="L1171" s="72">
        <v>0</v>
      </c>
      <c r="M1171" s="72">
        <f>IFERROR(VLOOKUP(C1171,'CapEx by WBS and CSA'!$A$3:$P$372,16,FALSE),0)</f>
        <v>0</v>
      </c>
      <c r="N1171" s="71"/>
      <c r="O1171" s="45" t="s">
        <v>2108</v>
      </c>
      <c r="P1171" s="45" t="s">
        <v>2753</v>
      </c>
    </row>
    <row r="1172" spans="1:16" s="41" customFormat="1" x14ac:dyDescent="0.25">
      <c r="A1172" s="41">
        <f>IFERROR(VLOOKUP($C1172,'CapEx by WBS and CSA'!$A$3:$C$372,2,FALSE),0)</f>
        <v>0</v>
      </c>
      <c r="B1172" s="41">
        <f>IFERROR(VLOOKUP($C1172,'CapEx by WBS and CSA'!$A$3:$C$372,3,FALSE),0)</f>
        <v>0</v>
      </c>
      <c r="C1172" s="46" t="s">
        <v>3142</v>
      </c>
      <c r="D1172" s="46">
        <v>1150</v>
      </c>
      <c r="E1172" s="46" t="s">
        <v>608</v>
      </c>
      <c r="F1172" s="46" t="s">
        <v>585</v>
      </c>
      <c r="G1172" s="46" t="s">
        <v>520</v>
      </c>
      <c r="H1172" s="46" t="s">
        <v>2093</v>
      </c>
      <c r="I1172" s="45" t="s">
        <v>1650</v>
      </c>
      <c r="J1172" s="59" t="s">
        <v>1651</v>
      </c>
      <c r="K1172" s="72">
        <v>0</v>
      </c>
      <c r="L1172" s="72">
        <v>0</v>
      </c>
      <c r="M1172" s="72">
        <f>IFERROR(VLOOKUP(C1172,'CapEx by WBS and CSA'!$A$3:$P$372,16,FALSE),0)</f>
        <v>0</v>
      </c>
      <c r="N1172" s="71"/>
      <c r="O1172" s="71"/>
      <c r="P1172" s="71"/>
    </row>
    <row r="1173" spans="1:16" s="41" customFormat="1" x14ac:dyDescent="0.25">
      <c r="A1173" s="41">
        <f>IFERROR(VLOOKUP($C1173,'CapEx by WBS and CSA'!$A$3:$C$372,2,FALSE),0)</f>
        <v>0</v>
      </c>
      <c r="B1173" s="41">
        <f>IFERROR(VLOOKUP($C1173,'CapEx by WBS and CSA'!$A$3:$C$372,3,FALSE),0)</f>
        <v>0</v>
      </c>
      <c r="C1173" s="46" t="s">
        <v>3143</v>
      </c>
      <c r="D1173" s="46">
        <v>4585</v>
      </c>
      <c r="E1173" s="46" t="s">
        <v>1112</v>
      </c>
      <c r="F1173" s="46" t="s">
        <v>1112</v>
      </c>
      <c r="G1173" s="46" t="s">
        <v>779</v>
      </c>
      <c r="H1173" s="46" t="s">
        <v>2135</v>
      </c>
      <c r="I1173" s="45" t="s">
        <v>1633</v>
      </c>
      <c r="J1173" s="59">
        <v>45261</v>
      </c>
      <c r="K1173" s="72">
        <v>312646.63999999996</v>
      </c>
      <c r="L1173" s="72">
        <v>0</v>
      </c>
      <c r="M1173" s="72">
        <f>IFERROR(VLOOKUP(C1173,'CapEx by WBS and CSA'!$A$3:$P$372,16,FALSE),0)</f>
        <v>0</v>
      </c>
      <c r="N1173" s="71"/>
      <c r="O1173" s="45" t="s">
        <v>2108</v>
      </c>
      <c r="P1173" s="45" t="s">
        <v>3023</v>
      </c>
    </row>
    <row r="1174" spans="1:16" s="41" customFormat="1" x14ac:dyDescent="0.25">
      <c r="A1174" s="41">
        <f>IFERROR(VLOOKUP($C1174,'CapEx by WBS and CSA'!$A$3:$C$372,2,FALSE),0)</f>
        <v>0</v>
      </c>
      <c r="B1174" s="41">
        <f>IFERROR(VLOOKUP($C1174,'CapEx by WBS and CSA'!$A$3:$C$372,3,FALSE),0)</f>
        <v>0</v>
      </c>
      <c r="C1174" s="46" t="s">
        <v>3144</v>
      </c>
      <c r="D1174" s="46">
        <v>3095</v>
      </c>
      <c r="E1174" s="46" t="s">
        <v>1133</v>
      </c>
      <c r="F1174" s="46" t="s">
        <v>1081</v>
      </c>
      <c r="G1174" s="46" t="s">
        <v>779</v>
      </c>
      <c r="H1174" s="46" t="s">
        <v>2135</v>
      </c>
      <c r="I1174" s="45" t="s">
        <v>1650</v>
      </c>
      <c r="J1174" s="59" t="s">
        <v>1651</v>
      </c>
      <c r="K1174" s="72">
        <v>0</v>
      </c>
      <c r="L1174" s="72">
        <v>0</v>
      </c>
      <c r="M1174" s="72">
        <f>IFERROR(VLOOKUP(C1174,'CapEx by WBS and CSA'!$A$3:$P$372,16,FALSE),0)</f>
        <v>0</v>
      </c>
      <c r="N1174" s="71"/>
      <c r="O1174" s="45" t="s">
        <v>2108</v>
      </c>
      <c r="P1174" s="45" t="s">
        <v>2753</v>
      </c>
    </row>
    <row r="1175" spans="1:16" s="41" customFormat="1" x14ac:dyDescent="0.25">
      <c r="A1175" s="41" t="str">
        <f>IFERROR(VLOOKUP($C1175,'CapEx by WBS and CSA'!$A$3:$C$372,2,FALSE),0)</f>
        <v>CSA0076</v>
      </c>
      <c r="B1175" s="41" t="str">
        <f>IFERROR(VLOOKUP($C1175,'CapEx by WBS and CSA'!$A$3:$C$372,3,FALSE),0)</f>
        <v>Gas Operations</v>
      </c>
      <c r="C1175" s="46" t="s">
        <v>398</v>
      </c>
      <c r="D1175" s="46">
        <v>3037</v>
      </c>
      <c r="E1175" s="46" t="s">
        <v>1079</v>
      </c>
      <c r="F1175" s="46" t="s">
        <v>1081</v>
      </c>
      <c r="G1175" s="46" t="s">
        <v>779</v>
      </c>
      <c r="H1175" s="46" t="s">
        <v>2100</v>
      </c>
      <c r="I1175" s="45" t="s">
        <v>1650</v>
      </c>
      <c r="J1175" s="59" t="s">
        <v>1651</v>
      </c>
      <c r="K1175" s="72">
        <v>854597.99999999988</v>
      </c>
      <c r="L1175" s="72">
        <v>971829.94569600001</v>
      </c>
      <c r="M1175" s="72">
        <f>IFERROR(VLOOKUP(C1175,'CapEx by WBS and CSA'!$A$3:$P$372,16,FALSE),0)</f>
        <v>10273488.615668029</v>
      </c>
      <c r="N1175" s="71"/>
      <c r="O1175" s="45" t="s">
        <v>2108</v>
      </c>
      <c r="P1175" s="45" t="s">
        <v>2753</v>
      </c>
    </row>
    <row r="1176" spans="1:16" s="41" customFormat="1" x14ac:dyDescent="0.25">
      <c r="A1176" s="41" t="str">
        <f>IFERROR(VLOOKUP($C1176,'CapEx by WBS and CSA'!$A$3:$C$372,2,FALSE),0)</f>
        <v>CSA0076</v>
      </c>
      <c r="B1176" s="41" t="str">
        <f>IFERROR(VLOOKUP($C1176,'CapEx by WBS and CSA'!$A$3:$C$372,3,FALSE),0)</f>
        <v>Gas Operations</v>
      </c>
      <c r="C1176" s="46" t="s">
        <v>399</v>
      </c>
      <c r="D1176" s="46">
        <v>3037</v>
      </c>
      <c r="E1176" s="46" t="s">
        <v>1079</v>
      </c>
      <c r="F1176" s="46" t="s">
        <v>1081</v>
      </c>
      <c r="G1176" s="46" t="s">
        <v>779</v>
      </c>
      <c r="H1176" s="46" t="s">
        <v>2093</v>
      </c>
      <c r="I1176" s="45" t="s">
        <v>1650</v>
      </c>
      <c r="J1176" s="59" t="s">
        <v>1651</v>
      </c>
      <c r="K1176" s="72">
        <v>631745.29999999993</v>
      </c>
      <c r="L1176" s="72">
        <v>197040.00631200001</v>
      </c>
      <c r="M1176" s="72">
        <f>IFERROR(VLOOKUP(C1176,'CapEx by WBS and CSA'!$A$3:$P$372,16,FALSE),0)</f>
        <v>1080177.0361291561</v>
      </c>
      <c r="N1176" s="71"/>
      <c r="O1176" s="45" t="s">
        <v>2108</v>
      </c>
      <c r="P1176" s="45" t="s">
        <v>2753</v>
      </c>
    </row>
    <row r="1177" spans="1:16" s="41" customFormat="1" x14ac:dyDescent="0.25">
      <c r="A1177" s="41" t="str">
        <f>IFERROR(VLOOKUP($C1177,'CapEx by WBS and CSA'!$A$3:$C$372,2,FALSE),0)</f>
        <v>CSA0076</v>
      </c>
      <c r="B1177" s="41" t="str">
        <f>IFERROR(VLOOKUP($C1177,'CapEx by WBS and CSA'!$A$3:$C$372,3,FALSE),0)</f>
        <v>Gas Operations</v>
      </c>
      <c r="C1177" s="46" t="s">
        <v>400</v>
      </c>
      <c r="D1177" s="46">
        <v>3037</v>
      </c>
      <c r="E1177" s="46" t="s">
        <v>1079</v>
      </c>
      <c r="F1177" s="46" t="s">
        <v>1081</v>
      </c>
      <c r="G1177" s="46" t="s">
        <v>779</v>
      </c>
      <c r="H1177" s="46" t="s">
        <v>2093</v>
      </c>
      <c r="I1177" s="45" t="s">
        <v>1650</v>
      </c>
      <c r="J1177" s="59" t="s">
        <v>1651</v>
      </c>
      <c r="K1177" s="72">
        <v>504266.52999999991</v>
      </c>
      <c r="L1177" s="72">
        <v>1380715.0428599999</v>
      </c>
      <c r="M1177" s="72">
        <f>IFERROR(VLOOKUP(C1177,'CapEx by WBS and CSA'!$A$3:$P$372,16,FALSE),0)</f>
        <v>7557215.2405926846</v>
      </c>
      <c r="N1177" s="71"/>
      <c r="O1177" s="45" t="s">
        <v>2108</v>
      </c>
      <c r="P1177" s="45" t="s">
        <v>2753</v>
      </c>
    </row>
    <row r="1178" spans="1:16" s="41" customFormat="1" x14ac:dyDescent="0.25">
      <c r="A1178" s="41">
        <f>IFERROR(VLOOKUP($C1178,'CapEx by WBS and CSA'!$A$3:$C$372,2,FALSE),0)</f>
        <v>0</v>
      </c>
      <c r="B1178" s="41">
        <f>IFERROR(VLOOKUP($C1178,'CapEx by WBS and CSA'!$A$3:$C$372,3,FALSE),0)</f>
        <v>0</v>
      </c>
      <c r="C1178" s="46" t="s">
        <v>3145</v>
      </c>
      <c r="D1178" s="46">
        <v>3037</v>
      </c>
      <c r="E1178" s="46" t="s">
        <v>1079</v>
      </c>
      <c r="F1178" s="46" t="s">
        <v>1081</v>
      </c>
      <c r="G1178" s="46" t="s">
        <v>779</v>
      </c>
      <c r="H1178" s="46" t="s">
        <v>2135</v>
      </c>
      <c r="I1178" s="45" t="s">
        <v>1650</v>
      </c>
      <c r="J1178" s="59" t="s">
        <v>1651</v>
      </c>
      <c r="K1178" s="72">
        <v>0</v>
      </c>
      <c r="L1178" s="72">
        <v>0</v>
      </c>
      <c r="M1178" s="72">
        <f>IFERROR(VLOOKUP(C1178,'CapEx by WBS and CSA'!$A$3:$P$372,16,FALSE),0)</f>
        <v>0</v>
      </c>
      <c r="N1178" s="71"/>
      <c r="O1178" s="45" t="s">
        <v>2108</v>
      </c>
      <c r="P1178" s="45" t="s">
        <v>2753</v>
      </c>
    </row>
    <row r="1179" spans="1:16" s="41" customFormat="1" x14ac:dyDescent="0.25">
      <c r="A1179" s="41">
        <f>IFERROR(VLOOKUP($C1179,'CapEx by WBS and CSA'!$A$3:$C$372,2,FALSE),0)</f>
        <v>0</v>
      </c>
      <c r="B1179" s="41">
        <f>IFERROR(VLOOKUP($C1179,'CapEx by WBS and CSA'!$A$3:$C$372,3,FALSE),0)</f>
        <v>0</v>
      </c>
      <c r="C1179" s="46" t="s">
        <v>3146</v>
      </c>
      <c r="D1179" s="46">
        <v>4059</v>
      </c>
      <c r="E1179" s="46" t="s">
        <v>1191</v>
      </c>
      <c r="F1179" s="46" t="s">
        <v>1090</v>
      </c>
      <c r="G1179" s="46" t="s">
        <v>779</v>
      </c>
      <c r="H1179" s="46" t="s">
        <v>2113</v>
      </c>
      <c r="I1179" s="45" t="s">
        <v>1633</v>
      </c>
      <c r="J1179" s="59">
        <v>44774</v>
      </c>
      <c r="K1179" s="72">
        <v>0</v>
      </c>
      <c r="L1179" s="72">
        <v>0</v>
      </c>
      <c r="M1179" s="72">
        <f>IFERROR(VLOOKUP(C1179,'CapEx by WBS and CSA'!$A$3:$P$372,16,FALSE),0)</f>
        <v>0</v>
      </c>
      <c r="N1179" s="71"/>
      <c r="O1179" s="45" t="s">
        <v>2108</v>
      </c>
      <c r="P1179" s="45" t="s">
        <v>3147</v>
      </c>
    </row>
    <row r="1180" spans="1:16" s="41" customFormat="1" x14ac:dyDescent="0.25">
      <c r="A1180" s="41">
        <f>IFERROR(VLOOKUP($C1180,'CapEx by WBS and CSA'!$A$3:$C$372,2,FALSE),0)</f>
        <v>0</v>
      </c>
      <c r="B1180" s="41">
        <f>IFERROR(VLOOKUP($C1180,'CapEx by WBS and CSA'!$A$3:$C$372,3,FALSE),0)</f>
        <v>0</v>
      </c>
      <c r="C1180" s="46" t="s">
        <v>3148</v>
      </c>
      <c r="D1180" s="46">
        <v>4022</v>
      </c>
      <c r="E1180" s="46" t="s">
        <v>1178</v>
      </c>
      <c r="F1180" s="46" t="s">
        <v>1112</v>
      </c>
      <c r="G1180" s="46" t="s">
        <v>779</v>
      </c>
      <c r="H1180" s="46" t="s">
        <v>2124</v>
      </c>
      <c r="I1180" s="45">
        <v>0</v>
      </c>
      <c r="J1180" s="71"/>
      <c r="K1180" s="72">
        <v>0</v>
      </c>
      <c r="L1180" s="72">
        <v>0</v>
      </c>
      <c r="M1180" s="72">
        <f>IFERROR(VLOOKUP(C1180,'CapEx by WBS and CSA'!$A$3:$P$372,16,FALSE),0)</f>
        <v>0</v>
      </c>
      <c r="N1180" s="45" t="s">
        <v>2094</v>
      </c>
      <c r="O1180" s="45" t="s">
        <v>2091</v>
      </c>
      <c r="P1180" s="71"/>
    </row>
    <row r="1181" spans="1:16" s="41" customFormat="1" x14ac:dyDescent="0.25">
      <c r="A1181" s="41">
        <f>IFERROR(VLOOKUP($C1181,'CapEx by WBS and CSA'!$A$3:$C$372,2,FALSE),0)</f>
        <v>0</v>
      </c>
      <c r="B1181" s="41">
        <f>IFERROR(VLOOKUP($C1181,'CapEx by WBS and CSA'!$A$3:$C$372,3,FALSE),0)</f>
        <v>0</v>
      </c>
      <c r="C1181" s="46" t="s">
        <v>3149</v>
      </c>
      <c r="D1181" s="46">
        <v>4022</v>
      </c>
      <c r="E1181" s="46" t="s">
        <v>1178</v>
      </c>
      <c r="F1181" s="46" t="s">
        <v>1112</v>
      </c>
      <c r="G1181" s="46" t="s">
        <v>779</v>
      </c>
      <c r="H1181" s="46" t="s">
        <v>2089</v>
      </c>
      <c r="I1181" s="45">
        <v>0</v>
      </c>
      <c r="J1181" s="71"/>
      <c r="K1181" s="72">
        <v>0</v>
      </c>
      <c r="L1181" s="72">
        <v>0</v>
      </c>
      <c r="M1181" s="72">
        <f>IFERROR(VLOOKUP(C1181,'CapEx by WBS and CSA'!$A$3:$P$372,16,FALSE),0)</f>
        <v>0</v>
      </c>
      <c r="N1181" s="45" t="s">
        <v>2094</v>
      </c>
      <c r="O1181" s="45" t="s">
        <v>2091</v>
      </c>
      <c r="P1181" s="71"/>
    </row>
    <row r="1182" spans="1:16" s="41" customFormat="1" x14ac:dyDescent="0.25">
      <c r="A1182" s="41">
        <f>IFERROR(VLOOKUP($C1182,'CapEx by WBS and CSA'!$A$3:$C$372,2,FALSE),0)</f>
        <v>0</v>
      </c>
      <c r="B1182" s="41">
        <f>IFERROR(VLOOKUP($C1182,'CapEx by WBS and CSA'!$A$3:$C$372,3,FALSE),0)</f>
        <v>0</v>
      </c>
      <c r="C1182" s="46" t="s">
        <v>3150</v>
      </c>
      <c r="D1182" s="46">
        <v>1255</v>
      </c>
      <c r="E1182" s="46" t="s">
        <v>775</v>
      </c>
      <c r="F1182" s="46" t="s">
        <v>777</v>
      </c>
      <c r="G1182" s="46" t="s">
        <v>779</v>
      </c>
      <c r="H1182" s="46" t="s">
        <v>2093</v>
      </c>
      <c r="I1182" s="45" t="s">
        <v>1650</v>
      </c>
      <c r="J1182" s="59" t="s">
        <v>1651</v>
      </c>
      <c r="K1182" s="72">
        <v>0</v>
      </c>
      <c r="L1182" s="72">
        <v>0</v>
      </c>
      <c r="M1182" s="72">
        <f>IFERROR(VLOOKUP(C1182,'CapEx by WBS and CSA'!$A$3:$P$372,16,FALSE),0)</f>
        <v>0</v>
      </c>
      <c r="N1182" s="71"/>
      <c r="O1182" s="45" t="s">
        <v>2108</v>
      </c>
      <c r="P1182" s="45" t="s">
        <v>2126</v>
      </c>
    </row>
    <row r="1183" spans="1:16" s="41" customFormat="1" x14ac:dyDescent="0.25">
      <c r="A1183" s="41">
        <f>IFERROR(VLOOKUP($C1183,'CapEx by WBS and CSA'!$A$3:$C$372,2,FALSE),0)</f>
        <v>0</v>
      </c>
      <c r="B1183" s="41">
        <f>IFERROR(VLOOKUP($C1183,'CapEx by WBS and CSA'!$A$3:$C$372,3,FALSE),0)</f>
        <v>0</v>
      </c>
      <c r="C1183" s="46" t="s">
        <v>3151</v>
      </c>
      <c r="D1183" s="46">
        <v>4022</v>
      </c>
      <c r="E1183" s="46" t="s">
        <v>1178</v>
      </c>
      <c r="F1183" s="46" t="s">
        <v>1112</v>
      </c>
      <c r="G1183" s="46" t="s">
        <v>779</v>
      </c>
      <c r="H1183" s="46" t="s">
        <v>2117</v>
      </c>
      <c r="I1183" s="45" t="s">
        <v>1633</v>
      </c>
      <c r="J1183" s="59">
        <v>43678</v>
      </c>
      <c r="K1183" s="72">
        <v>0</v>
      </c>
      <c r="L1183" s="72">
        <v>0</v>
      </c>
      <c r="M1183" s="72">
        <f>IFERROR(VLOOKUP(C1183,'CapEx by WBS and CSA'!$A$3:$P$372,16,FALSE),0)</f>
        <v>0</v>
      </c>
      <c r="N1183" s="45" t="s">
        <v>2094</v>
      </c>
      <c r="O1183" s="45" t="s">
        <v>2091</v>
      </c>
      <c r="P1183" s="71"/>
    </row>
    <row r="1184" spans="1:16" s="41" customFormat="1" x14ac:dyDescent="0.25">
      <c r="A1184" s="41">
        <f>IFERROR(VLOOKUP($C1184,'CapEx by WBS and CSA'!$A$3:$C$372,2,FALSE),0)</f>
        <v>0</v>
      </c>
      <c r="B1184" s="41">
        <f>IFERROR(VLOOKUP($C1184,'CapEx by WBS and CSA'!$A$3:$C$372,3,FALSE),0)</f>
        <v>0</v>
      </c>
      <c r="C1184" s="46" t="s">
        <v>3152</v>
      </c>
      <c r="D1184" s="46">
        <v>4022</v>
      </c>
      <c r="E1184" s="46" t="s">
        <v>1178</v>
      </c>
      <c r="F1184" s="46" t="s">
        <v>1112</v>
      </c>
      <c r="G1184" s="46" t="s">
        <v>779</v>
      </c>
      <c r="H1184" s="46" t="s">
        <v>2117</v>
      </c>
      <c r="I1184" s="45" t="s">
        <v>1633</v>
      </c>
      <c r="J1184" s="59">
        <v>46661</v>
      </c>
      <c r="K1184" s="72">
        <v>0</v>
      </c>
      <c r="L1184" s="72">
        <v>0</v>
      </c>
      <c r="M1184" s="72">
        <f>IFERROR(VLOOKUP(C1184,'CapEx by WBS and CSA'!$A$3:$P$372,16,FALSE),0)</f>
        <v>0</v>
      </c>
      <c r="N1184" s="71"/>
      <c r="O1184" s="45" t="s">
        <v>2108</v>
      </c>
      <c r="P1184" s="45" t="s">
        <v>2803</v>
      </c>
    </row>
    <row r="1185" spans="1:16" s="41" customFormat="1" x14ac:dyDescent="0.25">
      <c r="A1185" s="41" t="str">
        <f>IFERROR(VLOOKUP($C1185,'CapEx by WBS and CSA'!$A$3:$C$372,2,FALSE),0)</f>
        <v>CSA0193</v>
      </c>
      <c r="B1185" s="41" t="str">
        <f>IFERROR(VLOOKUP($C1185,'CapEx by WBS and CSA'!$A$3:$C$372,3,FALSE),0)</f>
        <v>Electric Initiation - Bellevue - Redmond Gateway</v>
      </c>
      <c r="C1185" s="46" t="s">
        <v>401</v>
      </c>
      <c r="D1185" s="46">
        <v>4022</v>
      </c>
      <c r="E1185" s="46" t="s">
        <v>1178</v>
      </c>
      <c r="F1185" s="46" t="s">
        <v>1112</v>
      </c>
      <c r="G1185" s="46" t="s">
        <v>779</v>
      </c>
      <c r="H1185" s="46" t="s">
        <v>2117</v>
      </c>
      <c r="I1185" s="45" t="s">
        <v>1633</v>
      </c>
      <c r="J1185" s="59">
        <v>46661</v>
      </c>
      <c r="K1185" s="72">
        <v>50973.33</v>
      </c>
      <c r="L1185" s="72">
        <v>0</v>
      </c>
      <c r="M1185" s="72">
        <f>IFERROR(VLOOKUP(C1185,'CapEx by WBS and CSA'!$A$3:$P$372,16,FALSE),0)</f>
        <v>22006032.648682702</v>
      </c>
      <c r="N1185" s="71"/>
      <c r="O1185" s="45" t="s">
        <v>2108</v>
      </c>
      <c r="P1185" s="45" t="s">
        <v>2924</v>
      </c>
    </row>
    <row r="1186" spans="1:16" s="41" customFormat="1" x14ac:dyDescent="0.25">
      <c r="A1186" s="41">
        <f>IFERROR(VLOOKUP($C1186,'CapEx by WBS and CSA'!$A$3:$C$372,2,FALSE),0)</f>
        <v>0</v>
      </c>
      <c r="B1186" s="41">
        <f>IFERROR(VLOOKUP($C1186,'CapEx by WBS and CSA'!$A$3:$C$372,3,FALSE),0)</f>
        <v>0</v>
      </c>
      <c r="C1186" s="46" t="s">
        <v>3153</v>
      </c>
      <c r="D1186" s="46">
        <v>4022</v>
      </c>
      <c r="E1186" s="46" t="s">
        <v>1178</v>
      </c>
      <c r="F1186" s="46" t="s">
        <v>1112</v>
      </c>
      <c r="G1186" s="46" t="s">
        <v>779</v>
      </c>
      <c r="H1186" s="46" t="s">
        <v>2117</v>
      </c>
      <c r="I1186" s="45">
        <v>0</v>
      </c>
      <c r="J1186" s="71"/>
      <c r="K1186" s="72">
        <v>0</v>
      </c>
      <c r="L1186" s="72">
        <v>0</v>
      </c>
      <c r="M1186" s="72">
        <f>IFERROR(VLOOKUP(C1186,'CapEx by WBS and CSA'!$A$3:$P$372,16,FALSE),0)</f>
        <v>0</v>
      </c>
      <c r="N1186" s="45" t="s">
        <v>2094</v>
      </c>
      <c r="O1186" s="45" t="s">
        <v>2091</v>
      </c>
      <c r="P1186" s="71"/>
    </row>
    <row r="1187" spans="1:16" s="41" customFormat="1" x14ac:dyDescent="0.25">
      <c r="A1187" s="41" t="str">
        <f>IFERROR(VLOOKUP($C1187,'CapEx by WBS and CSA'!$A$3:$C$372,2,FALSE),0)</f>
        <v>CSA0190</v>
      </c>
      <c r="B1187" s="41" t="str">
        <f>IFERROR(VLOOKUP($C1187,'CapEx by WBS and CSA'!$A$3:$C$372,3,FALSE),0)</f>
        <v>Electric Initiation - Redmond Ridge Area Capacity</v>
      </c>
      <c r="C1187" s="46" t="s">
        <v>402</v>
      </c>
      <c r="D1187" s="46">
        <v>4022</v>
      </c>
      <c r="E1187" s="46" t="s">
        <v>1178</v>
      </c>
      <c r="F1187" s="46" t="s">
        <v>1112</v>
      </c>
      <c r="G1187" s="46" t="s">
        <v>779</v>
      </c>
      <c r="H1187" s="46" t="s">
        <v>2100</v>
      </c>
      <c r="I1187" s="45" t="s">
        <v>1633</v>
      </c>
      <c r="J1187" s="59">
        <v>47027</v>
      </c>
      <c r="K1187" s="72">
        <v>50840.27</v>
      </c>
      <c r="L1187" s="72">
        <v>0</v>
      </c>
      <c r="M1187" s="72">
        <f>IFERROR(VLOOKUP(C1187,'CapEx by WBS and CSA'!$A$3:$P$372,16,FALSE),0)</f>
        <v>16817753.303826816</v>
      </c>
      <c r="N1187" s="71"/>
      <c r="O1187" s="45" t="s">
        <v>2108</v>
      </c>
      <c r="P1187" s="45" t="s">
        <v>2924</v>
      </c>
    </row>
    <row r="1188" spans="1:16" s="41" customFormat="1" x14ac:dyDescent="0.25">
      <c r="A1188" s="41">
        <f>IFERROR(VLOOKUP($C1188,'CapEx by WBS and CSA'!$A$3:$C$372,2,FALSE),0)</f>
        <v>0</v>
      </c>
      <c r="B1188" s="41">
        <f>IFERROR(VLOOKUP($C1188,'CapEx by WBS and CSA'!$A$3:$C$372,3,FALSE),0)</f>
        <v>0</v>
      </c>
      <c r="C1188" s="46" t="s">
        <v>3154</v>
      </c>
      <c r="D1188" s="46">
        <v>4022</v>
      </c>
      <c r="E1188" s="46" t="s">
        <v>1178</v>
      </c>
      <c r="F1188" s="46" t="s">
        <v>1112</v>
      </c>
      <c r="G1188" s="46" t="s">
        <v>779</v>
      </c>
      <c r="H1188" s="46" t="s">
        <v>2100</v>
      </c>
      <c r="I1188" s="45">
        <v>0</v>
      </c>
      <c r="J1188" s="71"/>
      <c r="K1188" s="72">
        <v>0</v>
      </c>
      <c r="L1188" s="72">
        <v>0</v>
      </c>
      <c r="M1188" s="72">
        <f>IFERROR(VLOOKUP(C1188,'CapEx by WBS and CSA'!$A$3:$P$372,16,FALSE),0)</f>
        <v>0</v>
      </c>
      <c r="N1188" s="45" t="s">
        <v>3155</v>
      </c>
      <c r="O1188" s="45" t="s">
        <v>2091</v>
      </c>
      <c r="P1188" s="71"/>
    </row>
    <row r="1189" spans="1:16" s="41" customFormat="1" x14ac:dyDescent="0.25">
      <c r="A1189" s="41">
        <f>IFERROR(VLOOKUP($C1189,'CapEx by WBS and CSA'!$A$3:$C$372,2,FALSE),0)</f>
        <v>0</v>
      </c>
      <c r="B1189" s="41">
        <f>IFERROR(VLOOKUP($C1189,'CapEx by WBS and CSA'!$A$3:$C$372,3,FALSE),0)</f>
        <v>0</v>
      </c>
      <c r="C1189" s="46" t="s">
        <v>3156</v>
      </c>
      <c r="D1189" s="46">
        <v>4022</v>
      </c>
      <c r="E1189" s="46" t="s">
        <v>1178</v>
      </c>
      <c r="F1189" s="46" t="s">
        <v>1112</v>
      </c>
      <c r="G1189" s="46" t="s">
        <v>779</v>
      </c>
      <c r="H1189" s="46" t="s">
        <v>2124</v>
      </c>
      <c r="I1189" s="45" t="s">
        <v>1633</v>
      </c>
      <c r="J1189" s="59">
        <v>46296</v>
      </c>
      <c r="K1189" s="72">
        <v>0</v>
      </c>
      <c r="L1189" s="72">
        <v>0</v>
      </c>
      <c r="M1189" s="72">
        <f>IFERROR(VLOOKUP(C1189,'CapEx by WBS and CSA'!$A$3:$P$372,16,FALSE),0)</f>
        <v>0</v>
      </c>
      <c r="N1189" s="45" t="s">
        <v>2094</v>
      </c>
      <c r="O1189" s="45" t="s">
        <v>2108</v>
      </c>
      <c r="P1189" s="45" t="s">
        <v>2946</v>
      </c>
    </row>
    <row r="1190" spans="1:16" s="41" customFormat="1" x14ac:dyDescent="0.25">
      <c r="A1190" s="41">
        <f>IFERROR(VLOOKUP($C1190,'CapEx by WBS and CSA'!$A$3:$C$372,2,FALSE),0)</f>
        <v>0</v>
      </c>
      <c r="B1190" s="41">
        <f>IFERROR(VLOOKUP($C1190,'CapEx by WBS and CSA'!$A$3:$C$372,3,FALSE),0)</f>
        <v>0</v>
      </c>
      <c r="C1190" s="46" t="s">
        <v>3157</v>
      </c>
      <c r="D1190" s="46">
        <v>4022</v>
      </c>
      <c r="E1190" s="46" t="s">
        <v>1178</v>
      </c>
      <c r="F1190" s="46" t="s">
        <v>1112</v>
      </c>
      <c r="G1190" s="46" t="s">
        <v>779</v>
      </c>
      <c r="H1190" s="46" t="s">
        <v>2117</v>
      </c>
      <c r="I1190" s="45" t="s">
        <v>1633</v>
      </c>
      <c r="J1190" s="59">
        <v>43678</v>
      </c>
      <c r="K1190" s="72">
        <v>0</v>
      </c>
      <c r="L1190" s="72">
        <v>0</v>
      </c>
      <c r="M1190" s="72">
        <f>IFERROR(VLOOKUP(C1190,'CapEx by WBS and CSA'!$A$3:$P$372,16,FALSE),0)</f>
        <v>0</v>
      </c>
      <c r="N1190" s="45" t="s">
        <v>2094</v>
      </c>
      <c r="O1190" s="45" t="s">
        <v>2091</v>
      </c>
      <c r="P1190" s="71"/>
    </row>
    <row r="1191" spans="1:16" s="41" customFormat="1" x14ac:dyDescent="0.25">
      <c r="A1191" s="41">
        <f>IFERROR(VLOOKUP($C1191,'CapEx by WBS and CSA'!$A$3:$C$372,2,FALSE),0)</f>
        <v>0</v>
      </c>
      <c r="B1191" s="41">
        <f>IFERROR(VLOOKUP($C1191,'CapEx by WBS and CSA'!$A$3:$C$372,3,FALSE),0)</f>
        <v>0</v>
      </c>
      <c r="C1191" s="46" t="s">
        <v>3158</v>
      </c>
      <c r="D1191" s="46">
        <v>4022</v>
      </c>
      <c r="E1191" s="46" t="s">
        <v>1178</v>
      </c>
      <c r="F1191" s="46" t="s">
        <v>1112</v>
      </c>
      <c r="G1191" s="46" t="s">
        <v>779</v>
      </c>
      <c r="H1191" s="46" t="s">
        <v>2105</v>
      </c>
      <c r="I1191" s="45" t="s">
        <v>1633</v>
      </c>
      <c r="J1191" s="59">
        <v>43647</v>
      </c>
      <c r="K1191" s="72">
        <v>0</v>
      </c>
      <c r="L1191" s="72">
        <v>0</v>
      </c>
      <c r="M1191" s="72">
        <f>IFERROR(VLOOKUP(C1191,'CapEx by WBS and CSA'!$A$3:$P$372,16,FALSE),0)</f>
        <v>0</v>
      </c>
      <c r="N1191" s="45" t="s">
        <v>2094</v>
      </c>
      <c r="O1191" s="45" t="s">
        <v>2091</v>
      </c>
      <c r="P1191" s="71"/>
    </row>
    <row r="1192" spans="1:16" s="41" customFormat="1" x14ac:dyDescent="0.25">
      <c r="A1192" s="41">
        <f>IFERROR(VLOOKUP($C1192,'CapEx by WBS and CSA'!$A$3:$C$372,2,FALSE),0)</f>
        <v>0</v>
      </c>
      <c r="B1192" s="41">
        <f>IFERROR(VLOOKUP($C1192,'CapEx by WBS and CSA'!$A$3:$C$372,3,FALSE),0)</f>
        <v>0</v>
      </c>
      <c r="C1192" s="46" t="s">
        <v>3159</v>
      </c>
      <c r="D1192" s="46">
        <v>4022</v>
      </c>
      <c r="E1192" s="46" t="s">
        <v>1178</v>
      </c>
      <c r="F1192" s="46" t="s">
        <v>1112</v>
      </c>
      <c r="G1192" s="46" t="s">
        <v>779</v>
      </c>
      <c r="H1192" s="46" t="s">
        <v>2089</v>
      </c>
      <c r="I1192" s="45">
        <v>0</v>
      </c>
      <c r="J1192" s="71"/>
      <c r="K1192" s="72">
        <v>0</v>
      </c>
      <c r="L1192" s="72">
        <v>0</v>
      </c>
      <c r="M1192" s="72">
        <f>IFERROR(VLOOKUP(C1192,'CapEx by WBS and CSA'!$A$3:$P$372,16,FALSE),0)</f>
        <v>0</v>
      </c>
      <c r="N1192" s="45" t="s">
        <v>2094</v>
      </c>
      <c r="O1192" s="45" t="s">
        <v>2091</v>
      </c>
      <c r="P1192" s="71"/>
    </row>
    <row r="1193" spans="1:16" s="41" customFormat="1" x14ac:dyDescent="0.25">
      <c r="A1193" s="41">
        <f>IFERROR(VLOOKUP($C1193,'CapEx by WBS and CSA'!$A$3:$C$372,2,FALSE),0)</f>
        <v>0</v>
      </c>
      <c r="B1193" s="41">
        <f>IFERROR(VLOOKUP($C1193,'CapEx by WBS and CSA'!$A$3:$C$372,3,FALSE),0)</f>
        <v>0</v>
      </c>
      <c r="C1193" s="46" t="s">
        <v>3160</v>
      </c>
      <c r="D1193" s="46">
        <v>4022</v>
      </c>
      <c r="E1193" s="46" t="s">
        <v>1178</v>
      </c>
      <c r="F1193" s="46" t="s">
        <v>1112</v>
      </c>
      <c r="G1193" s="46" t="s">
        <v>779</v>
      </c>
      <c r="H1193" s="46" t="s">
        <v>2124</v>
      </c>
      <c r="I1193" s="45" t="s">
        <v>1633</v>
      </c>
      <c r="J1193" s="59">
        <v>42736</v>
      </c>
      <c r="K1193" s="72">
        <v>0</v>
      </c>
      <c r="L1193" s="72">
        <v>0</v>
      </c>
      <c r="M1193" s="72">
        <f>IFERROR(VLOOKUP(C1193,'CapEx by WBS and CSA'!$A$3:$P$372,16,FALSE),0)</f>
        <v>0</v>
      </c>
      <c r="N1193" s="45" t="s">
        <v>2094</v>
      </c>
      <c r="O1193" s="45" t="s">
        <v>2091</v>
      </c>
      <c r="P1193" s="71"/>
    </row>
    <row r="1194" spans="1:16" s="41" customFormat="1" x14ac:dyDescent="0.25">
      <c r="A1194" s="41">
        <f>IFERROR(VLOOKUP($C1194,'CapEx by WBS and CSA'!$A$3:$C$372,2,FALSE),0)</f>
        <v>0</v>
      </c>
      <c r="B1194" s="41">
        <f>IFERROR(VLOOKUP($C1194,'CapEx by WBS and CSA'!$A$3:$C$372,3,FALSE),0)</f>
        <v>0</v>
      </c>
      <c r="C1194" s="46" t="s">
        <v>3161</v>
      </c>
      <c r="D1194" s="46">
        <v>4022</v>
      </c>
      <c r="E1194" s="46" t="s">
        <v>1178</v>
      </c>
      <c r="F1194" s="46" t="s">
        <v>1112</v>
      </c>
      <c r="G1194" s="46" t="s">
        <v>779</v>
      </c>
      <c r="H1194" s="46" t="s">
        <v>2117</v>
      </c>
      <c r="I1194" s="45" t="s">
        <v>1633</v>
      </c>
      <c r="J1194" s="59">
        <v>43678</v>
      </c>
      <c r="K1194" s="72">
        <v>0</v>
      </c>
      <c r="L1194" s="72">
        <v>0</v>
      </c>
      <c r="M1194" s="72">
        <f>IFERROR(VLOOKUP(C1194,'CapEx by WBS and CSA'!$A$3:$P$372,16,FALSE),0)</f>
        <v>0</v>
      </c>
      <c r="N1194" s="45" t="s">
        <v>2094</v>
      </c>
      <c r="O1194" s="45" t="s">
        <v>2091</v>
      </c>
      <c r="P1194" s="71"/>
    </row>
    <row r="1195" spans="1:16" s="41" customFormat="1" x14ac:dyDescent="0.25">
      <c r="A1195" s="41">
        <f>IFERROR(VLOOKUP($C1195,'CapEx by WBS and CSA'!$A$3:$C$372,2,FALSE),0)</f>
        <v>0</v>
      </c>
      <c r="B1195" s="41">
        <f>IFERROR(VLOOKUP($C1195,'CapEx by WBS and CSA'!$A$3:$C$372,3,FALSE),0)</f>
        <v>0</v>
      </c>
      <c r="C1195" s="46" t="s">
        <v>3162</v>
      </c>
      <c r="D1195" s="46">
        <v>4022</v>
      </c>
      <c r="E1195" s="46" t="s">
        <v>1178</v>
      </c>
      <c r="F1195" s="46" t="s">
        <v>1112</v>
      </c>
      <c r="G1195" s="46" t="s">
        <v>779</v>
      </c>
      <c r="H1195" s="46" t="s">
        <v>2117</v>
      </c>
      <c r="I1195" s="45" t="s">
        <v>1633</v>
      </c>
      <c r="J1195" s="59">
        <v>45261</v>
      </c>
      <c r="K1195" s="72">
        <v>451016.05</v>
      </c>
      <c r="L1195" s="72">
        <v>0</v>
      </c>
      <c r="M1195" s="72">
        <f>IFERROR(VLOOKUP(C1195,'CapEx by WBS and CSA'!$A$3:$P$372,16,FALSE),0)</f>
        <v>0</v>
      </c>
      <c r="N1195" s="71"/>
      <c r="O1195" s="45" t="s">
        <v>2108</v>
      </c>
      <c r="P1195" s="45" t="s">
        <v>3135</v>
      </c>
    </row>
    <row r="1196" spans="1:16" s="41" customFormat="1" x14ac:dyDescent="0.25">
      <c r="A1196" s="41">
        <f>IFERROR(VLOOKUP($C1196,'CapEx by WBS and CSA'!$A$3:$C$372,2,FALSE),0)</f>
        <v>0</v>
      </c>
      <c r="B1196" s="41">
        <f>IFERROR(VLOOKUP($C1196,'CapEx by WBS and CSA'!$A$3:$C$372,3,FALSE),0)</f>
        <v>0</v>
      </c>
      <c r="C1196" s="46" t="s">
        <v>3163</v>
      </c>
      <c r="D1196" s="46">
        <v>4022</v>
      </c>
      <c r="E1196" s="46" t="s">
        <v>1178</v>
      </c>
      <c r="F1196" s="46" t="s">
        <v>1112</v>
      </c>
      <c r="G1196" s="46" t="s">
        <v>779</v>
      </c>
      <c r="H1196" s="46" t="s">
        <v>2117</v>
      </c>
      <c r="I1196" s="45" t="s">
        <v>1633</v>
      </c>
      <c r="J1196" s="59">
        <v>42736</v>
      </c>
      <c r="K1196" s="72">
        <v>0</v>
      </c>
      <c r="L1196" s="72">
        <v>0</v>
      </c>
      <c r="M1196" s="72">
        <f>IFERROR(VLOOKUP(C1196,'CapEx by WBS and CSA'!$A$3:$P$372,16,FALSE),0)</f>
        <v>0</v>
      </c>
      <c r="N1196" s="45" t="s">
        <v>2094</v>
      </c>
      <c r="O1196" s="45" t="s">
        <v>2091</v>
      </c>
      <c r="P1196" s="71"/>
    </row>
    <row r="1197" spans="1:16" s="41" customFormat="1" x14ac:dyDescent="0.25">
      <c r="A1197" s="41">
        <f>IFERROR(VLOOKUP($C1197,'CapEx by WBS and CSA'!$A$3:$C$372,2,FALSE),0)</f>
        <v>0</v>
      </c>
      <c r="B1197" s="41">
        <f>IFERROR(VLOOKUP($C1197,'CapEx by WBS and CSA'!$A$3:$C$372,3,FALSE),0)</f>
        <v>0</v>
      </c>
      <c r="C1197" s="46" t="s">
        <v>3164</v>
      </c>
      <c r="D1197" s="46">
        <v>4022</v>
      </c>
      <c r="E1197" s="46" t="s">
        <v>1178</v>
      </c>
      <c r="F1197" s="46" t="s">
        <v>1112</v>
      </c>
      <c r="G1197" s="46" t="s">
        <v>779</v>
      </c>
      <c r="H1197" s="46" t="s">
        <v>2117</v>
      </c>
      <c r="I1197" s="45" t="s">
        <v>1633</v>
      </c>
      <c r="J1197" s="59">
        <v>43678</v>
      </c>
      <c r="K1197" s="72">
        <v>0</v>
      </c>
      <c r="L1197" s="72">
        <v>0</v>
      </c>
      <c r="M1197" s="72">
        <f>IFERROR(VLOOKUP(C1197,'CapEx by WBS and CSA'!$A$3:$P$372,16,FALSE),0)</f>
        <v>0</v>
      </c>
      <c r="N1197" s="45" t="s">
        <v>2094</v>
      </c>
      <c r="O1197" s="45" t="s">
        <v>2091</v>
      </c>
      <c r="P1197" s="71"/>
    </row>
    <row r="1198" spans="1:16" s="41" customFormat="1" x14ac:dyDescent="0.25">
      <c r="A1198" s="41">
        <f>IFERROR(VLOOKUP($C1198,'CapEx by WBS and CSA'!$A$3:$C$372,2,FALSE),0)</f>
        <v>0</v>
      </c>
      <c r="B1198" s="41">
        <f>IFERROR(VLOOKUP($C1198,'CapEx by WBS and CSA'!$A$3:$C$372,3,FALSE),0)</f>
        <v>0</v>
      </c>
      <c r="C1198" s="46" t="s">
        <v>3165</v>
      </c>
      <c r="D1198" s="46">
        <v>4022</v>
      </c>
      <c r="E1198" s="46" t="s">
        <v>1178</v>
      </c>
      <c r="F1198" s="46" t="s">
        <v>1112</v>
      </c>
      <c r="G1198" s="46" t="s">
        <v>779</v>
      </c>
      <c r="H1198" s="46" t="s">
        <v>2117</v>
      </c>
      <c r="I1198" s="45" t="s">
        <v>1633</v>
      </c>
      <c r="J1198" s="59">
        <v>43678</v>
      </c>
      <c r="K1198" s="72">
        <v>0</v>
      </c>
      <c r="L1198" s="72">
        <v>0</v>
      </c>
      <c r="M1198" s="72">
        <f>IFERROR(VLOOKUP(C1198,'CapEx by WBS and CSA'!$A$3:$P$372,16,FALSE),0)</f>
        <v>0</v>
      </c>
      <c r="N1198" s="45" t="s">
        <v>2094</v>
      </c>
      <c r="O1198" s="45" t="s">
        <v>2091</v>
      </c>
      <c r="P1198" s="71"/>
    </row>
    <row r="1199" spans="1:16" s="41" customFormat="1" x14ac:dyDescent="0.25">
      <c r="A1199" s="41">
        <f>IFERROR(VLOOKUP($C1199,'CapEx by WBS and CSA'!$A$3:$C$372,2,FALSE),0)</f>
        <v>0</v>
      </c>
      <c r="B1199" s="41">
        <f>IFERROR(VLOOKUP($C1199,'CapEx by WBS and CSA'!$A$3:$C$372,3,FALSE),0)</f>
        <v>0</v>
      </c>
      <c r="C1199" s="46" t="s">
        <v>3166</v>
      </c>
      <c r="D1199" s="46">
        <v>4022</v>
      </c>
      <c r="E1199" s="46" t="s">
        <v>1178</v>
      </c>
      <c r="F1199" s="46" t="s">
        <v>1112</v>
      </c>
      <c r="G1199" s="46" t="s">
        <v>779</v>
      </c>
      <c r="H1199" s="46" t="s">
        <v>2117</v>
      </c>
      <c r="I1199" s="45" t="s">
        <v>1633</v>
      </c>
      <c r="J1199" s="59">
        <v>43678</v>
      </c>
      <c r="K1199" s="72">
        <v>0</v>
      </c>
      <c r="L1199" s="72">
        <v>0</v>
      </c>
      <c r="M1199" s="72">
        <f>IFERROR(VLOOKUP(C1199,'CapEx by WBS and CSA'!$A$3:$P$372,16,FALSE),0)</f>
        <v>0</v>
      </c>
      <c r="N1199" s="45" t="s">
        <v>2094</v>
      </c>
      <c r="O1199" s="45" t="s">
        <v>2091</v>
      </c>
      <c r="P1199" s="71"/>
    </row>
    <row r="1200" spans="1:16" s="41" customFormat="1" x14ac:dyDescent="0.25">
      <c r="A1200" s="41">
        <f>IFERROR(VLOOKUP($C1200,'CapEx by WBS and CSA'!$A$3:$C$372,2,FALSE),0)</f>
        <v>0</v>
      </c>
      <c r="B1200" s="41">
        <f>IFERROR(VLOOKUP($C1200,'CapEx by WBS and CSA'!$A$3:$C$372,3,FALSE),0)</f>
        <v>0</v>
      </c>
      <c r="C1200" s="46" t="s">
        <v>3167</v>
      </c>
      <c r="D1200" s="46">
        <v>4022</v>
      </c>
      <c r="E1200" s="46" t="s">
        <v>1178</v>
      </c>
      <c r="F1200" s="46" t="s">
        <v>1112</v>
      </c>
      <c r="G1200" s="46" t="s">
        <v>779</v>
      </c>
      <c r="H1200" s="46" t="s">
        <v>2089</v>
      </c>
      <c r="I1200" s="45" t="s">
        <v>1633</v>
      </c>
      <c r="J1200" s="59">
        <v>43678</v>
      </c>
      <c r="K1200" s="72">
        <v>0</v>
      </c>
      <c r="L1200" s="72">
        <v>0</v>
      </c>
      <c r="M1200" s="72">
        <f>IFERROR(VLOOKUP(C1200,'CapEx by WBS and CSA'!$A$3:$P$372,16,FALSE),0)</f>
        <v>0</v>
      </c>
      <c r="N1200" s="45" t="s">
        <v>2094</v>
      </c>
      <c r="O1200" s="45" t="s">
        <v>2091</v>
      </c>
      <c r="P1200" s="71"/>
    </row>
    <row r="1201" spans="1:16" s="41" customFormat="1" x14ac:dyDescent="0.25">
      <c r="A1201" s="41" t="str">
        <f>IFERROR(VLOOKUP($C1201,'CapEx by WBS and CSA'!$A$3:$C$372,2,FALSE),0)</f>
        <v>CSA0138</v>
      </c>
      <c r="B1201" s="41" t="str">
        <f>IFERROR(VLOOKUP($C1201,'CapEx by WBS and CSA'!$A$3:$C$372,3,FALSE),0)</f>
        <v>Sammamish-Juanita 115kV Project</v>
      </c>
      <c r="C1201" s="46" t="s">
        <v>403</v>
      </c>
      <c r="D1201" s="46">
        <v>4022</v>
      </c>
      <c r="E1201" s="46" t="s">
        <v>1178</v>
      </c>
      <c r="F1201" s="46" t="s">
        <v>1112</v>
      </c>
      <c r="G1201" s="46" t="s">
        <v>779</v>
      </c>
      <c r="H1201" s="46" t="s">
        <v>2117</v>
      </c>
      <c r="I1201" s="45" t="s">
        <v>1633</v>
      </c>
      <c r="J1201" s="59">
        <v>45261</v>
      </c>
      <c r="K1201" s="72">
        <v>15011930.82</v>
      </c>
      <c r="L1201" s="72">
        <v>16488619.968761699</v>
      </c>
      <c r="M1201" s="72">
        <f>IFERROR(VLOOKUP(C1201,'CapEx by WBS and CSA'!$A$3:$P$372,16,FALSE),0)</f>
        <v>307835.56421366154</v>
      </c>
      <c r="N1201" s="71"/>
      <c r="O1201" s="45" t="s">
        <v>2108</v>
      </c>
      <c r="P1201" s="45" t="s">
        <v>2803</v>
      </c>
    </row>
    <row r="1202" spans="1:16" s="41" customFormat="1" x14ac:dyDescent="0.25">
      <c r="A1202" s="41">
        <f>IFERROR(VLOOKUP($C1202,'CapEx by WBS and CSA'!$A$3:$C$372,2,FALSE),0)</f>
        <v>0</v>
      </c>
      <c r="B1202" s="41">
        <f>IFERROR(VLOOKUP($C1202,'CapEx by WBS and CSA'!$A$3:$C$372,3,FALSE),0)</f>
        <v>0</v>
      </c>
      <c r="C1202" s="46" t="s">
        <v>3168</v>
      </c>
      <c r="D1202" s="46">
        <v>4022</v>
      </c>
      <c r="E1202" s="46" t="s">
        <v>1178</v>
      </c>
      <c r="F1202" s="46" t="s">
        <v>1112</v>
      </c>
      <c r="G1202" s="46" t="s">
        <v>779</v>
      </c>
      <c r="H1202" s="46" t="s">
        <v>2117</v>
      </c>
      <c r="I1202" s="45">
        <v>0</v>
      </c>
      <c r="J1202" s="71"/>
      <c r="K1202" s="72">
        <v>0</v>
      </c>
      <c r="L1202" s="72">
        <v>0</v>
      </c>
      <c r="M1202" s="72">
        <f>IFERROR(VLOOKUP(C1202,'CapEx by WBS and CSA'!$A$3:$P$372,16,FALSE),0)</f>
        <v>0</v>
      </c>
      <c r="N1202" s="45" t="s">
        <v>2094</v>
      </c>
      <c r="O1202" s="45" t="s">
        <v>2091</v>
      </c>
      <c r="P1202" s="71"/>
    </row>
    <row r="1203" spans="1:16" s="41" customFormat="1" x14ac:dyDescent="0.25">
      <c r="A1203" s="41" t="str">
        <f>IFERROR(VLOOKUP($C1203,'CapEx by WBS and CSA'!$A$3:$C$372,2,FALSE),0)</f>
        <v>CSA0047</v>
      </c>
      <c r="B1203" s="41" t="str">
        <f>IFERROR(VLOOKUP($C1203,'CapEx by WBS and CSA'!$A$3:$C$372,3,FALSE),0)</f>
        <v>Electric Capital Tools</v>
      </c>
      <c r="C1203" s="46" t="s">
        <v>404</v>
      </c>
      <c r="D1203" s="46">
        <v>4220</v>
      </c>
      <c r="E1203" s="46" t="s">
        <v>1235</v>
      </c>
      <c r="F1203" s="46" t="s">
        <v>1115</v>
      </c>
      <c r="G1203" s="46" t="s">
        <v>536</v>
      </c>
      <c r="H1203" s="46" t="s">
        <v>2093</v>
      </c>
      <c r="I1203" s="45" t="s">
        <v>1638</v>
      </c>
      <c r="J1203" s="71"/>
      <c r="K1203" s="72">
        <v>2231456.4</v>
      </c>
      <c r="L1203" s="72">
        <v>2044207.08</v>
      </c>
      <c r="M1203" s="72">
        <f>IFERROR(VLOOKUP(C1203,'CapEx by WBS and CSA'!$A$3:$P$372,16,FALSE),0)</f>
        <v>11709475.000000007</v>
      </c>
      <c r="N1203" s="45" t="s">
        <v>2145</v>
      </c>
      <c r="O1203" s="45" t="s">
        <v>2091</v>
      </c>
      <c r="P1203" s="71"/>
    </row>
    <row r="1204" spans="1:16" s="41" customFormat="1" x14ac:dyDescent="0.25">
      <c r="A1204" s="41" t="str">
        <f>IFERROR(VLOOKUP($C1204,'CapEx by WBS and CSA'!$A$3:$C$372,2,FALSE),0)</f>
        <v>CSA0074</v>
      </c>
      <c r="B1204" s="41" t="str">
        <f>IFERROR(VLOOKUP($C1204,'CapEx by WBS and CSA'!$A$3:$C$372,3,FALSE),0)</f>
        <v>Gas Capital Tools</v>
      </c>
      <c r="C1204" s="46" t="s">
        <v>406</v>
      </c>
      <c r="D1204" s="46">
        <v>4220</v>
      </c>
      <c r="E1204" s="46" t="s">
        <v>1235</v>
      </c>
      <c r="F1204" s="46" t="s">
        <v>1115</v>
      </c>
      <c r="G1204" s="46" t="s">
        <v>536</v>
      </c>
      <c r="H1204" s="46" t="s">
        <v>2093</v>
      </c>
      <c r="I1204" s="45" t="s">
        <v>1638</v>
      </c>
      <c r="J1204" s="71"/>
      <c r="K1204" s="72">
        <v>992554.57000000007</v>
      </c>
      <c r="L1204" s="72">
        <v>1370743.8840000001</v>
      </c>
      <c r="M1204" s="72">
        <f>IFERROR(VLOOKUP(C1204,'CapEx by WBS and CSA'!$A$3:$P$372,16,FALSE),0)</f>
        <v>7495800.9500000039</v>
      </c>
      <c r="N1204" s="45" t="s">
        <v>2145</v>
      </c>
      <c r="O1204" s="45" t="s">
        <v>2091</v>
      </c>
      <c r="P1204" s="71"/>
    </row>
    <row r="1205" spans="1:16" s="41" customFormat="1" x14ac:dyDescent="0.25">
      <c r="A1205" s="41">
        <f>IFERROR(VLOOKUP($C1205,'CapEx by WBS and CSA'!$A$3:$C$372,2,FALSE),0)</f>
        <v>0</v>
      </c>
      <c r="B1205" s="41">
        <f>IFERROR(VLOOKUP($C1205,'CapEx by WBS and CSA'!$A$3:$C$372,3,FALSE),0)</f>
        <v>0</v>
      </c>
      <c r="C1205" s="46" t="s">
        <v>3169</v>
      </c>
      <c r="D1205" s="46">
        <v>4587</v>
      </c>
      <c r="E1205" s="46" t="s">
        <v>1351</v>
      </c>
      <c r="F1205" s="46" t="s">
        <v>1142</v>
      </c>
      <c r="G1205" s="46" t="s">
        <v>779</v>
      </c>
      <c r="H1205" s="46" t="s">
        <v>2113</v>
      </c>
      <c r="I1205" s="45" t="s">
        <v>1650</v>
      </c>
      <c r="J1205" s="59" t="s">
        <v>1696</v>
      </c>
      <c r="K1205" s="72">
        <v>92.06</v>
      </c>
      <c r="L1205" s="72">
        <v>0</v>
      </c>
      <c r="M1205" s="72">
        <f>IFERROR(VLOOKUP(C1205,'CapEx by WBS and CSA'!$A$3:$P$372,16,FALSE),0)</f>
        <v>0</v>
      </c>
      <c r="N1205" s="71"/>
      <c r="O1205" s="45" t="s">
        <v>2108</v>
      </c>
      <c r="P1205" s="45" t="s">
        <v>3170</v>
      </c>
    </row>
    <row r="1206" spans="1:16" s="41" customFormat="1" x14ac:dyDescent="0.25">
      <c r="A1206" s="41">
        <f>IFERROR(VLOOKUP($C1206,'CapEx by WBS and CSA'!$A$3:$C$372,2,FALSE),0)</f>
        <v>0</v>
      </c>
      <c r="B1206" s="41">
        <f>IFERROR(VLOOKUP($C1206,'CapEx by WBS and CSA'!$A$3:$C$372,3,FALSE),0)</f>
        <v>0</v>
      </c>
      <c r="C1206" s="46" t="s">
        <v>3171</v>
      </c>
      <c r="D1206" s="46">
        <v>4230</v>
      </c>
      <c r="E1206" s="46" t="s">
        <v>1243</v>
      </c>
      <c r="F1206" s="46" t="s">
        <v>1142</v>
      </c>
      <c r="G1206" s="46" t="s">
        <v>779</v>
      </c>
      <c r="H1206" s="46" t="s">
        <v>2113</v>
      </c>
      <c r="I1206" s="45" t="s">
        <v>1650</v>
      </c>
      <c r="J1206" s="59" t="s">
        <v>1696</v>
      </c>
      <c r="K1206" s="72">
        <v>0</v>
      </c>
      <c r="L1206" s="72">
        <v>0</v>
      </c>
      <c r="M1206" s="72">
        <f>IFERROR(VLOOKUP(C1206,'CapEx by WBS and CSA'!$A$3:$P$372,16,FALSE),0)</f>
        <v>0</v>
      </c>
      <c r="N1206" s="71"/>
      <c r="O1206" s="45" t="s">
        <v>2108</v>
      </c>
      <c r="P1206" s="45" t="s">
        <v>3170</v>
      </c>
    </row>
    <row r="1207" spans="1:16" s="41" customFormat="1" x14ac:dyDescent="0.25">
      <c r="A1207" s="41" t="str">
        <f>IFERROR(VLOOKUP($C1207,'CapEx by WBS and CSA'!$A$3:$C$372,2,FALSE),0)</f>
        <v>CSA0122</v>
      </c>
      <c r="B1207" s="41" t="str">
        <f>IFERROR(VLOOKUP($C1207,'CapEx by WBS and CSA'!$A$3:$C$372,3,FALSE),0)</f>
        <v>OT ISR Program</v>
      </c>
      <c r="C1207" s="46" t="s">
        <v>407</v>
      </c>
      <c r="D1207" s="46">
        <v>4501</v>
      </c>
      <c r="E1207" s="46" t="s">
        <v>1348</v>
      </c>
      <c r="F1207" s="46" t="s">
        <v>1115</v>
      </c>
      <c r="G1207" s="46" t="s">
        <v>536</v>
      </c>
      <c r="H1207" s="46" t="s">
        <v>2113</v>
      </c>
      <c r="I1207" s="45" t="s">
        <v>1633</v>
      </c>
      <c r="J1207" s="59">
        <v>45627</v>
      </c>
      <c r="K1207" s="72">
        <v>138746.29</v>
      </c>
      <c r="L1207" s="72">
        <v>499549.84909049998</v>
      </c>
      <c r="M1207" s="72">
        <f>IFERROR(VLOOKUP(C1207,'CapEx by WBS and CSA'!$A$3:$P$372,16,FALSE),0)</f>
        <v>2576393.9558164258</v>
      </c>
      <c r="N1207" s="71"/>
      <c r="O1207" s="71"/>
      <c r="P1207" s="71"/>
    </row>
    <row r="1208" spans="1:16" s="41" customFormat="1" x14ac:dyDescent="0.25">
      <c r="A1208" s="41">
        <f>IFERROR(VLOOKUP($C1208,'CapEx by WBS and CSA'!$A$3:$C$372,2,FALSE),0)</f>
        <v>0</v>
      </c>
      <c r="B1208" s="41">
        <f>IFERROR(VLOOKUP($C1208,'CapEx by WBS and CSA'!$A$3:$C$372,3,FALSE),0)</f>
        <v>0</v>
      </c>
      <c r="C1208" s="46" t="s">
        <v>3172</v>
      </c>
      <c r="D1208" s="46">
        <v>4022</v>
      </c>
      <c r="E1208" s="46" t="s">
        <v>1178</v>
      </c>
      <c r="F1208" s="46" t="s">
        <v>1112</v>
      </c>
      <c r="G1208" s="46" t="s">
        <v>779</v>
      </c>
      <c r="H1208" s="46" t="s">
        <v>2117</v>
      </c>
      <c r="I1208" s="45" t="s">
        <v>1633</v>
      </c>
      <c r="J1208" s="59">
        <v>43678</v>
      </c>
      <c r="K1208" s="72">
        <v>0</v>
      </c>
      <c r="L1208" s="72">
        <v>0</v>
      </c>
      <c r="M1208" s="72">
        <f>IFERROR(VLOOKUP(C1208,'CapEx by WBS and CSA'!$A$3:$P$372,16,FALSE),0)</f>
        <v>0</v>
      </c>
      <c r="N1208" s="45" t="s">
        <v>2094</v>
      </c>
      <c r="O1208" s="45" t="s">
        <v>2091</v>
      </c>
      <c r="P1208" s="71"/>
    </row>
    <row r="1209" spans="1:16" s="41" customFormat="1" x14ac:dyDescent="0.25">
      <c r="A1209" s="41">
        <f>IFERROR(VLOOKUP($C1209,'CapEx by WBS and CSA'!$A$3:$C$372,2,FALSE),0)</f>
        <v>0</v>
      </c>
      <c r="B1209" s="41">
        <f>IFERROR(VLOOKUP($C1209,'CapEx by WBS and CSA'!$A$3:$C$372,3,FALSE),0)</f>
        <v>0</v>
      </c>
      <c r="C1209" s="46" t="s">
        <v>3173</v>
      </c>
      <c r="D1209" s="46">
        <v>4022</v>
      </c>
      <c r="E1209" s="46" t="s">
        <v>1178</v>
      </c>
      <c r="F1209" s="46" t="s">
        <v>1112</v>
      </c>
      <c r="G1209" s="46" t="s">
        <v>779</v>
      </c>
      <c r="H1209" s="46" t="s">
        <v>2117</v>
      </c>
      <c r="I1209" s="45" t="s">
        <v>1633</v>
      </c>
      <c r="J1209" s="59">
        <v>43678</v>
      </c>
      <c r="K1209" s="72">
        <v>0</v>
      </c>
      <c r="L1209" s="72">
        <v>0</v>
      </c>
      <c r="M1209" s="72">
        <f>IFERROR(VLOOKUP(C1209,'CapEx by WBS and CSA'!$A$3:$P$372,16,FALSE),0)</f>
        <v>0</v>
      </c>
      <c r="N1209" s="45" t="s">
        <v>2094</v>
      </c>
      <c r="O1209" s="45" t="s">
        <v>2091</v>
      </c>
      <c r="P1209" s="71"/>
    </row>
    <row r="1210" spans="1:16" s="41" customFormat="1" x14ac:dyDescent="0.25">
      <c r="A1210" s="41">
        <f>IFERROR(VLOOKUP($C1210,'CapEx by WBS and CSA'!$A$3:$C$372,2,FALSE),0)</f>
        <v>0</v>
      </c>
      <c r="B1210" s="41">
        <f>IFERROR(VLOOKUP($C1210,'CapEx by WBS and CSA'!$A$3:$C$372,3,FALSE),0)</f>
        <v>0</v>
      </c>
      <c r="C1210" s="46" t="s">
        <v>3174</v>
      </c>
      <c r="D1210" s="46">
        <v>4022</v>
      </c>
      <c r="E1210" s="46" t="s">
        <v>1178</v>
      </c>
      <c r="F1210" s="46" t="s">
        <v>1112</v>
      </c>
      <c r="G1210" s="46" t="s">
        <v>779</v>
      </c>
      <c r="H1210" s="46" t="s">
        <v>2117</v>
      </c>
      <c r="I1210" s="45" t="s">
        <v>1633</v>
      </c>
      <c r="J1210" s="59">
        <v>43678</v>
      </c>
      <c r="K1210" s="72">
        <v>16376.96</v>
      </c>
      <c r="L1210" s="72">
        <v>0</v>
      </c>
      <c r="M1210" s="72">
        <f>IFERROR(VLOOKUP(C1210,'CapEx by WBS and CSA'!$A$3:$P$372,16,FALSE),0)</f>
        <v>0</v>
      </c>
      <c r="N1210" s="45" t="s">
        <v>2094</v>
      </c>
      <c r="O1210" s="45" t="s">
        <v>2091</v>
      </c>
      <c r="P1210" s="71"/>
    </row>
    <row r="1211" spans="1:16" s="41" customFormat="1" x14ac:dyDescent="0.25">
      <c r="A1211" s="41">
        <f>IFERROR(VLOOKUP($C1211,'CapEx by WBS and CSA'!$A$3:$C$372,2,FALSE),0)</f>
        <v>0</v>
      </c>
      <c r="B1211" s="41">
        <f>IFERROR(VLOOKUP($C1211,'CapEx by WBS and CSA'!$A$3:$C$372,3,FALSE),0)</f>
        <v>0</v>
      </c>
      <c r="C1211" s="46" t="s">
        <v>3175</v>
      </c>
      <c r="D1211" s="46">
        <v>4022</v>
      </c>
      <c r="E1211" s="46" t="s">
        <v>1178</v>
      </c>
      <c r="F1211" s="46" t="s">
        <v>1112</v>
      </c>
      <c r="G1211" s="46" t="s">
        <v>779</v>
      </c>
      <c r="H1211" s="46" t="s">
        <v>2089</v>
      </c>
      <c r="I1211" s="45" t="s">
        <v>1633</v>
      </c>
      <c r="J1211" s="59">
        <v>43678</v>
      </c>
      <c r="K1211" s="72">
        <v>0</v>
      </c>
      <c r="L1211" s="72">
        <v>0</v>
      </c>
      <c r="M1211" s="72">
        <f>IFERROR(VLOOKUP(C1211,'CapEx by WBS and CSA'!$A$3:$P$372,16,FALSE),0)</f>
        <v>0</v>
      </c>
      <c r="N1211" s="45" t="s">
        <v>2094</v>
      </c>
      <c r="O1211" s="45" t="s">
        <v>2091</v>
      </c>
      <c r="P1211" s="71"/>
    </row>
    <row r="1212" spans="1:16" s="41" customFormat="1" x14ac:dyDescent="0.25">
      <c r="A1212" s="41">
        <f>IFERROR(VLOOKUP($C1212,'CapEx by WBS and CSA'!$A$3:$C$372,2,FALSE),0)</f>
        <v>0</v>
      </c>
      <c r="B1212" s="41">
        <f>IFERROR(VLOOKUP($C1212,'CapEx by WBS and CSA'!$A$3:$C$372,3,FALSE),0)</f>
        <v>0</v>
      </c>
      <c r="C1212" s="46" t="s">
        <v>3176</v>
      </c>
      <c r="D1212" s="46">
        <v>4022</v>
      </c>
      <c r="E1212" s="46" t="s">
        <v>1178</v>
      </c>
      <c r="F1212" s="46" t="s">
        <v>1112</v>
      </c>
      <c r="G1212" s="46" t="s">
        <v>779</v>
      </c>
      <c r="H1212" s="46" t="s">
        <v>2117</v>
      </c>
      <c r="I1212" s="45" t="s">
        <v>1633</v>
      </c>
      <c r="J1212" s="59">
        <v>45992</v>
      </c>
      <c r="K1212" s="72">
        <v>0</v>
      </c>
      <c r="L1212" s="72">
        <v>0</v>
      </c>
      <c r="M1212" s="72">
        <f>IFERROR(VLOOKUP(C1212,'CapEx by WBS and CSA'!$A$3:$P$372,16,FALSE),0)</f>
        <v>0</v>
      </c>
      <c r="N1212" s="45" t="s">
        <v>3177</v>
      </c>
      <c r="O1212" s="45" t="s">
        <v>2108</v>
      </c>
      <c r="P1212" s="45" t="s">
        <v>2946</v>
      </c>
    </row>
    <row r="1213" spans="1:16" s="41" customFormat="1" x14ac:dyDescent="0.25">
      <c r="A1213" s="41">
        <f>IFERROR(VLOOKUP($C1213,'CapEx by WBS and CSA'!$A$3:$C$372,2,FALSE),0)</f>
        <v>0</v>
      </c>
      <c r="B1213" s="41">
        <f>IFERROR(VLOOKUP($C1213,'CapEx by WBS and CSA'!$A$3:$C$372,3,FALSE),0)</f>
        <v>0</v>
      </c>
      <c r="C1213" s="46" t="s">
        <v>3178</v>
      </c>
      <c r="D1213" s="46">
        <v>4022</v>
      </c>
      <c r="E1213" s="46" t="s">
        <v>1178</v>
      </c>
      <c r="F1213" s="46" t="s">
        <v>1112</v>
      </c>
      <c r="G1213" s="46" t="s">
        <v>779</v>
      </c>
      <c r="H1213" s="46" t="s">
        <v>2117</v>
      </c>
      <c r="I1213" s="45" t="s">
        <v>1633</v>
      </c>
      <c r="J1213" s="59">
        <v>43678</v>
      </c>
      <c r="K1213" s="72">
        <v>1630.4600000000003</v>
      </c>
      <c r="L1213" s="72">
        <v>0</v>
      </c>
      <c r="M1213" s="72">
        <f>IFERROR(VLOOKUP(C1213,'CapEx by WBS and CSA'!$A$3:$P$372,16,FALSE),0)</f>
        <v>0</v>
      </c>
      <c r="N1213" s="45" t="s">
        <v>2094</v>
      </c>
      <c r="O1213" s="45" t="s">
        <v>2091</v>
      </c>
      <c r="P1213" s="71"/>
    </row>
    <row r="1214" spans="1:16" s="41" customFormat="1" x14ac:dyDescent="0.25">
      <c r="A1214" s="41" t="str">
        <f>IFERROR(VLOOKUP($C1214,'CapEx by WBS and CSA'!$A$3:$C$372,2,FALSE),0)</f>
        <v>CSA0081</v>
      </c>
      <c r="B1214" s="41" t="str">
        <f>IFERROR(VLOOKUP($C1214,'CapEx by WBS and CSA'!$A$3:$C$372,3,FALSE),0)</f>
        <v>Greenwater Tap Reliability</v>
      </c>
      <c r="C1214" s="46" t="s">
        <v>409</v>
      </c>
      <c r="D1214" s="46">
        <v>4022</v>
      </c>
      <c r="E1214" s="46" t="s">
        <v>1178</v>
      </c>
      <c r="F1214" s="46" t="s">
        <v>1112</v>
      </c>
      <c r="G1214" s="46" t="s">
        <v>779</v>
      </c>
      <c r="H1214" s="46" t="s">
        <v>2089</v>
      </c>
      <c r="I1214" s="45" t="s">
        <v>1638</v>
      </c>
      <c r="J1214" s="59" t="s">
        <v>3179</v>
      </c>
      <c r="K1214" s="72">
        <v>230177.16999999998</v>
      </c>
      <c r="L1214" s="72">
        <v>500000.01576149999</v>
      </c>
      <c r="M1214" s="72">
        <f>IFERROR(VLOOKUP(C1214,'CapEx by WBS and CSA'!$A$3:$P$372,16,FALSE),0)</f>
        <v>13189016.53171053</v>
      </c>
      <c r="N1214" s="71"/>
      <c r="O1214" s="45" t="s">
        <v>2108</v>
      </c>
      <c r="P1214" s="45" t="s">
        <v>2803</v>
      </c>
    </row>
    <row r="1215" spans="1:16" s="41" customFormat="1" x14ac:dyDescent="0.25">
      <c r="A1215" s="41">
        <f>IFERROR(VLOOKUP($C1215,'CapEx by WBS and CSA'!$A$3:$C$372,2,FALSE),0)</f>
        <v>0</v>
      </c>
      <c r="B1215" s="41">
        <f>IFERROR(VLOOKUP($C1215,'CapEx by WBS and CSA'!$A$3:$C$372,3,FALSE),0)</f>
        <v>0</v>
      </c>
      <c r="C1215" s="46" t="s">
        <v>3180</v>
      </c>
      <c r="D1215" s="46">
        <v>1255</v>
      </c>
      <c r="E1215" s="46" t="s">
        <v>775</v>
      </c>
      <c r="F1215" s="46" t="s">
        <v>777</v>
      </c>
      <c r="G1215" s="46" t="s">
        <v>779</v>
      </c>
      <c r="H1215" s="46" t="s">
        <v>2093</v>
      </c>
      <c r="I1215" s="45" t="s">
        <v>1650</v>
      </c>
      <c r="J1215" s="59" t="s">
        <v>1651</v>
      </c>
      <c r="K1215" s="72">
        <v>0</v>
      </c>
      <c r="L1215" s="72">
        <v>0</v>
      </c>
      <c r="M1215" s="72">
        <f>IFERROR(VLOOKUP(C1215,'CapEx by WBS and CSA'!$A$3:$P$372,16,FALSE),0)</f>
        <v>0</v>
      </c>
      <c r="N1215" s="71"/>
      <c r="O1215" s="45" t="s">
        <v>2108</v>
      </c>
      <c r="P1215" s="45" t="s">
        <v>2126</v>
      </c>
    </row>
    <row r="1216" spans="1:16" s="41" customFormat="1" x14ac:dyDescent="0.25">
      <c r="A1216" s="41">
        <f>IFERROR(VLOOKUP($C1216,'CapEx by WBS and CSA'!$A$3:$C$372,2,FALSE),0)</f>
        <v>0</v>
      </c>
      <c r="B1216" s="41">
        <f>IFERROR(VLOOKUP($C1216,'CapEx by WBS and CSA'!$A$3:$C$372,3,FALSE),0)</f>
        <v>0</v>
      </c>
      <c r="C1216" s="46" t="s">
        <v>3181</v>
      </c>
      <c r="D1216" s="46">
        <v>1255</v>
      </c>
      <c r="E1216" s="46" t="s">
        <v>775</v>
      </c>
      <c r="F1216" s="46" t="s">
        <v>777</v>
      </c>
      <c r="G1216" s="46" t="s">
        <v>779</v>
      </c>
      <c r="H1216" s="46" t="s">
        <v>2093</v>
      </c>
      <c r="I1216" s="45" t="s">
        <v>1650</v>
      </c>
      <c r="J1216" s="59" t="s">
        <v>1651</v>
      </c>
      <c r="K1216" s="72">
        <v>0</v>
      </c>
      <c r="L1216" s="72">
        <v>0</v>
      </c>
      <c r="M1216" s="72">
        <f>IFERROR(VLOOKUP(C1216,'CapEx by WBS and CSA'!$A$3:$P$372,16,FALSE),0)</f>
        <v>0</v>
      </c>
      <c r="N1216" s="71"/>
      <c r="O1216" s="45" t="s">
        <v>2108</v>
      </c>
      <c r="P1216" s="45" t="s">
        <v>2126</v>
      </c>
    </row>
    <row r="1217" spans="1:16" s="41" customFormat="1" x14ac:dyDescent="0.25">
      <c r="A1217" s="41">
        <f>IFERROR(VLOOKUP($C1217,'CapEx by WBS and CSA'!$A$3:$C$372,2,FALSE),0)</f>
        <v>0</v>
      </c>
      <c r="B1217" s="41">
        <f>IFERROR(VLOOKUP($C1217,'CapEx by WBS and CSA'!$A$3:$C$372,3,FALSE),0)</f>
        <v>0</v>
      </c>
      <c r="C1217" s="46" t="s">
        <v>3182</v>
      </c>
      <c r="D1217" s="46">
        <v>1255</v>
      </c>
      <c r="E1217" s="46" t="s">
        <v>775</v>
      </c>
      <c r="F1217" s="46" t="s">
        <v>777</v>
      </c>
      <c r="G1217" s="46" t="s">
        <v>779</v>
      </c>
      <c r="H1217" s="46" t="s">
        <v>2089</v>
      </c>
      <c r="I1217" s="45" t="s">
        <v>1650</v>
      </c>
      <c r="J1217" s="59" t="s">
        <v>1651</v>
      </c>
      <c r="K1217" s="72">
        <v>0</v>
      </c>
      <c r="L1217" s="72">
        <v>0</v>
      </c>
      <c r="M1217" s="72">
        <f>IFERROR(VLOOKUP(C1217,'CapEx by WBS and CSA'!$A$3:$P$372,16,FALSE),0)</f>
        <v>0</v>
      </c>
      <c r="N1217" s="71"/>
      <c r="O1217" s="45" t="s">
        <v>2108</v>
      </c>
      <c r="P1217" s="45" t="s">
        <v>2126</v>
      </c>
    </row>
    <row r="1218" spans="1:16" s="41" customFormat="1" x14ac:dyDescent="0.25">
      <c r="A1218" s="41" t="str">
        <f>IFERROR(VLOOKUP($C1218,'CapEx by WBS and CSA'!$A$3:$C$372,2,FALSE),0)</f>
        <v>CSA0135</v>
      </c>
      <c r="B1218" s="41" t="str">
        <f>IFERROR(VLOOKUP($C1218,'CapEx by WBS and CSA'!$A$3:$C$372,3,FALSE),0)</f>
        <v>Real Estate &amp; Land Planning</v>
      </c>
      <c r="C1218" s="46" t="s">
        <v>410</v>
      </c>
      <c r="D1218" s="46">
        <v>1255</v>
      </c>
      <c r="E1218" s="46" t="s">
        <v>775</v>
      </c>
      <c r="F1218" s="46" t="s">
        <v>777</v>
      </c>
      <c r="G1218" s="46" t="s">
        <v>779</v>
      </c>
      <c r="H1218" s="46" t="s">
        <v>2089</v>
      </c>
      <c r="I1218" s="45" t="s">
        <v>1650</v>
      </c>
      <c r="J1218" s="59" t="s">
        <v>1651</v>
      </c>
      <c r="K1218" s="72">
        <v>-22591.02</v>
      </c>
      <c r="L1218" s="72">
        <v>1999.998</v>
      </c>
      <c r="M1218" s="72">
        <f>IFERROR(VLOOKUP(C1218,'CapEx by WBS and CSA'!$A$3:$P$372,16,FALSE),0)</f>
        <v>11025.396546541007</v>
      </c>
      <c r="N1218" s="71"/>
      <c r="O1218" s="45" t="s">
        <v>2108</v>
      </c>
      <c r="P1218" s="45" t="s">
        <v>2753</v>
      </c>
    </row>
    <row r="1219" spans="1:16" s="41" customFormat="1" x14ac:dyDescent="0.25">
      <c r="A1219" s="41" t="str">
        <f>IFERROR(VLOOKUP($C1219,'CapEx by WBS and CSA'!$A$3:$C$372,2,FALSE),0)</f>
        <v>CSA0135</v>
      </c>
      <c r="B1219" s="41" t="str">
        <f>IFERROR(VLOOKUP($C1219,'CapEx by WBS and CSA'!$A$3:$C$372,3,FALSE),0)</f>
        <v>Real Estate &amp; Land Planning</v>
      </c>
      <c r="C1219" s="46" t="s">
        <v>412</v>
      </c>
      <c r="D1219" s="46">
        <v>1255</v>
      </c>
      <c r="E1219" s="46" t="s">
        <v>775</v>
      </c>
      <c r="F1219" s="46" t="s">
        <v>777</v>
      </c>
      <c r="G1219" s="46" t="s">
        <v>779</v>
      </c>
      <c r="H1219" s="46" t="s">
        <v>2135</v>
      </c>
      <c r="I1219" s="45" t="s">
        <v>1638</v>
      </c>
      <c r="J1219" s="59" t="s">
        <v>2118</v>
      </c>
      <c r="K1219" s="72">
        <v>112496.77999999998</v>
      </c>
      <c r="L1219" s="72">
        <v>800000.04359999998</v>
      </c>
      <c r="M1219" s="72">
        <f>IFERROR(VLOOKUP(C1219,'CapEx by WBS and CSA'!$A$3:$P$372,16,FALSE),0)</f>
        <v>4575539.5668145046</v>
      </c>
      <c r="N1219" s="71"/>
      <c r="O1219" s="45" t="s">
        <v>2108</v>
      </c>
      <c r="P1219" s="45" t="s">
        <v>3183</v>
      </c>
    </row>
    <row r="1220" spans="1:16" s="41" customFormat="1" x14ac:dyDescent="0.25">
      <c r="A1220" s="41" t="str">
        <f>IFERROR(VLOOKUP($C1220,'CapEx by WBS and CSA'!$A$3:$C$372,2,FALSE),0)</f>
        <v>CSA0135</v>
      </c>
      <c r="B1220" s="41" t="str">
        <f>IFERROR(VLOOKUP($C1220,'CapEx by WBS and CSA'!$A$3:$C$372,3,FALSE),0)</f>
        <v>Real Estate &amp; Land Planning</v>
      </c>
      <c r="C1220" s="46" t="s">
        <v>413</v>
      </c>
      <c r="D1220" s="46">
        <v>1255</v>
      </c>
      <c r="E1220" s="46" t="s">
        <v>775</v>
      </c>
      <c r="F1220" s="46" t="s">
        <v>777</v>
      </c>
      <c r="G1220" s="46" t="s">
        <v>779</v>
      </c>
      <c r="H1220" s="46" t="s">
        <v>2293</v>
      </c>
      <c r="I1220" s="45" t="s">
        <v>1638</v>
      </c>
      <c r="J1220" s="59" t="s">
        <v>2118</v>
      </c>
      <c r="K1220" s="72">
        <v>14544.959999999997</v>
      </c>
      <c r="L1220" s="72">
        <v>600000.03269999998</v>
      </c>
      <c r="M1220" s="72">
        <f>IFERROR(VLOOKUP(C1220,'CapEx by WBS and CSA'!$A$3:$P$372,16,FALSE),0)</f>
        <v>3468973.4373416062</v>
      </c>
      <c r="N1220" s="71"/>
      <c r="O1220" s="45" t="s">
        <v>3184</v>
      </c>
      <c r="P1220" s="45" t="s">
        <v>3183</v>
      </c>
    </row>
    <row r="1221" spans="1:16" s="41" customFormat="1" x14ac:dyDescent="0.25">
      <c r="A1221" s="41" t="str">
        <f>IFERROR(VLOOKUP($C1221,'CapEx by WBS and CSA'!$A$3:$C$372,2,FALSE),0)</f>
        <v>CSA0048</v>
      </c>
      <c r="B1221" s="41" t="str">
        <f>IFERROR(VLOOKUP($C1221,'CapEx by WBS and CSA'!$A$3:$C$372,3,FALSE),0)</f>
        <v>Electric Emergent Operations</v>
      </c>
      <c r="C1221" s="46" t="s">
        <v>414</v>
      </c>
      <c r="D1221" s="46">
        <v>4059</v>
      </c>
      <c r="E1221" s="46" t="s">
        <v>1191</v>
      </c>
      <c r="F1221" s="46" t="s">
        <v>1090</v>
      </c>
      <c r="G1221" s="46" t="s">
        <v>779</v>
      </c>
      <c r="H1221" s="46" t="s">
        <v>2093</v>
      </c>
      <c r="I1221" s="45" t="s">
        <v>1638</v>
      </c>
      <c r="J1221" s="56" t="s">
        <v>2932</v>
      </c>
      <c r="K1221" s="72">
        <v>0</v>
      </c>
      <c r="L1221" s="72">
        <v>483725.02409999998</v>
      </c>
      <c r="M1221" s="72">
        <f>IFERROR(VLOOKUP(C1221,'CapEx by WBS and CSA'!$A$3:$P$372,16,FALSE),0)</f>
        <v>2596373.9976484943</v>
      </c>
      <c r="N1221" s="45" t="s">
        <v>2145</v>
      </c>
      <c r="O1221" s="45" t="s">
        <v>2091</v>
      </c>
      <c r="P1221" s="71"/>
    </row>
    <row r="1222" spans="1:16" s="41" customFormat="1" x14ac:dyDescent="0.25">
      <c r="A1222" s="41">
        <f>IFERROR(VLOOKUP($C1222,'CapEx by WBS and CSA'!$A$3:$C$372,2,FALSE),0)</f>
        <v>0</v>
      </c>
      <c r="B1222" s="41">
        <f>IFERROR(VLOOKUP($C1222,'CapEx by WBS and CSA'!$A$3:$C$372,3,FALSE),0)</f>
        <v>0</v>
      </c>
      <c r="C1222" s="46" t="s">
        <v>3185</v>
      </c>
      <c r="D1222" s="46">
        <v>4560</v>
      </c>
      <c r="E1222" s="46" t="s">
        <v>1361</v>
      </c>
      <c r="F1222" s="46" t="s">
        <v>797</v>
      </c>
      <c r="G1222" s="46" t="s">
        <v>536</v>
      </c>
      <c r="H1222" s="46" t="s">
        <v>2093</v>
      </c>
      <c r="I1222" s="45" t="s">
        <v>1650</v>
      </c>
      <c r="J1222" s="59" t="s">
        <v>1651</v>
      </c>
      <c r="K1222" s="72">
        <v>-116909.57</v>
      </c>
      <c r="L1222" s="72">
        <v>0</v>
      </c>
      <c r="M1222" s="72">
        <f>IFERROR(VLOOKUP(C1222,'CapEx by WBS and CSA'!$A$3:$P$372,16,FALSE),0)</f>
        <v>0</v>
      </c>
      <c r="N1222" s="71"/>
      <c r="O1222" s="45" t="s">
        <v>2108</v>
      </c>
      <c r="P1222" s="45" t="s">
        <v>3186</v>
      </c>
    </row>
    <row r="1223" spans="1:16" s="41" customFormat="1" x14ac:dyDescent="0.25">
      <c r="A1223" s="41">
        <f>IFERROR(VLOOKUP($C1223,'CapEx by WBS and CSA'!$A$3:$C$372,2,FALSE),0)</f>
        <v>0</v>
      </c>
      <c r="B1223" s="41">
        <f>IFERROR(VLOOKUP($C1223,'CapEx by WBS and CSA'!$A$3:$C$372,3,FALSE),0)</f>
        <v>0</v>
      </c>
      <c r="C1223" s="46" t="s">
        <v>3187</v>
      </c>
      <c r="D1223" s="46">
        <v>4560</v>
      </c>
      <c r="E1223" s="46" t="s">
        <v>1361</v>
      </c>
      <c r="F1223" s="46" t="s">
        <v>797</v>
      </c>
      <c r="G1223" s="46" t="s">
        <v>536</v>
      </c>
      <c r="H1223" s="46" t="s">
        <v>2093</v>
      </c>
      <c r="I1223" s="45" t="s">
        <v>1650</v>
      </c>
      <c r="J1223" s="59" t="s">
        <v>1651</v>
      </c>
      <c r="K1223" s="72">
        <v>0</v>
      </c>
      <c r="L1223" s="72">
        <v>0</v>
      </c>
      <c r="M1223" s="72">
        <f>IFERROR(VLOOKUP(C1223,'CapEx by WBS and CSA'!$A$3:$P$372,16,FALSE),0)</f>
        <v>0</v>
      </c>
      <c r="N1223" s="71"/>
      <c r="O1223" s="45" t="s">
        <v>2108</v>
      </c>
      <c r="P1223" s="45" t="s">
        <v>3147</v>
      </c>
    </row>
    <row r="1224" spans="1:16" s="41" customFormat="1" x14ac:dyDescent="0.25">
      <c r="A1224" s="41">
        <f>IFERROR(VLOOKUP($C1224,'CapEx by WBS and CSA'!$A$3:$C$372,2,FALSE),0)</f>
        <v>0</v>
      </c>
      <c r="B1224" s="41">
        <f>IFERROR(VLOOKUP($C1224,'CapEx by WBS and CSA'!$A$3:$C$372,3,FALSE),0)</f>
        <v>0</v>
      </c>
      <c r="C1224" s="46" t="s">
        <v>3188</v>
      </c>
      <c r="D1224" s="46">
        <v>4560</v>
      </c>
      <c r="E1224" s="46" t="s">
        <v>1361</v>
      </c>
      <c r="F1224" s="46" t="s">
        <v>797</v>
      </c>
      <c r="G1224" s="46" t="s">
        <v>536</v>
      </c>
      <c r="H1224" s="46" t="s">
        <v>2093</v>
      </c>
      <c r="I1224" s="45" t="s">
        <v>1650</v>
      </c>
      <c r="J1224" s="59" t="s">
        <v>1651</v>
      </c>
      <c r="K1224" s="72">
        <v>0</v>
      </c>
      <c r="L1224" s="72">
        <v>0</v>
      </c>
      <c r="M1224" s="72">
        <f>IFERROR(VLOOKUP(C1224,'CapEx by WBS and CSA'!$A$3:$P$372,16,FALSE),0)</f>
        <v>0</v>
      </c>
      <c r="N1224" s="71"/>
      <c r="O1224" s="45" t="s">
        <v>2108</v>
      </c>
      <c r="P1224" s="45" t="s">
        <v>3147</v>
      </c>
    </row>
    <row r="1225" spans="1:16" s="41" customFormat="1" x14ac:dyDescent="0.25">
      <c r="A1225" s="41">
        <f>IFERROR(VLOOKUP($C1225,'CapEx by WBS and CSA'!$A$3:$C$372,2,FALSE),0)</f>
        <v>0</v>
      </c>
      <c r="B1225" s="41">
        <f>IFERROR(VLOOKUP($C1225,'CapEx by WBS and CSA'!$A$3:$C$372,3,FALSE),0)</f>
        <v>0</v>
      </c>
      <c r="C1225" s="46" t="s">
        <v>3189</v>
      </c>
      <c r="D1225" s="46">
        <v>4059</v>
      </c>
      <c r="E1225" s="46" t="s">
        <v>1191</v>
      </c>
      <c r="F1225" s="46" t="s">
        <v>1090</v>
      </c>
      <c r="G1225" s="46" t="s">
        <v>779</v>
      </c>
      <c r="H1225" s="46" t="s">
        <v>2093</v>
      </c>
      <c r="I1225" s="45" t="s">
        <v>1650</v>
      </c>
      <c r="J1225" s="59" t="s">
        <v>1696</v>
      </c>
      <c r="K1225" s="72">
        <v>0</v>
      </c>
      <c r="L1225" s="72">
        <v>0</v>
      </c>
      <c r="M1225" s="72">
        <f>IFERROR(VLOOKUP(C1225,'CapEx by WBS and CSA'!$A$3:$P$372,16,FALSE),0)</f>
        <v>0</v>
      </c>
      <c r="N1225" s="71"/>
      <c r="O1225" s="45" t="s">
        <v>2108</v>
      </c>
      <c r="P1225" s="45" t="s">
        <v>3170</v>
      </c>
    </row>
    <row r="1226" spans="1:16" s="41" customFormat="1" x14ac:dyDescent="0.25">
      <c r="A1226" s="41" t="str">
        <f>IFERROR(VLOOKUP($C1226,'CapEx by WBS and CSA'!$A$3:$C$372,2,FALSE),0)</f>
        <v>CSA0076</v>
      </c>
      <c r="B1226" s="41" t="str">
        <f>IFERROR(VLOOKUP($C1226,'CapEx by WBS and CSA'!$A$3:$C$372,3,FALSE),0)</f>
        <v>Gas Operations</v>
      </c>
      <c r="C1226" s="46" t="s">
        <v>416</v>
      </c>
      <c r="D1226" s="46">
        <v>3037</v>
      </c>
      <c r="E1226" s="46" t="s">
        <v>1079</v>
      </c>
      <c r="F1226" s="46" t="s">
        <v>1081</v>
      </c>
      <c r="G1226" s="46" t="s">
        <v>779</v>
      </c>
      <c r="H1226" s="46" t="s">
        <v>2093</v>
      </c>
      <c r="I1226" s="45" t="s">
        <v>1650</v>
      </c>
      <c r="J1226" s="59" t="s">
        <v>1651</v>
      </c>
      <c r="K1226" s="72">
        <v>233375.09</v>
      </c>
      <c r="L1226" s="72">
        <v>133145.09718000001</v>
      </c>
      <c r="M1226" s="72">
        <f>IFERROR(VLOOKUP(C1226,'CapEx by WBS and CSA'!$A$3:$P$372,16,FALSE),0)</f>
        <v>729522.40111736651</v>
      </c>
      <c r="N1226" s="71"/>
      <c r="O1226" s="45" t="s">
        <v>2108</v>
      </c>
      <c r="P1226" s="45" t="s">
        <v>2753</v>
      </c>
    </row>
    <row r="1227" spans="1:16" s="41" customFormat="1" x14ac:dyDescent="0.25">
      <c r="A1227" s="41">
        <f>IFERROR(VLOOKUP($C1227,'CapEx by WBS and CSA'!$A$3:$C$372,2,FALSE),0)</f>
        <v>0</v>
      </c>
      <c r="B1227" s="41">
        <f>IFERROR(VLOOKUP($C1227,'CapEx by WBS and CSA'!$A$3:$C$372,3,FALSE),0)</f>
        <v>0</v>
      </c>
      <c r="C1227" s="46" t="s">
        <v>3190</v>
      </c>
      <c r="D1227" s="46">
        <v>3037</v>
      </c>
      <c r="E1227" s="46" t="s">
        <v>1079</v>
      </c>
      <c r="F1227" s="46" t="s">
        <v>1081</v>
      </c>
      <c r="G1227" s="46" t="s">
        <v>779</v>
      </c>
      <c r="H1227" s="46" t="s">
        <v>2093</v>
      </c>
      <c r="I1227" s="45" t="s">
        <v>1650</v>
      </c>
      <c r="J1227" s="59" t="s">
        <v>1696</v>
      </c>
      <c r="K1227" s="72">
        <v>0</v>
      </c>
      <c r="L1227" s="72">
        <v>0</v>
      </c>
      <c r="M1227" s="72">
        <f>IFERROR(VLOOKUP(C1227,'CapEx by WBS and CSA'!$A$3:$P$372,16,FALSE),0)</f>
        <v>0</v>
      </c>
      <c r="N1227" s="71"/>
      <c r="O1227" s="45" t="s">
        <v>2108</v>
      </c>
      <c r="P1227" s="45" t="s">
        <v>3170</v>
      </c>
    </row>
    <row r="1228" spans="1:16" s="41" customFormat="1" x14ac:dyDescent="0.25">
      <c r="A1228" s="41">
        <f>IFERROR(VLOOKUP($C1228,'CapEx by WBS and CSA'!$A$3:$C$372,2,FALSE),0)</f>
        <v>0</v>
      </c>
      <c r="B1228" s="41">
        <f>IFERROR(VLOOKUP($C1228,'CapEx by WBS and CSA'!$A$3:$C$372,3,FALSE),0)</f>
        <v>0</v>
      </c>
      <c r="C1228" s="46" t="s">
        <v>3191</v>
      </c>
      <c r="D1228" s="46">
        <v>4560</v>
      </c>
      <c r="E1228" s="46" t="s">
        <v>1361</v>
      </c>
      <c r="F1228" s="46" t="s">
        <v>797</v>
      </c>
      <c r="G1228" s="46" t="s">
        <v>536</v>
      </c>
      <c r="H1228" s="46" t="s">
        <v>2089</v>
      </c>
      <c r="I1228" s="45" t="s">
        <v>1650</v>
      </c>
      <c r="J1228" s="59" t="s">
        <v>1696</v>
      </c>
      <c r="K1228" s="72">
        <v>0</v>
      </c>
      <c r="L1228" s="72">
        <v>0</v>
      </c>
      <c r="M1228" s="72">
        <f>IFERROR(VLOOKUP(C1228,'CapEx by WBS and CSA'!$A$3:$P$372,16,FALSE),0)</f>
        <v>0</v>
      </c>
      <c r="N1228" s="71"/>
      <c r="O1228" s="45" t="s">
        <v>2108</v>
      </c>
      <c r="P1228" s="45" t="s">
        <v>2126</v>
      </c>
    </row>
    <row r="1229" spans="1:16" s="41" customFormat="1" x14ac:dyDescent="0.25">
      <c r="A1229" s="41">
        <f>IFERROR(VLOOKUP($C1229,'CapEx by WBS and CSA'!$A$3:$C$372,2,FALSE),0)</f>
        <v>0</v>
      </c>
      <c r="B1229" s="41">
        <f>IFERROR(VLOOKUP($C1229,'CapEx by WBS and CSA'!$A$3:$C$372,3,FALSE),0)</f>
        <v>0</v>
      </c>
      <c r="C1229" s="46" t="s">
        <v>3192</v>
      </c>
      <c r="D1229" s="46">
        <v>4560</v>
      </c>
      <c r="E1229" s="46" t="s">
        <v>1361</v>
      </c>
      <c r="F1229" s="46" t="s">
        <v>797</v>
      </c>
      <c r="G1229" s="46" t="s">
        <v>536</v>
      </c>
      <c r="H1229" s="46" t="s">
        <v>2089</v>
      </c>
      <c r="I1229" s="45" t="s">
        <v>1650</v>
      </c>
      <c r="J1229" s="59" t="s">
        <v>1696</v>
      </c>
      <c r="K1229" s="72">
        <v>-455760.51</v>
      </c>
      <c r="L1229" s="72">
        <v>0</v>
      </c>
      <c r="M1229" s="72">
        <f>IFERROR(VLOOKUP(C1229,'CapEx by WBS and CSA'!$A$3:$P$372,16,FALSE),0)</f>
        <v>0</v>
      </c>
      <c r="N1229" s="71"/>
      <c r="O1229" s="45" t="s">
        <v>2108</v>
      </c>
      <c r="P1229" s="45" t="s">
        <v>2126</v>
      </c>
    </row>
    <row r="1230" spans="1:16" s="41" customFormat="1" x14ac:dyDescent="0.25">
      <c r="A1230" s="41" t="str">
        <f>IFERROR(VLOOKUP($C1230,'CapEx by WBS and CSA'!$A$3:$C$372,2,FALSE),0)</f>
        <v>CSA0194</v>
      </c>
      <c r="B1230" s="41" t="str">
        <f>IFERROR(VLOOKUP($C1230,'CapEx by WBS and CSA'!$A$3:$C$372,3,FALSE),0)</f>
        <v>Electric Initiation - Issaquah Area Capacity and Reliability</v>
      </c>
      <c r="C1230" s="46" t="s">
        <v>417</v>
      </c>
      <c r="D1230" s="46">
        <v>4022</v>
      </c>
      <c r="E1230" s="46" t="s">
        <v>1178</v>
      </c>
      <c r="F1230" s="46" t="s">
        <v>1112</v>
      </c>
      <c r="G1230" s="46" t="s">
        <v>779</v>
      </c>
      <c r="H1230" s="46" t="s">
        <v>2117</v>
      </c>
      <c r="I1230" s="45" t="s">
        <v>1633</v>
      </c>
      <c r="J1230" s="59">
        <v>46722</v>
      </c>
      <c r="K1230" s="72">
        <v>219237.35</v>
      </c>
      <c r="L1230" s="72">
        <v>0</v>
      </c>
      <c r="M1230" s="72">
        <f>IFERROR(VLOOKUP(C1230,'CapEx by WBS and CSA'!$A$3:$P$372,16,FALSE),0)</f>
        <v>27187821.830541577</v>
      </c>
      <c r="N1230" s="71"/>
      <c r="O1230" s="45" t="s">
        <v>2108</v>
      </c>
      <c r="P1230" s="45" t="s">
        <v>2924</v>
      </c>
    </row>
    <row r="1231" spans="1:16" s="41" customFormat="1" x14ac:dyDescent="0.25">
      <c r="A1231" s="41">
        <f>IFERROR(VLOOKUP($C1231,'CapEx by WBS and CSA'!$A$3:$C$372,2,FALSE),0)</f>
        <v>0</v>
      </c>
      <c r="B1231" s="41">
        <f>IFERROR(VLOOKUP($C1231,'CapEx by WBS and CSA'!$A$3:$C$372,3,FALSE),0)</f>
        <v>0</v>
      </c>
      <c r="C1231" s="46" t="s">
        <v>3193</v>
      </c>
      <c r="D1231" s="46">
        <v>4022</v>
      </c>
      <c r="E1231" s="46" t="s">
        <v>1178</v>
      </c>
      <c r="F1231" s="46" t="s">
        <v>1112</v>
      </c>
      <c r="G1231" s="46" t="s">
        <v>779</v>
      </c>
      <c r="H1231" s="46" t="s">
        <v>2124</v>
      </c>
      <c r="I1231" s="45" t="s">
        <v>1633</v>
      </c>
      <c r="J1231" s="59">
        <v>46692</v>
      </c>
      <c r="K1231" s="72">
        <v>0</v>
      </c>
      <c r="L1231" s="72">
        <v>0</v>
      </c>
      <c r="M1231" s="72">
        <f>IFERROR(VLOOKUP(C1231,'CapEx by WBS and CSA'!$A$3:$P$372,16,FALSE),0)</f>
        <v>0</v>
      </c>
      <c r="N1231" s="71"/>
      <c r="O1231" s="45" t="s">
        <v>2108</v>
      </c>
      <c r="P1231" s="45" t="s">
        <v>3194</v>
      </c>
    </row>
    <row r="1232" spans="1:16" s="41" customFormat="1" x14ac:dyDescent="0.25">
      <c r="A1232" s="41">
        <f>IFERROR(VLOOKUP($C1232,'CapEx by WBS and CSA'!$A$3:$C$372,2,FALSE),0)</f>
        <v>0</v>
      </c>
      <c r="B1232" s="41">
        <f>IFERROR(VLOOKUP($C1232,'CapEx by WBS and CSA'!$A$3:$C$372,3,FALSE),0)</f>
        <v>0</v>
      </c>
      <c r="C1232" s="46" t="s">
        <v>3195</v>
      </c>
      <c r="D1232" s="46">
        <v>4022</v>
      </c>
      <c r="E1232" s="46" t="s">
        <v>1178</v>
      </c>
      <c r="F1232" s="46" t="s">
        <v>1112</v>
      </c>
      <c r="G1232" s="46" t="s">
        <v>779</v>
      </c>
      <c r="H1232" s="46" t="s">
        <v>2117</v>
      </c>
      <c r="I1232" s="45" t="s">
        <v>1633</v>
      </c>
      <c r="J1232" s="59">
        <v>45352</v>
      </c>
      <c r="K1232" s="72">
        <v>630368.28</v>
      </c>
      <c r="L1232" s="72">
        <v>2020000.017738</v>
      </c>
      <c r="M1232" s="72">
        <f>IFERROR(VLOOKUP(C1232,'CapEx by WBS and CSA'!$A$3:$P$372,16,FALSE),0)</f>
        <v>0</v>
      </c>
      <c r="N1232" s="45" t="s">
        <v>3196</v>
      </c>
      <c r="O1232" s="45" t="s">
        <v>2108</v>
      </c>
      <c r="P1232" s="45" t="s">
        <v>2946</v>
      </c>
    </row>
    <row r="1233" spans="1:16" s="41" customFormat="1" x14ac:dyDescent="0.25">
      <c r="A1233" s="41" t="str">
        <f>IFERROR(VLOOKUP($C1233,'CapEx by WBS and CSA'!$A$3:$C$372,2,FALSE),0)</f>
        <v>CSA0057</v>
      </c>
      <c r="B1233" s="41" t="str">
        <f>IFERROR(VLOOKUP($C1233,'CapEx by WBS and CSA'!$A$3:$C$372,3,FALSE),0)</f>
        <v>Electron Heights - Enumclaw 55/115kV Conversion Project</v>
      </c>
      <c r="C1233" s="46" t="s">
        <v>418</v>
      </c>
      <c r="D1233" s="46">
        <v>4022</v>
      </c>
      <c r="E1233" s="46" t="s">
        <v>1178</v>
      </c>
      <c r="F1233" s="46" t="s">
        <v>1112</v>
      </c>
      <c r="G1233" s="46" t="s">
        <v>779</v>
      </c>
      <c r="H1233" s="46" t="s">
        <v>2117</v>
      </c>
      <c r="I1233" s="45" t="s">
        <v>1633</v>
      </c>
      <c r="J1233" s="59">
        <v>45505</v>
      </c>
      <c r="K1233" s="72">
        <v>7076620.54</v>
      </c>
      <c r="L1233" s="72">
        <v>2651999.9697866999</v>
      </c>
      <c r="M1233" s="72">
        <f>IFERROR(VLOOKUP(C1233,'CapEx by WBS and CSA'!$A$3:$P$372,16,FALSE),0)</f>
        <v>487474.93657841056</v>
      </c>
      <c r="N1233" s="45" t="s">
        <v>3196</v>
      </c>
      <c r="O1233" s="45" t="s">
        <v>2108</v>
      </c>
      <c r="P1233" s="45" t="s">
        <v>2946</v>
      </c>
    </row>
    <row r="1234" spans="1:16" s="41" customFormat="1" x14ac:dyDescent="0.25">
      <c r="A1234" s="41" t="str">
        <f>IFERROR(VLOOKUP($C1234,'CapEx by WBS and CSA'!$A$3:$C$372,2,FALSE),0)</f>
        <v>CSA0057</v>
      </c>
      <c r="B1234" s="41" t="str">
        <f>IFERROR(VLOOKUP($C1234,'CapEx by WBS and CSA'!$A$3:$C$372,3,FALSE),0)</f>
        <v>Electron Heights - Enumclaw 55/115kV Conversion Project</v>
      </c>
      <c r="C1234" s="46" t="s">
        <v>419</v>
      </c>
      <c r="D1234" s="46">
        <v>4022</v>
      </c>
      <c r="E1234" s="46" t="s">
        <v>1178</v>
      </c>
      <c r="F1234" s="46" t="s">
        <v>1112</v>
      </c>
      <c r="G1234" s="46" t="s">
        <v>779</v>
      </c>
      <c r="H1234" s="46" t="s">
        <v>2117</v>
      </c>
      <c r="I1234" s="45" t="s">
        <v>1633</v>
      </c>
      <c r="J1234" s="59">
        <v>45444</v>
      </c>
      <c r="K1234" s="72">
        <v>48469.079999999994</v>
      </c>
      <c r="L1234" s="72">
        <v>154999.9869468</v>
      </c>
      <c r="M1234" s="72">
        <f>IFERROR(VLOOKUP(C1234,'CapEx by WBS and CSA'!$A$3:$P$372,16,FALSE),0)</f>
        <v>123151.5629250717</v>
      </c>
      <c r="N1234" s="45" t="s">
        <v>3196</v>
      </c>
      <c r="O1234" s="45" t="s">
        <v>2108</v>
      </c>
      <c r="P1234" s="45" t="s">
        <v>2946</v>
      </c>
    </row>
    <row r="1235" spans="1:16" s="41" customFormat="1" x14ac:dyDescent="0.25">
      <c r="A1235" s="41">
        <f>IFERROR(VLOOKUP($C1235,'CapEx by WBS and CSA'!$A$3:$C$372,2,FALSE),0)</f>
        <v>0</v>
      </c>
      <c r="B1235" s="41">
        <f>IFERROR(VLOOKUP($C1235,'CapEx by WBS and CSA'!$A$3:$C$372,3,FALSE),0)</f>
        <v>0</v>
      </c>
      <c r="C1235" s="46" t="s">
        <v>3197</v>
      </c>
      <c r="D1235" s="46">
        <v>4022</v>
      </c>
      <c r="E1235" s="46" t="s">
        <v>1178</v>
      </c>
      <c r="F1235" s="46" t="s">
        <v>1112</v>
      </c>
      <c r="G1235" s="46" t="s">
        <v>779</v>
      </c>
      <c r="H1235" s="46" t="s">
        <v>2117</v>
      </c>
      <c r="I1235" s="45" t="s">
        <v>1633</v>
      </c>
      <c r="J1235" s="59">
        <v>44896</v>
      </c>
      <c r="K1235" s="72">
        <v>0</v>
      </c>
      <c r="L1235" s="72">
        <v>0</v>
      </c>
      <c r="M1235" s="72">
        <f>IFERROR(VLOOKUP(C1235,'CapEx by WBS and CSA'!$A$3:$P$372,16,FALSE),0)</f>
        <v>0</v>
      </c>
      <c r="N1235" s="45" t="s">
        <v>2094</v>
      </c>
      <c r="O1235" s="45" t="s">
        <v>2091</v>
      </c>
      <c r="P1235" s="71"/>
    </row>
    <row r="1236" spans="1:16" s="41" customFormat="1" x14ac:dyDescent="0.25">
      <c r="A1236" s="41" t="str">
        <f>IFERROR(VLOOKUP($C1236,'CapEx by WBS and CSA'!$A$3:$C$372,2,FALSE),0)</f>
        <v>CSA0057</v>
      </c>
      <c r="B1236" s="41" t="str">
        <f>IFERROR(VLOOKUP($C1236,'CapEx by WBS and CSA'!$A$3:$C$372,3,FALSE),0)</f>
        <v>Electron Heights - Enumclaw 55/115kV Conversion Project</v>
      </c>
      <c r="C1236" s="46" t="s">
        <v>420</v>
      </c>
      <c r="D1236" s="46">
        <v>4022</v>
      </c>
      <c r="E1236" s="46" t="s">
        <v>1178</v>
      </c>
      <c r="F1236" s="46" t="s">
        <v>1112</v>
      </c>
      <c r="G1236" s="46" t="s">
        <v>779</v>
      </c>
      <c r="H1236" s="46" t="s">
        <v>2117</v>
      </c>
      <c r="I1236" s="45" t="s">
        <v>1633</v>
      </c>
      <c r="J1236" s="59">
        <v>45505</v>
      </c>
      <c r="K1236" s="72">
        <v>13589.919999999998</v>
      </c>
      <c r="L1236" s="72">
        <v>99999.985458900002</v>
      </c>
      <c r="M1236" s="72">
        <f>IFERROR(VLOOKUP(C1236,'CapEx by WBS and CSA'!$A$3:$P$372,16,FALSE),0)</f>
        <v>841535.67998799123</v>
      </c>
      <c r="N1236" s="45" t="s">
        <v>3196</v>
      </c>
      <c r="O1236" s="45" t="s">
        <v>2108</v>
      </c>
      <c r="P1236" s="45" t="s">
        <v>2946</v>
      </c>
    </row>
    <row r="1237" spans="1:16" s="41" customFormat="1" x14ac:dyDescent="0.25">
      <c r="A1237" s="41" t="str">
        <f>IFERROR(VLOOKUP($C1237,'CapEx by WBS and CSA'!$A$3:$C$372,2,FALSE),0)</f>
        <v>CSA0057</v>
      </c>
      <c r="B1237" s="41" t="str">
        <f>IFERROR(VLOOKUP($C1237,'CapEx by WBS and CSA'!$A$3:$C$372,3,FALSE),0)</f>
        <v>Electron Heights - Enumclaw 55/115kV Conversion Project</v>
      </c>
      <c r="C1237" s="46" t="s">
        <v>421</v>
      </c>
      <c r="D1237" s="46">
        <v>4022</v>
      </c>
      <c r="E1237" s="46" t="s">
        <v>1178</v>
      </c>
      <c r="F1237" s="46" t="s">
        <v>1112</v>
      </c>
      <c r="G1237" s="46" t="s">
        <v>779</v>
      </c>
      <c r="H1237" s="46" t="s">
        <v>2117</v>
      </c>
      <c r="I1237" s="45" t="s">
        <v>1633</v>
      </c>
      <c r="J1237" s="59">
        <v>45566</v>
      </c>
      <c r="K1237" s="72">
        <v>131105.45000000001</v>
      </c>
      <c r="L1237" s="72">
        <v>45000.0388494</v>
      </c>
      <c r="M1237" s="72">
        <f>IFERROR(VLOOKUP(C1237,'CapEx by WBS and CSA'!$A$3:$P$372,16,FALSE),0)</f>
        <v>359192.05853146082</v>
      </c>
      <c r="N1237" s="45" t="s">
        <v>3196</v>
      </c>
      <c r="O1237" s="45" t="s">
        <v>2108</v>
      </c>
      <c r="P1237" s="45" t="s">
        <v>2946</v>
      </c>
    </row>
    <row r="1238" spans="1:16" s="41" customFormat="1" x14ac:dyDescent="0.25">
      <c r="A1238" s="41">
        <f>IFERROR(VLOOKUP($C1238,'CapEx by WBS and CSA'!$A$3:$C$372,2,FALSE),0)</f>
        <v>0</v>
      </c>
      <c r="B1238" s="41">
        <f>IFERROR(VLOOKUP($C1238,'CapEx by WBS and CSA'!$A$3:$C$372,3,FALSE),0)</f>
        <v>0</v>
      </c>
      <c r="C1238" s="46" t="s">
        <v>3198</v>
      </c>
      <c r="D1238" s="46">
        <v>4022</v>
      </c>
      <c r="E1238" s="46" t="s">
        <v>1178</v>
      </c>
      <c r="F1238" s="46" t="s">
        <v>1112</v>
      </c>
      <c r="G1238" s="46" t="s">
        <v>779</v>
      </c>
      <c r="H1238" s="46" t="s">
        <v>2117</v>
      </c>
      <c r="I1238" s="45" t="s">
        <v>1633</v>
      </c>
      <c r="J1238" s="59">
        <v>45627</v>
      </c>
      <c r="K1238" s="72">
        <v>25330.95</v>
      </c>
      <c r="L1238" s="72">
        <v>330000.10384350002</v>
      </c>
      <c r="M1238" s="72">
        <f>IFERROR(VLOOKUP(C1238,'CapEx by WBS and CSA'!$A$3:$P$372,16,FALSE),0)</f>
        <v>0</v>
      </c>
      <c r="N1238" s="45" t="s">
        <v>3196</v>
      </c>
      <c r="O1238" s="45" t="s">
        <v>2108</v>
      </c>
      <c r="P1238" s="45" t="s">
        <v>2946</v>
      </c>
    </row>
    <row r="1239" spans="1:16" s="41" customFormat="1" x14ac:dyDescent="0.25">
      <c r="A1239" s="41">
        <f>IFERROR(VLOOKUP($C1239,'CapEx by WBS and CSA'!$A$3:$C$372,2,FALSE),0)</f>
        <v>0</v>
      </c>
      <c r="B1239" s="41">
        <f>IFERROR(VLOOKUP($C1239,'CapEx by WBS and CSA'!$A$3:$C$372,3,FALSE),0)</f>
        <v>0</v>
      </c>
      <c r="C1239" s="46" t="s">
        <v>3199</v>
      </c>
      <c r="D1239" s="46">
        <v>4022</v>
      </c>
      <c r="E1239" s="46" t="s">
        <v>1178</v>
      </c>
      <c r="F1239" s="46" t="s">
        <v>1112</v>
      </c>
      <c r="G1239" s="46" t="s">
        <v>779</v>
      </c>
      <c r="H1239" s="46" t="s">
        <v>2124</v>
      </c>
      <c r="I1239" s="45" t="s">
        <v>1633</v>
      </c>
      <c r="J1239" s="59">
        <v>45261</v>
      </c>
      <c r="K1239" s="72">
        <v>-8793.99</v>
      </c>
      <c r="L1239" s="72">
        <v>0</v>
      </c>
      <c r="M1239" s="72">
        <f>IFERROR(VLOOKUP(C1239,'CapEx by WBS and CSA'!$A$3:$P$372,16,FALSE),0)</f>
        <v>0</v>
      </c>
      <c r="N1239" s="45" t="s">
        <v>2094</v>
      </c>
      <c r="O1239" s="45" t="s">
        <v>2108</v>
      </c>
      <c r="P1239" s="71"/>
    </row>
    <row r="1240" spans="1:16" s="41" customFormat="1" x14ac:dyDescent="0.25">
      <c r="A1240" s="41">
        <f>IFERROR(VLOOKUP($C1240,'CapEx by WBS and CSA'!$A$3:$C$372,2,FALSE),0)</f>
        <v>0</v>
      </c>
      <c r="B1240" s="41">
        <f>IFERROR(VLOOKUP($C1240,'CapEx by WBS and CSA'!$A$3:$C$372,3,FALSE),0)</f>
        <v>0</v>
      </c>
      <c r="C1240" s="46" t="s">
        <v>3200</v>
      </c>
      <c r="D1240" s="46">
        <v>4022</v>
      </c>
      <c r="E1240" s="46" t="s">
        <v>1178</v>
      </c>
      <c r="F1240" s="46" t="s">
        <v>1112</v>
      </c>
      <c r="G1240" s="46" t="s">
        <v>779</v>
      </c>
      <c r="H1240" s="46" t="s">
        <v>2124</v>
      </c>
      <c r="I1240" s="45" t="s">
        <v>1633</v>
      </c>
      <c r="J1240" s="59">
        <v>45992</v>
      </c>
      <c r="K1240" s="72">
        <v>0</v>
      </c>
      <c r="L1240" s="72">
        <v>0</v>
      </c>
      <c r="M1240" s="72">
        <f>IFERROR(VLOOKUP(C1240,'CapEx by WBS and CSA'!$A$3:$P$372,16,FALSE),0)</f>
        <v>0</v>
      </c>
      <c r="N1240" s="45" t="s">
        <v>3177</v>
      </c>
      <c r="O1240" s="45" t="s">
        <v>2108</v>
      </c>
      <c r="P1240" s="45" t="s">
        <v>2946</v>
      </c>
    </row>
    <row r="1241" spans="1:16" s="41" customFormat="1" x14ac:dyDescent="0.25">
      <c r="A1241" s="41" t="str">
        <f>IFERROR(VLOOKUP($C1241,'CapEx by WBS and CSA'!$A$3:$C$372,2,FALSE),0)</f>
        <v>CSA0006</v>
      </c>
      <c r="B1241" s="41" t="str">
        <f>IFERROR(VLOOKUP($C1241,'CapEx by WBS and CSA'!$A$3:$C$372,3,FALSE),0)</f>
        <v>Seabeck Area Reliability</v>
      </c>
      <c r="C1241" s="46" t="s">
        <v>422</v>
      </c>
      <c r="D1241" s="46">
        <v>4022</v>
      </c>
      <c r="E1241" s="46" t="s">
        <v>1178</v>
      </c>
      <c r="F1241" s="46" t="s">
        <v>1112</v>
      </c>
      <c r="G1241" s="46" t="s">
        <v>779</v>
      </c>
      <c r="H1241" s="46" t="s">
        <v>2124</v>
      </c>
      <c r="I1241" s="45" t="s">
        <v>1633</v>
      </c>
      <c r="J1241" s="59">
        <v>46357</v>
      </c>
      <c r="K1241" s="72">
        <v>67654.820000000007</v>
      </c>
      <c r="L1241" s="72">
        <v>1000000.0239528</v>
      </c>
      <c r="M1241" s="72">
        <f>IFERROR(VLOOKUP(C1241,'CapEx by WBS and CSA'!$A$3:$P$372,16,FALSE),0)</f>
        <v>12002303.128556868</v>
      </c>
      <c r="N1241" s="71"/>
      <c r="O1241" s="45" t="s">
        <v>2108</v>
      </c>
      <c r="P1241" s="45" t="s">
        <v>2803</v>
      </c>
    </row>
    <row r="1242" spans="1:16" s="41" customFormat="1" x14ac:dyDescent="0.25">
      <c r="A1242" s="41">
        <f>IFERROR(VLOOKUP($C1242,'CapEx by WBS and CSA'!$A$3:$C$372,2,FALSE),0)</f>
        <v>0</v>
      </c>
      <c r="B1242" s="41">
        <f>IFERROR(VLOOKUP($C1242,'CapEx by WBS and CSA'!$A$3:$C$372,3,FALSE),0)</f>
        <v>0</v>
      </c>
      <c r="C1242" s="46" t="s">
        <v>3201</v>
      </c>
      <c r="D1242" s="46">
        <v>4022</v>
      </c>
      <c r="E1242" s="46" t="s">
        <v>1178</v>
      </c>
      <c r="F1242" s="46" t="s">
        <v>1112</v>
      </c>
      <c r="G1242" s="46" t="s">
        <v>779</v>
      </c>
      <c r="H1242" s="46" t="s">
        <v>2117</v>
      </c>
      <c r="I1242" s="45" t="s">
        <v>1633</v>
      </c>
      <c r="J1242" s="59">
        <v>43678</v>
      </c>
      <c r="K1242" s="72">
        <v>0</v>
      </c>
      <c r="L1242" s="72">
        <v>0</v>
      </c>
      <c r="M1242" s="72">
        <f>IFERROR(VLOOKUP(C1242,'CapEx by WBS and CSA'!$A$3:$P$372,16,FALSE),0)</f>
        <v>0</v>
      </c>
      <c r="N1242" s="45" t="s">
        <v>2094</v>
      </c>
      <c r="O1242" s="45" t="s">
        <v>2091</v>
      </c>
      <c r="P1242" s="71"/>
    </row>
    <row r="1243" spans="1:16" s="41" customFormat="1" x14ac:dyDescent="0.25">
      <c r="A1243" s="41">
        <f>IFERROR(VLOOKUP($C1243,'CapEx by WBS and CSA'!$A$3:$C$372,2,FALSE),0)</f>
        <v>0</v>
      </c>
      <c r="B1243" s="41">
        <f>IFERROR(VLOOKUP($C1243,'CapEx by WBS and CSA'!$A$3:$C$372,3,FALSE),0)</f>
        <v>0</v>
      </c>
      <c r="C1243" s="46" t="s">
        <v>3202</v>
      </c>
      <c r="D1243" s="46">
        <v>4022</v>
      </c>
      <c r="E1243" s="46" t="s">
        <v>1178</v>
      </c>
      <c r="F1243" s="46" t="s">
        <v>1112</v>
      </c>
      <c r="G1243" s="46" t="s">
        <v>779</v>
      </c>
      <c r="H1243" s="46" t="s">
        <v>2117</v>
      </c>
      <c r="I1243" s="45" t="s">
        <v>1633</v>
      </c>
      <c r="J1243" s="59">
        <v>46661</v>
      </c>
      <c r="K1243" s="72">
        <v>0</v>
      </c>
      <c r="L1243" s="72">
        <v>0</v>
      </c>
      <c r="M1243" s="72">
        <f>IFERROR(VLOOKUP(C1243,'CapEx by WBS and CSA'!$A$3:$P$372,16,FALSE),0)</f>
        <v>0</v>
      </c>
      <c r="N1243" s="45" t="s">
        <v>3203</v>
      </c>
      <c r="O1243" s="45" t="s">
        <v>2108</v>
      </c>
      <c r="P1243" s="45" t="s">
        <v>3204</v>
      </c>
    </row>
    <row r="1244" spans="1:16" s="41" customFormat="1" x14ac:dyDescent="0.25">
      <c r="A1244" s="41">
        <f>IFERROR(VLOOKUP($C1244,'CapEx by WBS and CSA'!$A$3:$C$372,2,FALSE),0)</f>
        <v>0</v>
      </c>
      <c r="B1244" s="41">
        <f>IFERROR(VLOOKUP($C1244,'CapEx by WBS and CSA'!$A$3:$C$372,3,FALSE),0)</f>
        <v>0</v>
      </c>
      <c r="C1244" s="46" t="s">
        <v>3205</v>
      </c>
      <c r="D1244" s="46">
        <v>4022</v>
      </c>
      <c r="E1244" s="46" t="s">
        <v>1178</v>
      </c>
      <c r="F1244" s="46" t="s">
        <v>1112</v>
      </c>
      <c r="G1244" s="46" t="s">
        <v>779</v>
      </c>
      <c r="H1244" s="46" t="s">
        <v>2117</v>
      </c>
      <c r="I1244" s="45">
        <v>0</v>
      </c>
      <c r="J1244" s="71"/>
      <c r="K1244" s="72">
        <v>0</v>
      </c>
      <c r="L1244" s="72">
        <v>0</v>
      </c>
      <c r="M1244" s="72">
        <f>IFERROR(VLOOKUP(C1244,'CapEx by WBS and CSA'!$A$3:$P$372,16,FALSE),0)</f>
        <v>0</v>
      </c>
      <c r="N1244" s="45" t="s">
        <v>2094</v>
      </c>
      <c r="O1244" s="45" t="s">
        <v>2091</v>
      </c>
      <c r="P1244" s="71"/>
    </row>
    <row r="1245" spans="1:16" s="41" customFormat="1" x14ac:dyDescent="0.25">
      <c r="A1245" s="41">
        <f>IFERROR(VLOOKUP($C1245,'CapEx by WBS and CSA'!$A$3:$C$372,2,FALSE),0)</f>
        <v>0</v>
      </c>
      <c r="B1245" s="41">
        <f>IFERROR(VLOOKUP($C1245,'CapEx by WBS and CSA'!$A$3:$C$372,3,FALSE),0)</f>
        <v>0</v>
      </c>
      <c r="C1245" s="46" t="s">
        <v>3206</v>
      </c>
      <c r="D1245" s="46">
        <v>4022</v>
      </c>
      <c r="E1245" s="46" t="s">
        <v>1178</v>
      </c>
      <c r="F1245" s="46" t="s">
        <v>1112</v>
      </c>
      <c r="G1245" s="46" t="s">
        <v>779</v>
      </c>
      <c r="H1245" s="46" t="s">
        <v>2117</v>
      </c>
      <c r="I1245" s="45" t="s">
        <v>1633</v>
      </c>
      <c r="J1245" s="59">
        <v>47088</v>
      </c>
      <c r="K1245" s="72">
        <v>0</v>
      </c>
      <c r="L1245" s="72">
        <v>0</v>
      </c>
      <c r="M1245" s="72">
        <f>IFERROR(VLOOKUP(C1245,'CapEx by WBS and CSA'!$A$3:$P$372,16,FALSE),0)</f>
        <v>0</v>
      </c>
      <c r="N1245" s="45" t="s">
        <v>2094</v>
      </c>
      <c r="O1245" s="45" t="s">
        <v>2091</v>
      </c>
      <c r="P1245" s="71"/>
    </row>
    <row r="1246" spans="1:16" s="41" customFormat="1" x14ac:dyDescent="0.25">
      <c r="A1246" s="41">
        <f>IFERROR(VLOOKUP($C1246,'CapEx by WBS and CSA'!$A$3:$C$372,2,FALSE),0)</f>
        <v>0</v>
      </c>
      <c r="B1246" s="41">
        <f>IFERROR(VLOOKUP($C1246,'CapEx by WBS and CSA'!$A$3:$C$372,3,FALSE),0)</f>
        <v>0</v>
      </c>
      <c r="C1246" s="46" t="s">
        <v>3207</v>
      </c>
      <c r="D1246" s="46">
        <v>4022</v>
      </c>
      <c r="E1246" s="46" t="s">
        <v>1178</v>
      </c>
      <c r="F1246" s="46" t="s">
        <v>1112</v>
      </c>
      <c r="G1246" s="46" t="s">
        <v>779</v>
      </c>
      <c r="H1246" s="46" t="s">
        <v>2117</v>
      </c>
      <c r="I1246" s="45" t="s">
        <v>1633</v>
      </c>
      <c r="J1246" s="59">
        <v>47392</v>
      </c>
      <c r="K1246" s="72">
        <v>0</v>
      </c>
      <c r="L1246" s="72">
        <v>0</v>
      </c>
      <c r="M1246" s="72">
        <f>IFERROR(VLOOKUP(C1246,'CapEx by WBS and CSA'!$A$3:$P$372,16,FALSE),0)</f>
        <v>0</v>
      </c>
      <c r="N1246" s="45" t="s">
        <v>3208</v>
      </c>
      <c r="O1246" s="45" t="s">
        <v>2108</v>
      </c>
      <c r="P1246" s="45" t="s">
        <v>2803</v>
      </c>
    </row>
    <row r="1247" spans="1:16" s="41" customFormat="1" x14ac:dyDescent="0.25">
      <c r="A1247" s="41">
        <f>IFERROR(VLOOKUP($C1247,'CapEx by WBS and CSA'!$A$3:$C$372,2,FALSE),0)</f>
        <v>0</v>
      </c>
      <c r="B1247" s="41">
        <f>IFERROR(VLOOKUP($C1247,'CapEx by WBS and CSA'!$A$3:$C$372,3,FALSE),0)</f>
        <v>0</v>
      </c>
      <c r="C1247" s="46" t="s">
        <v>3209</v>
      </c>
      <c r="D1247" s="46">
        <v>4022</v>
      </c>
      <c r="E1247" s="46" t="s">
        <v>1178</v>
      </c>
      <c r="F1247" s="46" t="s">
        <v>1112</v>
      </c>
      <c r="G1247" s="46" t="s">
        <v>779</v>
      </c>
      <c r="H1247" s="46" t="s">
        <v>2117</v>
      </c>
      <c r="I1247" s="45" t="s">
        <v>1633</v>
      </c>
      <c r="J1247" s="59">
        <v>47392</v>
      </c>
      <c r="K1247" s="72">
        <v>0</v>
      </c>
      <c r="L1247" s="72">
        <v>0</v>
      </c>
      <c r="M1247" s="72">
        <f>IFERROR(VLOOKUP(C1247,'CapEx by WBS and CSA'!$A$3:$P$372,16,FALSE),0)</f>
        <v>0</v>
      </c>
      <c r="N1247" s="45" t="s">
        <v>3210</v>
      </c>
      <c r="O1247" s="45" t="s">
        <v>2108</v>
      </c>
      <c r="P1247" s="45" t="s">
        <v>2803</v>
      </c>
    </row>
    <row r="1248" spans="1:16" s="41" customFormat="1" x14ac:dyDescent="0.25">
      <c r="A1248" s="41" t="str">
        <f>IFERROR(VLOOKUP($C1248,'CapEx by WBS and CSA'!$A$3:$C$372,2,FALSE),0)</f>
        <v>CSA0195</v>
      </c>
      <c r="B1248" s="41" t="str">
        <f>IFERROR(VLOOKUP($C1248,'CapEx by WBS and CSA'!$A$3:$C$372,3,FALSE),0)</f>
        <v>Electric Initiation - Covington / Black Diamond Capacity</v>
      </c>
      <c r="C1248" s="46" t="s">
        <v>423</v>
      </c>
      <c r="D1248" s="46">
        <v>4022</v>
      </c>
      <c r="E1248" s="46" t="s">
        <v>1178</v>
      </c>
      <c r="F1248" s="46" t="s">
        <v>1112</v>
      </c>
      <c r="G1248" s="46" t="s">
        <v>779</v>
      </c>
      <c r="H1248" s="46" t="s">
        <v>2117</v>
      </c>
      <c r="I1248" s="45" t="s">
        <v>1633</v>
      </c>
      <c r="J1248" s="59">
        <v>47392</v>
      </c>
      <c r="K1248" s="72">
        <v>3426.22</v>
      </c>
      <c r="L1248" s="72">
        <v>0</v>
      </c>
      <c r="M1248" s="72">
        <f>IFERROR(VLOOKUP(C1248,'CapEx by WBS and CSA'!$A$3:$P$372,16,FALSE),0)</f>
        <v>15334701.837011818</v>
      </c>
      <c r="N1248" s="71"/>
      <c r="O1248" s="45" t="s">
        <v>2108</v>
      </c>
      <c r="P1248" s="45" t="s">
        <v>2924</v>
      </c>
    </row>
    <row r="1249" spans="1:16" s="41" customFormat="1" x14ac:dyDescent="0.25">
      <c r="A1249" s="41">
        <f>IFERROR(VLOOKUP($C1249,'CapEx by WBS and CSA'!$A$3:$C$372,2,FALSE),0)</f>
        <v>0</v>
      </c>
      <c r="B1249" s="41">
        <f>IFERROR(VLOOKUP($C1249,'CapEx by WBS and CSA'!$A$3:$C$372,3,FALSE),0)</f>
        <v>0</v>
      </c>
      <c r="C1249" s="46" t="s">
        <v>3211</v>
      </c>
      <c r="D1249" s="46">
        <v>4022</v>
      </c>
      <c r="E1249" s="46" t="s">
        <v>1178</v>
      </c>
      <c r="F1249" s="46" t="s">
        <v>1112</v>
      </c>
      <c r="G1249" s="46" t="s">
        <v>779</v>
      </c>
      <c r="H1249" s="46" t="s">
        <v>2117</v>
      </c>
      <c r="I1249" s="45" t="s">
        <v>1633</v>
      </c>
      <c r="J1249" s="59">
        <v>47392</v>
      </c>
      <c r="K1249" s="72">
        <v>0</v>
      </c>
      <c r="L1249" s="72">
        <v>0</v>
      </c>
      <c r="M1249" s="72">
        <f>IFERROR(VLOOKUP(C1249,'CapEx by WBS and CSA'!$A$3:$P$372,16,FALSE),0)</f>
        <v>0</v>
      </c>
      <c r="N1249" s="45" t="s">
        <v>3208</v>
      </c>
      <c r="O1249" s="45" t="s">
        <v>2108</v>
      </c>
      <c r="P1249" s="45" t="s">
        <v>2803</v>
      </c>
    </row>
    <row r="1250" spans="1:16" s="41" customFormat="1" x14ac:dyDescent="0.25">
      <c r="A1250" s="41" t="str">
        <f>IFERROR(VLOOKUP($C1250,'CapEx by WBS and CSA'!$A$3:$C$372,2,FALSE),0)</f>
        <v>CSA0188</v>
      </c>
      <c r="B1250" s="41" t="str">
        <f>IFERROR(VLOOKUP($C1250,'CapEx by WBS and CSA'!$A$3:$C$372,3,FALSE),0)</f>
        <v>Electric Initiation - Federal Way Area Capacity</v>
      </c>
      <c r="C1250" s="46" t="s">
        <v>424</v>
      </c>
      <c r="D1250" s="46">
        <v>4022</v>
      </c>
      <c r="E1250" s="46" t="s">
        <v>1178</v>
      </c>
      <c r="F1250" s="46" t="s">
        <v>1112</v>
      </c>
      <c r="G1250" s="46" t="s">
        <v>779</v>
      </c>
      <c r="H1250" s="46" t="s">
        <v>2089</v>
      </c>
      <c r="I1250" s="45" t="s">
        <v>1633</v>
      </c>
      <c r="J1250" s="59">
        <v>47392</v>
      </c>
      <c r="K1250" s="72">
        <v>0</v>
      </c>
      <c r="L1250" s="72">
        <v>0</v>
      </c>
      <c r="M1250" s="72">
        <f>IFERROR(VLOOKUP(C1250,'CapEx by WBS and CSA'!$A$3:$P$372,16,FALSE),0)</f>
        <v>2607553.8212756794</v>
      </c>
      <c r="N1250" s="71"/>
      <c r="O1250" s="45" t="s">
        <v>2108</v>
      </c>
      <c r="P1250" s="45" t="s">
        <v>2803</v>
      </c>
    </row>
    <row r="1251" spans="1:16" s="41" customFormat="1" x14ac:dyDescent="0.25">
      <c r="A1251" s="41" t="str">
        <f>IFERROR(VLOOKUP($C1251,'CapEx by WBS and CSA'!$A$3:$C$372,2,FALSE),0)</f>
        <v>CSA0231</v>
      </c>
      <c r="B1251" s="41" t="str">
        <f>IFERROR(VLOOKUP($C1251,'CapEx by WBS and CSA'!$A$3:$C$372,3,FALSE),0)</f>
        <v>Electric Initiation - Replacement of Talbot-Asbury UG 115 kV</v>
      </c>
      <c r="C1251" s="46" t="s">
        <v>425</v>
      </c>
      <c r="D1251" s="46">
        <v>4022</v>
      </c>
      <c r="E1251" s="46" t="s">
        <v>1178</v>
      </c>
      <c r="F1251" s="46" t="s">
        <v>1112</v>
      </c>
      <c r="G1251" s="46" t="s">
        <v>779</v>
      </c>
      <c r="H1251" s="46" t="s">
        <v>2197</v>
      </c>
      <c r="I1251" s="45" t="s">
        <v>1633</v>
      </c>
      <c r="J1251" s="59">
        <v>46722</v>
      </c>
      <c r="K1251" s="72">
        <v>1801242.8299999998</v>
      </c>
      <c r="L1251" s="72">
        <v>0</v>
      </c>
      <c r="M1251" s="72">
        <f>IFERROR(VLOOKUP(C1251,'CapEx by WBS and CSA'!$A$3:$P$372,16,FALSE),0)</f>
        <v>21433752.923606411</v>
      </c>
      <c r="N1251" s="71"/>
      <c r="O1251" s="45" t="s">
        <v>2108</v>
      </c>
      <c r="P1251" s="45" t="s">
        <v>2924</v>
      </c>
    </row>
    <row r="1252" spans="1:16" s="41" customFormat="1" x14ac:dyDescent="0.25">
      <c r="A1252" s="41">
        <f>IFERROR(VLOOKUP($C1252,'CapEx by WBS and CSA'!$A$3:$C$372,2,FALSE),0)</f>
        <v>0</v>
      </c>
      <c r="B1252" s="41">
        <f>IFERROR(VLOOKUP($C1252,'CapEx by WBS and CSA'!$A$3:$C$372,3,FALSE),0)</f>
        <v>0</v>
      </c>
      <c r="C1252" s="46" t="s">
        <v>3212</v>
      </c>
      <c r="D1252" s="46">
        <v>4022</v>
      </c>
      <c r="E1252" s="46" t="s">
        <v>1178</v>
      </c>
      <c r="F1252" s="46" t="s">
        <v>1112</v>
      </c>
      <c r="G1252" s="46" t="s">
        <v>779</v>
      </c>
      <c r="H1252" s="46" t="s">
        <v>2100</v>
      </c>
      <c r="I1252" s="45" t="s">
        <v>1633</v>
      </c>
      <c r="J1252" s="59">
        <v>48611</v>
      </c>
      <c r="K1252" s="72">
        <v>43568.26</v>
      </c>
      <c r="L1252" s="72">
        <v>0</v>
      </c>
      <c r="M1252" s="72">
        <f>IFERROR(VLOOKUP(C1252,'CapEx by WBS and CSA'!$A$3:$P$372,16,FALSE),0)</f>
        <v>0</v>
      </c>
      <c r="N1252" s="71"/>
      <c r="O1252" s="45" t="s">
        <v>2108</v>
      </c>
      <c r="P1252" s="45" t="s">
        <v>2803</v>
      </c>
    </row>
    <row r="1253" spans="1:16" s="41" customFormat="1" x14ac:dyDescent="0.25">
      <c r="A1253" s="41">
        <f>IFERROR(VLOOKUP($C1253,'CapEx by WBS and CSA'!$A$3:$C$372,2,FALSE),0)</f>
        <v>0</v>
      </c>
      <c r="B1253" s="41">
        <f>IFERROR(VLOOKUP($C1253,'CapEx by WBS and CSA'!$A$3:$C$372,3,FALSE),0)</f>
        <v>0</v>
      </c>
      <c r="C1253" s="46" t="s">
        <v>3213</v>
      </c>
      <c r="D1253" s="46">
        <v>4022</v>
      </c>
      <c r="E1253" s="46" t="s">
        <v>1178</v>
      </c>
      <c r="F1253" s="46" t="s">
        <v>1112</v>
      </c>
      <c r="G1253" s="46" t="s">
        <v>779</v>
      </c>
      <c r="H1253" s="46" t="s">
        <v>2117</v>
      </c>
      <c r="I1253" s="45" t="s">
        <v>1633</v>
      </c>
      <c r="J1253" s="59">
        <v>44531</v>
      </c>
      <c r="K1253" s="72">
        <v>0</v>
      </c>
      <c r="L1253" s="72">
        <v>0</v>
      </c>
      <c r="M1253" s="72">
        <f>IFERROR(VLOOKUP(C1253,'CapEx by WBS and CSA'!$A$3:$P$372,16,FALSE),0)</f>
        <v>0</v>
      </c>
      <c r="N1253" s="45" t="s">
        <v>2094</v>
      </c>
      <c r="O1253" s="45" t="s">
        <v>2091</v>
      </c>
      <c r="P1253" s="71"/>
    </row>
    <row r="1254" spans="1:16" s="41" customFormat="1" x14ac:dyDescent="0.25">
      <c r="A1254" s="41">
        <f>IFERROR(VLOOKUP($C1254,'CapEx by WBS and CSA'!$A$3:$C$372,2,FALSE),0)</f>
        <v>0</v>
      </c>
      <c r="B1254" s="41">
        <f>IFERROR(VLOOKUP($C1254,'CapEx by WBS and CSA'!$A$3:$C$372,3,FALSE),0)</f>
        <v>0</v>
      </c>
      <c r="C1254" s="46" t="s">
        <v>3214</v>
      </c>
      <c r="D1254" s="46">
        <v>4019</v>
      </c>
      <c r="E1254" s="46" t="s">
        <v>1046</v>
      </c>
      <c r="F1254" s="46" t="s">
        <v>1046</v>
      </c>
      <c r="G1254" s="46" t="s">
        <v>536</v>
      </c>
      <c r="H1254" s="46" t="s">
        <v>2117</v>
      </c>
      <c r="I1254" s="45" t="s">
        <v>1633</v>
      </c>
      <c r="J1254" s="59">
        <v>45261</v>
      </c>
      <c r="K1254" s="72">
        <v>264.97000000000651</v>
      </c>
      <c r="L1254" s="72">
        <v>0</v>
      </c>
      <c r="M1254" s="72">
        <f>IFERROR(VLOOKUP(C1254,'CapEx by WBS and CSA'!$A$3:$P$372,16,FALSE),0)</f>
        <v>0</v>
      </c>
      <c r="N1254" s="71"/>
      <c r="O1254" s="45" t="s">
        <v>2108</v>
      </c>
      <c r="P1254" s="45" t="s">
        <v>2126</v>
      </c>
    </row>
    <row r="1255" spans="1:16" s="41" customFormat="1" x14ac:dyDescent="0.25">
      <c r="A1255" s="41">
        <f>IFERROR(VLOOKUP($C1255,'CapEx by WBS and CSA'!$A$3:$C$372,2,FALSE),0)</f>
        <v>0</v>
      </c>
      <c r="B1255" s="41">
        <f>IFERROR(VLOOKUP($C1255,'CapEx by WBS and CSA'!$A$3:$C$372,3,FALSE),0)</f>
        <v>0</v>
      </c>
      <c r="C1255" s="46" t="s">
        <v>3215</v>
      </c>
      <c r="D1255" s="46">
        <v>4022</v>
      </c>
      <c r="E1255" s="46" t="s">
        <v>1178</v>
      </c>
      <c r="F1255" s="46" t="s">
        <v>1112</v>
      </c>
      <c r="G1255" s="46" t="s">
        <v>779</v>
      </c>
      <c r="H1255" s="46" t="s">
        <v>2117</v>
      </c>
      <c r="I1255" s="45" t="s">
        <v>1633</v>
      </c>
      <c r="J1255" s="59">
        <v>45992</v>
      </c>
      <c r="K1255" s="72">
        <v>0</v>
      </c>
      <c r="L1255" s="72">
        <v>0</v>
      </c>
      <c r="M1255" s="72">
        <f>IFERROR(VLOOKUP(C1255,'CapEx by WBS and CSA'!$A$3:$P$372,16,FALSE),0)</f>
        <v>0</v>
      </c>
      <c r="N1255" s="45" t="s">
        <v>2094</v>
      </c>
      <c r="O1255" s="45" t="s">
        <v>2091</v>
      </c>
      <c r="P1255" s="71"/>
    </row>
    <row r="1256" spans="1:16" s="41" customFormat="1" x14ac:dyDescent="0.25">
      <c r="A1256" s="41">
        <f>IFERROR(VLOOKUP($C1256,'CapEx by WBS and CSA'!$A$3:$C$372,2,FALSE),0)</f>
        <v>0</v>
      </c>
      <c r="B1256" s="41">
        <f>IFERROR(VLOOKUP($C1256,'CapEx by WBS and CSA'!$A$3:$C$372,3,FALSE),0)</f>
        <v>0</v>
      </c>
      <c r="C1256" s="46" t="s">
        <v>3216</v>
      </c>
      <c r="D1256" s="46">
        <v>4022</v>
      </c>
      <c r="E1256" s="46" t="s">
        <v>1178</v>
      </c>
      <c r="F1256" s="46" t="s">
        <v>1112</v>
      </c>
      <c r="G1256" s="46" t="s">
        <v>779</v>
      </c>
      <c r="H1256" s="46" t="s">
        <v>2117</v>
      </c>
      <c r="I1256" s="45" t="s">
        <v>1633</v>
      </c>
      <c r="J1256" s="59">
        <v>43647</v>
      </c>
      <c r="K1256" s="72">
        <v>0</v>
      </c>
      <c r="L1256" s="72">
        <v>0</v>
      </c>
      <c r="M1256" s="72">
        <f>IFERROR(VLOOKUP(C1256,'CapEx by WBS and CSA'!$A$3:$P$372,16,FALSE),0)</f>
        <v>0</v>
      </c>
      <c r="N1256" s="45" t="s">
        <v>2094</v>
      </c>
      <c r="O1256" s="45" t="s">
        <v>2091</v>
      </c>
      <c r="P1256" s="71"/>
    </row>
    <row r="1257" spans="1:16" s="41" customFormat="1" x14ac:dyDescent="0.25">
      <c r="A1257" s="41">
        <f>IFERROR(VLOOKUP($C1257,'CapEx by WBS and CSA'!$A$3:$C$372,2,FALSE),0)</f>
        <v>0</v>
      </c>
      <c r="B1257" s="41">
        <f>IFERROR(VLOOKUP($C1257,'CapEx by WBS and CSA'!$A$3:$C$372,3,FALSE),0)</f>
        <v>0</v>
      </c>
      <c r="C1257" s="46" t="s">
        <v>3217</v>
      </c>
      <c r="D1257" s="46">
        <v>4022</v>
      </c>
      <c r="E1257" s="46" t="s">
        <v>1178</v>
      </c>
      <c r="F1257" s="46" t="s">
        <v>1112</v>
      </c>
      <c r="G1257" s="46" t="s">
        <v>779</v>
      </c>
      <c r="H1257" s="46" t="s">
        <v>2117</v>
      </c>
      <c r="I1257" s="45" t="s">
        <v>1633</v>
      </c>
      <c r="J1257" s="59">
        <v>43678</v>
      </c>
      <c r="K1257" s="72">
        <v>0</v>
      </c>
      <c r="L1257" s="72">
        <v>0</v>
      </c>
      <c r="M1257" s="72">
        <f>IFERROR(VLOOKUP(C1257,'CapEx by WBS and CSA'!$A$3:$P$372,16,FALSE),0)</f>
        <v>0</v>
      </c>
      <c r="N1257" s="45" t="s">
        <v>2094</v>
      </c>
      <c r="O1257" s="45" t="s">
        <v>2091</v>
      </c>
      <c r="P1257" s="71"/>
    </row>
    <row r="1258" spans="1:16" s="41" customFormat="1" x14ac:dyDescent="0.25">
      <c r="A1258" s="41">
        <f>IFERROR(VLOOKUP($C1258,'CapEx by WBS and CSA'!$A$3:$C$372,2,FALSE),0)</f>
        <v>0</v>
      </c>
      <c r="B1258" s="41">
        <f>IFERROR(VLOOKUP($C1258,'CapEx by WBS and CSA'!$A$3:$C$372,3,FALSE),0)</f>
        <v>0</v>
      </c>
      <c r="C1258" s="46" t="s">
        <v>3218</v>
      </c>
      <c r="D1258" s="46">
        <v>4022</v>
      </c>
      <c r="E1258" s="46" t="s">
        <v>1178</v>
      </c>
      <c r="F1258" s="46" t="s">
        <v>1112</v>
      </c>
      <c r="G1258" s="46" t="s">
        <v>779</v>
      </c>
      <c r="H1258" s="46" t="s">
        <v>2117</v>
      </c>
      <c r="I1258" s="45" t="s">
        <v>1633</v>
      </c>
      <c r="J1258" s="59">
        <v>43678</v>
      </c>
      <c r="K1258" s="72">
        <v>0</v>
      </c>
      <c r="L1258" s="72">
        <v>0</v>
      </c>
      <c r="M1258" s="72">
        <f>IFERROR(VLOOKUP(C1258,'CapEx by WBS and CSA'!$A$3:$P$372,16,FALSE),0)</f>
        <v>0</v>
      </c>
      <c r="N1258" s="45" t="s">
        <v>2094</v>
      </c>
      <c r="O1258" s="45" t="s">
        <v>2091</v>
      </c>
      <c r="P1258" s="71"/>
    </row>
    <row r="1259" spans="1:16" s="41" customFormat="1" x14ac:dyDescent="0.25">
      <c r="A1259" s="41">
        <f>IFERROR(VLOOKUP($C1259,'CapEx by WBS and CSA'!$A$3:$C$372,2,FALSE),0)</f>
        <v>0</v>
      </c>
      <c r="B1259" s="41">
        <f>IFERROR(VLOOKUP($C1259,'CapEx by WBS and CSA'!$A$3:$C$372,3,FALSE),0)</f>
        <v>0</v>
      </c>
      <c r="C1259" s="46" t="s">
        <v>3219</v>
      </c>
      <c r="D1259" s="46">
        <v>4022</v>
      </c>
      <c r="E1259" s="46" t="s">
        <v>1178</v>
      </c>
      <c r="F1259" s="46" t="s">
        <v>1112</v>
      </c>
      <c r="G1259" s="46" t="s">
        <v>779</v>
      </c>
      <c r="H1259" s="46" t="s">
        <v>2117</v>
      </c>
      <c r="I1259" s="45" t="s">
        <v>1633</v>
      </c>
      <c r="J1259" s="59">
        <v>43678</v>
      </c>
      <c r="K1259" s="72">
        <v>0</v>
      </c>
      <c r="L1259" s="72">
        <v>0</v>
      </c>
      <c r="M1259" s="72">
        <f>IFERROR(VLOOKUP(C1259,'CapEx by WBS and CSA'!$A$3:$P$372,16,FALSE),0)</f>
        <v>0</v>
      </c>
      <c r="N1259" s="45" t="s">
        <v>2094</v>
      </c>
      <c r="O1259" s="45" t="s">
        <v>2091</v>
      </c>
      <c r="P1259" s="71"/>
    </row>
    <row r="1260" spans="1:16" s="41" customFormat="1" x14ac:dyDescent="0.25">
      <c r="A1260" s="41">
        <f>IFERROR(VLOOKUP($C1260,'CapEx by WBS and CSA'!$A$3:$C$372,2,FALSE),0)</f>
        <v>0</v>
      </c>
      <c r="B1260" s="41">
        <f>IFERROR(VLOOKUP($C1260,'CapEx by WBS and CSA'!$A$3:$C$372,3,FALSE),0)</f>
        <v>0</v>
      </c>
      <c r="C1260" s="46" t="s">
        <v>3220</v>
      </c>
      <c r="D1260" s="46">
        <v>4022</v>
      </c>
      <c r="E1260" s="46" t="s">
        <v>1178</v>
      </c>
      <c r="F1260" s="46" t="s">
        <v>1112</v>
      </c>
      <c r="G1260" s="46" t="s">
        <v>779</v>
      </c>
      <c r="H1260" s="46" t="s">
        <v>2117</v>
      </c>
      <c r="I1260" s="45" t="s">
        <v>1633</v>
      </c>
      <c r="J1260" s="59">
        <v>47088</v>
      </c>
      <c r="K1260" s="72">
        <v>0</v>
      </c>
      <c r="L1260" s="72">
        <v>0</v>
      </c>
      <c r="M1260" s="72">
        <f>IFERROR(VLOOKUP(C1260,'CapEx by WBS and CSA'!$A$3:$P$372,16,FALSE),0)</f>
        <v>0</v>
      </c>
      <c r="N1260" s="71"/>
      <c r="O1260" s="45" t="s">
        <v>2108</v>
      </c>
      <c r="P1260" s="45" t="s">
        <v>2803</v>
      </c>
    </row>
    <row r="1261" spans="1:16" s="41" customFormat="1" x14ac:dyDescent="0.25">
      <c r="A1261" s="41" t="str">
        <f>IFERROR(VLOOKUP($C1261,'CapEx by WBS and CSA'!$A$3:$C$372,2,FALSE),0)</f>
        <v>CSA0186</v>
      </c>
      <c r="B1261" s="41" t="str">
        <f>IFERROR(VLOOKUP($C1261,'CapEx by WBS and CSA'!$A$3:$C$372,3,FALSE),0)</f>
        <v>Electric Initiation - North Lacey Capacity</v>
      </c>
      <c r="C1261" s="46" t="s">
        <v>426</v>
      </c>
      <c r="D1261" s="46">
        <v>4022</v>
      </c>
      <c r="E1261" s="46" t="s">
        <v>1178</v>
      </c>
      <c r="F1261" s="46" t="s">
        <v>1112</v>
      </c>
      <c r="G1261" s="46" t="s">
        <v>779</v>
      </c>
      <c r="H1261" s="46" t="s">
        <v>2117</v>
      </c>
      <c r="I1261" s="45" t="s">
        <v>1633</v>
      </c>
      <c r="J1261" s="59">
        <v>47088</v>
      </c>
      <c r="K1261" s="72">
        <v>358.18</v>
      </c>
      <c r="L1261" s="72">
        <v>0</v>
      </c>
      <c r="M1261" s="72">
        <f>IFERROR(VLOOKUP(C1261,'CapEx by WBS and CSA'!$A$3:$P$372,16,FALSE),0)</f>
        <v>15759881.342478573</v>
      </c>
      <c r="N1261" s="71"/>
      <c r="O1261" s="45" t="s">
        <v>2108</v>
      </c>
      <c r="P1261" s="45" t="s">
        <v>2924</v>
      </c>
    </row>
    <row r="1262" spans="1:16" s="41" customFormat="1" x14ac:dyDescent="0.25">
      <c r="A1262" s="41">
        <f>IFERROR(VLOOKUP($C1262,'CapEx by WBS and CSA'!$A$3:$C$372,2,FALSE),0)</f>
        <v>0</v>
      </c>
      <c r="B1262" s="41">
        <f>IFERROR(VLOOKUP($C1262,'CapEx by WBS and CSA'!$A$3:$C$372,3,FALSE),0)</f>
        <v>0</v>
      </c>
      <c r="C1262" s="46" t="s">
        <v>3221</v>
      </c>
      <c r="D1262" s="46">
        <v>4022</v>
      </c>
      <c r="E1262" s="46" t="s">
        <v>1178</v>
      </c>
      <c r="F1262" s="46" t="s">
        <v>1112</v>
      </c>
      <c r="G1262" s="46" t="s">
        <v>779</v>
      </c>
      <c r="H1262" s="46" t="s">
        <v>2093</v>
      </c>
      <c r="I1262" s="45" t="s">
        <v>1633</v>
      </c>
      <c r="J1262" s="59">
        <v>46722</v>
      </c>
      <c r="K1262" s="72">
        <v>0</v>
      </c>
      <c r="L1262" s="72">
        <v>0</v>
      </c>
      <c r="M1262" s="72">
        <f>IFERROR(VLOOKUP(C1262,'CapEx by WBS and CSA'!$A$3:$P$372,16,FALSE),0)</f>
        <v>0</v>
      </c>
      <c r="N1262" s="45" t="s">
        <v>2094</v>
      </c>
      <c r="O1262" s="45" t="s">
        <v>2091</v>
      </c>
      <c r="P1262" s="71"/>
    </row>
    <row r="1263" spans="1:16" s="41" customFormat="1" x14ac:dyDescent="0.25">
      <c r="A1263" s="41">
        <f>IFERROR(VLOOKUP($C1263,'CapEx by WBS and CSA'!$A$3:$C$372,2,FALSE),0)</f>
        <v>0</v>
      </c>
      <c r="B1263" s="41">
        <f>IFERROR(VLOOKUP($C1263,'CapEx by WBS and CSA'!$A$3:$C$372,3,FALSE),0)</f>
        <v>0</v>
      </c>
      <c r="C1263" s="46" t="s">
        <v>3222</v>
      </c>
      <c r="D1263" s="46">
        <v>4022</v>
      </c>
      <c r="E1263" s="46" t="s">
        <v>1178</v>
      </c>
      <c r="F1263" s="46" t="s">
        <v>1112</v>
      </c>
      <c r="G1263" s="46" t="s">
        <v>779</v>
      </c>
      <c r="H1263" s="46" t="s">
        <v>2117</v>
      </c>
      <c r="I1263" s="45" t="s">
        <v>1633</v>
      </c>
      <c r="J1263" s="59">
        <v>45931</v>
      </c>
      <c r="K1263" s="72">
        <v>-3799.41</v>
      </c>
      <c r="L1263" s="72">
        <v>0</v>
      </c>
      <c r="M1263" s="72">
        <f>IFERROR(VLOOKUP(C1263,'CapEx by WBS and CSA'!$A$3:$P$372,16,FALSE),0)</f>
        <v>0</v>
      </c>
      <c r="N1263" s="45" t="s">
        <v>2094</v>
      </c>
      <c r="O1263" s="45" t="s">
        <v>2091</v>
      </c>
      <c r="P1263" s="71"/>
    </row>
    <row r="1264" spans="1:16" s="41" customFormat="1" x14ac:dyDescent="0.25">
      <c r="A1264" s="41">
        <f>IFERROR(VLOOKUP($C1264,'CapEx by WBS and CSA'!$A$3:$C$372,2,FALSE),0)</f>
        <v>0</v>
      </c>
      <c r="B1264" s="41">
        <f>IFERROR(VLOOKUP($C1264,'CapEx by WBS and CSA'!$A$3:$C$372,3,FALSE),0)</f>
        <v>0</v>
      </c>
      <c r="C1264" s="46" t="s">
        <v>3223</v>
      </c>
      <c r="D1264" s="46">
        <v>4022</v>
      </c>
      <c r="E1264" s="46" t="s">
        <v>1178</v>
      </c>
      <c r="F1264" s="46" t="s">
        <v>1112</v>
      </c>
      <c r="G1264" s="46" t="s">
        <v>779</v>
      </c>
      <c r="H1264" s="46" t="s">
        <v>2105</v>
      </c>
      <c r="I1264" s="45" t="s">
        <v>1633</v>
      </c>
      <c r="J1264" s="59">
        <v>44378</v>
      </c>
      <c r="K1264" s="72">
        <v>0</v>
      </c>
      <c r="L1264" s="72">
        <v>0</v>
      </c>
      <c r="M1264" s="72">
        <f>IFERROR(VLOOKUP(C1264,'CapEx by WBS and CSA'!$A$3:$P$372,16,FALSE),0)</f>
        <v>0</v>
      </c>
      <c r="N1264" s="45" t="s">
        <v>2094</v>
      </c>
      <c r="O1264" s="45" t="s">
        <v>2091</v>
      </c>
      <c r="P1264" s="71"/>
    </row>
    <row r="1265" spans="1:16" s="41" customFormat="1" x14ac:dyDescent="0.25">
      <c r="A1265" s="41">
        <f>IFERROR(VLOOKUP($C1265,'CapEx by WBS and CSA'!$A$3:$C$372,2,FALSE),0)</f>
        <v>0</v>
      </c>
      <c r="B1265" s="41">
        <f>IFERROR(VLOOKUP($C1265,'CapEx by WBS and CSA'!$A$3:$C$372,3,FALSE),0)</f>
        <v>0</v>
      </c>
      <c r="C1265" s="46" t="s">
        <v>3224</v>
      </c>
      <c r="D1265" s="46">
        <v>4022</v>
      </c>
      <c r="E1265" s="46" t="s">
        <v>1178</v>
      </c>
      <c r="F1265" s="46" t="s">
        <v>1112</v>
      </c>
      <c r="G1265" s="46" t="s">
        <v>779</v>
      </c>
      <c r="H1265" s="46" t="s">
        <v>2105</v>
      </c>
      <c r="I1265" s="45" t="s">
        <v>1633</v>
      </c>
      <c r="J1265" s="59">
        <v>44531</v>
      </c>
      <c r="K1265" s="72">
        <v>0</v>
      </c>
      <c r="L1265" s="72">
        <v>0</v>
      </c>
      <c r="M1265" s="72">
        <f>IFERROR(VLOOKUP(C1265,'CapEx by WBS and CSA'!$A$3:$P$372,16,FALSE),0)</f>
        <v>0</v>
      </c>
      <c r="N1265" s="45" t="s">
        <v>2094</v>
      </c>
      <c r="O1265" s="45" t="s">
        <v>2091</v>
      </c>
      <c r="P1265" s="71"/>
    </row>
    <row r="1266" spans="1:16" s="41" customFormat="1" x14ac:dyDescent="0.25">
      <c r="A1266" s="41">
        <f>IFERROR(VLOOKUP($C1266,'CapEx by WBS and CSA'!$A$3:$C$372,2,FALSE),0)</f>
        <v>0</v>
      </c>
      <c r="B1266" s="41">
        <f>IFERROR(VLOOKUP($C1266,'CapEx by WBS and CSA'!$A$3:$C$372,3,FALSE),0)</f>
        <v>0</v>
      </c>
      <c r="C1266" s="46" t="s">
        <v>3225</v>
      </c>
      <c r="D1266" s="46">
        <v>4022</v>
      </c>
      <c r="E1266" s="46" t="s">
        <v>1178</v>
      </c>
      <c r="F1266" s="46" t="s">
        <v>1112</v>
      </c>
      <c r="G1266" s="46" t="s">
        <v>779</v>
      </c>
      <c r="H1266" s="46" t="s">
        <v>2105</v>
      </c>
      <c r="I1266" s="45" t="s">
        <v>1633</v>
      </c>
      <c r="J1266" s="59">
        <v>43678</v>
      </c>
      <c r="K1266" s="72">
        <v>0</v>
      </c>
      <c r="L1266" s="72">
        <v>0</v>
      </c>
      <c r="M1266" s="72">
        <f>IFERROR(VLOOKUP(C1266,'CapEx by WBS and CSA'!$A$3:$P$372,16,FALSE),0)</f>
        <v>0</v>
      </c>
      <c r="N1266" s="45" t="s">
        <v>2094</v>
      </c>
      <c r="O1266" s="45" t="s">
        <v>2091</v>
      </c>
      <c r="P1266" s="71"/>
    </row>
    <row r="1267" spans="1:16" s="41" customFormat="1" x14ac:dyDescent="0.25">
      <c r="A1267" s="41">
        <f>IFERROR(VLOOKUP($C1267,'CapEx by WBS and CSA'!$A$3:$C$372,2,FALSE),0)</f>
        <v>0</v>
      </c>
      <c r="B1267" s="41">
        <f>IFERROR(VLOOKUP($C1267,'CapEx by WBS and CSA'!$A$3:$C$372,3,FALSE),0)</f>
        <v>0</v>
      </c>
      <c r="C1267" s="46" t="s">
        <v>3226</v>
      </c>
      <c r="D1267" s="46">
        <v>4022</v>
      </c>
      <c r="E1267" s="46" t="s">
        <v>1178</v>
      </c>
      <c r="F1267" s="46" t="s">
        <v>1112</v>
      </c>
      <c r="G1267" s="46" t="s">
        <v>779</v>
      </c>
      <c r="H1267" s="46" t="s">
        <v>2105</v>
      </c>
      <c r="I1267" s="45" t="s">
        <v>1633</v>
      </c>
      <c r="J1267" s="59">
        <v>43678</v>
      </c>
      <c r="K1267" s="72">
        <v>0</v>
      </c>
      <c r="L1267" s="72">
        <v>0</v>
      </c>
      <c r="M1267" s="72">
        <f>IFERROR(VLOOKUP(C1267,'CapEx by WBS and CSA'!$A$3:$P$372,16,FALSE),0)</f>
        <v>0</v>
      </c>
      <c r="N1267" s="45" t="s">
        <v>2094</v>
      </c>
      <c r="O1267" s="45" t="s">
        <v>2091</v>
      </c>
      <c r="P1267" s="71"/>
    </row>
    <row r="1268" spans="1:16" s="41" customFormat="1" x14ac:dyDescent="0.25">
      <c r="A1268" s="41">
        <f>IFERROR(VLOOKUP($C1268,'CapEx by WBS and CSA'!$A$3:$C$372,2,FALSE),0)</f>
        <v>0</v>
      </c>
      <c r="B1268" s="41">
        <f>IFERROR(VLOOKUP($C1268,'CapEx by WBS and CSA'!$A$3:$C$372,3,FALSE),0)</f>
        <v>0</v>
      </c>
      <c r="C1268" s="46" t="s">
        <v>3227</v>
      </c>
      <c r="D1268" s="46">
        <v>4022</v>
      </c>
      <c r="E1268" s="46" t="s">
        <v>1178</v>
      </c>
      <c r="F1268" s="46" t="s">
        <v>1112</v>
      </c>
      <c r="G1268" s="46" t="s">
        <v>779</v>
      </c>
      <c r="H1268" s="46" t="s">
        <v>2105</v>
      </c>
      <c r="I1268" s="45" t="s">
        <v>1633</v>
      </c>
      <c r="J1268" s="59">
        <v>44531</v>
      </c>
      <c r="K1268" s="72">
        <v>0</v>
      </c>
      <c r="L1268" s="72">
        <v>0</v>
      </c>
      <c r="M1268" s="72">
        <f>IFERROR(VLOOKUP(C1268,'CapEx by WBS and CSA'!$A$3:$P$372,16,FALSE),0)</f>
        <v>0</v>
      </c>
      <c r="N1268" s="45" t="s">
        <v>2094</v>
      </c>
      <c r="O1268" s="45" t="s">
        <v>2091</v>
      </c>
      <c r="P1268" s="71"/>
    </row>
    <row r="1269" spans="1:16" s="41" customFormat="1" x14ac:dyDescent="0.25">
      <c r="A1269" s="41" t="str">
        <f>IFERROR(VLOOKUP($C1269,'CapEx by WBS and CSA'!$A$3:$C$372,2,FALSE),0)</f>
        <v>CSA0229</v>
      </c>
      <c r="B1269" s="41" t="str">
        <f>IFERROR(VLOOKUP($C1269,'CapEx by WBS and CSA'!$A$3:$C$372,3,FALSE),0)</f>
        <v>Electric Initiation - Thurston County Transmission Improvement</v>
      </c>
      <c r="C1269" s="46" t="s">
        <v>427</v>
      </c>
      <c r="D1269" s="46">
        <v>4022</v>
      </c>
      <c r="E1269" s="46" t="s">
        <v>1178</v>
      </c>
      <c r="F1269" s="46" t="s">
        <v>1112</v>
      </c>
      <c r="G1269" s="46" t="s">
        <v>779</v>
      </c>
      <c r="H1269" s="46" t="s">
        <v>2100</v>
      </c>
      <c r="I1269" s="45" t="s">
        <v>1633</v>
      </c>
      <c r="J1269" s="59">
        <v>47453</v>
      </c>
      <c r="K1269" s="72">
        <v>0</v>
      </c>
      <c r="L1269" s="72">
        <v>0</v>
      </c>
      <c r="M1269" s="72">
        <f>IFERROR(VLOOKUP(C1269,'CapEx by WBS and CSA'!$A$3:$P$372,16,FALSE),0)</f>
        <v>6529666.9032802284</v>
      </c>
      <c r="N1269" s="71"/>
      <c r="O1269" s="45" t="s">
        <v>2108</v>
      </c>
      <c r="P1269" s="45" t="s">
        <v>2803</v>
      </c>
    </row>
    <row r="1270" spans="1:16" s="41" customFormat="1" x14ac:dyDescent="0.25">
      <c r="A1270" s="41">
        <f>IFERROR(VLOOKUP($C1270,'CapEx by WBS and CSA'!$A$3:$C$372,2,FALSE),0)</f>
        <v>0</v>
      </c>
      <c r="B1270" s="41">
        <f>IFERROR(VLOOKUP($C1270,'CapEx by WBS and CSA'!$A$3:$C$372,3,FALSE),0)</f>
        <v>0</v>
      </c>
      <c r="C1270" s="46" t="s">
        <v>3228</v>
      </c>
      <c r="D1270" s="46">
        <v>4022</v>
      </c>
      <c r="E1270" s="46" t="s">
        <v>1178</v>
      </c>
      <c r="F1270" s="46" t="s">
        <v>1112</v>
      </c>
      <c r="G1270" s="46" t="s">
        <v>779</v>
      </c>
      <c r="H1270" s="46" t="s">
        <v>2117</v>
      </c>
      <c r="I1270" s="45" t="s">
        <v>1650</v>
      </c>
      <c r="J1270" s="59" t="s">
        <v>1651</v>
      </c>
      <c r="K1270" s="72">
        <v>0</v>
      </c>
      <c r="L1270" s="72">
        <v>0</v>
      </c>
      <c r="M1270" s="72">
        <f>IFERROR(VLOOKUP(C1270,'CapEx by WBS and CSA'!$A$3:$P$372,16,FALSE),0)</f>
        <v>0</v>
      </c>
      <c r="N1270" s="45" t="s">
        <v>2094</v>
      </c>
      <c r="O1270" s="45" t="s">
        <v>2091</v>
      </c>
      <c r="P1270" s="71"/>
    </row>
    <row r="1271" spans="1:16" s="41" customFormat="1" x14ac:dyDescent="0.25">
      <c r="A1271" s="41">
        <f>IFERROR(VLOOKUP($C1271,'CapEx by WBS and CSA'!$A$3:$C$372,2,FALSE),0)</f>
        <v>0</v>
      </c>
      <c r="B1271" s="41">
        <f>IFERROR(VLOOKUP($C1271,'CapEx by WBS and CSA'!$A$3:$C$372,3,FALSE),0)</f>
        <v>0</v>
      </c>
      <c r="C1271" s="46" t="s">
        <v>3229</v>
      </c>
      <c r="D1271" s="46">
        <v>4022</v>
      </c>
      <c r="E1271" s="46" t="s">
        <v>1178</v>
      </c>
      <c r="F1271" s="46" t="s">
        <v>1112</v>
      </c>
      <c r="G1271" s="46" t="s">
        <v>779</v>
      </c>
      <c r="H1271" s="46" t="s">
        <v>2197</v>
      </c>
      <c r="I1271" s="45" t="s">
        <v>1633</v>
      </c>
      <c r="J1271" s="59">
        <v>43678</v>
      </c>
      <c r="K1271" s="72">
        <v>0</v>
      </c>
      <c r="L1271" s="72">
        <v>0</v>
      </c>
      <c r="M1271" s="72">
        <f>IFERROR(VLOOKUP(C1271,'CapEx by WBS and CSA'!$A$3:$P$372,16,FALSE),0)</f>
        <v>0</v>
      </c>
      <c r="N1271" s="45" t="s">
        <v>2094</v>
      </c>
      <c r="O1271" s="45" t="s">
        <v>2091</v>
      </c>
      <c r="P1271" s="71"/>
    </row>
    <row r="1272" spans="1:16" s="41" customFormat="1" x14ac:dyDescent="0.25">
      <c r="A1272" s="41">
        <f>IFERROR(VLOOKUP($C1272,'CapEx by WBS and CSA'!$A$3:$C$372,2,FALSE),0)</f>
        <v>0</v>
      </c>
      <c r="B1272" s="41">
        <f>IFERROR(VLOOKUP($C1272,'CapEx by WBS and CSA'!$A$3:$C$372,3,FALSE),0)</f>
        <v>0</v>
      </c>
      <c r="C1272" s="46" t="s">
        <v>3230</v>
      </c>
      <c r="D1272" s="46">
        <v>4022</v>
      </c>
      <c r="E1272" s="46" t="s">
        <v>1178</v>
      </c>
      <c r="F1272" s="46" t="s">
        <v>1112</v>
      </c>
      <c r="G1272" s="46" t="s">
        <v>779</v>
      </c>
      <c r="H1272" s="46" t="s">
        <v>2117</v>
      </c>
      <c r="I1272" s="45" t="s">
        <v>1633</v>
      </c>
      <c r="J1272" s="59">
        <v>45261</v>
      </c>
      <c r="K1272" s="72">
        <v>6435935.3499999996</v>
      </c>
      <c r="L1272" s="72">
        <v>1738000</v>
      </c>
      <c r="M1272" s="72">
        <f>IFERROR(VLOOKUP(C1272,'CapEx by WBS and CSA'!$A$3:$P$372,16,FALSE),0)</f>
        <v>0</v>
      </c>
      <c r="N1272" s="71"/>
      <c r="O1272" s="45" t="s">
        <v>2108</v>
      </c>
      <c r="P1272" s="45" t="s">
        <v>2803</v>
      </c>
    </row>
    <row r="1273" spans="1:16" s="41" customFormat="1" x14ac:dyDescent="0.25">
      <c r="A1273" s="41" t="str">
        <f>IFERROR(VLOOKUP($C1273,'CapEx by WBS and CSA'!$A$3:$C$372,2,FALSE),0)</f>
        <v>CSA0232</v>
      </c>
      <c r="B1273" s="41" t="str">
        <f>IFERROR(VLOOKUP($C1273,'CapEx by WBS and CSA'!$A$3:$C$372,3,FALSE),0)</f>
        <v>Electric Initiation - E Kent / Tukwila Reliability</v>
      </c>
      <c r="C1273" s="46" t="s">
        <v>428</v>
      </c>
      <c r="D1273" s="46">
        <v>4022</v>
      </c>
      <c r="E1273" s="46" t="s">
        <v>1178</v>
      </c>
      <c r="F1273" s="46" t="s">
        <v>1112</v>
      </c>
      <c r="G1273" s="46" t="s">
        <v>779</v>
      </c>
      <c r="H1273" s="46" t="s">
        <v>2117</v>
      </c>
      <c r="I1273" s="45" t="s">
        <v>1633</v>
      </c>
      <c r="J1273" s="59">
        <v>47088</v>
      </c>
      <c r="K1273" s="72">
        <v>138363.07</v>
      </c>
      <c r="L1273" s="72">
        <v>0</v>
      </c>
      <c r="M1273" s="72">
        <f>IFERROR(VLOOKUP(C1273,'CapEx by WBS and CSA'!$A$3:$P$372,16,FALSE),0)</f>
        <v>20308127.155648191</v>
      </c>
      <c r="N1273" s="71"/>
      <c r="O1273" s="45" t="s">
        <v>2108</v>
      </c>
      <c r="P1273" s="45" t="s">
        <v>2924</v>
      </c>
    </row>
    <row r="1274" spans="1:16" s="41" customFormat="1" x14ac:dyDescent="0.25">
      <c r="A1274" s="41">
        <f>IFERROR(VLOOKUP($C1274,'CapEx by WBS and CSA'!$A$3:$C$372,2,FALSE),0)</f>
        <v>0</v>
      </c>
      <c r="B1274" s="41">
        <f>IFERROR(VLOOKUP($C1274,'CapEx by WBS and CSA'!$A$3:$C$372,3,FALSE),0)</f>
        <v>0</v>
      </c>
      <c r="C1274" s="46" t="s">
        <v>3231</v>
      </c>
      <c r="D1274" s="46">
        <v>4022</v>
      </c>
      <c r="E1274" s="46" t="s">
        <v>1178</v>
      </c>
      <c r="F1274" s="46" t="s">
        <v>1112</v>
      </c>
      <c r="G1274" s="46" t="s">
        <v>779</v>
      </c>
      <c r="H1274" s="46" t="s">
        <v>2117</v>
      </c>
      <c r="I1274" s="45" t="s">
        <v>1633</v>
      </c>
      <c r="J1274" s="59">
        <v>47027</v>
      </c>
      <c r="K1274" s="72">
        <v>0</v>
      </c>
      <c r="L1274" s="72">
        <v>0</v>
      </c>
      <c r="M1274" s="72">
        <f>IFERROR(VLOOKUP(C1274,'CapEx by WBS and CSA'!$A$3:$P$372,16,FALSE),0)</f>
        <v>0</v>
      </c>
      <c r="N1274" s="71"/>
      <c r="O1274" s="45" t="s">
        <v>2108</v>
      </c>
      <c r="P1274" s="45" t="s">
        <v>2803</v>
      </c>
    </row>
    <row r="1275" spans="1:16" s="41" customFormat="1" x14ac:dyDescent="0.25">
      <c r="A1275" s="41">
        <f>IFERROR(VLOOKUP($C1275,'CapEx by WBS and CSA'!$A$3:$C$372,2,FALSE),0)</f>
        <v>0</v>
      </c>
      <c r="B1275" s="41">
        <f>IFERROR(VLOOKUP($C1275,'CapEx by WBS and CSA'!$A$3:$C$372,3,FALSE),0)</f>
        <v>0</v>
      </c>
      <c r="C1275" s="46" t="s">
        <v>3232</v>
      </c>
      <c r="D1275" s="46">
        <v>4022</v>
      </c>
      <c r="E1275" s="46" t="s">
        <v>1178</v>
      </c>
      <c r="F1275" s="46" t="s">
        <v>1112</v>
      </c>
      <c r="G1275" s="46" t="s">
        <v>779</v>
      </c>
      <c r="H1275" s="46" t="s">
        <v>2117</v>
      </c>
      <c r="I1275" s="45" t="s">
        <v>1633</v>
      </c>
      <c r="J1275" s="59">
        <v>44256</v>
      </c>
      <c r="K1275" s="72">
        <v>0</v>
      </c>
      <c r="L1275" s="72">
        <v>0</v>
      </c>
      <c r="M1275" s="72">
        <f>IFERROR(VLOOKUP(C1275,'CapEx by WBS and CSA'!$A$3:$P$372,16,FALSE),0)</f>
        <v>0</v>
      </c>
      <c r="N1275" s="45" t="s">
        <v>2094</v>
      </c>
      <c r="O1275" s="45" t="s">
        <v>2091</v>
      </c>
      <c r="P1275" s="71"/>
    </row>
    <row r="1276" spans="1:16" s="41" customFormat="1" x14ac:dyDescent="0.25">
      <c r="A1276" s="41" t="str">
        <f>IFERROR(VLOOKUP($C1276,'CapEx by WBS and CSA'!$A$3:$C$372,2,FALSE),0)</f>
        <v>CSA0018</v>
      </c>
      <c r="B1276" s="41" t="str">
        <f>IFERROR(VLOOKUP($C1276,'CapEx by WBS and CSA'!$A$3:$C$372,3,FALSE),0)</f>
        <v>BHM-SED #4 115 kV Line</v>
      </c>
      <c r="C1276" s="46" t="s">
        <v>429</v>
      </c>
      <c r="D1276" s="46">
        <v>4022</v>
      </c>
      <c r="E1276" s="46" t="s">
        <v>1178</v>
      </c>
      <c r="F1276" s="46" t="s">
        <v>1112</v>
      </c>
      <c r="G1276" s="46" t="s">
        <v>779</v>
      </c>
      <c r="H1276" s="46" t="s">
        <v>2117</v>
      </c>
      <c r="I1276" s="45" t="s">
        <v>1633</v>
      </c>
      <c r="J1276" s="59">
        <v>46357</v>
      </c>
      <c r="K1276" s="72">
        <v>141640.73000000001</v>
      </c>
      <c r="L1276" s="72">
        <v>500000.04612000001</v>
      </c>
      <c r="M1276" s="72">
        <f>IFERROR(VLOOKUP(C1276,'CapEx by WBS and CSA'!$A$3:$P$372,16,FALSE),0)</f>
        <v>8549339.2471541613</v>
      </c>
      <c r="N1276" s="71"/>
      <c r="O1276" s="45" t="s">
        <v>2108</v>
      </c>
      <c r="P1276" s="45" t="s">
        <v>2803</v>
      </c>
    </row>
    <row r="1277" spans="1:16" s="41" customFormat="1" x14ac:dyDescent="0.25">
      <c r="A1277" s="41">
        <f>IFERROR(VLOOKUP($C1277,'CapEx by WBS and CSA'!$A$3:$C$372,2,FALSE),0)</f>
        <v>0</v>
      </c>
      <c r="B1277" s="41">
        <f>IFERROR(VLOOKUP($C1277,'CapEx by WBS and CSA'!$A$3:$C$372,3,FALSE),0)</f>
        <v>0</v>
      </c>
      <c r="C1277" s="46" t="s">
        <v>3233</v>
      </c>
      <c r="D1277" s="46">
        <v>4022</v>
      </c>
      <c r="E1277" s="46" t="s">
        <v>1178</v>
      </c>
      <c r="F1277" s="46" t="s">
        <v>1112</v>
      </c>
      <c r="G1277" s="46" t="s">
        <v>779</v>
      </c>
      <c r="H1277" s="46" t="s">
        <v>2117</v>
      </c>
      <c r="I1277" s="45" t="s">
        <v>1633</v>
      </c>
      <c r="J1277" s="59">
        <v>43678</v>
      </c>
      <c r="K1277" s="72">
        <v>-160052.26</v>
      </c>
      <c r="L1277" s="72">
        <v>0</v>
      </c>
      <c r="M1277" s="72">
        <f>IFERROR(VLOOKUP(C1277,'CapEx by WBS and CSA'!$A$3:$P$372,16,FALSE),0)</f>
        <v>0</v>
      </c>
      <c r="N1277" s="45" t="s">
        <v>2094</v>
      </c>
      <c r="O1277" s="45" t="s">
        <v>2091</v>
      </c>
      <c r="P1277" s="71"/>
    </row>
    <row r="1278" spans="1:16" s="41" customFormat="1" x14ac:dyDescent="0.25">
      <c r="A1278" s="41" t="str">
        <f>IFERROR(VLOOKUP($C1278,'CapEx by WBS and CSA'!$A$3:$C$372,2,FALSE),0)</f>
        <v>CSA0117</v>
      </c>
      <c r="B1278" s="41" t="str">
        <f>IFERROR(VLOOKUP($C1278,'CapEx by WBS and CSA'!$A$3:$C$372,3,FALSE),0)</f>
        <v>Lynden Substation</v>
      </c>
      <c r="C1278" s="46" t="s">
        <v>430</v>
      </c>
      <c r="D1278" s="46">
        <v>4022</v>
      </c>
      <c r="E1278" s="46" t="s">
        <v>1178</v>
      </c>
      <c r="F1278" s="46" t="s">
        <v>1112</v>
      </c>
      <c r="G1278" s="46" t="s">
        <v>779</v>
      </c>
      <c r="H1278" s="46" t="s">
        <v>2089</v>
      </c>
      <c r="I1278" s="45" t="s">
        <v>1633</v>
      </c>
      <c r="J1278" s="59">
        <v>45627</v>
      </c>
      <c r="K1278" s="72">
        <v>1012895.5599999999</v>
      </c>
      <c r="L1278" s="72">
        <v>5850000</v>
      </c>
      <c r="M1278" s="72">
        <f>IFERROR(VLOOKUP(C1278,'CapEx by WBS and CSA'!$A$3:$P$372,16,FALSE),0)</f>
        <v>8227338.6757483799</v>
      </c>
      <c r="N1278" s="45" t="s">
        <v>3234</v>
      </c>
      <c r="O1278" s="45" t="s">
        <v>2108</v>
      </c>
      <c r="P1278" s="45" t="s">
        <v>2946</v>
      </c>
    </row>
    <row r="1279" spans="1:16" s="41" customFormat="1" x14ac:dyDescent="0.25">
      <c r="A1279" s="41" t="str">
        <f>IFERROR(VLOOKUP($C1279,'CapEx by WBS and CSA'!$A$3:$C$372,2,FALSE),0)</f>
        <v>CSA0189</v>
      </c>
      <c r="B1279" s="41" t="str">
        <f>IFERROR(VLOOKUP($C1279,'CapEx by WBS and CSA'!$A$3:$C$372,3,FALSE),0)</f>
        <v>Electric Initiation - East Whatcom Reliability</v>
      </c>
      <c r="C1279" s="46" t="s">
        <v>431</v>
      </c>
      <c r="D1279" s="46">
        <v>4022</v>
      </c>
      <c r="E1279" s="46" t="s">
        <v>1178</v>
      </c>
      <c r="F1279" s="46" t="s">
        <v>1112</v>
      </c>
      <c r="G1279" s="46" t="s">
        <v>779</v>
      </c>
      <c r="H1279" s="46" t="s">
        <v>2100</v>
      </c>
      <c r="I1279" s="45" t="s">
        <v>1633</v>
      </c>
      <c r="J1279" s="59">
        <v>47818</v>
      </c>
      <c r="K1279" s="72">
        <v>0</v>
      </c>
      <c r="L1279" s="72">
        <v>0</v>
      </c>
      <c r="M1279" s="72">
        <f>IFERROR(VLOOKUP(C1279,'CapEx by WBS and CSA'!$A$3:$P$372,16,FALSE),0)</f>
        <v>10417925.285997655</v>
      </c>
      <c r="N1279" s="71"/>
      <c r="O1279" s="45" t="s">
        <v>2108</v>
      </c>
      <c r="P1279" s="45" t="s">
        <v>2803</v>
      </c>
    </row>
    <row r="1280" spans="1:16" s="41" customFormat="1" x14ac:dyDescent="0.25">
      <c r="A1280" s="41">
        <f>IFERROR(VLOOKUP($C1280,'CapEx by WBS and CSA'!$A$3:$C$372,2,FALSE),0)</f>
        <v>0</v>
      </c>
      <c r="B1280" s="41">
        <f>IFERROR(VLOOKUP($C1280,'CapEx by WBS and CSA'!$A$3:$C$372,3,FALSE),0)</f>
        <v>0</v>
      </c>
      <c r="C1280" s="46" t="s">
        <v>3235</v>
      </c>
      <c r="D1280" s="46">
        <v>4022</v>
      </c>
      <c r="E1280" s="46" t="s">
        <v>1178</v>
      </c>
      <c r="F1280" s="46" t="s">
        <v>1112</v>
      </c>
      <c r="G1280" s="46" t="s">
        <v>779</v>
      </c>
      <c r="H1280" s="46" t="s">
        <v>2117</v>
      </c>
      <c r="I1280" s="45" t="s">
        <v>1633</v>
      </c>
      <c r="J1280" s="59">
        <v>43800</v>
      </c>
      <c r="K1280" s="72">
        <v>0</v>
      </c>
      <c r="L1280" s="72">
        <v>0</v>
      </c>
      <c r="M1280" s="72">
        <f>IFERROR(VLOOKUP(C1280,'CapEx by WBS and CSA'!$A$3:$P$372,16,FALSE),0)</f>
        <v>0</v>
      </c>
      <c r="N1280" s="45" t="s">
        <v>2094</v>
      </c>
      <c r="O1280" s="45" t="s">
        <v>2091</v>
      </c>
      <c r="P1280" s="71"/>
    </row>
    <row r="1281" spans="1:16" s="41" customFormat="1" x14ac:dyDescent="0.25">
      <c r="A1281" s="41">
        <f>IFERROR(VLOOKUP($C1281,'CapEx by WBS and CSA'!$A$3:$C$372,2,FALSE),0)</f>
        <v>0</v>
      </c>
      <c r="B1281" s="41">
        <f>IFERROR(VLOOKUP($C1281,'CapEx by WBS and CSA'!$A$3:$C$372,3,FALSE),0)</f>
        <v>0</v>
      </c>
      <c r="C1281" s="46" t="s">
        <v>3236</v>
      </c>
      <c r="D1281" s="46">
        <v>4022</v>
      </c>
      <c r="E1281" s="46" t="s">
        <v>1178</v>
      </c>
      <c r="F1281" s="46" t="s">
        <v>1112</v>
      </c>
      <c r="G1281" s="46" t="s">
        <v>779</v>
      </c>
      <c r="H1281" s="46" t="s">
        <v>2117</v>
      </c>
      <c r="I1281" s="45" t="s">
        <v>1633</v>
      </c>
      <c r="J1281" s="59">
        <v>43678</v>
      </c>
      <c r="K1281" s="72">
        <v>0</v>
      </c>
      <c r="L1281" s="72">
        <v>0</v>
      </c>
      <c r="M1281" s="72">
        <f>IFERROR(VLOOKUP(C1281,'CapEx by WBS and CSA'!$A$3:$P$372,16,FALSE),0)</f>
        <v>0</v>
      </c>
      <c r="N1281" s="45" t="s">
        <v>2094</v>
      </c>
      <c r="O1281" s="45" t="s">
        <v>2091</v>
      </c>
      <c r="P1281" s="71"/>
    </row>
    <row r="1282" spans="1:16" s="41" customFormat="1" x14ac:dyDescent="0.25">
      <c r="A1282" s="41">
        <f>IFERROR(VLOOKUP($C1282,'CapEx by WBS and CSA'!$A$3:$C$372,2,FALSE),0)</f>
        <v>0</v>
      </c>
      <c r="B1282" s="41">
        <f>IFERROR(VLOOKUP($C1282,'CapEx by WBS and CSA'!$A$3:$C$372,3,FALSE),0)</f>
        <v>0</v>
      </c>
      <c r="C1282" s="46" t="s">
        <v>3237</v>
      </c>
      <c r="D1282" s="46">
        <v>4022</v>
      </c>
      <c r="E1282" s="46" t="s">
        <v>1178</v>
      </c>
      <c r="F1282" s="46" t="s">
        <v>1112</v>
      </c>
      <c r="G1282" s="46" t="s">
        <v>779</v>
      </c>
      <c r="H1282" s="46" t="s">
        <v>2117</v>
      </c>
      <c r="I1282" s="45" t="s">
        <v>1633</v>
      </c>
      <c r="J1282" s="59">
        <v>43678</v>
      </c>
      <c r="K1282" s="72">
        <v>0</v>
      </c>
      <c r="L1282" s="72">
        <v>0</v>
      </c>
      <c r="M1282" s="72">
        <f>IFERROR(VLOOKUP(C1282,'CapEx by WBS and CSA'!$A$3:$P$372,16,FALSE),0)</f>
        <v>0</v>
      </c>
      <c r="N1282" s="45" t="s">
        <v>2094</v>
      </c>
      <c r="O1282" s="45" t="s">
        <v>2091</v>
      </c>
      <c r="P1282" s="71"/>
    </row>
    <row r="1283" spans="1:16" s="41" customFormat="1" x14ac:dyDescent="0.25">
      <c r="A1283" s="41">
        <f>IFERROR(VLOOKUP($C1283,'CapEx by WBS and CSA'!$A$3:$C$372,2,FALSE),0)</f>
        <v>0</v>
      </c>
      <c r="B1283" s="41">
        <f>IFERROR(VLOOKUP($C1283,'CapEx by WBS and CSA'!$A$3:$C$372,3,FALSE),0)</f>
        <v>0</v>
      </c>
      <c r="C1283" s="46" t="s">
        <v>3238</v>
      </c>
      <c r="D1283" s="46">
        <v>4022</v>
      </c>
      <c r="E1283" s="46" t="s">
        <v>1178</v>
      </c>
      <c r="F1283" s="46" t="s">
        <v>1112</v>
      </c>
      <c r="G1283" s="46" t="s">
        <v>779</v>
      </c>
      <c r="H1283" s="46" t="s">
        <v>2117</v>
      </c>
      <c r="I1283" s="45" t="s">
        <v>1633</v>
      </c>
      <c r="J1283" s="59">
        <v>44835</v>
      </c>
      <c r="K1283" s="72">
        <v>0</v>
      </c>
      <c r="L1283" s="72">
        <v>0</v>
      </c>
      <c r="M1283" s="72">
        <f>IFERROR(VLOOKUP(C1283,'CapEx by WBS and CSA'!$A$3:$P$372,16,FALSE),0)</f>
        <v>0</v>
      </c>
      <c r="N1283" s="45" t="s">
        <v>2094</v>
      </c>
      <c r="O1283" s="45" t="s">
        <v>2091</v>
      </c>
      <c r="P1283" s="71"/>
    </row>
    <row r="1284" spans="1:16" s="41" customFormat="1" x14ac:dyDescent="0.25">
      <c r="A1284" s="41" t="str">
        <f>IFERROR(VLOOKUP($C1284,'CapEx by WBS and CSA'!$A$3:$C$372,2,FALSE),0)</f>
        <v>CSA0230</v>
      </c>
      <c r="B1284" s="41" t="str">
        <f>IFERROR(VLOOKUP($C1284,'CapEx by WBS and CSA'!$A$3:$C$372,3,FALSE),0)</f>
        <v>Electric Initiation - Whidbey Island Reliability</v>
      </c>
      <c r="C1284" s="46" t="s">
        <v>432</v>
      </c>
      <c r="D1284" s="46">
        <v>4022</v>
      </c>
      <c r="E1284" s="46" t="s">
        <v>1178</v>
      </c>
      <c r="F1284" s="46" t="s">
        <v>1112</v>
      </c>
      <c r="G1284" s="46" t="s">
        <v>779</v>
      </c>
      <c r="H1284" s="46" t="s">
        <v>2089</v>
      </c>
      <c r="I1284" s="45" t="s">
        <v>1633</v>
      </c>
      <c r="J1284" s="59">
        <v>47088</v>
      </c>
      <c r="K1284" s="72">
        <v>35975.209999999992</v>
      </c>
      <c r="L1284" s="72">
        <v>0</v>
      </c>
      <c r="M1284" s="72">
        <f>IFERROR(VLOOKUP(C1284,'CapEx by WBS and CSA'!$A$3:$P$372,16,FALSE),0)</f>
        <v>9704644.4715176523</v>
      </c>
      <c r="N1284" s="71"/>
      <c r="O1284" s="45" t="s">
        <v>2108</v>
      </c>
      <c r="P1284" s="45" t="s">
        <v>2803</v>
      </c>
    </row>
    <row r="1285" spans="1:16" s="41" customFormat="1" x14ac:dyDescent="0.25">
      <c r="A1285" s="41" t="str">
        <f>IFERROR(VLOOKUP($C1285,'CapEx by WBS and CSA'!$A$3:$C$372,2,FALSE),0)</f>
        <v>CSA0057</v>
      </c>
      <c r="B1285" s="41" t="str">
        <f>IFERROR(VLOOKUP($C1285,'CapEx by WBS and CSA'!$A$3:$C$372,3,FALSE),0)</f>
        <v>Electron Heights - Enumclaw 55/115kV Conversion Project</v>
      </c>
      <c r="C1285" s="46" t="s">
        <v>433</v>
      </c>
      <c r="D1285" s="46">
        <v>4022</v>
      </c>
      <c r="E1285" s="46" t="s">
        <v>1178</v>
      </c>
      <c r="F1285" s="46" t="s">
        <v>1112</v>
      </c>
      <c r="G1285" s="46" t="s">
        <v>779</v>
      </c>
      <c r="H1285" s="46" t="s">
        <v>2117</v>
      </c>
      <c r="I1285" s="45" t="s">
        <v>1633</v>
      </c>
      <c r="J1285" s="59">
        <v>45505</v>
      </c>
      <c r="K1285" s="72">
        <v>183490.69</v>
      </c>
      <c r="L1285" s="72">
        <v>2369999.8699023002</v>
      </c>
      <c r="M1285" s="72">
        <f>IFERROR(VLOOKUP(C1285,'CapEx by WBS and CSA'!$A$3:$P$372,16,FALSE),0)</f>
        <v>1691281.4641709921</v>
      </c>
      <c r="N1285" s="45" t="s">
        <v>3196</v>
      </c>
      <c r="O1285" s="45" t="s">
        <v>2108</v>
      </c>
      <c r="P1285" s="45" t="s">
        <v>2946</v>
      </c>
    </row>
    <row r="1286" spans="1:16" s="41" customFormat="1" x14ac:dyDescent="0.25">
      <c r="A1286" s="41">
        <f>IFERROR(VLOOKUP($C1286,'CapEx by WBS and CSA'!$A$3:$C$372,2,FALSE),0)</f>
        <v>0</v>
      </c>
      <c r="B1286" s="41">
        <f>IFERROR(VLOOKUP($C1286,'CapEx by WBS and CSA'!$A$3:$C$372,3,FALSE),0)</f>
        <v>0</v>
      </c>
      <c r="C1286" s="46" t="s">
        <v>3239</v>
      </c>
      <c r="D1286" s="46">
        <v>4022</v>
      </c>
      <c r="E1286" s="46" t="s">
        <v>1178</v>
      </c>
      <c r="F1286" s="46" t="s">
        <v>1112</v>
      </c>
      <c r="G1286" s="46" t="s">
        <v>779</v>
      </c>
      <c r="H1286" s="46" t="s">
        <v>2089</v>
      </c>
      <c r="I1286" s="45" t="s">
        <v>1633</v>
      </c>
      <c r="J1286" s="59">
        <v>43678</v>
      </c>
      <c r="K1286" s="72">
        <v>0</v>
      </c>
      <c r="L1286" s="72">
        <v>0</v>
      </c>
      <c r="M1286" s="72">
        <f>IFERROR(VLOOKUP(C1286,'CapEx by WBS and CSA'!$A$3:$P$372,16,FALSE),0)</f>
        <v>0</v>
      </c>
      <c r="N1286" s="45" t="s">
        <v>2094</v>
      </c>
      <c r="O1286" s="45" t="s">
        <v>2091</v>
      </c>
      <c r="P1286" s="71"/>
    </row>
    <row r="1287" spans="1:16" s="41" customFormat="1" x14ac:dyDescent="0.25">
      <c r="A1287" s="41">
        <f>IFERROR(VLOOKUP($C1287,'CapEx by WBS and CSA'!$A$3:$C$372,2,FALSE),0)</f>
        <v>0</v>
      </c>
      <c r="B1287" s="41">
        <f>IFERROR(VLOOKUP($C1287,'CapEx by WBS and CSA'!$A$3:$C$372,3,FALSE),0)</f>
        <v>0</v>
      </c>
      <c r="C1287" s="46" t="s">
        <v>3240</v>
      </c>
      <c r="D1287" s="46">
        <v>4022</v>
      </c>
      <c r="E1287" s="46" t="s">
        <v>1178</v>
      </c>
      <c r="F1287" s="46" t="s">
        <v>1112</v>
      </c>
      <c r="G1287" s="46" t="s">
        <v>779</v>
      </c>
      <c r="H1287" s="46" t="s">
        <v>2089</v>
      </c>
      <c r="I1287" s="45" t="s">
        <v>1633</v>
      </c>
      <c r="J1287" s="59">
        <v>44166</v>
      </c>
      <c r="K1287" s="72">
        <v>0</v>
      </c>
      <c r="L1287" s="72">
        <v>0</v>
      </c>
      <c r="M1287" s="72">
        <f>IFERROR(VLOOKUP(C1287,'CapEx by WBS and CSA'!$A$3:$P$372,16,FALSE),0)</f>
        <v>0</v>
      </c>
      <c r="N1287" s="45" t="s">
        <v>2094</v>
      </c>
      <c r="O1287" s="45" t="s">
        <v>2091</v>
      </c>
      <c r="P1287" s="71"/>
    </row>
    <row r="1288" spans="1:16" s="41" customFormat="1" x14ac:dyDescent="0.25">
      <c r="A1288" s="41">
        <f>IFERROR(VLOOKUP($C1288,'CapEx by WBS and CSA'!$A$3:$C$372,2,FALSE),0)</f>
        <v>0</v>
      </c>
      <c r="B1288" s="41">
        <f>IFERROR(VLOOKUP($C1288,'CapEx by WBS and CSA'!$A$3:$C$372,3,FALSE),0)</f>
        <v>0</v>
      </c>
      <c r="C1288" s="46" t="s">
        <v>3241</v>
      </c>
      <c r="D1288" s="46">
        <v>4022</v>
      </c>
      <c r="E1288" s="46" t="s">
        <v>1178</v>
      </c>
      <c r="F1288" s="46" t="s">
        <v>1112</v>
      </c>
      <c r="G1288" s="46" t="s">
        <v>779</v>
      </c>
      <c r="H1288" s="46" t="s">
        <v>2100</v>
      </c>
      <c r="I1288" s="45" t="s">
        <v>1633</v>
      </c>
      <c r="J1288" s="59">
        <v>46357</v>
      </c>
      <c r="K1288" s="72">
        <v>0</v>
      </c>
      <c r="L1288" s="72">
        <v>0</v>
      </c>
      <c r="M1288" s="72">
        <f>IFERROR(VLOOKUP(C1288,'CapEx by WBS and CSA'!$A$3:$P$372,16,FALSE),0)</f>
        <v>0</v>
      </c>
      <c r="N1288" s="45" t="s">
        <v>3242</v>
      </c>
      <c r="O1288" s="45" t="s">
        <v>2108</v>
      </c>
      <c r="P1288" s="45" t="s">
        <v>2946</v>
      </c>
    </row>
    <row r="1289" spans="1:16" s="41" customFormat="1" x14ac:dyDescent="0.25">
      <c r="A1289" s="41">
        <f>IFERROR(VLOOKUP($C1289,'CapEx by WBS and CSA'!$A$3:$C$372,2,FALSE),0)</f>
        <v>0</v>
      </c>
      <c r="B1289" s="41">
        <f>IFERROR(VLOOKUP($C1289,'CapEx by WBS and CSA'!$A$3:$C$372,3,FALSE),0)</f>
        <v>0</v>
      </c>
      <c r="C1289" s="46" t="s">
        <v>3243</v>
      </c>
      <c r="D1289" s="46">
        <v>4022</v>
      </c>
      <c r="E1289" s="46" t="s">
        <v>1178</v>
      </c>
      <c r="F1289" s="46" t="s">
        <v>1112</v>
      </c>
      <c r="G1289" s="46" t="s">
        <v>779</v>
      </c>
      <c r="H1289" s="46" t="s">
        <v>2100</v>
      </c>
      <c r="I1289" s="45" t="s">
        <v>1633</v>
      </c>
      <c r="J1289" s="59">
        <v>46357</v>
      </c>
      <c r="K1289" s="72">
        <v>0</v>
      </c>
      <c r="L1289" s="72">
        <v>0</v>
      </c>
      <c r="M1289" s="72">
        <f>IFERROR(VLOOKUP(C1289,'CapEx by WBS and CSA'!$A$3:$P$372,16,FALSE),0)</f>
        <v>0</v>
      </c>
      <c r="N1289" s="45" t="s">
        <v>3244</v>
      </c>
      <c r="O1289" s="45" t="s">
        <v>2108</v>
      </c>
      <c r="P1289" s="45" t="s">
        <v>2946</v>
      </c>
    </row>
    <row r="1290" spans="1:16" s="41" customFormat="1" x14ac:dyDescent="0.25">
      <c r="A1290" s="41">
        <f>IFERROR(VLOOKUP($C1290,'CapEx by WBS and CSA'!$A$3:$C$372,2,FALSE),0)</f>
        <v>0</v>
      </c>
      <c r="B1290" s="41">
        <f>IFERROR(VLOOKUP($C1290,'CapEx by WBS and CSA'!$A$3:$C$372,3,FALSE),0)</f>
        <v>0</v>
      </c>
      <c r="C1290" s="46" t="s">
        <v>3245</v>
      </c>
      <c r="D1290" s="46">
        <v>4022</v>
      </c>
      <c r="E1290" s="46" t="s">
        <v>1178</v>
      </c>
      <c r="F1290" s="46" t="s">
        <v>1112</v>
      </c>
      <c r="G1290" s="46" t="s">
        <v>779</v>
      </c>
      <c r="H1290" s="46" t="s">
        <v>2100</v>
      </c>
      <c r="I1290" s="45" t="s">
        <v>1633</v>
      </c>
      <c r="J1290" s="59">
        <v>45200</v>
      </c>
      <c r="K1290" s="72">
        <v>0</v>
      </c>
      <c r="L1290" s="72">
        <v>0</v>
      </c>
      <c r="M1290" s="72">
        <f>IFERROR(VLOOKUP(C1290,'CapEx by WBS and CSA'!$A$3:$P$372,16,FALSE),0)</f>
        <v>0</v>
      </c>
      <c r="N1290" s="45" t="s">
        <v>2094</v>
      </c>
      <c r="O1290" s="45" t="s">
        <v>2091</v>
      </c>
      <c r="P1290" s="71"/>
    </row>
    <row r="1291" spans="1:16" s="41" customFormat="1" x14ac:dyDescent="0.25">
      <c r="A1291" s="41" t="str">
        <f>IFERROR(VLOOKUP($C1291,'CapEx by WBS and CSA'!$A$3:$C$372,2,FALSE),0)</f>
        <v>CSA0024</v>
      </c>
      <c r="B1291" s="41" t="str">
        <f>IFERROR(VLOOKUP($C1291,'CapEx by WBS and CSA'!$A$3:$C$372,3,FALSE),0)</f>
        <v>CEF3 Living Lab</v>
      </c>
      <c r="C1291" s="46" t="s">
        <v>434</v>
      </c>
      <c r="D1291" s="46">
        <v>4022</v>
      </c>
      <c r="E1291" s="46" t="s">
        <v>1178</v>
      </c>
      <c r="F1291" s="46" t="s">
        <v>1112</v>
      </c>
      <c r="G1291" s="46" t="s">
        <v>779</v>
      </c>
      <c r="H1291" s="46" t="s">
        <v>2129</v>
      </c>
      <c r="I1291" s="45" t="s">
        <v>1633</v>
      </c>
      <c r="J1291" s="59">
        <v>45627</v>
      </c>
      <c r="K1291" s="72">
        <v>480294.54999999993</v>
      </c>
      <c r="L1291" s="72">
        <v>1765000.0041624</v>
      </c>
      <c r="M1291" s="72">
        <f>IFERROR(VLOOKUP(C1291,'CapEx by WBS and CSA'!$A$3:$P$372,16,FALSE),0)</f>
        <v>6009471.2885256847</v>
      </c>
      <c r="N1291" s="71"/>
      <c r="O1291" s="45" t="s">
        <v>2108</v>
      </c>
      <c r="P1291" s="45" t="s">
        <v>2803</v>
      </c>
    </row>
    <row r="1292" spans="1:16" s="41" customFormat="1" x14ac:dyDescent="0.25">
      <c r="A1292" s="41">
        <f>IFERROR(VLOOKUP($C1292,'CapEx by WBS and CSA'!$A$3:$C$372,2,FALSE),0)</f>
        <v>0</v>
      </c>
      <c r="B1292" s="41">
        <f>IFERROR(VLOOKUP($C1292,'CapEx by WBS and CSA'!$A$3:$C$372,3,FALSE),0)</f>
        <v>0</v>
      </c>
      <c r="C1292" s="46" t="s">
        <v>3246</v>
      </c>
      <c r="D1292" s="46">
        <v>1224</v>
      </c>
      <c r="E1292" s="46" t="s">
        <v>707</v>
      </c>
      <c r="F1292" s="46" t="s">
        <v>709</v>
      </c>
      <c r="G1292" s="46" t="s">
        <v>711</v>
      </c>
      <c r="H1292" s="46" t="s">
        <v>2100</v>
      </c>
      <c r="I1292" s="45" t="s">
        <v>1633</v>
      </c>
      <c r="J1292" s="59">
        <v>44593</v>
      </c>
      <c r="K1292" s="72">
        <v>0</v>
      </c>
      <c r="L1292" s="72">
        <v>0</v>
      </c>
      <c r="M1292" s="72">
        <f>IFERROR(VLOOKUP(C1292,'CapEx by WBS and CSA'!$A$3:$P$372,16,FALSE),0)</f>
        <v>0</v>
      </c>
      <c r="N1292" s="71"/>
      <c r="O1292" s="45" t="s">
        <v>2146</v>
      </c>
      <c r="P1292" s="45" t="s">
        <v>3139</v>
      </c>
    </row>
    <row r="1293" spans="1:16" s="41" customFormat="1" x14ac:dyDescent="0.25">
      <c r="A1293" s="41">
        <f>IFERROR(VLOOKUP($C1293,'CapEx by WBS and CSA'!$A$3:$C$372,2,FALSE),0)</f>
        <v>0</v>
      </c>
      <c r="B1293" s="41">
        <f>IFERROR(VLOOKUP($C1293,'CapEx by WBS and CSA'!$A$3:$C$372,3,FALSE),0)</f>
        <v>0</v>
      </c>
      <c r="C1293" s="46" t="s">
        <v>3247</v>
      </c>
      <c r="D1293" s="46">
        <v>4588</v>
      </c>
      <c r="E1293" s="46" t="s">
        <v>1381</v>
      </c>
      <c r="F1293" s="46" t="s">
        <v>1112</v>
      </c>
      <c r="G1293" s="46" t="s">
        <v>779</v>
      </c>
      <c r="H1293" s="46" t="s">
        <v>2100</v>
      </c>
      <c r="I1293" s="45" t="s">
        <v>1638</v>
      </c>
      <c r="J1293" s="59" t="s">
        <v>2118</v>
      </c>
      <c r="K1293" s="72">
        <v>2175764.54</v>
      </c>
      <c r="L1293" s="72">
        <v>7599999.7826100001</v>
      </c>
      <c r="M1293" s="72">
        <f>IFERROR(VLOOKUP(C1293,'CapEx by WBS and CSA'!$A$3:$P$372,16,FALSE),0)</f>
        <v>0</v>
      </c>
      <c r="N1293" s="71"/>
      <c r="O1293" s="71"/>
      <c r="P1293" s="45" t="s">
        <v>2763</v>
      </c>
    </row>
    <row r="1294" spans="1:16" s="41" customFormat="1" x14ac:dyDescent="0.25">
      <c r="A1294" s="41" t="str">
        <f>IFERROR(VLOOKUP($C1294,'CapEx by WBS and CSA'!$A$3:$C$372,2,FALSE),0)</f>
        <v>CSA0099</v>
      </c>
      <c r="B1294" s="41" t="str">
        <f>IFERROR(VLOOKUP($C1294,'CapEx by WBS and CSA'!$A$3:$C$372,3,FALSE),0)</f>
        <v>Grid Modernization: Voltage Reduction</v>
      </c>
      <c r="C1294" s="46" t="s">
        <v>435</v>
      </c>
      <c r="D1294" s="46">
        <v>4588</v>
      </c>
      <c r="E1294" s="46" t="s">
        <v>1381</v>
      </c>
      <c r="F1294" s="46" t="s">
        <v>1112</v>
      </c>
      <c r="G1294" s="46" t="s">
        <v>779</v>
      </c>
      <c r="H1294" s="46" t="s">
        <v>2100</v>
      </c>
      <c r="I1294" s="45" t="s">
        <v>1638</v>
      </c>
      <c r="J1294" s="56" t="s">
        <v>3248</v>
      </c>
      <c r="K1294" s="72">
        <v>481333.37</v>
      </c>
      <c r="L1294" s="72">
        <v>2099999.9753226</v>
      </c>
      <c r="M1294" s="72">
        <f>IFERROR(VLOOKUP(C1294,'CapEx by WBS and CSA'!$A$3:$P$372,16,FALSE),0)</f>
        <v>30924838.937953334</v>
      </c>
      <c r="N1294" s="71"/>
      <c r="O1294" s="71"/>
      <c r="P1294" s="45" t="s">
        <v>2763</v>
      </c>
    </row>
    <row r="1295" spans="1:16" s="41" customFormat="1" x14ac:dyDescent="0.25">
      <c r="A1295" s="41" t="str">
        <f>IFERROR(VLOOKUP($C1295,'CapEx by WBS and CSA'!$A$3:$C$372,2,FALSE),0)</f>
        <v>CSA0092</v>
      </c>
      <c r="B1295" s="41" t="str">
        <f>IFERROR(VLOOKUP($C1295,'CapEx by WBS and CSA'!$A$3:$C$372,3,FALSE),0)</f>
        <v>Grid Modernization: DER Circuit Enablement</v>
      </c>
      <c r="C1295" s="46" t="s">
        <v>436</v>
      </c>
      <c r="D1295" s="46">
        <v>4588</v>
      </c>
      <c r="E1295" s="46" t="s">
        <v>1381</v>
      </c>
      <c r="F1295" s="46" t="s">
        <v>1112</v>
      </c>
      <c r="G1295" s="46" t="s">
        <v>779</v>
      </c>
      <c r="H1295" s="46" t="s">
        <v>2100</v>
      </c>
      <c r="I1295" s="45" t="s">
        <v>1638</v>
      </c>
      <c r="J1295" s="56" t="s">
        <v>3249</v>
      </c>
      <c r="K1295" s="72">
        <v>1280457.2600000002</v>
      </c>
      <c r="L1295" s="72">
        <v>12531483.884088</v>
      </c>
      <c r="M1295" s="72">
        <f>IFERROR(VLOOKUP(C1295,'CapEx by WBS and CSA'!$A$3:$P$372,16,FALSE),0)</f>
        <v>99473565.56145075</v>
      </c>
      <c r="N1295" s="71"/>
      <c r="O1295" s="71"/>
      <c r="P1295" s="45" t="s">
        <v>2763</v>
      </c>
    </row>
    <row r="1296" spans="1:16" s="41" customFormat="1" x14ac:dyDescent="0.25">
      <c r="A1296" s="41">
        <f>IFERROR(VLOOKUP($C1296,'CapEx by WBS and CSA'!$A$3:$C$372,2,FALSE),0)</f>
        <v>0</v>
      </c>
      <c r="B1296" s="41">
        <f>IFERROR(VLOOKUP($C1296,'CapEx by WBS and CSA'!$A$3:$C$372,3,FALSE),0)</f>
        <v>0</v>
      </c>
      <c r="C1296" s="46" t="s">
        <v>3250</v>
      </c>
      <c r="D1296" s="46">
        <v>4588</v>
      </c>
      <c r="E1296" s="46" t="s">
        <v>1381</v>
      </c>
      <c r="F1296" s="46" t="s">
        <v>1112</v>
      </c>
      <c r="G1296" s="46" t="s">
        <v>779</v>
      </c>
      <c r="H1296" s="46" t="s">
        <v>2113</v>
      </c>
      <c r="I1296" s="45" t="s">
        <v>1650</v>
      </c>
      <c r="J1296" s="59" t="s">
        <v>1651</v>
      </c>
      <c r="K1296" s="72">
        <v>185.25</v>
      </c>
      <c r="L1296" s="72">
        <v>0</v>
      </c>
      <c r="M1296" s="72">
        <f>IFERROR(VLOOKUP(C1296,'CapEx by WBS and CSA'!$A$3:$P$372,16,FALSE),0)</f>
        <v>0</v>
      </c>
      <c r="N1296" s="71"/>
      <c r="O1296" s="45" t="s">
        <v>2108</v>
      </c>
      <c r="P1296" s="45" t="s">
        <v>2753</v>
      </c>
    </row>
    <row r="1297" spans="1:16" s="41" customFormat="1" x14ac:dyDescent="0.25">
      <c r="A1297" s="41">
        <f>IFERROR(VLOOKUP($C1297,'CapEx by WBS and CSA'!$A$3:$C$372,2,FALSE),0)</f>
        <v>0</v>
      </c>
      <c r="B1297" s="41">
        <f>IFERROR(VLOOKUP($C1297,'CapEx by WBS and CSA'!$A$3:$C$372,3,FALSE),0)</f>
        <v>0</v>
      </c>
      <c r="C1297" s="46" t="s">
        <v>3251</v>
      </c>
      <c r="D1297" s="46">
        <v>4588</v>
      </c>
      <c r="E1297" s="46" t="s">
        <v>1381</v>
      </c>
      <c r="F1297" s="46" t="s">
        <v>1112</v>
      </c>
      <c r="G1297" s="46" t="s">
        <v>779</v>
      </c>
      <c r="H1297" s="46" t="s">
        <v>2100</v>
      </c>
      <c r="I1297" s="45" t="s">
        <v>1638</v>
      </c>
      <c r="J1297" s="59" t="s">
        <v>2118</v>
      </c>
      <c r="K1297" s="72">
        <v>1822106.99</v>
      </c>
      <c r="L1297" s="72">
        <v>3167499.9407664002</v>
      </c>
      <c r="M1297" s="72">
        <f>IFERROR(VLOOKUP(C1297,'CapEx by WBS and CSA'!$A$3:$P$372,16,FALSE),0)</f>
        <v>0</v>
      </c>
      <c r="N1297" s="71"/>
      <c r="O1297" s="71"/>
      <c r="P1297" s="45" t="s">
        <v>2763</v>
      </c>
    </row>
    <row r="1298" spans="1:16" s="41" customFormat="1" x14ac:dyDescent="0.25">
      <c r="A1298" s="41" t="str">
        <f>IFERROR(VLOOKUP($C1298,'CapEx by WBS and CSA'!$A$3:$C$372,2,FALSE),0)</f>
        <v>CSA0083</v>
      </c>
      <c r="B1298" s="41" t="str">
        <f>IFERROR(VLOOKUP($C1298,'CapEx by WBS and CSA'!$A$3:$C$372,3,FALSE),0)</f>
        <v>Grid Modernization: Electric System Upgrades</v>
      </c>
      <c r="C1298" s="46" t="s">
        <v>437</v>
      </c>
      <c r="D1298" s="46">
        <v>4588</v>
      </c>
      <c r="E1298" s="46" t="s">
        <v>1381</v>
      </c>
      <c r="F1298" s="46" t="s">
        <v>1112</v>
      </c>
      <c r="G1298" s="46" t="s">
        <v>779</v>
      </c>
      <c r="H1298" s="46" t="s">
        <v>2113</v>
      </c>
      <c r="I1298" s="45" t="s">
        <v>1638</v>
      </c>
      <c r="J1298" s="59" t="s">
        <v>2118</v>
      </c>
      <c r="K1298" s="72">
        <v>15261.5</v>
      </c>
      <c r="L1298" s="72">
        <v>0</v>
      </c>
      <c r="M1298" s="72">
        <f>IFERROR(VLOOKUP(C1298,'CapEx by WBS and CSA'!$A$3:$P$372,16,FALSE),0)</f>
        <v>51446184.311422005</v>
      </c>
      <c r="N1298" s="71"/>
      <c r="O1298" s="71"/>
      <c r="P1298" s="45" t="s">
        <v>2763</v>
      </c>
    </row>
    <row r="1299" spans="1:16" s="41" customFormat="1" x14ac:dyDescent="0.25">
      <c r="A1299" s="41" t="str">
        <f>IFERROR(VLOOKUP($C1299,'CapEx by WBS and CSA'!$A$3:$C$372,2,FALSE),0)</f>
        <v>CSA0090</v>
      </c>
      <c r="B1299" s="41" t="str">
        <f>IFERROR(VLOOKUP($C1299,'CapEx by WBS and CSA'!$A$3:$C$372,3,FALSE),0)</f>
        <v>Grid Modernization: Wildfire Mitigation and Response</v>
      </c>
      <c r="C1299" s="46" t="s">
        <v>438</v>
      </c>
      <c r="D1299" s="46">
        <v>4588</v>
      </c>
      <c r="E1299" s="46" t="s">
        <v>1381</v>
      </c>
      <c r="F1299" s="46" t="s">
        <v>1112</v>
      </c>
      <c r="G1299" s="46" t="s">
        <v>779</v>
      </c>
      <c r="H1299" s="46" t="s">
        <v>2100</v>
      </c>
      <c r="I1299" s="45" t="s">
        <v>1638</v>
      </c>
      <c r="J1299" s="59" t="s">
        <v>2118</v>
      </c>
      <c r="K1299" s="72">
        <v>1310012.8500000001</v>
      </c>
      <c r="L1299" s="72">
        <v>1999999.7645004001</v>
      </c>
      <c r="M1299" s="72">
        <f>IFERROR(VLOOKUP(C1299,'CapEx by WBS and CSA'!$A$3:$P$372,16,FALSE),0)</f>
        <v>184040733.6679562</v>
      </c>
      <c r="N1299" s="71"/>
      <c r="O1299" s="71"/>
      <c r="P1299" s="45" t="s">
        <v>2763</v>
      </c>
    </row>
    <row r="1300" spans="1:16" s="41" customFormat="1" x14ac:dyDescent="0.25">
      <c r="A1300" s="41" t="str">
        <f>IFERROR(VLOOKUP($C1300,'CapEx by WBS and CSA'!$A$3:$C$372,2,FALSE),0)</f>
        <v>CSA0089</v>
      </c>
      <c r="B1300" s="41" t="str">
        <f>IFERROR(VLOOKUP($C1300,'CapEx by WBS and CSA'!$A$3:$C$372,3,FALSE),0)</f>
        <v>Grid Modernization: Submarine Cable</v>
      </c>
      <c r="C1300" s="46" t="s">
        <v>439</v>
      </c>
      <c r="D1300" s="46">
        <v>4022</v>
      </c>
      <c r="E1300" s="46" t="s">
        <v>1178</v>
      </c>
      <c r="F1300" s="46" t="s">
        <v>1112</v>
      </c>
      <c r="G1300" s="46" t="s">
        <v>779</v>
      </c>
      <c r="H1300" s="46" t="s">
        <v>2100</v>
      </c>
      <c r="I1300" s="45" t="s">
        <v>1633</v>
      </c>
      <c r="J1300" s="59">
        <v>46722</v>
      </c>
      <c r="K1300" s="72">
        <v>254652.93</v>
      </c>
      <c r="L1300" s="72">
        <v>400000.00986749999</v>
      </c>
      <c r="M1300" s="72">
        <f>IFERROR(VLOOKUP(C1300,'CapEx by WBS and CSA'!$A$3:$P$372,16,FALSE),0)</f>
        <v>34389727.548796639</v>
      </c>
      <c r="N1300" s="71"/>
      <c r="O1300" s="45" t="s">
        <v>2108</v>
      </c>
      <c r="P1300" s="45" t="s">
        <v>2803</v>
      </c>
    </row>
    <row r="1301" spans="1:16" s="41" customFormat="1" x14ac:dyDescent="0.25">
      <c r="A1301" s="41">
        <f>IFERROR(VLOOKUP($C1301,'CapEx by WBS and CSA'!$A$3:$C$372,2,FALSE),0)</f>
        <v>0</v>
      </c>
      <c r="B1301" s="41">
        <f>IFERROR(VLOOKUP($C1301,'CapEx by WBS and CSA'!$A$3:$C$372,3,FALSE),0)</f>
        <v>0</v>
      </c>
      <c r="C1301" s="46" t="s">
        <v>3252</v>
      </c>
      <c r="D1301" s="46">
        <v>4588</v>
      </c>
      <c r="E1301" s="46" t="s">
        <v>1381</v>
      </c>
      <c r="F1301" s="46" t="s">
        <v>1112</v>
      </c>
      <c r="G1301" s="46" t="s">
        <v>779</v>
      </c>
      <c r="H1301" s="46" t="s">
        <v>2135</v>
      </c>
      <c r="I1301" s="45" t="s">
        <v>1650</v>
      </c>
      <c r="J1301" s="59" t="s">
        <v>1651</v>
      </c>
      <c r="K1301" s="72">
        <v>183390.9</v>
      </c>
      <c r="L1301" s="72">
        <v>0</v>
      </c>
      <c r="M1301" s="72">
        <f>IFERROR(VLOOKUP(C1301,'CapEx by WBS and CSA'!$A$3:$P$372,16,FALSE),0)</f>
        <v>0</v>
      </c>
      <c r="N1301" s="71"/>
      <c r="O1301" s="45" t="s">
        <v>2108</v>
      </c>
      <c r="P1301" s="45" t="s">
        <v>2753</v>
      </c>
    </row>
    <row r="1302" spans="1:16" s="41" customFormat="1" x14ac:dyDescent="0.25">
      <c r="A1302" s="41">
        <f>IFERROR(VLOOKUP($C1302,'CapEx by WBS and CSA'!$A$3:$C$372,2,FALSE),0)</f>
        <v>0</v>
      </c>
      <c r="B1302" s="41">
        <f>IFERROR(VLOOKUP($C1302,'CapEx by WBS and CSA'!$A$3:$C$372,3,FALSE),0)</f>
        <v>0</v>
      </c>
      <c r="C1302" s="46" t="s">
        <v>3253</v>
      </c>
      <c r="D1302" s="46">
        <v>4588</v>
      </c>
      <c r="E1302" s="46" t="s">
        <v>1381</v>
      </c>
      <c r="F1302" s="46" t="s">
        <v>1112</v>
      </c>
      <c r="G1302" s="46" t="s">
        <v>779</v>
      </c>
      <c r="H1302" s="46" t="s">
        <v>2100</v>
      </c>
      <c r="I1302" s="45" t="s">
        <v>1633</v>
      </c>
      <c r="J1302" s="59">
        <v>45992</v>
      </c>
      <c r="K1302" s="72">
        <v>622233.8899999999</v>
      </c>
      <c r="L1302" s="72">
        <v>3000000</v>
      </c>
      <c r="M1302" s="72">
        <f>IFERROR(VLOOKUP(C1302,'CapEx by WBS and CSA'!$A$3:$P$372,16,FALSE),0)</f>
        <v>0</v>
      </c>
      <c r="N1302" s="71"/>
      <c r="O1302" s="71"/>
      <c r="P1302" s="45" t="s">
        <v>2763</v>
      </c>
    </row>
    <row r="1303" spans="1:16" s="41" customFormat="1" x14ac:dyDescent="0.25">
      <c r="A1303" s="41" t="str">
        <f>IFERROR(VLOOKUP($C1303,'CapEx by WBS and CSA'!$A$3:$C$372,2,FALSE),0)</f>
        <v>CSA0174</v>
      </c>
      <c r="B1303" s="41" t="str">
        <f>IFERROR(VLOOKUP($C1303,'CapEx by WBS and CSA'!$A$3:$C$372,3,FALSE),0)</f>
        <v>Vashon/Gig Harbor Long Term Solution</v>
      </c>
      <c r="C1303" s="46" t="s">
        <v>440</v>
      </c>
      <c r="D1303" s="46">
        <v>4022</v>
      </c>
      <c r="E1303" s="46" t="s">
        <v>1178</v>
      </c>
      <c r="F1303" s="46" t="s">
        <v>1112</v>
      </c>
      <c r="G1303" s="46" t="s">
        <v>779</v>
      </c>
      <c r="H1303" s="46" t="s">
        <v>2100</v>
      </c>
      <c r="I1303" s="45" t="s">
        <v>1633</v>
      </c>
      <c r="J1303" s="59">
        <v>46357</v>
      </c>
      <c r="K1303" s="72">
        <v>1930426.5599999998</v>
      </c>
      <c r="L1303" s="72">
        <v>3000000.0276879999</v>
      </c>
      <c r="M1303" s="72">
        <f>IFERROR(VLOOKUP(C1303,'CapEx by WBS and CSA'!$A$3:$P$372,16,FALSE),0)</f>
        <v>33598676.978878453</v>
      </c>
      <c r="N1303" s="45" t="s">
        <v>3254</v>
      </c>
      <c r="O1303" s="45" t="s">
        <v>2108</v>
      </c>
      <c r="P1303" s="45" t="s">
        <v>2924</v>
      </c>
    </row>
    <row r="1304" spans="1:16" s="41" customFormat="1" x14ac:dyDescent="0.25">
      <c r="A1304" s="41" t="str">
        <f>IFERROR(VLOOKUP($C1304,'CapEx by WBS and CSA'!$A$3:$C$372,2,FALSE),0)</f>
        <v>CSA0174</v>
      </c>
      <c r="B1304" s="41" t="str">
        <f>IFERROR(VLOOKUP($C1304,'CapEx by WBS and CSA'!$A$3:$C$372,3,FALSE),0)</f>
        <v>Vashon/Gig Harbor Long Term Solution</v>
      </c>
      <c r="C1304" s="46" t="s">
        <v>441</v>
      </c>
      <c r="D1304" s="46">
        <v>4022</v>
      </c>
      <c r="E1304" s="46" t="s">
        <v>1178</v>
      </c>
      <c r="F1304" s="46" t="s">
        <v>1112</v>
      </c>
      <c r="G1304" s="46" t="s">
        <v>779</v>
      </c>
      <c r="H1304" s="46" t="s">
        <v>2129</v>
      </c>
      <c r="I1304" s="45" t="s">
        <v>1633</v>
      </c>
      <c r="J1304" s="59">
        <v>45627</v>
      </c>
      <c r="K1304" s="72">
        <v>4222535.84</v>
      </c>
      <c r="L1304" s="72">
        <v>749999.99858400004</v>
      </c>
      <c r="M1304" s="72">
        <f>IFERROR(VLOOKUP(C1304,'CapEx by WBS and CSA'!$A$3:$P$372,16,FALSE),0)</f>
        <v>500000.00000000029</v>
      </c>
      <c r="N1304" s="71"/>
      <c r="O1304" s="45" t="s">
        <v>2108</v>
      </c>
      <c r="P1304" s="45" t="s">
        <v>2803</v>
      </c>
    </row>
    <row r="1305" spans="1:16" s="41" customFormat="1" x14ac:dyDescent="0.25">
      <c r="A1305" s="41">
        <f>IFERROR(VLOOKUP($C1305,'CapEx by WBS and CSA'!$A$3:$C$372,2,FALSE),0)</f>
        <v>0</v>
      </c>
      <c r="B1305" s="41">
        <f>IFERROR(VLOOKUP($C1305,'CapEx by WBS and CSA'!$A$3:$C$372,3,FALSE),0)</f>
        <v>0</v>
      </c>
      <c r="C1305" s="46" t="s">
        <v>3255</v>
      </c>
      <c r="D1305" s="46">
        <v>4311</v>
      </c>
      <c r="E1305" s="46" t="s">
        <v>1879</v>
      </c>
      <c r="F1305" s="46" t="s">
        <v>1269</v>
      </c>
      <c r="G1305" s="46" t="s">
        <v>711</v>
      </c>
      <c r="H1305" s="46" t="s">
        <v>2129</v>
      </c>
      <c r="I1305" s="45" t="s">
        <v>1633</v>
      </c>
      <c r="J1305" s="59">
        <v>48853</v>
      </c>
      <c r="K1305" s="72">
        <v>935796.17999999993</v>
      </c>
      <c r="L1305" s="72">
        <v>0</v>
      </c>
      <c r="M1305" s="72">
        <f>IFERROR(VLOOKUP(C1305,'CapEx by WBS and CSA'!$A$3:$P$372,16,FALSE),0)</f>
        <v>0</v>
      </c>
      <c r="N1305" s="71"/>
      <c r="O1305" s="45" t="s">
        <v>2146</v>
      </c>
      <c r="P1305" s="45" t="s">
        <v>3256</v>
      </c>
    </row>
    <row r="1306" spans="1:16" s="41" customFormat="1" x14ac:dyDescent="0.25">
      <c r="A1306" s="41">
        <f>IFERROR(VLOOKUP($C1306,'CapEx by WBS and CSA'!$A$3:$C$372,2,FALSE),0)</f>
        <v>0</v>
      </c>
      <c r="B1306" s="41">
        <f>IFERROR(VLOOKUP($C1306,'CapEx by WBS and CSA'!$A$3:$C$372,3,FALSE),0)</f>
        <v>0</v>
      </c>
      <c r="C1306" s="46" t="s">
        <v>3257</v>
      </c>
      <c r="D1306" s="46">
        <v>4022</v>
      </c>
      <c r="E1306" s="46" t="s">
        <v>1178</v>
      </c>
      <c r="F1306" s="46" t="s">
        <v>1112</v>
      </c>
      <c r="G1306" s="46" t="s">
        <v>779</v>
      </c>
      <c r="H1306" s="46" t="s">
        <v>2100</v>
      </c>
      <c r="I1306" s="45" t="s">
        <v>1633</v>
      </c>
      <c r="J1306" s="59">
        <v>46357</v>
      </c>
      <c r="K1306" s="72">
        <v>0</v>
      </c>
      <c r="L1306" s="72">
        <v>0</v>
      </c>
      <c r="M1306" s="72">
        <f>IFERROR(VLOOKUP(C1306,'CapEx by WBS and CSA'!$A$3:$P$372,16,FALSE),0)</f>
        <v>0</v>
      </c>
      <c r="N1306" s="71"/>
      <c r="O1306" s="45" t="s">
        <v>2108</v>
      </c>
      <c r="P1306" s="45" t="s">
        <v>3258</v>
      </c>
    </row>
    <row r="1307" spans="1:16" s="41" customFormat="1" x14ac:dyDescent="0.25">
      <c r="A1307" s="41">
        <f>IFERROR(VLOOKUP($C1307,'CapEx by WBS and CSA'!$A$3:$C$372,2,FALSE),0)</f>
        <v>0</v>
      </c>
      <c r="B1307" s="41">
        <f>IFERROR(VLOOKUP($C1307,'CapEx by WBS and CSA'!$A$3:$C$372,3,FALSE),0)</f>
        <v>0</v>
      </c>
      <c r="C1307" s="46" t="s">
        <v>3259</v>
      </c>
      <c r="D1307" s="46">
        <v>4022</v>
      </c>
      <c r="E1307" s="46" t="s">
        <v>1178</v>
      </c>
      <c r="F1307" s="46" t="s">
        <v>1112</v>
      </c>
      <c r="G1307" s="46" t="s">
        <v>779</v>
      </c>
      <c r="H1307" s="46" t="s">
        <v>2100</v>
      </c>
      <c r="I1307" s="45" t="s">
        <v>1633</v>
      </c>
      <c r="J1307" s="59">
        <v>46357</v>
      </c>
      <c r="K1307" s="72">
        <v>0</v>
      </c>
      <c r="L1307" s="72">
        <v>0</v>
      </c>
      <c r="M1307" s="72">
        <f>IFERROR(VLOOKUP(C1307,'CapEx by WBS and CSA'!$A$3:$P$372,16,FALSE),0)</f>
        <v>0</v>
      </c>
      <c r="N1307" s="71"/>
      <c r="O1307" s="45" t="s">
        <v>2108</v>
      </c>
      <c r="P1307" s="45" t="s">
        <v>3258</v>
      </c>
    </row>
    <row r="1308" spans="1:16" s="41" customFormat="1" x14ac:dyDescent="0.25">
      <c r="A1308" s="41">
        <f>IFERROR(VLOOKUP($C1308,'CapEx by WBS and CSA'!$A$3:$C$372,2,FALSE),0)</f>
        <v>0</v>
      </c>
      <c r="B1308" s="41">
        <f>IFERROR(VLOOKUP($C1308,'CapEx by WBS and CSA'!$A$3:$C$372,3,FALSE),0)</f>
        <v>0</v>
      </c>
      <c r="C1308" s="46" t="s">
        <v>3260</v>
      </c>
      <c r="D1308" s="46">
        <v>4022</v>
      </c>
      <c r="E1308" s="46" t="s">
        <v>1178</v>
      </c>
      <c r="F1308" s="46" t="s">
        <v>1112</v>
      </c>
      <c r="G1308" s="46" t="s">
        <v>779</v>
      </c>
      <c r="H1308" s="46" t="s">
        <v>2129</v>
      </c>
      <c r="I1308" s="45" t="s">
        <v>1633</v>
      </c>
      <c r="J1308" s="59">
        <v>46357</v>
      </c>
      <c r="K1308" s="72">
        <v>0</v>
      </c>
      <c r="L1308" s="72">
        <v>0</v>
      </c>
      <c r="M1308" s="72">
        <f>IFERROR(VLOOKUP(C1308,'CapEx by WBS and CSA'!$A$3:$P$372,16,FALSE),0)</f>
        <v>0</v>
      </c>
      <c r="N1308" s="71"/>
      <c r="O1308" s="45" t="s">
        <v>2108</v>
      </c>
      <c r="P1308" s="45" t="s">
        <v>3258</v>
      </c>
    </row>
    <row r="1309" spans="1:16" s="41" customFormat="1" x14ac:dyDescent="0.25">
      <c r="A1309" s="41">
        <f>IFERROR(VLOOKUP($C1309,'CapEx by WBS and CSA'!$A$3:$C$372,2,FALSE),0)</f>
        <v>0</v>
      </c>
      <c r="B1309" s="41">
        <f>IFERROR(VLOOKUP($C1309,'CapEx by WBS and CSA'!$A$3:$C$372,3,FALSE),0)</f>
        <v>0</v>
      </c>
      <c r="C1309" s="46" t="s">
        <v>3261</v>
      </c>
      <c r="D1309" s="46">
        <v>4022</v>
      </c>
      <c r="E1309" s="46" t="s">
        <v>1178</v>
      </c>
      <c r="F1309" s="46" t="s">
        <v>1112</v>
      </c>
      <c r="G1309" s="46" t="s">
        <v>779</v>
      </c>
      <c r="H1309" s="46" t="s">
        <v>2129</v>
      </c>
      <c r="I1309" s="45" t="s">
        <v>1633</v>
      </c>
      <c r="J1309" s="59">
        <v>46357</v>
      </c>
      <c r="K1309" s="72">
        <v>0</v>
      </c>
      <c r="L1309" s="72">
        <v>0</v>
      </c>
      <c r="M1309" s="72">
        <f>IFERROR(VLOOKUP(C1309,'CapEx by WBS and CSA'!$A$3:$P$372,16,FALSE),0)</f>
        <v>0</v>
      </c>
      <c r="N1309" s="71"/>
      <c r="O1309" s="45" t="s">
        <v>2108</v>
      </c>
      <c r="P1309" s="45" t="s">
        <v>3258</v>
      </c>
    </row>
    <row r="1310" spans="1:16" s="41" customFormat="1" x14ac:dyDescent="0.25">
      <c r="A1310" s="41">
        <f>IFERROR(VLOOKUP($C1310,'CapEx by WBS and CSA'!$A$3:$C$372,2,FALSE),0)</f>
        <v>0</v>
      </c>
      <c r="B1310" s="41">
        <f>IFERROR(VLOOKUP($C1310,'CapEx by WBS and CSA'!$A$3:$C$372,3,FALSE),0)</f>
        <v>0</v>
      </c>
      <c r="C1310" s="46" t="s">
        <v>3262</v>
      </c>
      <c r="D1310" s="46">
        <v>4022</v>
      </c>
      <c r="E1310" s="46" t="s">
        <v>1178</v>
      </c>
      <c r="F1310" s="46" t="s">
        <v>1112</v>
      </c>
      <c r="G1310" s="46" t="s">
        <v>779</v>
      </c>
      <c r="H1310" s="46" t="s">
        <v>2129</v>
      </c>
      <c r="I1310" s="45" t="s">
        <v>1633</v>
      </c>
      <c r="J1310" s="59">
        <v>46357</v>
      </c>
      <c r="K1310" s="72">
        <v>0</v>
      </c>
      <c r="L1310" s="72">
        <v>0</v>
      </c>
      <c r="M1310" s="72">
        <f>IFERROR(VLOOKUP(C1310,'CapEx by WBS and CSA'!$A$3:$P$372,16,FALSE),0)</f>
        <v>0</v>
      </c>
      <c r="N1310" s="71"/>
      <c r="O1310" s="45" t="s">
        <v>2108</v>
      </c>
      <c r="P1310" s="45" t="s">
        <v>3258</v>
      </c>
    </row>
    <row r="1311" spans="1:16" s="41" customFormat="1" x14ac:dyDescent="0.25">
      <c r="A1311" s="41">
        <f>IFERROR(VLOOKUP($C1311,'CapEx by WBS and CSA'!$A$3:$C$372,2,FALSE),0)</f>
        <v>0</v>
      </c>
      <c r="B1311" s="41">
        <f>IFERROR(VLOOKUP($C1311,'CapEx by WBS and CSA'!$A$3:$C$372,3,FALSE),0)</f>
        <v>0</v>
      </c>
      <c r="C1311" s="46" t="s">
        <v>3263</v>
      </c>
      <c r="D1311" s="46">
        <v>4022</v>
      </c>
      <c r="E1311" s="46" t="s">
        <v>1178</v>
      </c>
      <c r="F1311" s="46" t="s">
        <v>1112</v>
      </c>
      <c r="G1311" s="46" t="s">
        <v>779</v>
      </c>
      <c r="H1311" s="46" t="s">
        <v>2129</v>
      </c>
      <c r="I1311" s="45" t="s">
        <v>1633</v>
      </c>
      <c r="J1311" s="59">
        <v>46357</v>
      </c>
      <c r="K1311" s="72">
        <v>0</v>
      </c>
      <c r="L1311" s="72">
        <v>0</v>
      </c>
      <c r="M1311" s="72">
        <f>IFERROR(VLOOKUP(C1311,'CapEx by WBS and CSA'!$A$3:$P$372,16,FALSE),0)</f>
        <v>0</v>
      </c>
      <c r="N1311" s="71"/>
      <c r="O1311" s="45" t="s">
        <v>2108</v>
      </c>
      <c r="P1311" s="45" t="s">
        <v>3258</v>
      </c>
    </row>
    <row r="1312" spans="1:16" s="41" customFormat="1" x14ac:dyDescent="0.25">
      <c r="A1312" s="41">
        <f>IFERROR(VLOOKUP($C1312,'CapEx by WBS and CSA'!$A$3:$C$372,2,FALSE),0)</f>
        <v>0</v>
      </c>
      <c r="B1312" s="41">
        <f>IFERROR(VLOOKUP($C1312,'CapEx by WBS and CSA'!$A$3:$C$372,3,FALSE),0)</f>
        <v>0</v>
      </c>
      <c r="C1312" s="46" t="s">
        <v>3264</v>
      </c>
      <c r="D1312" s="46">
        <v>4022</v>
      </c>
      <c r="E1312" s="46" t="s">
        <v>1178</v>
      </c>
      <c r="F1312" s="46" t="s">
        <v>1112</v>
      </c>
      <c r="G1312" s="46" t="s">
        <v>779</v>
      </c>
      <c r="H1312" s="46" t="s">
        <v>2129</v>
      </c>
      <c r="I1312" s="45" t="s">
        <v>1633</v>
      </c>
      <c r="J1312" s="59">
        <v>46357</v>
      </c>
      <c r="K1312" s="72">
        <v>0</v>
      </c>
      <c r="L1312" s="72">
        <v>0</v>
      </c>
      <c r="M1312" s="72">
        <f>IFERROR(VLOOKUP(C1312,'CapEx by WBS and CSA'!$A$3:$P$372,16,FALSE),0)</f>
        <v>0</v>
      </c>
      <c r="N1312" s="71"/>
      <c r="O1312" s="45" t="s">
        <v>2108</v>
      </c>
      <c r="P1312" s="45" t="s">
        <v>3258</v>
      </c>
    </row>
    <row r="1313" spans="1:16" s="41" customFormat="1" x14ac:dyDescent="0.25">
      <c r="A1313" s="41">
        <f>IFERROR(VLOOKUP($C1313,'CapEx by WBS and CSA'!$A$3:$C$372,2,FALSE),0)</f>
        <v>0</v>
      </c>
      <c r="B1313" s="41">
        <f>IFERROR(VLOOKUP($C1313,'CapEx by WBS and CSA'!$A$3:$C$372,3,FALSE),0)</f>
        <v>0</v>
      </c>
      <c r="C1313" s="46" t="s">
        <v>3265</v>
      </c>
      <c r="D1313" s="46">
        <v>4022</v>
      </c>
      <c r="E1313" s="46" t="s">
        <v>1178</v>
      </c>
      <c r="F1313" s="46" t="s">
        <v>1112</v>
      </c>
      <c r="G1313" s="46" t="s">
        <v>779</v>
      </c>
      <c r="H1313" s="46" t="s">
        <v>2129</v>
      </c>
      <c r="I1313" s="45" t="s">
        <v>1633</v>
      </c>
      <c r="J1313" s="59">
        <v>46357</v>
      </c>
      <c r="K1313" s="72">
        <v>0</v>
      </c>
      <c r="L1313" s="72">
        <v>0</v>
      </c>
      <c r="M1313" s="72">
        <f>IFERROR(VLOOKUP(C1313,'CapEx by WBS and CSA'!$A$3:$P$372,16,FALSE),0)</f>
        <v>0</v>
      </c>
      <c r="N1313" s="71"/>
      <c r="O1313" s="45" t="s">
        <v>2108</v>
      </c>
      <c r="P1313" s="45" t="s">
        <v>3258</v>
      </c>
    </row>
    <row r="1314" spans="1:16" s="41" customFormat="1" x14ac:dyDescent="0.25">
      <c r="A1314" s="41">
        <f>IFERROR(VLOOKUP($C1314,'CapEx by WBS and CSA'!$A$3:$C$372,2,FALSE),0)</f>
        <v>0</v>
      </c>
      <c r="B1314" s="41">
        <f>IFERROR(VLOOKUP($C1314,'CapEx by WBS and CSA'!$A$3:$C$372,3,FALSE),0)</f>
        <v>0</v>
      </c>
      <c r="C1314" s="46" t="s">
        <v>3266</v>
      </c>
      <c r="D1314" s="46">
        <v>4022</v>
      </c>
      <c r="E1314" s="46" t="s">
        <v>1178</v>
      </c>
      <c r="F1314" s="46" t="s">
        <v>1112</v>
      </c>
      <c r="G1314" s="46" t="s">
        <v>779</v>
      </c>
      <c r="H1314" s="46" t="s">
        <v>2129</v>
      </c>
      <c r="I1314" s="45" t="s">
        <v>1633</v>
      </c>
      <c r="J1314" s="59">
        <v>46357</v>
      </c>
      <c r="K1314" s="72">
        <v>0</v>
      </c>
      <c r="L1314" s="72">
        <v>0</v>
      </c>
      <c r="M1314" s="72">
        <f>IFERROR(VLOOKUP(C1314,'CapEx by WBS and CSA'!$A$3:$P$372,16,FALSE),0)</f>
        <v>0</v>
      </c>
      <c r="N1314" s="71"/>
      <c r="O1314" s="45" t="s">
        <v>2108</v>
      </c>
      <c r="P1314" s="45" t="s">
        <v>3258</v>
      </c>
    </row>
    <row r="1315" spans="1:16" s="41" customFormat="1" x14ac:dyDescent="0.25">
      <c r="A1315" s="41">
        <f>IFERROR(VLOOKUP($C1315,'CapEx by WBS and CSA'!$A$3:$C$372,2,FALSE),0)</f>
        <v>0</v>
      </c>
      <c r="B1315" s="41">
        <f>IFERROR(VLOOKUP($C1315,'CapEx by WBS and CSA'!$A$3:$C$372,3,FALSE),0)</f>
        <v>0</v>
      </c>
      <c r="C1315" s="46" t="s">
        <v>3267</v>
      </c>
      <c r="D1315" s="46">
        <v>4022</v>
      </c>
      <c r="E1315" s="46" t="s">
        <v>1178</v>
      </c>
      <c r="F1315" s="46" t="s">
        <v>1112</v>
      </c>
      <c r="G1315" s="46" t="s">
        <v>779</v>
      </c>
      <c r="H1315" s="46" t="s">
        <v>2129</v>
      </c>
      <c r="I1315" s="45" t="s">
        <v>1633</v>
      </c>
      <c r="J1315" s="59">
        <v>46357</v>
      </c>
      <c r="K1315" s="72">
        <v>0</v>
      </c>
      <c r="L1315" s="72">
        <v>0</v>
      </c>
      <c r="M1315" s="72">
        <f>IFERROR(VLOOKUP(C1315,'CapEx by WBS and CSA'!$A$3:$P$372,16,FALSE),0)</f>
        <v>0</v>
      </c>
      <c r="N1315" s="71"/>
      <c r="O1315" s="45" t="s">
        <v>2108</v>
      </c>
      <c r="P1315" s="45" t="s">
        <v>3258</v>
      </c>
    </row>
    <row r="1316" spans="1:16" s="41" customFormat="1" x14ac:dyDescent="0.25">
      <c r="A1316" s="41">
        <f>IFERROR(VLOOKUP($C1316,'CapEx by WBS and CSA'!$A$3:$C$372,2,FALSE),0)</f>
        <v>0</v>
      </c>
      <c r="B1316" s="41">
        <f>IFERROR(VLOOKUP($C1316,'CapEx by WBS and CSA'!$A$3:$C$372,3,FALSE),0)</f>
        <v>0</v>
      </c>
      <c r="C1316" s="46" t="s">
        <v>3268</v>
      </c>
      <c r="D1316" s="46">
        <v>4022</v>
      </c>
      <c r="E1316" s="46" t="s">
        <v>1178</v>
      </c>
      <c r="F1316" s="46" t="s">
        <v>1112</v>
      </c>
      <c r="G1316" s="46" t="s">
        <v>779</v>
      </c>
      <c r="H1316" s="46" t="s">
        <v>2129</v>
      </c>
      <c r="I1316" s="45" t="s">
        <v>1633</v>
      </c>
      <c r="J1316" s="59">
        <v>46357</v>
      </c>
      <c r="K1316" s="72">
        <v>0</v>
      </c>
      <c r="L1316" s="72">
        <v>0</v>
      </c>
      <c r="M1316" s="72">
        <f>IFERROR(VLOOKUP(C1316,'CapEx by WBS and CSA'!$A$3:$P$372,16,FALSE),0)</f>
        <v>0</v>
      </c>
      <c r="N1316" s="71"/>
      <c r="O1316" s="45" t="s">
        <v>2108</v>
      </c>
      <c r="P1316" s="45" t="s">
        <v>3258</v>
      </c>
    </row>
    <row r="1317" spans="1:16" s="41" customFormat="1" x14ac:dyDescent="0.25">
      <c r="A1317" s="41">
        <f>IFERROR(VLOOKUP($C1317,'CapEx by WBS and CSA'!$A$3:$C$372,2,FALSE),0)</f>
        <v>0</v>
      </c>
      <c r="B1317" s="41">
        <f>IFERROR(VLOOKUP($C1317,'CapEx by WBS and CSA'!$A$3:$C$372,3,FALSE),0)</f>
        <v>0</v>
      </c>
      <c r="C1317" s="46" t="s">
        <v>3269</v>
      </c>
      <c r="D1317" s="46">
        <v>4022</v>
      </c>
      <c r="E1317" s="46" t="s">
        <v>1178</v>
      </c>
      <c r="F1317" s="46" t="s">
        <v>1112</v>
      </c>
      <c r="G1317" s="46" t="s">
        <v>779</v>
      </c>
      <c r="H1317" s="46" t="s">
        <v>2129</v>
      </c>
      <c r="I1317" s="45" t="s">
        <v>1633</v>
      </c>
      <c r="J1317" s="59">
        <v>46357</v>
      </c>
      <c r="K1317" s="72">
        <v>0</v>
      </c>
      <c r="L1317" s="72">
        <v>0</v>
      </c>
      <c r="M1317" s="72">
        <f>IFERROR(VLOOKUP(C1317,'CapEx by WBS and CSA'!$A$3:$P$372,16,FALSE),0)</f>
        <v>0</v>
      </c>
      <c r="N1317" s="71"/>
      <c r="O1317" s="45" t="s">
        <v>2108</v>
      </c>
      <c r="P1317" s="45" t="s">
        <v>3258</v>
      </c>
    </row>
    <row r="1318" spans="1:16" s="41" customFormat="1" x14ac:dyDescent="0.25">
      <c r="A1318" s="41">
        <f>IFERROR(VLOOKUP($C1318,'CapEx by WBS and CSA'!$A$3:$C$372,2,FALSE),0)</f>
        <v>0</v>
      </c>
      <c r="B1318" s="41">
        <f>IFERROR(VLOOKUP($C1318,'CapEx by WBS and CSA'!$A$3:$C$372,3,FALSE),0)</f>
        <v>0</v>
      </c>
      <c r="C1318" s="46" t="s">
        <v>3270</v>
      </c>
      <c r="D1318" s="46">
        <v>4022</v>
      </c>
      <c r="E1318" s="46" t="s">
        <v>1178</v>
      </c>
      <c r="F1318" s="46" t="s">
        <v>1112</v>
      </c>
      <c r="G1318" s="46" t="s">
        <v>779</v>
      </c>
      <c r="H1318" s="46" t="s">
        <v>2129</v>
      </c>
      <c r="I1318" s="45" t="s">
        <v>1633</v>
      </c>
      <c r="J1318" s="59">
        <v>46357</v>
      </c>
      <c r="K1318" s="72">
        <v>0</v>
      </c>
      <c r="L1318" s="72">
        <v>0</v>
      </c>
      <c r="M1318" s="72">
        <f>IFERROR(VLOOKUP(C1318,'CapEx by WBS and CSA'!$A$3:$P$372,16,FALSE),0)</f>
        <v>0</v>
      </c>
      <c r="N1318" s="71"/>
      <c r="O1318" s="45" t="s">
        <v>2108</v>
      </c>
      <c r="P1318" s="45" t="s">
        <v>3258</v>
      </c>
    </row>
    <row r="1319" spans="1:16" s="41" customFormat="1" x14ac:dyDescent="0.25">
      <c r="A1319" s="41">
        <f>IFERROR(VLOOKUP($C1319,'CapEx by WBS and CSA'!$A$3:$C$372,2,FALSE),0)</f>
        <v>0</v>
      </c>
      <c r="B1319" s="41">
        <f>IFERROR(VLOOKUP($C1319,'CapEx by WBS and CSA'!$A$3:$C$372,3,FALSE),0)</f>
        <v>0</v>
      </c>
      <c r="C1319" s="46" t="s">
        <v>3271</v>
      </c>
      <c r="D1319" s="46">
        <v>4022</v>
      </c>
      <c r="E1319" s="46" t="s">
        <v>1178</v>
      </c>
      <c r="F1319" s="46" t="s">
        <v>1112</v>
      </c>
      <c r="G1319" s="46" t="s">
        <v>779</v>
      </c>
      <c r="H1319" s="46" t="s">
        <v>2129</v>
      </c>
      <c r="I1319" s="45" t="s">
        <v>1633</v>
      </c>
      <c r="J1319" s="59">
        <v>46357</v>
      </c>
      <c r="K1319" s="72">
        <v>0</v>
      </c>
      <c r="L1319" s="72">
        <v>0</v>
      </c>
      <c r="M1319" s="72">
        <f>IFERROR(VLOOKUP(C1319,'CapEx by WBS and CSA'!$A$3:$P$372,16,FALSE),0)</f>
        <v>0</v>
      </c>
      <c r="N1319" s="71"/>
      <c r="O1319" s="45" t="s">
        <v>2108</v>
      </c>
      <c r="P1319" s="45" t="s">
        <v>3258</v>
      </c>
    </row>
    <row r="1320" spans="1:16" s="41" customFormat="1" x14ac:dyDescent="0.25">
      <c r="A1320" s="41">
        <f>IFERROR(VLOOKUP($C1320,'CapEx by WBS and CSA'!$A$3:$C$372,2,FALSE),0)</f>
        <v>0</v>
      </c>
      <c r="B1320" s="41">
        <f>IFERROR(VLOOKUP($C1320,'CapEx by WBS and CSA'!$A$3:$C$372,3,FALSE),0)</f>
        <v>0</v>
      </c>
      <c r="C1320" s="46" t="s">
        <v>3272</v>
      </c>
      <c r="D1320" s="46">
        <v>4022</v>
      </c>
      <c r="E1320" s="46" t="s">
        <v>1178</v>
      </c>
      <c r="F1320" s="46" t="s">
        <v>1112</v>
      </c>
      <c r="G1320" s="46" t="s">
        <v>779</v>
      </c>
      <c r="H1320" s="46" t="s">
        <v>2129</v>
      </c>
      <c r="I1320" s="45" t="s">
        <v>1633</v>
      </c>
      <c r="J1320" s="59">
        <v>46357</v>
      </c>
      <c r="K1320" s="72">
        <v>0</v>
      </c>
      <c r="L1320" s="72">
        <v>0</v>
      </c>
      <c r="M1320" s="72">
        <f>IFERROR(VLOOKUP(C1320,'CapEx by WBS and CSA'!$A$3:$P$372,16,FALSE),0)</f>
        <v>0</v>
      </c>
      <c r="N1320" s="71"/>
      <c r="O1320" s="45" t="s">
        <v>2108</v>
      </c>
      <c r="P1320" s="45" t="s">
        <v>3258</v>
      </c>
    </row>
    <row r="1321" spans="1:16" s="41" customFormat="1" x14ac:dyDescent="0.25">
      <c r="A1321" s="41">
        <f>IFERROR(VLOOKUP($C1321,'CapEx by WBS and CSA'!$A$3:$C$372,2,FALSE),0)</f>
        <v>0</v>
      </c>
      <c r="B1321" s="41">
        <f>IFERROR(VLOOKUP($C1321,'CapEx by WBS and CSA'!$A$3:$C$372,3,FALSE),0)</f>
        <v>0</v>
      </c>
      <c r="C1321" s="46" t="s">
        <v>3273</v>
      </c>
      <c r="D1321" s="46">
        <v>4022</v>
      </c>
      <c r="E1321" s="46" t="s">
        <v>1178</v>
      </c>
      <c r="F1321" s="46" t="s">
        <v>1112</v>
      </c>
      <c r="G1321" s="46" t="s">
        <v>779</v>
      </c>
      <c r="H1321" s="46" t="s">
        <v>2129</v>
      </c>
      <c r="I1321" s="45" t="s">
        <v>1633</v>
      </c>
      <c r="J1321" s="59">
        <v>46357</v>
      </c>
      <c r="K1321" s="72">
        <v>0</v>
      </c>
      <c r="L1321" s="72">
        <v>0</v>
      </c>
      <c r="M1321" s="72">
        <f>IFERROR(VLOOKUP(C1321,'CapEx by WBS and CSA'!$A$3:$P$372,16,FALSE),0)</f>
        <v>0</v>
      </c>
      <c r="N1321" s="71"/>
      <c r="O1321" s="45" t="s">
        <v>2108</v>
      </c>
      <c r="P1321" s="45" t="s">
        <v>3258</v>
      </c>
    </row>
    <row r="1322" spans="1:16" s="41" customFormat="1" x14ac:dyDescent="0.25">
      <c r="A1322" s="41">
        <f>IFERROR(VLOOKUP($C1322,'CapEx by WBS and CSA'!$A$3:$C$372,2,FALSE),0)</f>
        <v>0</v>
      </c>
      <c r="B1322" s="41">
        <f>IFERROR(VLOOKUP($C1322,'CapEx by WBS and CSA'!$A$3:$C$372,3,FALSE),0)</f>
        <v>0</v>
      </c>
      <c r="C1322" s="46" t="s">
        <v>3274</v>
      </c>
      <c r="D1322" s="46">
        <v>4022</v>
      </c>
      <c r="E1322" s="46" t="s">
        <v>1178</v>
      </c>
      <c r="F1322" s="46" t="s">
        <v>1112</v>
      </c>
      <c r="G1322" s="46" t="s">
        <v>779</v>
      </c>
      <c r="H1322" s="46" t="s">
        <v>2129</v>
      </c>
      <c r="I1322" s="45" t="s">
        <v>1633</v>
      </c>
      <c r="J1322" s="59">
        <v>46357</v>
      </c>
      <c r="K1322" s="72">
        <v>0</v>
      </c>
      <c r="L1322" s="72">
        <v>0</v>
      </c>
      <c r="M1322" s="72">
        <f>IFERROR(VLOOKUP(C1322,'CapEx by WBS and CSA'!$A$3:$P$372,16,FALSE),0)</f>
        <v>0</v>
      </c>
      <c r="N1322" s="71"/>
      <c r="O1322" s="45" t="s">
        <v>2108</v>
      </c>
      <c r="P1322" s="45" t="s">
        <v>3258</v>
      </c>
    </row>
    <row r="1323" spans="1:16" s="41" customFormat="1" x14ac:dyDescent="0.25">
      <c r="A1323" s="41">
        <f>IFERROR(VLOOKUP($C1323,'CapEx by WBS and CSA'!$A$3:$C$372,2,FALSE),0)</f>
        <v>0</v>
      </c>
      <c r="B1323" s="41">
        <f>IFERROR(VLOOKUP($C1323,'CapEx by WBS and CSA'!$A$3:$C$372,3,FALSE),0)</f>
        <v>0</v>
      </c>
      <c r="C1323" s="46" t="s">
        <v>3275</v>
      </c>
      <c r="D1323" s="46">
        <v>4022</v>
      </c>
      <c r="E1323" s="46" t="s">
        <v>1178</v>
      </c>
      <c r="F1323" s="46" t="s">
        <v>1112</v>
      </c>
      <c r="G1323" s="46" t="s">
        <v>779</v>
      </c>
      <c r="H1323" s="46" t="s">
        <v>2129</v>
      </c>
      <c r="I1323" s="45" t="s">
        <v>1633</v>
      </c>
      <c r="J1323" s="59">
        <v>46357</v>
      </c>
      <c r="K1323" s="72">
        <v>0</v>
      </c>
      <c r="L1323" s="72">
        <v>0</v>
      </c>
      <c r="M1323" s="72">
        <f>IFERROR(VLOOKUP(C1323,'CapEx by WBS and CSA'!$A$3:$P$372,16,FALSE),0)</f>
        <v>0</v>
      </c>
      <c r="N1323" s="71"/>
      <c r="O1323" s="45" t="s">
        <v>2108</v>
      </c>
      <c r="P1323" s="45" t="s">
        <v>3258</v>
      </c>
    </row>
    <row r="1324" spans="1:16" s="41" customFormat="1" x14ac:dyDescent="0.25">
      <c r="A1324" s="41">
        <f>IFERROR(VLOOKUP($C1324,'CapEx by WBS and CSA'!$A$3:$C$372,2,FALSE),0)</f>
        <v>0</v>
      </c>
      <c r="B1324" s="41">
        <f>IFERROR(VLOOKUP($C1324,'CapEx by WBS and CSA'!$A$3:$C$372,3,FALSE),0)</f>
        <v>0</v>
      </c>
      <c r="C1324" s="46" t="s">
        <v>3276</v>
      </c>
      <c r="D1324" s="46">
        <v>4022</v>
      </c>
      <c r="E1324" s="46" t="s">
        <v>1178</v>
      </c>
      <c r="F1324" s="46" t="s">
        <v>1112</v>
      </c>
      <c r="G1324" s="46" t="s">
        <v>779</v>
      </c>
      <c r="H1324" s="46" t="s">
        <v>2129</v>
      </c>
      <c r="I1324" s="45" t="s">
        <v>1633</v>
      </c>
      <c r="J1324" s="59">
        <v>46357</v>
      </c>
      <c r="K1324" s="72">
        <v>0</v>
      </c>
      <c r="L1324" s="72">
        <v>0</v>
      </c>
      <c r="M1324" s="72">
        <f>IFERROR(VLOOKUP(C1324,'CapEx by WBS and CSA'!$A$3:$P$372,16,FALSE),0)</f>
        <v>0</v>
      </c>
      <c r="N1324" s="71"/>
      <c r="O1324" s="45" t="s">
        <v>2108</v>
      </c>
      <c r="P1324" s="45" t="s">
        <v>3258</v>
      </c>
    </row>
    <row r="1325" spans="1:16" s="41" customFormat="1" x14ac:dyDescent="0.25">
      <c r="A1325" s="41">
        <f>IFERROR(VLOOKUP($C1325,'CapEx by WBS and CSA'!$A$3:$C$372,2,FALSE),0)</f>
        <v>0</v>
      </c>
      <c r="B1325" s="41">
        <f>IFERROR(VLOOKUP($C1325,'CapEx by WBS and CSA'!$A$3:$C$372,3,FALSE),0)</f>
        <v>0</v>
      </c>
      <c r="C1325" s="46" t="s">
        <v>3277</v>
      </c>
      <c r="D1325" s="46">
        <v>4022</v>
      </c>
      <c r="E1325" s="46" t="s">
        <v>1178</v>
      </c>
      <c r="F1325" s="46" t="s">
        <v>1112</v>
      </c>
      <c r="G1325" s="46" t="s">
        <v>779</v>
      </c>
      <c r="H1325" s="46" t="s">
        <v>2129</v>
      </c>
      <c r="I1325" s="45" t="s">
        <v>1633</v>
      </c>
      <c r="J1325" s="59">
        <v>46357</v>
      </c>
      <c r="K1325" s="72">
        <v>0</v>
      </c>
      <c r="L1325" s="72">
        <v>0</v>
      </c>
      <c r="M1325" s="72">
        <f>IFERROR(VLOOKUP(C1325,'CapEx by WBS and CSA'!$A$3:$P$372,16,FALSE),0)</f>
        <v>0</v>
      </c>
      <c r="N1325" s="71"/>
      <c r="O1325" s="45" t="s">
        <v>2108</v>
      </c>
      <c r="P1325" s="45" t="s">
        <v>3258</v>
      </c>
    </row>
    <row r="1326" spans="1:16" s="41" customFormat="1" x14ac:dyDescent="0.25">
      <c r="A1326" s="41">
        <f>IFERROR(VLOOKUP($C1326,'CapEx by WBS and CSA'!$A$3:$C$372,2,FALSE),0)</f>
        <v>0</v>
      </c>
      <c r="B1326" s="41">
        <f>IFERROR(VLOOKUP($C1326,'CapEx by WBS and CSA'!$A$3:$C$372,3,FALSE),0)</f>
        <v>0</v>
      </c>
      <c r="C1326" s="46" t="s">
        <v>3278</v>
      </c>
      <c r="D1326" s="46">
        <v>4022</v>
      </c>
      <c r="E1326" s="46" t="s">
        <v>1178</v>
      </c>
      <c r="F1326" s="46" t="s">
        <v>1112</v>
      </c>
      <c r="G1326" s="46" t="s">
        <v>779</v>
      </c>
      <c r="H1326" s="46" t="s">
        <v>2129</v>
      </c>
      <c r="I1326" s="45" t="s">
        <v>1633</v>
      </c>
      <c r="J1326" s="59">
        <v>46357</v>
      </c>
      <c r="K1326" s="72">
        <v>0</v>
      </c>
      <c r="L1326" s="72">
        <v>0</v>
      </c>
      <c r="M1326" s="72">
        <f>IFERROR(VLOOKUP(C1326,'CapEx by WBS and CSA'!$A$3:$P$372,16,FALSE),0)</f>
        <v>0</v>
      </c>
      <c r="N1326" s="71"/>
      <c r="O1326" s="45" t="s">
        <v>2108</v>
      </c>
      <c r="P1326" s="45" t="s">
        <v>3258</v>
      </c>
    </row>
    <row r="1327" spans="1:16" s="41" customFormat="1" x14ac:dyDescent="0.25">
      <c r="A1327" s="41">
        <f>IFERROR(VLOOKUP($C1327,'CapEx by WBS and CSA'!$A$3:$C$372,2,FALSE),0)</f>
        <v>0</v>
      </c>
      <c r="B1327" s="41">
        <f>IFERROR(VLOOKUP($C1327,'CapEx by WBS and CSA'!$A$3:$C$372,3,FALSE),0)</f>
        <v>0</v>
      </c>
      <c r="C1327" s="46" t="s">
        <v>3279</v>
      </c>
      <c r="D1327" s="46">
        <v>4022</v>
      </c>
      <c r="E1327" s="46" t="s">
        <v>1178</v>
      </c>
      <c r="F1327" s="46" t="s">
        <v>1112</v>
      </c>
      <c r="G1327" s="46" t="s">
        <v>779</v>
      </c>
      <c r="H1327" s="46" t="s">
        <v>2129</v>
      </c>
      <c r="I1327" s="45" t="s">
        <v>1633</v>
      </c>
      <c r="J1327" s="59">
        <v>46357</v>
      </c>
      <c r="K1327" s="72">
        <v>0</v>
      </c>
      <c r="L1327" s="72">
        <v>0</v>
      </c>
      <c r="M1327" s="72">
        <f>IFERROR(VLOOKUP(C1327,'CapEx by WBS and CSA'!$A$3:$P$372,16,FALSE),0)</f>
        <v>0</v>
      </c>
      <c r="N1327" s="71"/>
      <c r="O1327" s="45" t="s">
        <v>2108</v>
      </c>
      <c r="P1327" s="45" t="s">
        <v>3258</v>
      </c>
    </row>
    <row r="1328" spans="1:16" s="41" customFormat="1" x14ac:dyDescent="0.25">
      <c r="A1328" s="41">
        <f>IFERROR(VLOOKUP($C1328,'CapEx by WBS and CSA'!$A$3:$C$372,2,FALSE),0)</f>
        <v>0</v>
      </c>
      <c r="B1328" s="41">
        <f>IFERROR(VLOOKUP($C1328,'CapEx by WBS and CSA'!$A$3:$C$372,3,FALSE),0)</f>
        <v>0</v>
      </c>
      <c r="C1328" s="46" t="s">
        <v>3280</v>
      </c>
      <c r="D1328" s="46">
        <v>4407</v>
      </c>
      <c r="E1328" s="46" t="s">
        <v>1290</v>
      </c>
      <c r="F1328" s="46" t="s">
        <v>1290</v>
      </c>
      <c r="G1328" s="46" t="s">
        <v>711</v>
      </c>
      <c r="H1328" s="46" t="s">
        <v>2117</v>
      </c>
      <c r="I1328" s="45" t="s">
        <v>1650</v>
      </c>
      <c r="J1328" s="59" t="s">
        <v>1651</v>
      </c>
      <c r="K1328" s="72">
        <v>0</v>
      </c>
      <c r="L1328" s="72">
        <v>0</v>
      </c>
      <c r="M1328" s="72">
        <f>IFERROR(VLOOKUP(C1328,'CapEx by WBS and CSA'!$A$3:$P$372,16,FALSE),0)</f>
        <v>0</v>
      </c>
      <c r="N1328" s="45" t="s">
        <v>2094</v>
      </c>
      <c r="O1328" s="45" t="s">
        <v>2091</v>
      </c>
      <c r="P1328" s="71"/>
    </row>
    <row r="1329" spans="1:16" s="41" customFormat="1" x14ac:dyDescent="0.25">
      <c r="A1329" s="41">
        <f>IFERROR(VLOOKUP($C1329,'CapEx by WBS and CSA'!$A$3:$C$372,2,FALSE),0)</f>
        <v>0</v>
      </c>
      <c r="B1329" s="41">
        <f>IFERROR(VLOOKUP($C1329,'CapEx by WBS and CSA'!$A$3:$C$372,3,FALSE),0)</f>
        <v>0</v>
      </c>
      <c r="C1329" s="46" t="s">
        <v>3281</v>
      </c>
      <c r="D1329" s="46">
        <v>3015</v>
      </c>
      <c r="E1329" s="46" t="s">
        <v>1068</v>
      </c>
      <c r="F1329" s="46" t="s">
        <v>868</v>
      </c>
      <c r="G1329" s="46" t="s">
        <v>868</v>
      </c>
      <c r="H1329" s="46" t="s">
        <v>2117</v>
      </c>
      <c r="I1329" s="45" t="s">
        <v>1633</v>
      </c>
      <c r="J1329" s="59">
        <v>44228</v>
      </c>
      <c r="K1329" s="72">
        <v>0</v>
      </c>
      <c r="L1329" s="72">
        <v>0</v>
      </c>
      <c r="M1329" s="72">
        <f>IFERROR(VLOOKUP(C1329,'CapEx by WBS and CSA'!$A$3:$P$372,16,FALSE),0)</f>
        <v>0</v>
      </c>
      <c r="N1329" s="45" t="s">
        <v>2094</v>
      </c>
      <c r="O1329" s="45" t="s">
        <v>2091</v>
      </c>
      <c r="P1329" s="71"/>
    </row>
    <row r="1330" spans="1:16" s="41" customFormat="1" x14ac:dyDescent="0.25">
      <c r="A1330" s="41">
        <f>IFERROR(VLOOKUP($C1330,'CapEx by WBS and CSA'!$A$3:$C$372,2,FALSE),0)</f>
        <v>0</v>
      </c>
      <c r="B1330" s="41">
        <f>IFERROR(VLOOKUP($C1330,'CapEx by WBS and CSA'!$A$3:$C$372,3,FALSE),0)</f>
        <v>0</v>
      </c>
      <c r="C1330" s="46" t="s">
        <v>3282</v>
      </c>
      <c r="D1330" s="46">
        <v>3015</v>
      </c>
      <c r="E1330" s="46" t="s">
        <v>1068</v>
      </c>
      <c r="F1330" s="46" t="s">
        <v>868</v>
      </c>
      <c r="G1330" s="46" t="s">
        <v>868</v>
      </c>
      <c r="H1330" s="46" t="s">
        <v>2093</v>
      </c>
      <c r="I1330" s="45" t="s">
        <v>1633</v>
      </c>
      <c r="J1330" s="59">
        <v>44228</v>
      </c>
      <c r="K1330" s="72">
        <v>-34407.67</v>
      </c>
      <c r="L1330" s="72">
        <v>0</v>
      </c>
      <c r="M1330" s="72">
        <f>IFERROR(VLOOKUP(C1330,'CapEx by WBS and CSA'!$A$3:$P$372,16,FALSE),0)</f>
        <v>0</v>
      </c>
      <c r="N1330" s="45" t="s">
        <v>2094</v>
      </c>
      <c r="O1330" s="45" t="s">
        <v>2091</v>
      </c>
      <c r="P1330" s="71"/>
    </row>
    <row r="1331" spans="1:16" s="41" customFormat="1" x14ac:dyDescent="0.25">
      <c r="A1331" s="41" t="str">
        <f>IFERROR(VLOOKUP($C1331,'CapEx by WBS and CSA'!$A$3:$C$372,2,FALSE),0)</f>
        <v>CSA0140</v>
      </c>
      <c r="B1331" s="41" t="str">
        <f>IFERROR(VLOOKUP($C1331,'CapEx by WBS and CSA'!$A$3:$C$372,3,FALSE),0)</f>
        <v>Street &amp; Area Lighting Services</v>
      </c>
      <c r="C1331" s="46" t="s">
        <v>442</v>
      </c>
      <c r="D1331" s="46">
        <v>3515</v>
      </c>
      <c r="E1331" s="46" t="s">
        <v>1149</v>
      </c>
      <c r="F1331" s="46" t="s">
        <v>868</v>
      </c>
      <c r="G1331" s="46" t="s">
        <v>868</v>
      </c>
      <c r="H1331" s="46" t="s">
        <v>2117</v>
      </c>
      <c r="I1331" s="45" t="s">
        <v>1650</v>
      </c>
      <c r="J1331" s="59" t="s">
        <v>1651</v>
      </c>
      <c r="K1331" s="72">
        <v>4409334.33</v>
      </c>
      <c r="L1331" s="72">
        <v>5654260.3505752003</v>
      </c>
      <c r="M1331" s="72">
        <f>IFERROR(VLOOKUP(C1331,'CapEx by WBS and CSA'!$A$3:$P$372,16,FALSE),0)</f>
        <v>20422000.958152823</v>
      </c>
      <c r="N1331" s="71"/>
      <c r="O1331" s="45" t="s">
        <v>2146</v>
      </c>
      <c r="P1331" s="45" t="s">
        <v>3012</v>
      </c>
    </row>
    <row r="1332" spans="1:16" s="41" customFormat="1" x14ac:dyDescent="0.25">
      <c r="A1332" s="41" t="str">
        <f>IFERROR(VLOOKUP($C1332,'CapEx by WBS and CSA'!$A$3:$C$372,2,FALSE),0)</f>
        <v>CSA0141</v>
      </c>
      <c r="B1332" s="41" t="str">
        <f>IFERROR(VLOOKUP($C1332,'CapEx by WBS and CSA'!$A$3:$C$372,3,FALSE),0)</f>
        <v>Street Light Replacement</v>
      </c>
      <c r="C1332" s="46" t="s">
        <v>443</v>
      </c>
      <c r="D1332" s="46">
        <v>3515</v>
      </c>
      <c r="E1332" s="46" t="s">
        <v>1149</v>
      </c>
      <c r="F1332" s="46" t="s">
        <v>868</v>
      </c>
      <c r="G1332" s="46" t="s">
        <v>868</v>
      </c>
      <c r="H1332" s="46" t="s">
        <v>2089</v>
      </c>
      <c r="I1332" s="45" t="s">
        <v>1638</v>
      </c>
      <c r="J1332" s="56" t="s">
        <v>2932</v>
      </c>
      <c r="K1332" s="72">
        <v>1613794.6300000001</v>
      </c>
      <c r="L1332" s="72">
        <v>2117327.7666035998</v>
      </c>
      <c r="M1332" s="72">
        <f>IFERROR(VLOOKUP(C1332,'CapEx by WBS and CSA'!$A$3:$P$372,16,FALSE),0)</f>
        <v>16143350.000000004</v>
      </c>
      <c r="N1332" s="45" t="s">
        <v>2667</v>
      </c>
      <c r="O1332" s="45" t="s">
        <v>2091</v>
      </c>
      <c r="P1332" s="45" t="s">
        <v>3012</v>
      </c>
    </row>
    <row r="1333" spans="1:16" s="41" customFormat="1" x14ac:dyDescent="0.25">
      <c r="A1333" s="41" t="str">
        <f>IFERROR(VLOOKUP($C1333,'CapEx by WBS and CSA'!$A$3:$C$372,2,FALSE),0)</f>
        <v>CSA0139</v>
      </c>
      <c r="B1333" s="41" t="str">
        <f>IFERROR(VLOOKUP($C1333,'CapEx by WBS and CSA'!$A$3:$C$372,3,FALSE),0)</f>
        <v>Smart Street Lighting</v>
      </c>
      <c r="C1333" s="48" t="s">
        <v>444</v>
      </c>
      <c r="D1333" s="46">
        <v>3515</v>
      </c>
      <c r="E1333" s="46" t="s">
        <v>1149</v>
      </c>
      <c r="F1333" s="46" t="s">
        <v>868</v>
      </c>
      <c r="G1333" s="46" t="s">
        <v>868</v>
      </c>
      <c r="H1333" s="46" t="s">
        <v>2129</v>
      </c>
      <c r="I1333" s="45" t="s">
        <v>1638</v>
      </c>
      <c r="J1333" s="59" t="s">
        <v>3283</v>
      </c>
      <c r="K1333" s="72">
        <v>2511253.89</v>
      </c>
      <c r="L1333" s="72">
        <v>269723.9999997</v>
      </c>
      <c r="M1333" s="72">
        <f>IFERROR(VLOOKUP(C1333,'CapEx by WBS and CSA'!$A$3:$P$372,16,FALSE),0)</f>
        <v>25057336.358936496</v>
      </c>
      <c r="N1333" s="45" t="s">
        <v>3284</v>
      </c>
      <c r="O1333" s="45" t="s">
        <v>2146</v>
      </c>
      <c r="P1333" s="45" t="s">
        <v>3012</v>
      </c>
    </row>
    <row r="1334" spans="1:16" s="41" customFormat="1" x14ac:dyDescent="0.25">
      <c r="A1334" s="41" t="str">
        <f>IFERROR(VLOOKUP($C1334,'CapEx by WBS and CSA'!$A$3:$C$372,2,FALSE),0)</f>
        <v>CSA0178</v>
      </c>
      <c r="B1334" s="41" t="str">
        <f>IFERROR(VLOOKUP($C1334,'CapEx by WBS and CSA'!$A$3:$C$372,3,FALSE),0)</f>
        <v>Wireless &amp; Wireline Construction</v>
      </c>
      <c r="C1334" s="46" t="s">
        <v>445</v>
      </c>
      <c r="D1334" s="46">
        <v>3515</v>
      </c>
      <c r="E1334" s="46" t="s">
        <v>1149</v>
      </c>
      <c r="F1334" s="46" t="s">
        <v>868</v>
      </c>
      <c r="G1334" s="46" t="s">
        <v>868</v>
      </c>
      <c r="H1334" s="46" t="s">
        <v>2089</v>
      </c>
      <c r="I1334" s="45" t="s">
        <v>1638</v>
      </c>
      <c r="J1334" s="59" t="s">
        <v>3285</v>
      </c>
      <c r="K1334" s="72">
        <v>1679304.1600000001</v>
      </c>
      <c r="L1334" s="72">
        <v>3644307.6848032</v>
      </c>
      <c r="M1334" s="72">
        <f>IFERROR(VLOOKUP(C1334,'CapEx by WBS and CSA'!$A$3:$P$372,16,FALSE),0)</f>
        <v>30435332.903312664</v>
      </c>
      <c r="N1334" s="71"/>
      <c r="O1334" s="45" t="s">
        <v>2146</v>
      </c>
      <c r="P1334" s="45" t="s">
        <v>3012</v>
      </c>
    </row>
    <row r="1335" spans="1:16" s="41" customFormat="1" x14ac:dyDescent="0.25">
      <c r="A1335" s="41">
        <f>IFERROR(VLOOKUP($C1335,'CapEx by WBS and CSA'!$A$3:$C$372,2,FALSE),0)</f>
        <v>0</v>
      </c>
      <c r="B1335" s="41">
        <f>IFERROR(VLOOKUP($C1335,'CapEx by WBS and CSA'!$A$3:$C$372,3,FALSE),0)</f>
        <v>0</v>
      </c>
      <c r="C1335" s="48" t="s">
        <v>3286</v>
      </c>
      <c r="D1335" s="46">
        <v>1436</v>
      </c>
      <c r="E1335" s="46" t="s">
        <v>943</v>
      </c>
      <c r="F1335" s="46" t="s">
        <v>868</v>
      </c>
      <c r="G1335" s="46" t="s">
        <v>868</v>
      </c>
      <c r="H1335" s="46" t="s">
        <v>2089</v>
      </c>
      <c r="I1335" s="45" t="s">
        <v>1633</v>
      </c>
      <c r="J1335" s="59">
        <v>45170</v>
      </c>
      <c r="K1335" s="72">
        <v>-140704.20000000001</v>
      </c>
      <c r="L1335" s="72">
        <v>0</v>
      </c>
      <c r="M1335" s="72">
        <f>IFERROR(VLOOKUP(C1335,'CapEx by WBS and CSA'!$A$3:$P$372,16,FALSE),0)</f>
        <v>0</v>
      </c>
      <c r="N1335" s="45" t="s">
        <v>3287</v>
      </c>
      <c r="O1335" s="45" t="s">
        <v>2146</v>
      </c>
      <c r="P1335" s="45" t="s">
        <v>3288</v>
      </c>
    </row>
    <row r="1336" spans="1:16" s="41" customFormat="1" x14ac:dyDescent="0.25">
      <c r="A1336" s="41">
        <f>IFERROR(VLOOKUP($C1336,'CapEx by WBS and CSA'!$A$3:$C$372,2,FALSE),0)</f>
        <v>0</v>
      </c>
      <c r="B1336" s="41">
        <f>IFERROR(VLOOKUP($C1336,'CapEx by WBS and CSA'!$A$3:$C$372,3,FALSE),0)</f>
        <v>0</v>
      </c>
      <c r="C1336" s="48" t="s">
        <v>3289</v>
      </c>
      <c r="D1336" s="46">
        <v>1436</v>
      </c>
      <c r="E1336" s="46" t="s">
        <v>943</v>
      </c>
      <c r="F1336" s="46" t="s">
        <v>868</v>
      </c>
      <c r="G1336" s="46" t="s">
        <v>868</v>
      </c>
      <c r="H1336" s="46" t="s">
        <v>2089</v>
      </c>
      <c r="I1336" s="45" t="s">
        <v>1638</v>
      </c>
      <c r="J1336" s="56" t="s">
        <v>3290</v>
      </c>
      <c r="K1336" s="72">
        <v>-928.22</v>
      </c>
      <c r="L1336" s="72">
        <v>0</v>
      </c>
      <c r="M1336" s="72">
        <f>IFERROR(VLOOKUP(C1336,'CapEx by WBS and CSA'!$A$3:$P$372,16,FALSE),0)</f>
        <v>0</v>
      </c>
      <c r="N1336" s="45" t="s">
        <v>3291</v>
      </c>
      <c r="O1336" s="45" t="s">
        <v>2146</v>
      </c>
      <c r="P1336" s="45" t="s">
        <v>3292</v>
      </c>
    </row>
    <row r="1337" spans="1:16" s="41" customFormat="1" x14ac:dyDescent="0.25">
      <c r="A1337" s="41">
        <f>IFERROR(VLOOKUP($C1337,'CapEx by WBS and CSA'!$A$3:$C$372,2,FALSE),0)</f>
        <v>0</v>
      </c>
      <c r="B1337" s="41">
        <f>IFERROR(VLOOKUP($C1337,'CapEx by WBS and CSA'!$A$3:$C$372,3,FALSE),0)</f>
        <v>0</v>
      </c>
      <c r="C1337" s="46" t="s">
        <v>3293</v>
      </c>
      <c r="D1337" s="46">
        <v>1437</v>
      </c>
      <c r="E1337" s="46" t="s">
        <v>947</v>
      </c>
      <c r="F1337" s="46" t="s">
        <v>868</v>
      </c>
      <c r="G1337" s="46" t="s">
        <v>868</v>
      </c>
      <c r="H1337" s="46" t="s">
        <v>2293</v>
      </c>
      <c r="I1337" s="45" t="s">
        <v>1633</v>
      </c>
      <c r="J1337" s="59">
        <v>44044</v>
      </c>
      <c r="K1337" s="72">
        <v>0</v>
      </c>
      <c r="L1337" s="72">
        <v>0</v>
      </c>
      <c r="M1337" s="72">
        <f>IFERROR(VLOOKUP(C1337,'CapEx by WBS and CSA'!$A$3:$P$372,16,FALSE),0)</f>
        <v>0</v>
      </c>
      <c r="N1337" s="45" t="s">
        <v>2094</v>
      </c>
      <c r="O1337" s="45" t="s">
        <v>2091</v>
      </c>
      <c r="P1337" s="71"/>
    </row>
    <row r="1338" spans="1:16" s="41" customFormat="1" x14ac:dyDescent="0.25">
      <c r="A1338" s="41" t="str">
        <f>IFERROR(VLOOKUP($C1338,'CapEx by WBS and CSA'!$A$3:$C$372,2,FALSE),0)</f>
        <v>CSA0172</v>
      </c>
      <c r="B1338" s="41" t="str">
        <f>IFERROR(VLOOKUP($C1338,'CapEx by WBS and CSA'!$A$3:$C$372,3,FALSE),0)</f>
        <v>Up &amp; Go Electric</v>
      </c>
      <c r="C1338" s="46" t="s">
        <v>446</v>
      </c>
      <c r="D1338" s="46">
        <v>1437</v>
      </c>
      <c r="E1338" s="46" t="s">
        <v>947</v>
      </c>
      <c r="F1338" s="46" t="s">
        <v>868</v>
      </c>
      <c r="G1338" s="46" t="s">
        <v>868</v>
      </c>
      <c r="H1338" s="46" t="s">
        <v>2129</v>
      </c>
      <c r="I1338" s="45" t="s">
        <v>1633</v>
      </c>
      <c r="J1338" s="59">
        <v>45444</v>
      </c>
      <c r="K1338" s="72">
        <v>890775.29</v>
      </c>
      <c r="L1338" s="72">
        <v>1338089.8371584001</v>
      </c>
      <c r="M1338" s="72">
        <f>IFERROR(VLOOKUP(C1338,'CapEx by WBS and CSA'!$A$3:$P$372,16,FALSE),0)</f>
        <v>829223.98816399428</v>
      </c>
      <c r="N1338" s="71"/>
      <c r="O1338" s="45" t="s">
        <v>2146</v>
      </c>
      <c r="P1338" s="45" t="s">
        <v>3294</v>
      </c>
    </row>
    <row r="1339" spans="1:16" s="41" customFormat="1" x14ac:dyDescent="0.25">
      <c r="A1339" s="41" t="str">
        <f>IFERROR(VLOOKUP($C1339,'CapEx by WBS and CSA'!$A$3:$C$372,2,FALSE),0)</f>
        <v>CSA0169</v>
      </c>
      <c r="B1339" s="41" t="str">
        <f>IFERROR(VLOOKUP($C1339,'CapEx by WBS and CSA'!$A$3:$C$372,3,FALSE),0)</f>
        <v>Transportation Electrification Plan</v>
      </c>
      <c r="C1339" s="46" t="s">
        <v>448</v>
      </c>
      <c r="D1339" s="46">
        <v>9853</v>
      </c>
      <c r="E1339" s="46" t="s">
        <v>947</v>
      </c>
      <c r="F1339" s="46" t="s">
        <v>868</v>
      </c>
      <c r="G1339" s="46" t="s">
        <v>868</v>
      </c>
      <c r="H1339" s="46" t="s">
        <v>2100</v>
      </c>
      <c r="I1339" s="45" t="s">
        <v>1650</v>
      </c>
      <c r="J1339" s="59" t="s">
        <v>1651</v>
      </c>
      <c r="K1339" s="72">
        <v>0</v>
      </c>
      <c r="L1339" s="72">
        <v>3081158.3306616</v>
      </c>
      <c r="M1339" s="72">
        <f>IFERROR(VLOOKUP(C1339,'CapEx by WBS and CSA'!$A$3:$P$372,16,FALSE),0)</f>
        <v>20829391.168124832</v>
      </c>
      <c r="N1339" s="71"/>
      <c r="O1339" s="45" t="s">
        <v>2146</v>
      </c>
      <c r="P1339" s="45" t="s">
        <v>3294</v>
      </c>
    </row>
    <row r="1340" spans="1:16" s="41" customFormat="1" x14ac:dyDescent="0.25">
      <c r="A1340" s="41" t="str">
        <f>IFERROR(VLOOKUP($C1340,'CapEx by WBS and CSA'!$A$3:$C$372,2,FALSE),0)</f>
        <v>CSA0169</v>
      </c>
      <c r="B1340" s="41" t="str">
        <f>IFERROR(VLOOKUP($C1340,'CapEx by WBS and CSA'!$A$3:$C$372,3,FALSE),0)</f>
        <v>Transportation Electrification Plan</v>
      </c>
      <c r="C1340" s="46" t="s">
        <v>450</v>
      </c>
      <c r="D1340" s="46">
        <v>9853</v>
      </c>
      <c r="E1340" s="46" t="s">
        <v>947</v>
      </c>
      <c r="F1340" s="46" t="s">
        <v>868</v>
      </c>
      <c r="G1340" s="46" t="s">
        <v>868</v>
      </c>
      <c r="H1340" s="46" t="s">
        <v>2100</v>
      </c>
      <c r="I1340" s="45" t="s">
        <v>1650</v>
      </c>
      <c r="J1340" s="59" t="s">
        <v>1651</v>
      </c>
      <c r="K1340" s="72">
        <v>418129.13</v>
      </c>
      <c r="L1340" s="72">
        <v>7189369.4382108003</v>
      </c>
      <c r="M1340" s="72">
        <f>IFERROR(VLOOKUP(C1340,'CapEx by WBS and CSA'!$A$3:$P$372,16,FALSE),0)</f>
        <v>48601913.462641045</v>
      </c>
      <c r="N1340" s="71"/>
      <c r="O1340" s="45" t="s">
        <v>2146</v>
      </c>
      <c r="P1340" s="45" t="s">
        <v>3294</v>
      </c>
    </row>
    <row r="1341" spans="1:16" s="41" customFormat="1" x14ac:dyDescent="0.25">
      <c r="A1341" s="41">
        <f>IFERROR(VLOOKUP($C1341,'CapEx by WBS and CSA'!$A$3:$C$372,2,FALSE),0)</f>
        <v>0</v>
      </c>
      <c r="B1341" s="41">
        <f>IFERROR(VLOOKUP($C1341,'CapEx by WBS and CSA'!$A$3:$C$372,3,FALSE),0)</f>
        <v>0</v>
      </c>
      <c r="C1341" s="46" t="s">
        <v>3295</v>
      </c>
      <c r="D1341" s="46">
        <v>1436</v>
      </c>
      <c r="E1341" s="46" t="s">
        <v>943</v>
      </c>
      <c r="F1341" s="46" t="s">
        <v>868</v>
      </c>
      <c r="G1341" s="46" t="s">
        <v>868</v>
      </c>
      <c r="H1341" s="46" t="s">
        <v>2089</v>
      </c>
      <c r="I1341" s="45" t="s">
        <v>1650</v>
      </c>
      <c r="J1341" s="59" t="s">
        <v>1651</v>
      </c>
      <c r="K1341" s="72">
        <v>0</v>
      </c>
      <c r="L1341" s="72">
        <v>0</v>
      </c>
      <c r="M1341" s="72">
        <f>IFERROR(VLOOKUP(C1341,'CapEx by WBS and CSA'!$A$3:$P$372,16,FALSE),0)</f>
        <v>0</v>
      </c>
      <c r="N1341" s="45" t="s">
        <v>2094</v>
      </c>
      <c r="O1341" s="45" t="s">
        <v>2091</v>
      </c>
      <c r="P1341" s="71"/>
    </row>
    <row r="1342" spans="1:16" s="41" customFormat="1" x14ac:dyDescent="0.25">
      <c r="A1342" s="41">
        <f>IFERROR(VLOOKUP($C1342,'CapEx by WBS and CSA'!$A$3:$C$372,2,FALSE),0)</f>
        <v>0</v>
      </c>
      <c r="B1342" s="41">
        <f>IFERROR(VLOOKUP($C1342,'CapEx by WBS and CSA'!$A$3:$C$372,3,FALSE),0)</f>
        <v>0</v>
      </c>
      <c r="C1342" s="48" t="s">
        <v>3296</v>
      </c>
      <c r="D1342" s="46">
        <v>1436</v>
      </c>
      <c r="E1342" s="46" t="s">
        <v>943</v>
      </c>
      <c r="F1342" s="46" t="s">
        <v>868</v>
      </c>
      <c r="G1342" s="46" t="s">
        <v>868</v>
      </c>
      <c r="H1342" s="46" t="s">
        <v>2100</v>
      </c>
      <c r="I1342" s="45" t="s">
        <v>1633</v>
      </c>
      <c r="J1342" s="59">
        <v>45261</v>
      </c>
      <c r="K1342" s="72">
        <v>3392.9000000000005</v>
      </c>
      <c r="L1342" s="72">
        <v>0</v>
      </c>
      <c r="M1342" s="72">
        <f>IFERROR(VLOOKUP(C1342,'CapEx by WBS and CSA'!$A$3:$P$372,16,FALSE),0)</f>
        <v>0</v>
      </c>
      <c r="N1342" s="45" t="s">
        <v>3291</v>
      </c>
      <c r="O1342" s="45" t="s">
        <v>2146</v>
      </c>
      <c r="P1342" s="45" t="s">
        <v>3297</v>
      </c>
    </row>
    <row r="1343" spans="1:16" s="41" customFormat="1" x14ac:dyDescent="0.25">
      <c r="A1343" s="41">
        <f>IFERROR(VLOOKUP($C1343,'CapEx by WBS and CSA'!$A$3:$C$372,2,FALSE),0)</f>
        <v>0</v>
      </c>
      <c r="B1343" s="41">
        <f>IFERROR(VLOOKUP($C1343,'CapEx by WBS and CSA'!$A$3:$C$372,3,FALSE),0)</f>
        <v>0</v>
      </c>
      <c r="C1343" s="46" t="s">
        <v>3298</v>
      </c>
      <c r="D1343" s="46">
        <v>1436</v>
      </c>
      <c r="E1343" s="46" t="s">
        <v>943</v>
      </c>
      <c r="F1343" s="46" t="s">
        <v>868</v>
      </c>
      <c r="G1343" s="46" t="s">
        <v>868</v>
      </c>
      <c r="H1343" s="46" t="s">
        <v>2129</v>
      </c>
      <c r="I1343" s="45" t="s">
        <v>1633</v>
      </c>
      <c r="J1343" s="59">
        <v>44409</v>
      </c>
      <c r="K1343" s="72">
        <v>0</v>
      </c>
      <c r="L1343" s="72">
        <v>0</v>
      </c>
      <c r="M1343" s="72">
        <f>IFERROR(VLOOKUP(C1343,'CapEx by WBS and CSA'!$A$3:$P$372,16,FALSE),0)</f>
        <v>0</v>
      </c>
      <c r="N1343" s="45" t="s">
        <v>2094</v>
      </c>
      <c r="O1343" s="45" t="s">
        <v>2091</v>
      </c>
      <c r="P1343" s="71"/>
    </row>
    <row r="1344" spans="1:16" s="41" customFormat="1" x14ac:dyDescent="0.25">
      <c r="A1344" s="41" t="str">
        <f>IFERROR(VLOOKUP($C1344,'CapEx by WBS and CSA'!$A$3:$C$372,2,FALSE),0)</f>
        <v>CSA0027</v>
      </c>
      <c r="B1344" s="41" t="str">
        <f>IFERROR(VLOOKUP($C1344,'CapEx by WBS and CSA'!$A$3:$C$372,3,FALSE),0)</f>
        <v>Community Solar</v>
      </c>
      <c r="C1344" s="48" t="s">
        <v>451</v>
      </c>
      <c r="D1344" s="46">
        <v>1437</v>
      </c>
      <c r="E1344" s="46" t="s">
        <v>947</v>
      </c>
      <c r="F1344" s="46" t="s">
        <v>868</v>
      </c>
      <c r="G1344" s="46" t="s">
        <v>868</v>
      </c>
      <c r="H1344" s="46" t="s">
        <v>2113</v>
      </c>
      <c r="I1344" s="45" t="s">
        <v>1638</v>
      </c>
      <c r="J1344" s="56" t="s">
        <v>3290</v>
      </c>
      <c r="K1344" s="72">
        <v>137272.16</v>
      </c>
      <c r="L1344" s="72">
        <v>3749822.0597238</v>
      </c>
      <c r="M1344" s="72">
        <f>IFERROR(VLOOKUP(C1344,'CapEx by WBS and CSA'!$A$3:$P$372,16,FALSE),0)</f>
        <v>13910813.251755146</v>
      </c>
      <c r="N1344" s="63" t="s">
        <v>3299</v>
      </c>
      <c r="O1344" s="45" t="s">
        <v>2146</v>
      </c>
      <c r="P1344" s="45" t="s">
        <v>3300</v>
      </c>
    </row>
    <row r="1345" spans="1:16" s="41" customFormat="1" x14ac:dyDescent="0.25">
      <c r="A1345" s="41">
        <f>IFERROR(VLOOKUP($C1345,'CapEx by WBS and CSA'!$A$3:$C$372,2,FALSE),0)</f>
        <v>0</v>
      </c>
      <c r="B1345" s="41">
        <f>IFERROR(VLOOKUP($C1345,'CapEx by WBS and CSA'!$A$3:$C$372,3,FALSE),0)</f>
        <v>0</v>
      </c>
      <c r="C1345" s="48" t="s">
        <v>3301</v>
      </c>
      <c r="D1345" s="46">
        <v>5363</v>
      </c>
      <c r="E1345" s="46" t="s">
        <v>1490</v>
      </c>
      <c r="F1345" s="46" t="s">
        <v>526</v>
      </c>
      <c r="G1345" s="46" t="s">
        <v>526</v>
      </c>
      <c r="H1345" s="46" t="s">
        <v>2100</v>
      </c>
      <c r="I1345" s="45" t="s">
        <v>1650</v>
      </c>
      <c r="J1345" s="59" t="s">
        <v>1651</v>
      </c>
      <c r="K1345" s="72">
        <v>0</v>
      </c>
      <c r="L1345" s="72">
        <v>0</v>
      </c>
      <c r="M1345" s="72">
        <f>IFERROR(VLOOKUP(C1345,'CapEx by WBS and CSA'!$A$3:$P$372,16,FALSE),0)</f>
        <v>0</v>
      </c>
      <c r="N1345" s="71"/>
      <c r="O1345" s="45" t="s">
        <v>2146</v>
      </c>
      <c r="P1345" s="45" t="s">
        <v>3302</v>
      </c>
    </row>
    <row r="1346" spans="1:16" s="41" customFormat="1" x14ac:dyDescent="0.25">
      <c r="A1346" s="41">
        <f>IFERROR(VLOOKUP($C1346,'CapEx by WBS and CSA'!$A$3:$C$372,2,FALSE),0)</f>
        <v>0</v>
      </c>
      <c r="B1346" s="41">
        <f>IFERROR(VLOOKUP($C1346,'CapEx by WBS and CSA'!$A$3:$C$372,3,FALSE),0)</f>
        <v>0</v>
      </c>
      <c r="C1346" s="46" t="s">
        <v>3303</v>
      </c>
      <c r="D1346" s="46">
        <v>1436</v>
      </c>
      <c r="E1346" s="46" t="s">
        <v>943</v>
      </c>
      <c r="F1346" s="46" t="s">
        <v>868</v>
      </c>
      <c r="G1346" s="46" t="s">
        <v>868</v>
      </c>
      <c r="H1346" s="46" t="s">
        <v>2113</v>
      </c>
      <c r="I1346" s="45" t="s">
        <v>1633</v>
      </c>
      <c r="J1346" s="59">
        <v>44531</v>
      </c>
      <c r="K1346" s="72">
        <v>0</v>
      </c>
      <c r="L1346" s="72">
        <v>0</v>
      </c>
      <c r="M1346" s="72">
        <f>IFERROR(VLOOKUP(C1346,'CapEx by WBS and CSA'!$A$3:$P$372,16,FALSE),0)</f>
        <v>0</v>
      </c>
      <c r="N1346" s="45" t="s">
        <v>2094</v>
      </c>
      <c r="O1346" s="45" t="s">
        <v>2091</v>
      </c>
      <c r="P1346" s="71"/>
    </row>
    <row r="1347" spans="1:16" s="41" customFormat="1" x14ac:dyDescent="0.25">
      <c r="A1347" s="41" t="str">
        <f>IFERROR(VLOOKUP($C1347,'CapEx by WBS and CSA'!$A$3:$C$372,2,FALSE),0)</f>
        <v>CSA0199</v>
      </c>
      <c r="B1347" s="41" t="str">
        <f>IFERROR(VLOOKUP($C1347,'CapEx by WBS and CSA'!$A$3:$C$372,3,FALSE),0)</f>
        <v>DER Resource Acquisition - Solar</v>
      </c>
      <c r="C1347" s="46" t="s">
        <v>452</v>
      </c>
      <c r="D1347" s="46">
        <v>4411</v>
      </c>
      <c r="E1347" s="46" t="s">
        <v>1308</v>
      </c>
      <c r="F1347" s="46" t="s">
        <v>868</v>
      </c>
      <c r="G1347" s="46" t="s">
        <v>868</v>
      </c>
      <c r="H1347" s="46" t="s">
        <v>2293</v>
      </c>
      <c r="I1347" s="45" t="s">
        <v>1633</v>
      </c>
      <c r="J1347" s="59">
        <v>46357</v>
      </c>
      <c r="K1347" s="72">
        <v>1344.93</v>
      </c>
      <c r="L1347" s="72">
        <v>0</v>
      </c>
      <c r="M1347" s="72">
        <f>IFERROR(VLOOKUP(C1347,'CapEx by WBS and CSA'!$A$3:$P$372,16,FALSE),0)</f>
        <v>40330581.124624051</v>
      </c>
      <c r="N1347" s="45" t="s">
        <v>3304</v>
      </c>
      <c r="O1347" s="45" t="s">
        <v>2146</v>
      </c>
      <c r="P1347" s="45" t="s">
        <v>2734</v>
      </c>
    </row>
    <row r="1348" spans="1:16" s="41" customFormat="1" x14ac:dyDescent="0.25">
      <c r="A1348" s="41" t="str">
        <f>IFERROR(VLOOKUP($C1348,'CapEx by WBS and CSA'!$A$3:$C$372,2,FALSE),0)</f>
        <v>CSA0040</v>
      </c>
      <c r="B1348" s="41" t="str">
        <f>IFERROR(VLOOKUP($C1348,'CapEx by WBS and CSA'!$A$3:$C$372,3,FALSE),0)</f>
        <v>DER Resource Acquisition - Energy Storage</v>
      </c>
      <c r="C1348" s="46" t="s">
        <v>453</v>
      </c>
      <c r="D1348" s="46">
        <v>4411</v>
      </c>
      <c r="E1348" s="46" t="s">
        <v>1308</v>
      </c>
      <c r="F1348" s="46" t="s">
        <v>868</v>
      </c>
      <c r="G1348" s="46" t="s">
        <v>868</v>
      </c>
      <c r="H1348" s="46" t="s">
        <v>2293</v>
      </c>
      <c r="I1348" s="45" t="s">
        <v>1633</v>
      </c>
      <c r="J1348" s="59">
        <v>46357</v>
      </c>
      <c r="K1348" s="72">
        <v>0</v>
      </c>
      <c r="L1348" s="72">
        <v>0</v>
      </c>
      <c r="M1348" s="72">
        <f>IFERROR(VLOOKUP(C1348,'CapEx by WBS and CSA'!$A$3:$P$372,16,FALSE),0)</f>
        <v>57278278.043821491</v>
      </c>
      <c r="N1348" s="45" t="s">
        <v>3304</v>
      </c>
      <c r="O1348" s="45" t="s">
        <v>2146</v>
      </c>
      <c r="P1348" s="45" t="s">
        <v>2734</v>
      </c>
    </row>
    <row r="1349" spans="1:16" s="41" customFormat="1" x14ac:dyDescent="0.25">
      <c r="A1349" s="41">
        <f>IFERROR(VLOOKUP($C1349,'CapEx by WBS and CSA'!$A$3:$C$372,2,FALSE),0)</f>
        <v>0</v>
      </c>
      <c r="B1349" s="41">
        <f>IFERROR(VLOOKUP($C1349,'CapEx by WBS and CSA'!$A$3:$C$372,3,FALSE),0)</f>
        <v>0</v>
      </c>
      <c r="C1349" s="46" t="s">
        <v>3305</v>
      </c>
      <c r="D1349" s="46">
        <v>4043</v>
      </c>
      <c r="E1349" s="46" t="s">
        <v>1181</v>
      </c>
      <c r="F1349" s="46" t="s">
        <v>1056</v>
      </c>
      <c r="G1349" s="46" t="s">
        <v>868</v>
      </c>
      <c r="H1349" s="46" t="s">
        <v>2100</v>
      </c>
      <c r="I1349" s="45" t="s">
        <v>1633</v>
      </c>
      <c r="J1349" s="59">
        <v>44986</v>
      </c>
      <c r="K1349" s="72">
        <v>25461.99</v>
      </c>
      <c r="L1349" s="72">
        <v>0</v>
      </c>
      <c r="M1349" s="72">
        <f>IFERROR(VLOOKUP(C1349,'CapEx by WBS and CSA'!$A$3:$P$372,16,FALSE),0)</f>
        <v>0</v>
      </c>
      <c r="N1349" s="45" t="s">
        <v>2094</v>
      </c>
      <c r="O1349" s="45" t="s">
        <v>2091</v>
      </c>
      <c r="P1349" s="71"/>
    </row>
    <row r="1350" spans="1:16" s="41" customFormat="1" x14ac:dyDescent="0.25">
      <c r="A1350" s="41">
        <f>IFERROR(VLOOKUP($C1350,'CapEx by WBS and CSA'!$A$3:$C$372,2,FALSE),0)</f>
        <v>0</v>
      </c>
      <c r="B1350" s="41">
        <f>IFERROR(VLOOKUP($C1350,'CapEx by WBS and CSA'!$A$3:$C$372,3,FALSE),0)</f>
        <v>0</v>
      </c>
      <c r="C1350" s="46" t="s">
        <v>3306</v>
      </c>
      <c r="D1350" s="46">
        <v>7000</v>
      </c>
      <c r="E1350" s="46" t="s">
        <v>1540</v>
      </c>
      <c r="F1350" s="46" t="s">
        <v>1540</v>
      </c>
      <c r="G1350" s="46" t="s">
        <v>1035</v>
      </c>
      <c r="H1350" s="46" t="s">
        <v>2089</v>
      </c>
      <c r="I1350" s="45" t="s">
        <v>1633</v>
      </c>
      <c r="J1350" s="59">
        <v>44562</v>
      </c>
      <c r="K1350" s="72">
        <v>183990.34999999998</v>
      </c>
      <c r="L1350" s="72">
        <v>0</v>
      </c>
      <c r="M1350" s="72">
        <f>IFERROR(VLOOKUP(C1350,'CapEx by WBS and CSA'!$A$3:$P$372,16,FALSE),0)</f>
        <v>0</v>
      </c>
      <c r="N1350" s="71"/>
      <c r="O1350" s="71"/>
      <c r="P1350" s="71"/>
    </row>
    <row r="1351" spans="1:16" s="41" customFormat="1" x14ac:dyDescent="0.25">
      <c r="A1351" s="41">
        <f>IFERROR(VLOOKUP($C1351,'CapEx by WBS and CSA'!$A$3:$C$372,2,FALSE),0)</f>
        <v>0</v>
      </c>
      <c r="B1351" s="41">
        <f>IFERROR(VLOOKUP($C1351,'CapEx by WBS and CSA'!$A$3:$C$372,3,FALSE),0)</f>
        <v>0</v>
      </c>
      <c r="C1351" s="46" t="s">
        <v>3307</v>
      </c>
      <c r="D1351" s="46">
        <v>7000</v>
      </c>
      <c r="E1351" s="46" t="s">
        <v>1540</v>
      </c>
      <c r="F1351" s="46" t="s">
        <v>1540</v>
      </c>
      <c r="G1351" s="46" t="s">
        <v>1035</v>
      </c>
      <c r="H1351" s="46" t="s">
        <v>2089</v>
      </c>
      <c r="I1351" s="45" t="s">
        <v>1633</v>
      </c>
      <c r="J1351" s="59">
        <v>44562</v>
      </c>
      <c r="K1351" s="72">
        <v>0</v>
      </c>
      <c r="L1351" s="72">
        <v>0</v>
      </c>
      <c r="M1351" s="72">
        <f>IFERROR(VLOOKUP(C1351,'CapEx by WBS and CSA'!$A$3:$P$372,16,FALSE),0)</f>
        <v>0</v>
      </c>
      <c r="N1351" s="71"/>
      <c r="O1351" s="71"/>
      <c r="P1351" s="71"/>
    </row>
    <row r="1352" spans="1:16" s="41" customFormat="1" x14ac:dyDescent="0.25">
      <c r="A1352" s="41">
        <f>IFERROR(VLOOKUP($C1352,'CapEx by WBS and CSA'!$A$3:$C$372,2,FALSE),0)</f>
        <v>0</v>
      </c>
      <c r="B1352" s="41">
        <f>IFERROR(VLOOKUP($C1352,'CapEx by WBS and CSA'!$A$3:$C$372,3,FALSE),0)</f>
        <v>0</v>
      </c>
      <c r="C1352" s="46" t="s">
        <v>3308</v>
      </c>
      <c r="D1352" s="46">
        <v>7000</v>
      </c>
      <c r="E1352" s="46" t="s">
        <v>1540</v>
      </c>
      <c r="F1352" s="46" t="s">
        <v>1540</v>
      </c>
      <c r="G1352" s="46" t="s">
        <v>1035</v>
      </c>
      <c r="H1352" s="46" t="s">
        <v>2089</v>
      </c>
      <c r="I1352" s="45" t="s">
        <v>1633</v>
      </c>
      <c r="J1352" s="59">
        <v>44562</v>
      </c>
      <c r="K1352" s="72">
        <v>0</v>
      </c>
      <c r="L1352" s="72">
        <v>0</v>
      </c>
      <c r="M1352" s="72">
        <f>IFERROR(VLOOKUP(C1352,'CapEx by WBS and CSA'!$A$3:$P$372,16,FALSE),0)</f>
        <v>0</v>
      </c>
      <c r="N1352" s="71"/>
      <c r="O1352" s="71"/>
      <c r="P1352" s="71"/>
    </row>
    <row r="1353" spans="1:16" s="41" customFormat="1" x14ac:dyDescent="0.25">
      <c r="A1353" s="41">
        <f>IFERROR(VLOOKUP($C1353,'CapEx by WBS and CSA'!$A$3:$C$372,2,FALSE),0)</f>
        <v>0</v>
      </c>
      <c r="B1353" s="41">
        <f>IFERROR(VLOOKUP($C1353,'CapEx by WBS and CSA'!$A$3:$C$372,3,FALSE),0)</f>
        <v>0</v>
      </c>
      <c r="C1353" s="46" t="s">
        <v>3309</v>
      </c>
      <c r="D1353" s="46">
        <v>7000</v>
      </c>
      <c r="E1353" s="46" t="s">
        <v>1540</v>
      </c>
      <c r="F1353" s="46" t="s">
        <v>1540</v>
      </c>
      <c r="G1353" s="46" t="s">
        <v>1035</v>
      </c>
      <c r="H1353" s="46" t="s">
        <v>2113</v>
      </c>
      <c r="I1353" s="45" t="s">
        <v>1633</v>
      </c>
      <c r="J1353" s="59">
        <v>47818</v>
      </c>
      <c r="K1353" s="72">
        <v>0</v>
      </c>
      <c r="L1353" s="72">
        <v>0</v>
      </c>
      <c r="M1353" s="72">
        <f>IFERROR(VLOOKUP(C1353,'CapEx by WBS and CSA'!$A$3:$P$372,16,FALSE),0)</f>
        <v>0</v>
      </c>
      <c r="N1353" s="71"/>
      <c r="O1353" s="71"/>
      <c r="P1353" s="71"/>
    </row>
    <row r="1354" spans="1:16" s="41" customFormat="1" x14ac:dyDescent="0.25">
      <c r="A1354" s="41">
        <f>IFERROR(VLOOKUP($C1354,'CapEx by WBS and CSA'!$A$3:$C$372,2,FALSE),0)</f>
        <v>0</v>
      </c>
      <c r="B1354" s="41">
        <f>IFERROR(VLOOKUP($C1354,'CapEx by WBS and CSA'!$A$3:$C$372,3,FALSE),0)</f>
        <v>0</v>
      </c>
      <c r="C1354" s="46" t="s">
        <v>3310</v>
      </c>
      <c r="D1354" s="46">
        <v>7000</v>
      </c>
      <c r="E1354" s="46" t="s">
        <v>1540</v>
      </c>
      <c r="F1354" s="46" t="s">
        <v>1540</v>
      </c>
      <c r="G1354" s="46" t="s">
        <v>1035</v>
      </c>
      <c r="H1354" s="46" t="s">
        <v>2089</v>
      </c>
      <c r="I1354" s="45" t="s">
        <v>1633</v>
      </c>
      <c r="J1354" s="59">
        <v>45444</v>
      </c>
      <c r="K1354" s="72">
        <v>36635</v>
      </c>
      <c r="L1354" s="72">
        <v>0</v>
      </c>
      <c r="M1354" s="72">
        <f>IFERROR(VLOOKUP(C1354,'CapEx by WBS and CSA'!$A$3:$P$372,16,FALSE),0)</f>
        <v>0</v>
      </c>
      <c r="N1354" s="71"/>
      <c r="O1354" s="71"/>
      <c r="P1354" s="71"/>
    </row>
    <row r="1355" spans="1:16" s="41" customFormat="1" ht="15.75" thickBot="1" x14ac:dyDescent="0.3">
      <c r="C1355" s="71"/>
      <c r="D1355" s="71"/>
      <c r="E1355" s="71"/>
      <c r="F1355" s="71"/>
      <c r="G1355" s="71"/>
      <c r="H1355" s="71"/>
      <c r="I1355" s="71"/>
      <c r="J1355" s="71"/>
      <c r="K1355" s="74">
        <f t="shared" ref="K1355:L1355" si="0">SUM(K4:K1354)</f>
        <v>883581538.61999989</v>
      </c>
      <c r="L1355" s="74">
        <f t="shared" si="0"/>
        <v>1153104886.4618123</v>
      </c>
      <c r="M1355" s="74">
        <f>SUM(M4:M1354)</f>
        <v>9548576668.5923519</v>
      </c>
      <c r="N1355" s="71"/>
      <c r="O1355" s="71"/>
      <c r="P1355" s="71"/>
    </row>
    <row r="1356" spans="1:16" ht="15.75" thickTop="1" x14ac:dyDescent="0.25">
      <c r="C1356" s="42"/>
      <c r="D1356" s="42"/>
      <c r="E1356" s="42"/>
      <c r="F1356" s="42"/>
      <c r="G1356" s="42"/>
      <c r="H1356" s="42"/>
      <c r="I1356" s="42"/>
      <c r="J1356" s="42"/>
      <c r="K1356" s="50">
        <v>0</v>
      </c>
      <c r="L1356" s="50">
        <v>0</v>
      </c>
      <c r="M1356" s="47">
        <f>IFERROR(VLOOKUP(C1356,'CapEx by WBS and CSA'!$A$3:$P$372,16,FALSE),0)</f>
        <v>0</v>
      </c>
      <c r="N1356" s="42"/>
      <c r="O1356" s="42"/>
      <c r="P1356" s="42"/>
    </row>
  </sheetData>
  <autoFilter ref="A3:P135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7"/>
  <sheetViews>
    <sheetView topLeftCell="A125" workbookViewId="0">
      <selection activeCell="H146" sqref="H146"/>
    </sheetView>
  </sheetViews>
  <sheetFormatPr defaultRowHeight="15" x14ac:dyDescent="0.25"/>
  <cols>
    <col min="1" max="1" width="11.28515625" bestFit="1" customWidth="1"/>
    <col min="2" max="2" width="16.85546875" bestFit="1" customWidth="1"/>
    <col min="3" max="3" width="8.28515625" bestFit="1" customWidth="1"/>
    <col min="4" max="4" width="28" bestFit="1" customWidth="1"/>
    <col min="5" max="5" width="41.140625" bestFit="1" customWidth="1"/>
    <col min="6" max="6" width="21.7109375" bestFit="1" customWidth="1"/>
    <col min="7" max="7" width="41.140625" bestFit="1" customWidth="1"/>
    <col min="8" max="9" width="39" bestFit="1" customWidth="1"/>
    <col min="10" max="10" width="12.85546875" bestFit="1" customWidth="1"/>
    <col min="11" max="11" width="39" bestFit="1" customWidth="1"/>
    <col min="12" max="12" width="30.85546875" bestFit="1" customWidth="1"/>
    <col min="13" max="13" width="5.42578125" bestFit="1" customWidth="1"/>
    <col min="14" max="14" width="15" bestFit="1" customWidth="1"/>
  </cols>
  <sheetData>
    <row r="1" spans="1:19" x14ac:dyDescent="0.25">
      <c r="A1" s="24" t="s">
        <v>500</v>
      </c>
      <c r="B1" s="24" t="s">
        <v>501</v>
      </c>
      <c r="C1" s="24" t="s">
        <v>511</v>
      </c>
      <c r="D1" s="24" t="s">
        <v>502</v>
      </c>
      <c r="E1" s="24" t="s">
        <v>503</v>
      </c>
      <c r="F1" s="24" t="s">
        <v>504</v>
      </c>
      <c r="G1" s="24" t="s">
        <v>505</v>
      </c>
      <c r="H1" s="24" t="s">
        <v>497</v>
      </c>
      <c r="I1" s="24" t="s">
        <v>506</v>
      </c>
      <c r="J1" s="24" t="s">
        <v>507</v>
      </c>
      <c r="K1" s="24" t="s">
        <v>508</v>
      </c>
      <c r="L1" s="24" t="s">
        <v>509</v>
      </c>
      <c r="M1" s="25" t="s">
        <v>510</v>
      </c>
      <c r="N1" s="24" t="s">
        <v>512</v>
      </c>
      <c r="O1" s="26"/>
      <c r="P1" s="26"/>
      <c r="Q1" s="26"/>
      <c r="R1" s="26"/>
      <c r="S1" s="26"/>
    </row>
    <row r="2" spans="1:19" x14ac:dyDescent="0.25">
      <c r="A2" s="11" t="s">
        <v>513</v>
      </c>
      <c r="B2" s="12">
        <v>1010</v>
      </c>
      <c r="C2" s="11" t="s">
        <v>518</v>
      </c>
      <c r="D2" s="15" t="s">
        <v>514</v>
      </c>
      <c r="E2" s="11" t="s">
        <v>515</v>
      </c>
      <c r="F2" s="18" t="s">
        <v>516</v>
      </c>
      <c r="G2" s="18" t="s">
        <v>515</v>
      </c>
      <c r="H2" s="18" t="s">
        <v>516</v>
      </c>
      <c r="I2" s="18" t="s">
        <v>515</v>
      </c>
      <c r="J2" s="11" t="s">
        <v>516</v>
      </c>
      <c r="K2" s="13" t="s">
        <v>515</v>
      </c>
      <c r="L2" s="11" t="s">
        <v>517</v>
      </c>
      <c r="M2" s="23"/>
      <c r="N2" s="22"/>
      <c r="O2" s="26"/>
      <c r="P2" s="26"/>
      <c r="Q2" s="26"/>
      <c r="R2" s="26"/>
      <c r="S2" s="26"/>
    </row>
    <row r="3" spans="1:19" x14ac:dyDescent="0.25">
      <c r="A3" s="11" t="s">
        <v>519</v>
      </c>
      <c r="B3" s="12">
        <v>1040</v>
      </c>
      <c r="C3" s="11" t="s">
        <v>524</v>
      </c>
      <c r="D3" s="15" t="s">
        <v>520</v>
      </c>
      <c r="E3" s="11" t="s">
        <v>521</v>
      </c>
      <c r="F3" s="18" t="s">
        <v>520</v>
      </c>
      <c r="G3" s="18" t="s">
        <v>522</v>
      </c>
      <c r="H3" s="18" t="s">
        <v>520</v>
      </c>
      <c r="I3" s="18" t="s">
        <v>522</v>
      </c>
      <c r="J3" s="11" t="s">
        <v>516</v>
      </c>
      <c r="K3" s="13" t="s">
        <v>515</v>
      </c>
      <c r="L3" s="11" t="s">
        <v>523</v>
      </c>
      <c r="M3" s="23"/>
      <c r="N3" s="22"/>
      <c r="O3" s="26"/>
      <c r="P3" s="26"/>
      <c r="Q3" s="26"/>
      <c r="R3" s="26"/>
      <c r="S3" s="26"/>
    </row>
    <row r="4" spans="1:19" x14ac:dyDescent="0.25">
      <c r="A4" s="11" t="s">
        <v>525</v>
      </c>
      <c r="B4" s="12">
        <v>1055</v>
      </c>
      <c r="C4" s="11" t="s">
        <v>528</v>
      </c>
      <c r="D4" s="19" t="s">
        <v>526</v>
      </c>
      <c r="E4" s="11" t="s">
        <v>527</v>
      </c>
      <c r="F4" s="18" t="s">
        <v>526</v>
      </c>
      <c r="G4" s="18" t="s">
        <v>527</v>
      </c>
      <c r="H4" s="16" t="s">
        <v>526</v>
      </c>
      <c r="I4" s="16" t="s">
        <v>527</v>
      </c>
      <c r="J4" s="11" t="s">
        <v>516</v>
      </c>
      <c r="K4" s="13" t="s">
        <v>515</v>
      </c>
      <c r="L4" s="11" t="s">
        <v>523</v>
      </c>
      <c r="M4" s="23"/>
      <c r="N4" s="22"/>
      <c r="O4" s="26"/>
      <c r="P4" s="26"/>
      <c r="Q4" s="26"/>
      <c r="R4" s="26"/>
      <c r="S4" s="26"/>
    </row>
    <row r="5" spans="1:19" x14ac:dyDescent="0.25">
      <c r="A5" s="11" t="s">
        <v>529</v>
      </c>
      <c r="B5" s="12">
        <v>1060</v>
      </c>
      <c r="C5" s="11" t="s">
        <v>532</v>
      </c>
      <c r="D5" s="19" t="s">
        <v>530</v>
      </c>
      <c r="E5" s="11" t="s">
        <v>531</v>
      </c>
      <c r="F5" s="18" t="s">
        <v>530</v>
      </c>
      <c r="G5" s="18" t="s">
        <v>531</v>
      </c>
      <c r="H5" s="18" t="s">
        <v>531</v>
      </c>
      <c r="I5" s="18" t="s">
        <v>531</v>
      </c>
      <c r="J5" s="11" t="s">
        <v>516</v>
      </c>
      <c r="K5" s="13" t="s">
        <v>515</v>
      </c>
      <c r="L5" s="11" t="s">
        <v>517</v>
      </c>
      <c r="M5" s="23"/>
      <c r="N5" s="22"/>
      <c r="O5" s="26"/>
      <c r="P5" s="26"/>
      <c r="Q5" s="26"/>
      <c r="R5" s="26"/>
      <c r="S5" s="26"/>
    </row>
    <row r="6" spans="1:19" x14ac:dyDescent="0.25">
      <c r="A6" s="11" t="s">
        <v>533</v>
      </c>
      <c r="B6" s="12">
        <v>1080</v>
      </c>
      <c r="C6" s="11" t="s">
        <v>540</v>
      </c>
      <c r="D6" s="15" t="s">
        <v>534</v>
      </c>
      <c r="E6" s="11" t="s">
        <v>535</v>
      </c>
      <c r="F6" s="18" t="s">
        <v>536</v>
      </c>
      <c r="G6" s="18" t="s">
        <v>537</v>
      </c>
      <c r="H6" s="16" t="s">
        <v>534</v>
      </c>
      <c r="I6" s="16" t="s">
        <v>538</v>
      </c>
      <c r="J6" s="11" t="s">
        <v>516</v>
      </c>
      <c r="K6" s="13" t="s">
        <v>515</v>
      </c>
      <c r="L6" s="11" t="s">
        <v>539</v>
      </c>
      <c r="M6" s="23"/>
      <c r="N6" s="22"/>
      <c r="O6" s="26"/>
      <c r="P6" s="26"/>
      <c r="Q6" s="26"/>
      <c r="R6" s="26"/>
      <c r="S6" s="26"/>
    </row>
    <row r="7" spans="1:19" x14ac:dyDescent="0.25">
      <c r="A7" s="11" t="s">
        <v>541</v>
      </c>
      <c r="B7" s="12">
        <v>1085</v>
      </c>
      <c r="C7" s="17" t="s">
        <v>543</v>
      </c>
      <c r="D7" s="19" t="s">
        <v>536</v>
      </c>
      <c r="E7" s="17" t="s">
        <v>542</v>
      </c>
      <c r="F7" s="18" t="s">
        <v>536</v>
      </c>
      <c r="G7" s="18" t="s">
        <v>537</v>
      </c>
      <c r="H7" s="18" t="s">
        <v>536</v>
      </c>
      <c r="I7" s="18" t="s">
        <v>537</v>
      </c>
      <c r="J7" s="17" t="s">
        <v>516</v>
      </c>
      <c r="K7" s="14" t="s">
        <v>515</v>
      </c>
      <c r="L7" s="17" t="s">
        <v>517</v>
      </c>
      <c r="M7" s="32"/>
      <c r="N7" s="22"/>
      <c r="O7" s="32"/>
      <c r="P7" s="32"/>
      <c r="Q7" s="32"/>
      <c r="R7" s="32"/>
      <c r="S7" s="32"/>
    </row>
    <row r="8" spans="1:19" x14ac:dyDescent="0.25">
      <c r="A8" s="11" t="s">
        <v>544</v>
      </c>
      <c r="B8" s="12">
        <v>1105</v>
      </c>
      <c r="C8" s="11" t="s">
        <v>548</v>
      </c>
      <c r="D8" s="15" t="s">
        <v>545</v>
      </c>
      <c r="E8" s="11" t="s">
        <v>546</v>
      </c>
      <c r="F8" s="16" t="s">
        <v>545</v>
      </c>
      <c r="G8" s="16" t="s">
        <v>547</v>
      </c>
      <c r="H8" s="18" t="s">
        <v>520</v>
      </c>
      <c r="I8" s="18" t="s">
        <v>522</v>
      </c>
      <c r="J8" s="11" t="s">
        <v>516</v>
      </c>
      <c r="K8" s="13" t="s">
        <v>515</v>
      </c>
      <c r="L8" s="11" t="s">
        <v>523</v>
      </c>
      <c r="M8" s="23"/>
      <c r="N8" s="22"/>
      <c r="O8" s="26"/>
      <c r="P8" s="26"/>
      <c r="Q8" s="26"/>
      <c r="R8" s="26"/>
      <c r="S8" s="26"/>
    </row>
    <row r="9" spans="1:19" x14ac:dyDescent="0.25">
      <c r="A9" s="11" t="s">
        <v>549</v>
      </c>
      <c r="B9" s="12">
        <v>1106</v>
      </c>
      <c r="C9" s="11" t="s">
        <v>552</v>
      </c>
      <c r="D9" s="15" t="s">
        <v>550</v>
      </c>
      <c r="E9" s="11" t="s">
        <v>551</v>
      </c>
      <c r="F9" s="18" t="s">
        <v>520</v>
      </c>
      <c r="G9" s="18" t="s">
        <v>522</v>
      </c>
      <c r="H9" s="18" t="s">
        <v>520</v>
      </c>
      <c r="I9" s="18" t="s">
        <v>522</v>
      </c>
      <c r="J9" s="11" t="s">
        <v>516</v>
      </c>
      <c r="K9" s="13" t="s">
        <v>515</v>
      </c>
      <c r="L9" s="11" t="s">
        <v>523</v>
      </c>
      <c r="M9" s="23"/>
      <c r="N9" s="22"/>
      <c r="O9" s="26"/>
      <c r="P9" s="26"/>
      <c r="Q9" s="26"/>
      <c r="R9" s="26"/>
      <c r="S9" s="26"/>
    </row>
    <row r="10" spans="1:19" x14ac:dyDescent="0.25">
      <c r="A10" s="11" t="s">
        <v>553</v>
      </c>
      <c r="B10" s="12">
        <v>1110</v>
      </c>
      <c r="C10" s="11" t="s">
        <v>555</v>
      </c>
      <c r="D10" s="15" t="s">
        <v>545</v>
      </c>
      <c r="E10" s="11" t="s">
        <v>554</v>
      </c>
      <c r="F10" s="16" t="s">
        <v>545</v>
      </c>
      <c r="G10" s="16" t="s">
        <v>547</v>
      </c>
      <c r="H10" s="18" t="s">
        <v>520</v>
      </c>
      <c r="I10" s="18" t="s">
        <v>522</v>
      </c>
      <c r="J10" s="11" t="s">
        <v>516</v>
      </c>
      <c r="K10" s="13" t="s">
        <v>515</v>
      </c>
      <c r="L10" s="11" t="s">
        <v>523</v>
      </c>
      <c r="M10" s="23"/>
      <c r="N10" s="22"/>
      <c r="O10" s="26"/>
      <c r="P10" s="26"/>
      <c r="Q10" s="26"/>
      <c r="R10" s="26"/>
      <c r="S10" s="26"/>
    </row>
    <row r="11" spans="1:19" x14ac:dyDescent="0.25">
      <c r="A11" s="11" t="s">
        <v>556</v>
      </c>
      <c r="B11" s="12">
        <v>1115</v>
      </c>
      <c r="C11" s="11" t="s">
        <v>564</v>
      </c>
      <c r="D11" s="15" t="s">
        <v>557</v>
      </c>
      <c r="E11" s="11" t="s">
        <v>558</v>
      </c>
      <c r="F11" s="16" t="s">
        <v>559</v>
      </c>
      <c r="G11" s="16" t="s">
        <v>560</v>
      </c>
      <c r="H11" s="16" t="s">
        <v>561</v>
      </c>
      <c r="I11" s="16" t="s">
        <v>562</v>
      </c>
      <c r="J11" s="11" t="s">
        <v>561</v>
      </c>
      <c r="K11" s="13" t="s">
        <v>562</v>
      </c>
      <c r="L11" s="11" t="s">
        <v>563</v>
      </c>
      <c r="M11" s="23"/>
      <c r="N11" s="22"/>
      <c r="O11" s="26"/>
      <c r="P11" s="26"/>
      <c r="Q11" s="26"/>
      <c r="R11" s="26"/>
      <c r="S11" s="26"/>
    </row>
    <row r="12" spans="1:19" x14ac:dyDescent="0.25">
      <c r="A12" s="11" t="s">
        <v>565</v>
      </c>
      <c r="B12" s="12">
        <v>1116</v>
      </c>
      <c r="C12" s="11" t="s">
        <v>568</v>
      </c>
      <c r="D12" s="15" t="s">
        <v>566</v>
      </c>
      <c r="E12" s="11" t="s">
        <v>567</v>
      </c>
      <c r="F12" s="16" t="s">
        <v>559</v>
      </c>
      <c r="G12" s="16" t="s">
        <v>560</v>
      </c>
      <c r="H12" s="16" t="s">
        <v>561</v>
      </c>
      <c r="I12" s="16" t="s">
        <v>562</v>
      </c>
      <c r="J12" s="11" t="s">
        <v>561</v>
      </c>
      <c r="K12" s="13" t="s">
        <v>562</v>
      </c>
      <c r="L12" s="11" t="s">
        <v>563</v>
      </c>
      <c r="M12" s="23"/>
      <c r="N12" s="22"/>
      <c r="O12" s="26"/>
      <c r="P12" s="26"/>
      <c r="Q12" s="26"/>
      <c r="R12" s="26"/>
      <c r="S12" s="26"/>
    </row>
    <row r="13" spans="1:19" x14ac:dyDescent="0.25">
      <c r="A13" s="11" t="s">
        <v>569</v>
      </c>
      <c r="B13" s="12">
        <v>1120</v>
      </c>
      <c r="C13" s="11" t="s">
        <v>573</v>
      </c>
      <c r="D13" s="15" t="s">
        <v>570</v>
      </c>
      <c r="E13" s="11" t="s">
        <v>571</v>
      </c>
      <c r="F13" s="18" t="s">
        <v>570</v>
      </c>
      <c r="G13" s="18" t="s">
        <v>572</v>
      </c>
      <c r="H13" s="16" t="s">
        <v>570</v>
      </c>
      <c r="I13" s="16" t="s">
        <v>572</v>
      </c>
      <c r="J13" s="11" t="s">
        <v>516</v>
      </c>
      <c r="K13" s="13" t="s">
        <v>515</v>
      </c>
      <c r="L13" s="11" t="s">
        <v>523</v>
      </c>
      <c r="M13" s="23"/>
      <c r="N13" s="22"/>
      <c r="O13" s="26"/>
      <c r="P13" s="26"/>
      <c r="Q13" s="26"/>
      <c r="R13" s="26"/>
      <c r="S13" s="26"/>
    </row>
    <row r="14" spans="1:19" x14ac:dyDescent="0.25">
      <c r="A14" s="11" t="s">
        <v>574</v>
      </c>
      <c r="B14" s="12">
        <v>1123</v>
      </c>
      <c r="C14" s="11" t="s">
        <v>577</v>
      </c>
      <c r="D14" s="19" t="s">
        <v>575</v>
      </c>
      <c r="E14" s="11" t="s">
        <v>576</v>
      </c>
      <c r="F14" s="18" t="s">
        <v>570</v>
      </c>
      <c r="G14" s="18" t="s">
        <v>572</v>
      </c>
      <c r="H14" s="16" t="s">
        <v>570</v>
      </c>
      <c r="I14" s="16" t="s">
        <v>572</v>
      </c>
      <c r="J14" s="11" t="s">
        <v>516</v>
      </c>
      <c r="K14" s="13" t="s">
        <v>515</v>
      </c>
      <c r="L14" s="11" t="s">
        <v>523</v>
      </c>
      <c r="M14" s="23"/>
      <c r="N14" s="22"/>
      <c r="O14" s="26"/>
      <c r="P14" s="26"/>
      <c r="Q14" s="26"/>
      <c r="R14" s="26"/>
      <c r="S14" s="26"/>
    </row>
    <row r="15" spans="1:19" x14ac:dyDescent="0.25">
      <c r="A15" s="11" t="s">
        <v>578</v>
      </c>
      <c r="B15" s="12">
        <v>1141</v>
      </c>
      <c r="C15" s="11" t="s">
        <v>583</v>
      </c>
      <c r="D15" s="15" t="s">
        <v>579</v>
      </c>
      <c r="E15" s="11" t="s">
        <v>580</v>
      </c>
      <c r="F15" s="16" t="s">
        <v>581</v>
      </c>
      <c r="G15" s="16" t="s">
        <v>582</v>
      </c>
      <c r="H15" s="16" t="s">
        <v>561</v>
      </c>
      <c r="I15" s="16" t="s">
        <v>562</v>
      </c>
      <c r="J15" s="11" t="s">
        <v>561</v>
      </c>
      <c r="K15" s="13" t="s">
        <v>562</v>
      </c>
      <c r="L15" s="11" t="s">
        <v>563</v>
      </c>
      <c r="M15" s="23"/>
      <c r="N15" s="22"/>
      <c r="O15" s="26"/>
      <c r="P15" s="26"/>
      <c r="Q15" s="26"/>
      <c r="R15" s="26"/>
      <c r="S15" s="26"/>
    </row>
    <row r="16" spans="1:19" x14ac:dyDescent="0.25">
      <c r="A16" s="11" t="s">
        <v>584</v>
      </c>
      <c r="B16" s="12">
        <v>1143</v>
      </c>
      <c r="C16" s="11" t="s">
        <v>588</v>
      </c>
      <c r="D16" s="15" t="s">
        <v>585</v>
      </c>
      <c r="E16" s="11" t="s">
        <v>586</v>
      </c>
      <c r="F16" s="16" t="s">
        <v>585</v>
      </c>
      <c r="G16" s="16" t="s">
        <v>587</v>
      </c>
      <c r="H16" s="18" t="s">
        <v>520</v>
      </c>
      <c r="I16" s="18" t="s">
        <v>522</v>
      </c>
      <c r="J16" s="11" t="s">
        <v>516</v>
      </c>
      <c r="K16" s="13" t="s">
        <v>515</v>
      </c>
      <c r="L16" s="11" t="s">
        <v>523</v>
      </c>
      <c r="M16" s="23"/>
      <c r="N16" s="22"/>
      <c r="O16" s="26"/>
      <c r="P16" s="26"/>
      <c r="Q16" s="26"/>
      <c r="R16" s="26"/>
      <c r="S16" s="26"/>
    </row>
    <row r="17" spans="1:14" x14ac:dyDescent="0.25">
      <c r="A17" s="11" t="s">
        <v>589</v>
      </c>
      <c r="B17" s="12">
        <v>1145</v>
      </c>
      <c r="C17" s="11" t="s">
        <v>592</v>
      </c>
      <c r="D17" s="15" t="s">
        <v>590</v>
      </c>
      <c r="E17" s="11" t="s">
        <v>591</v>
      </c>
      <c r="F17" s="16" t="s">
        <v>585</v>
      </c>
      <c r="G17" s="16" t="s">
        <v>587</v>
      </c>
      <c r="H17" s="18" t="s">
        <v>520</v>
      </c>
      <c r="I17" s="18" t="s">
        <v>522</v>
      </c>
      <c r="J17" s="11" t="s">
        <v>516</v>
      </c>
      <c r="K17" s="13" t="s">
        <v>515</v>
      </c>
      <c r="L17" s="11" t="s">
        <v>523</v>
      </c>
      <c r="M17" s="23"/>
      <c r="N17" s="22"/>
    </row>
    <row r="18" spans="1:14" x14ac:dyDescent="0.25">
      <c r="A18" s="11" t="s">
        <v>593</v>
      </c>
      <c r="B18" s="12">
        <v>1146</v>
      </c>
      <c r="C18" s="11" t="s">
        <v>596</v>
      </c>
      <c r="D18" s="15" t="s">
        <v>594</v>
      </c>
      <c r="E18" s="11" t="s">
        <v>595</v>
      </c>
      <c r="F18" s="16" t="s">
        <v>585</v>
      </c>
      <c r="G18" s="16" t="s">
        <v>587</v>
      </c>
      <c r="H18" s="18" t="s">
        <v>520</v>
      </c>
      <c r="I18" s="18" t="s">
        <v>522</v>
      </c>
      <c r="J18" s="11" t="s">
        <v>516</v>
      </c>
      <c r="K18" s="13" t="s">
        <v>515</v>
      </c>
      <c r="L18" s="11" t="s">
        <v>523</v>
      </c>
      <c r="M18" s="23"/>
      <c r="N18" s="22"/>
    </row>
    <row r="19" spans="1:14" x14ac:dyDescent="0.25">
      <c r="A19" s="11" t="s">
        <v>597</v>
      </c>
      <c r="B19" s="12">
        <v>1147</v>
      </c>
      <c r="C19" s="11" t="s">
        <v>600</v>
      </c>
      <c r="D19" s="15" t="s">
        <v>598</v>
      </c>
      <c r="E19" s="11" t="s">
        <v>599</v>
      </c>
      <c r="F19" s="16" t="s">
        <v>585</v>
      </c>
      <c r="G19" s="16" t="s">
        <v>587</v>
      </c>
      <c r="H19" s="18" t="s">
        <v>520</v>
      </c>
      <c r="I19" s="18" t="s">
        <v>522</v>
      </c>
      <c r="J19" s="11" t="s">
        <v>516</v>
      </c>
      <c r="K19" s="13" t="s">
        <v>515</v>
      </c>
      <c r="L19" s="11" t="s">
        <v>523</v>
      </c>
      <c r="M19" s="23"/>
      <c r="N19" s="22"/>
    </row>
    <row r="20" spans="1:14" x14ac:dyDescent="0.25">
      <c r="A20" s="11" t="s">
        <v>601</v>
      </c>
      <c r="B20" s="12">
        <v>1148</v>
      </c>
      <c r="C20" s="11" t="s">
        <v>57</v>
      </c>
      <c r="D20" s="15" t="s">
        <v>602</v>
      </c>
      <c r="E20" s="11" t="s">
        <v>603</v>
      </c>
      <c r="F20" s="16" t="s">
        <v>585</v>
      </c>
      <c r="G20" s="16" t="s">
        <v>587</v>
      </c>
      <c r="H20" s="18" t="s">
        <v>520</v>
      </c>
      <c r="I20" s="18" t="s">
        <v>522</v>
      </c>
      <c r="J20" s="11" t="s">
        <v>516</v>
      </c>
      <c r="K20" s="13" t="s">
        <v>515</v>
      </c>
      <c r="L20" s="11" t="s">
        <v>523</v>
      </c>
      <c r="M20" s="23"/>
      <c r="N20" s="22"/>
    </row>
    <row r="21" spans="1:14" x14ac:dyDescent="0.25">
      <c r="A21" s="11" t="s">
        <v>604</v>
      </c>
      <c r="B21" s="12">
        <v>1149</v>
      </c>
      <c r="C21" s="11" t="s">
        <v>606</v>
      </c>
      <c r="D21" s="15" t="s">
        <v>585</v>
      </c>
      <c r="E21" s="11" t="s">
        <v>605</v>
      </c>
      <c r="F21" s="18" t="s">
        <v>585</v>
      </c>
      <c r="G21" s="18" t="s">
        <v>587</v>
      </c>
      <c r="H21" s="18" t="s">
        <v>520</v>
      </c>
      <c r="I21" s="18" t="s">
        <v>522</v>
      </c>
      <c r="J21" s="11" t="s">
        <v>516</v>
      </c>
      <c r="K21" s="13" t="s">
        <v>515</v>
      </c>
      <c r="L21" s="11" t="s">
        <v>523</v>
      </c>
      <c r="M21" s="23"/>
      <c r="N21" s="22"/>
    </row>
    <row r="22" spans="1:14" x14ac:dyDescent="0.25">
      <c r="A22" s="11" t="s">
        <v>607</v>
      </c>
      <c r="B22" s="12">
        <v>1150</v>
      </c>
      <c r="C22" s="11" t="s">
        <v>610</v>
      </c>
      <c r="D22" s="15" t="s">
        <v>608</v>
      </c>
      <c r="E22" s="11" t="s">
        <v>609</v>
      </c>
      <c r="F22" s="16" t="s">
        <v>585</v>
      </c>
      <c r="G22" s="16" t="s">
        <v>587</v>
      </c>
      <c r="H22" s="18" t="s">
        <v>520</v>
      </c>
      <c r="I22" s="18" t="s">
        <v>522</v>
      </c>
      <c r="J22" s="11" t="s">
        <v>516</v>
      </c>
      <c r="K22" s="13" t="s">
        <v>515</v>
      </c>
      <c r="L22" s="11" t="s">
        <v>523</v>
      </c>
      <c r="M22" s="23"/>
      <c r="N22" s="22"/>
    </row>
    <row r="23" spans="1:14" x14ac:dyDescent="0.25">
      <c r="A23" s="11" t="s">
        <v>611</v>
      </c>
      <c r="B23" s="12">
        <v>1155</v>
      </c>
      <c r="C23" s="11" t="s">
        <v>614</v>
      </c>
      <c r="D23" s="15" t="s">
        <v>612</v>
      </c>
      <c r="E23" s="11" t="s">
        <v>613</v>
      </c>
      <c r="F23" s="16" t="s">
        <v>585</v>
      </c>
      <c r="G23" s="16" t="s">
        <v>587</v>
      </c>
      <c r="H23" s="18" t="s">
        <v>520</v>
      </c>
      <c r="I23" s="18" t="s">
        <v>522</v>
      </c>
      <c r="J23" s="11" t="s">
        <v>516</v>
      </c>
      <c r="K23" s="13" t="s">
        <v>515</v>
      </c>
      <c r="L23" s="11" t="s">
        <v>523</v>
      </c>
      <c r="M23" s="23"/>
      <c r="N23" s="22"/>
    </row>
    <row r="24" spans="1:14" x14ac:dyDescent="0.25">
      <c r="A24" s="11" t="s">
        <v>615</v>
      </c>
      <c r="B24" s="12">
        <v>1165</v>
      </c>
      <c r="C24" s="11" t="s">
        <v>618</v>
      </c>
      <c r="D24" s="15" t="s">
        <v>616</v>
      </c>
      <c r="E24" s="11" t="s">
        <v>617</v>
      </c>
      <c r="F24" s="16" t="s">
        <v>585</v>
      </c>
      <c r="G24" s="16" t="s">
        <v>587</v>
      </c>
      <c r="H24" s="18" t="s">
        <v>520</v>
      </c>
      <c r="I24" s="18" t="s">
        <v>522</v>
      </c>
      <c r="J24" s="11" t="s">
        <v>516</v>
      </c>
      <c r="K24" s="13" t="s">
        <v>515</v>
      </c>
      <c r="L24" s="11" t="s">
        <v>523</v>
      </c>
      <c r="M24" s="23"/>
      <c r="N24" s="22"/>
    </row>
    <row r="25" spans="1:14" x14ac:dyDescent="0.25">
      <c r="A25" s="11" t="s">
        <v>619</v>
      </c>
      <c r="B25" s="12">
        <v>1180</v>
      </c>
      <c r="C25" s="11" t="s">
        <v>624</v>
      </c>
      <c r="D25" s="15" t="s">
        <v>620</v>
      </c>
      <c r="E25" s="11" t="s">
        <v>621</v>
      </c>
      <c r="F25" s="16" t="s">
        <v>622</v>
      </c>
      <c r="G25" s="16" t="s">
        <v>623</v>
      </c>
      <c r="H25" s="18" t="s">
        <v>520</v>
      </c>
      <c r="I25" s="18" t="s">
        <v>522</v>
      </c>
      <c r="J25" s="11" t="s">
        <v>516</v>
      </c>
      <c r="K25" s="13" t="s">
        <v>515</v>
      </c>
      <c r="L25" s="11" t="s">
        <v>523</v>
      </c>
      <c r="M25" s="23"/>
      <c r="N25" s="22"/>
    </row>
    <row r="26" spans="1:14" x14ac:dyDescent="0.25">
      <c r="A26" s="11" t="s">
        <v>625</v>
      </c>
      <c r="B26" s="12">
        <v>1182</v>
      </c>
      <c r="C26" s="11" t="s">
        <v>628</v>
      </c>
      <c r="D26" s="15" t="s">
        <v>626</v>
      </c>
      <c r="E26" s="11" t="s">
        <v>627</v>
      </c>
      <c r="F26" s="16" t="s">
        <v>622</v>
      </c>
      <c r="G26" s="16" t="s">
        <v>623</v>
      </c>
      <c r="H26" s="18" t="s">
        <v>520</v>
      </c>
      <c r="I26" s="18" t="s">
        <v>522</v>
      </c>
      <c r="J26" s="11" t="s">
        <v>516</v>
      </c>
      <c r="K26" s="13" t="s">
        <v>515</v>
      </c>
      <c r="L26" s="11" t="s">
        <v>523</v>
      </c>
      <c r="M26" s="23"/>
      <c r="N26" s="22"/>
    </row>
    <row r="27" spans="1:14" x14ac:dyDescent="0.25">
      <c r="A27" s="11" t="s">
        <v>629</v>
      </c>
      <c r="B27" s="12">
        <v>1183</v>
      </c>
      <c r="C27" s="11" t="s">
        <v>632</v>
      </c>
      <c r="D27" s="15" t="s">
        <v>630</v>
      </c>
      <c r="E27" s="11" t="s">
        <v>631</v>
      </c>
      <c r="F27" s="16" t="s">
        <v>622</v>
      </c>
      <c r="G27" s="16" t="s">
        <v>623</v>
      </c>
      <c r="H27" s="18" t="s">
        <v>520</v>
      </c>
      <c r="I27" s="18" t="s">
        <v>522</v>
      </c>
      <c r="J27" s="11" t="s">
        <v>516</v>
      </c>
      <c r="K27" s="13" t="s">
        <v>515</v>
      </c>
      <c r="L27" s="11" t="s">
        <v>523</v>
      </c>
      <c r="M27" s="23"/>
      <c r="N27" s="22"/>
    </row>
    <row r="28" spans="1:14" x14ac:dyDescent="0.25">
      <c r="A28" s="11" t="s">
        <v>633</v>
      </c>
      <c r="B28" s="12">
        <v>1190</v>
      </c>
      <c r="C28" s="11" t="s">
        <v>635</v>
      </c>
      <c r="D28" s="15" t="s">
        <v>581</v>
      </c>
      <c r="E28" s="11" t="s">
        <v>634</v>
      </c>
      <c r="F28" s="16" t="s">
        <v>581</v>
      </c>
      <c r="G28" s="16" t="s">
        <v>582</v>
      </c>
      <c r="H28" s="16" t="s">
        <v>561</v>
      </c>
      <c r="I28" s="16" t="s">
        <v>562</v>
      </c>
      <c r="J28" s="11" t="s">
        <v>561</v>
      </c>
      <c r="K28" s="13" t="s">
        <v>562</v>
      </c>
      <c r="L28" s="11" t="s">
        <v>563</v>
      </c>
      <c r="M28" s="23"/>
      <c r="N28" s="22"/>
    </row>
    <row r="29" spans="1:14" x14ac:dyDescent="0.25">
      <c r="A29" s="11" t="s">
        <v>636</v>
      </c>
      <c r="B29" s="12">
        <v>1191</v>
      </c>
      <c r="C29" s="11" t="s">
        <v>639</v>
      </c>
      <c r="D29" s="15" t="s">
        <v>637</v>
      </c>
      <c r="E29" s="11" t="s">
        <v>638</v>
      </c>
      <c r="F29" s="16" t="s">
        <v>581</v>
      </c>
      <c r="G29" s="16" t="s">
        <v>582</v>
      </c>
      <c r="H29" s="16" t="s">
        <v>561</v>
      </c>
      <c r="I29" s="16" t="s">
        <v>562</v>
      </c>
      <c r="J29" s="11" t="s">
        <v>561</v>
      </c>
      <c r="K29" s="13" t="s">
        <v>562</v>
      </c>
      <c r="L29" s="11" t="s">
        <v>563</v>
      </c>
      <c r="M29" s="23"/>
      <c r="N29" s="22"/>
    </row>
    <row r="30" spans="1:14" x14ac:dyDescent="0.25">
      <c r="A30" s="11" t="s">
        <v>640</v>
      </c>
      <c r="B30" s="12">
        <v>1198</v>
      </c>
      <c r="C30" s="11" t="s">
        <v>645</v>
      </c>
      <c r="D30" s="15" t="s">
        <v>641</v>
      </c>
      <c r="E30" s="11" t="s">
        <v>642</v>
      </c>
      <c r="F30" s="16" t="s">
        <v>643</v>
      </c>
      <c r="G30" s="16" t="s">
        <v>644</v>
      </c>
      <c r="H30" s="16" t="s">
        <v>534</v>
      </c>
      <c r="I30" s="16" t="s">
        <v>538</v>
      </c>
      <c r="J30" s="11" t="s">
        <v>516</v>
      </c>
      <c r="K30" s="13" t="s">
        <v>515</v>
      </c>
      <c r="L30" s="11" t="s">
        <v>539</v>
      </c>
      <c r="M30" s="23"/>
      <c r="N30" s="22"/>
    </row>
    <row r="31" spans="1:14" x14ac:dyDescent="0.25">
      <c r="A31" s="11" t="s">
        <v>646</v>
      </c>
      <c r="B31" s="12">
        <v>1203</v>
      </c>
      <c r="C31" s="11" t="s">
        <v>188</v>
      </c>
      <c r="D31" s="15" t="s">
        <v>534</v>
      </c>
      <c r="E31" s="11" t="s">
        <v>647</v>
      </c>
      <c r="F31" s="18" t="s">
        <v>534</v>
      </c>
      <c r="G31" s="18" t="s">
        <v>647</v>
      </c>
      <c r="H31" s="16" t="s">
        <v>534</v>
      </c>
      <c r="I31" s="16" t="s">
        <v>538</v>
      </c>
      <c r="J31" s="11" t="s">
        <v>516</v>
      </c>
      <c r="K31" s="13" t="s">
        <v>515</v>
      </c>
      <c r="L31" s="11" t="s">
        <v>539</v>
      </c>
      <c r="M31" s="23"/>
      <c r="N31" s="22"/>
    </row>
    <row r="32" spans="1:14" x14ac:dyDescent="0.25">
      <c r="A32" s="11" t="s">
        <v>648</v>
      </c>
      <c r="B32" s="12">
        <v>1205</v>
      </c>
      <c r="C32" s="11" t="s">
        <v>48</v>
      </c>
      <c r="D32" s="15" t="s">
        <v>649</v>
      </c>
      <c r="E32" s="11" t="s">
        <v>650</v>
      </c>
      <c r="F32" s="16" t="s">
        <v>651</v>
      </c>
      <c r="G32" s="16" t="s">
        <v>652</v>
      </c>
      <c r="H32" s="16" t="s">
        <v>534</v>
      </c>
      <c r="I32" s="16" t="s">
        <v>538</v>
      </c>
      <c r="J32" s="11" t="s">
        <v>516</v>
      </c>
      <c r="K32" s="13" t="s">
        <v>515</v>
      </c>
      <c r="L32" s="11" t="s">
        <v>539</v>
      </c>
      <c r="M32" s="16"/>
      <c r="N32" s="22"/>
    </row>
    <row r="33" spans="1:14" x14ac:dyDescent="0.25">
      <c r="A33" s="11" t="s">
        <v>653</v>
      </c>
      <c r="B33" s="12">
        <v>1206</v>
      </c>
      <c r="C33" s="11" t="s">
        <v>658</v>
      </c>
      <c r="D33" s="15" t="s">
        <v>654</v>
      </c>
      <c r="E33" s="11" t="s">
        <v>655</v>
      </c>
      <c r="F33" s="18" t="s">
        <v>656</v>
      </c>
      <c r="G33" s="18" t="s">
        <v>657</v>
      </c>
      <c r="H33" s="18" t="s">
        <v>534</v>
      </c>
      <c r="I33" s="18" t="s">
        <v>538</v>
      </c>
      <c r="J33" s="11" t="s">
        <v>516</v>
      </c>
      <c r="K33" s="13" t="s">
        <v>515</v>
      </c>
      <c r="L33" s="11" t="s">
        <v>539</v>
      </c>
      <c r="M33" s="16"/>
      <c r="N33" s="22"/>
    </row>
    <row r="34" spans="1:14" x14ac:dyDescent="0.25">
      <c r="A34" s="11" t="s">
        <v>659</v>
      </c>
      <c r="B34" s="12">
        <v>1207</v>
      </c>
      <c r="C34" s="11" t="s">
        <v>60</v>
      </c>
      <c r="D34" s="15" t="s">
        <v>660</v>
      </c>
      <c r="E34" s="11" t="s">
        <v>661</v>
      </c>
      <c r="F34" s="16" t="s">
        <v>651</v>
      </c>
      <c r="G34" s="16" t="s">
        <v>652</v>
      </c>
      <c r="H34" s="16" t="s">
        <v>534</v>
      </c>
      <c r="I34" s="16" t="s">
        <v>538</v>
      </c>
      <c r="J34" s="11" t="s">
        <v>516</v>
      </c>
      <c r="K34" s="13" t="s">
        <v>515</v>
      </c>
      <c r="L34" s="11" t="s">
        <v>539</v>
      </c>
      <c r="M34" s="23"/>
      <c r="N34" s="22"/>
    </row>
    <row r="35" spans="1:14" x14ac:dyDescent="0.25">
      <c r="A35" s="11" t="s">
        <v>662</v>
      </c>
      <c r="B35" s="12">
        <v>1208</v>
      </c>
      <c r="C35" s="11" t="s">
        <v>667</v>
      </c>
      <c r="D35" s="15" t="s">
        <v>663</v>
      </c>
      <c r="E35" s="11" t="s">
        <v>664</v>
      </c>
      <c r="F35" s="16" t="s">
        <v>665</v>
      </c>
      <c r="G35" s="16" t="s">
        <v>666</v>
      </c>
      <c r="H35" s="16" t="s">
        <v>534</v>
      </c>
      <c r="I35" s="16" t="s">
        <v>538</v>
      </c>
      <c r="J35" s="11" t="s">
        <v>516</v>
      </c>
      <c r="K35" s="13" t="s">
        <v>515</v>
      </c>
      <c r="L35" s="11" t="s">
        <v>539</v>
      </c>
      <c r="M35" s="23"/>
      <c r="N35" s="22"/>
    </row>
    <row r="36" spans="1:14" x14ac:dyDescent="0.25">
      <c r="A36" s="11" t="s">
        <v>668</v>
      </c>
      <c r="B36" s="12">
        <v>1209</v>
      </c>
      <c r="C36" s="11" t="s">
        <v>246</v>
      </c>
      <c r="D36" s="15" t="s">
        <v>651</v>
      </c>
      <c r="E36" s="11" t="s">
        <v>669</v>
      </c>
      <c r="F36" s="16" t="s">
        <v>651</v>
      </c>
      <c r="G36" s="16" t="s">
        <v>652</v>
      </c>
      <c r="H36" s="16" t="s">
        <v>534</v>
      </c>
      <c r="I36" s="16" t="s">
        <v>538</v>
      </c>
      <c r="J36" s="11" t="s">
        <v>516</v>
      </c>
      <c r="K36" s="13" t="s">
        <v>515</v>
      </c>
      <c r="L36" s="11" t="s">
        <v>539</v>
      </c>
      <c r="M36" s="23"/>
      <c r="N36" s="22"/>
    </row>
    <row r="37" spans="1:14" x14ac:dyDescent="0.25">
      <c r="A37" s="11" t="s">
        <v>670</v>
      </c>
      <c r="B37" s="12">
        <v>1210</v>
      </c>
      <c r="C37" s="11" t="s">
        <v>231</v>
      </c>
      <c r="D37" s="15" t="s">
        <v>671</v>
      </c>
      <c r="E37" s="11" t="s">
        <v>672</v>
      </c>
      <c r="F37" s="16" t="s">
        <v>673</v>
      </c>
      <c r="G37" s="16" t="s">
        <v>674</v>
      </c>
      <c r="H37" s="16" t="s">
        <v>534</v>
      </c>
      <c r="I37" s="16" t="s">
        <v>538</v>
      </c>
      <c r="J37" s="11" t="s">
        <v>516</v>
      </c>
      <c r="K37" s="13" t="s">
        <v>515</v>
      </c>
      <c r="L37" s="11" t="s">
        <v>539</v>
      </c>
      <c r="M37" s="23"/>
      <c r="N37" s="22"/>
    </row>
    <row r="38" spans="1:14" x14ac:dyDescent="0.25">
      <c r="A38" s="11" t="s">
        <v>675</v>
      </c>
      <c r="B38" s="12">
        <v>1211</v>
      </c>
      <c r="C38" s="11" t="s">
        <v>677</v>
      </c>
      <c r="D38" s="15" t="s">
        <v>673</v>
      </c>
      <c r="E38" s="11" t="s">
        <v>676</v>
      </c>
      <c r="F38" s="16" t="s">
        <v>673</v>
      </c>
      <c r="G38" s="16" t="s">
        <v>674</v>
      </c>
      <c r="H38" s="16" t="s">
        <v>534</v>
      </c>
      <c r="I38" s="16" t="s">
        <v>538</v>
      </c>
      <c r="J38" s="11" t="s">
        <v>516</v>
      </c>
      <c r="K38" s="13" t="s">
        <v>515</v>
      </c>
      <c r="L38" s="11" t="s">
        <v>539</v>
      </c>
      <c r="M38" s="23"/>
      <c r="N38" s="22"/>
    </row>
    <row r="39" spans="1:14" x14ac:dyDescent="0.25">
      <c r="A39" s="11" t="s">
        <v>678</v>
      </c>
      <c r="B39" s="12">
        <v>1213</v>
      </c>
      <c r="C39" s="11" t="s">
        <v>204</v>
      </c>
      <c r="D39" s="15" t="s">
        <v>679</v>
      </c>
      <c r="E39" s="11" t="s">
        <v>680</v>
      </c>
      <c r="F39" s="16" t="s">
        <v>673</v>
      </c>
      <c r="G39" s="16" t="s">
        <v>674</v>
      </c>
      <c r="H39" s="16" t="s">
        <v>534</v>
      </c>
      <c r="I39" s="16" t="s">
        <v>538</v>
      </c>
      <c r="J39" s="11" t="s">
        <v>516</v>
      </c>
      <c r="K39" s="13" t="s">
        <v>515</v>
      </c>
      <c r="L39" s="11" t="s">
        <v>539</v>
      </c>
      <c r="M39" s="16"/>
      <c r="N39" s="22"/>
    </row>
    <row r="40" spans="1:14" x14ac:dyDescent="0.25">
      <c r="A40" s="11" t="s">
        <v>681</v>
      </c>
      <c r="B40" s="12">
        <v>1214</v>
      </c>
      <c r="C40" s="11" t="s">
        <v>84</v>
      </c>
      <c r="D40" s="15" t="s">
        <v>682</v>
      </c>
      <c r="E40" s="11" t="s">
        <v>683</v>
      </c>
      <c r="F40" s="16" t="s">
        <v>673</v>
      </c>
      <c r="G40" s="16" t="s">
        <v>674</v>
      </c>
      <c r="H40" s="16" t="s">
        <v>534</v>
      </c>
      <c r="I40" s="16" t="s">
        <v>538</v>
      </c>
      <c r="J40" s="11" t="s">
        <v>516</v>
      </c>
      <c r="K40" s="13" t="s">
        <v>515</v>
      </c>
      <c r="L40" s="11" t="s">
        <v>539</v>
      </c>
      <c r="M40" s="23"/>
      <c r="N40" s="22"/>
    </row>
    <row r="41" spans="1:14" x14ac:dyDescent="0.25">
      <c r="A41" s="11" t="s">
        <v>684</v>
      </c>
      <c r="B41" s="12">
        <v>1215</v>
      </c>
      <c r="C41" s="11" t="s">
        <v>82</v>
      </c>
      <c r="D41" s="15" t="s">
        <v>685</v>
      </c>
      <c r="E41" s="11" t="s">
        <v>686</v>
      </c>
      <c r="F41" s="16" t="s">
        <v>673</v>
      </c>
      <c r="G41" s="16" t="s">
        <v>674</v>
      </c>
      <c r="H41" s="16" t="s">
        <v>534</v>
      </c>
      <c r="I41" s="16" t="s">
        <v>538</v>
      </c>
      <c r="J41" s="11" t="s">
        <v>516</v>
      </c>
      <c r="K41" s="13" t="s">
        <v>515</v>
      </c>
      <c r="L41" s="11" t="s">
        <v>539</v>
      </c>
      <c r="M41" s="23"/>
      <c r="N41" s="22"/>
    </row>
    <row r="42" spans="1:14" x14ac:dyDescent="0.25">
      <c r="A42" s="11" t="s">
        <v>687</v>
      </c>
      <c r="B42" s="12">
        <v>1216</v>
      </c>
      <c r="C42" s="11" t="s">
        <v>39</v>
      </c>
      <c r="D42" s="15" t="s">
        <v>688</v>
      </c>
      <c r="E42" s="11" t="s">
        <v>689</v>
      </c>
      <c r="F42" s="16" t="s">
        <v>651</v>
      </c>
      <c r="G42" s="16" t="s">
        <v>652</v>
      </c>
      <c r="H42" s="16" t="s">
        <v>534</v>
      </c>
      <c r="I42" s="16" t="s">
        <v>538</v>
      </c>
      <c r="J42" s="11" t="s">
        <v>516</v>
      </c>
      <c r="K42" s="13" t="s">
        <v>515</v>
      </c>
      <c r="L42" s="11" t="s">
        <v>539</v>
      </c>
      <c r="M42" s="23"/>
      <c r="N42" s="22"/>
    </row>
    <row r="43" spans="1:14" x14ac:dyDescent="0.25">
      <c r="A43" s="11" t="s">
        <v>690</v>
      </c>
      <c r="B43" s="12">
        <v>1218</v>
      </c>
      <c r="C43" s="11" t="s">
        <v>693</v>
      </c>
      <c r="D43" s="15" t="s">
        <v>691</v>
      </c>
      <c r="E43" s="11" t="s">
        <v>692</v>
      </c>
      <c r="F43" s="16" t="s">
        <v>665</v>
      </c>
      <c r="G43" s="16" t="s">
        <v>666</v>
      </c>
      <c r="H43" s="16" t="s">
        <v>534</v>
      </c>
      <c r="I43" s="16" t="s">
        <v>538</v>
      </c>
      <c r="J43" s="11" t="s">
        <v>516</v>
      </c>
      <c r="K43" s="13" t="s">
        <v>515</v>
      </c>
      <c r="L43" s="11" t="s">
        <v>539</v>
      </c>
      <c r="M43" s="23"/>
      <c r="N43" s="22"/>
    </row>
    <row r="44" spans="1:14" x14ac:dyDescent="0.25">
      <c r="A44" s="11" t="s">
        <v>694</v>
      </c>
      <c r="B44" s="12">
        <v>1220</v>
      </c>
      <c r="C44" s="11" t="s">
        <v>697</v>
      </c>
      <c r="D44" s="15" t="s">
        <v>695</v>
      </c>
      <c r="E44" s="11" t="s">
        <v>696</v>
      </c>
      <c r="F44" s="16" t="s">
        <v>651</v>
      </c>
      <c r="G44" s="16" t="s">
        <v>652</v>
      </c>
      <c r="H44" s="16" t="s">
        <v>534</v>
      </c>
      <c r="I44" s="16" t="s">
        <v>538</v>
      </c>
      <c r="J44" s="11" t="s">
        <v>516</v>
      </c>
      <c r="K44" s="13" t="s">
        <v>515</v>
      </c>
      <c r="L44" s="11" t="s">
        <v>539</v>
      </c>
      <c r="M44" s="23"/>
      <c r="N44" s="22"/>
    </row>
    <row r="45" spans="1:14" x14ac:dyDescent="0.25">
      <c r="A45" s="11" t="s">
        <v>698</v>
      </c>
      <c r="B45" s="12">
        <v>1221</v>
      </c>
      <c r="C45" s="11" t="s">
        <v>35</v>
      </c>
      <c r="D45" s="15" t="s">
        <v>641</v>
      </c>
      <c r="E45" s="11" t="s">
        <v>699</v>
      </c>
      <c r="F45" s="16" t="s">
        <v>643</v>
      </c>
      <c r="G45" s="16" t="s">
        <v>644</v>
      </c>
      <c r="H45" s="16" t="s">
        <v>534</v>
      </c>
      <c r="I45" s="16" t="s">
        <v>538</v>
      </c>
      <c r="J45" s="11" t="s">
        <v>516</v>
      </c>
      <c r="K45" s="13" t="s">
        <v>515</v>
      </c>
      <c r="L45" s="11" t="s">
        <v>539</v>
      </c>
      <c r="M45" s="23"/>
      <c r="N45" s="22"/>
    </row>
    <row r="46" spans="1:14" x14ac:dyDescent="0.25">
      <c r="A46" s="11" t="s">
        <v>700</v>
      </c>
      <c r="B46" s="12">
        <v>1223</v>
      </c>
      <c r="C46" s="11" t="s">
        <v>705</v>
      </c>
      <c r="D46" s="15" t="s">
        <v>701</v>
      </c>
      <c r="E46" s="11" t="s">
        <v>702</v>
      </c>
      <c r="F46" s="18" t="s">
        <v>703</v>
      </c>
      <c r="G46" s="18" t="s">
        <v>704</v>
      </c>
      <c r="H46" s="18" t="s">
        <v>534</v>
      </c>
      <c r="I46" s="18" t="s">
        <v>538</v>
      </c>
      <c r="J46" s="11" t="s">
        <v>516</v>
      </c>
      <c r="K46" s="13" t="s">
        <v>515</v>
      </c>
      <c r="L46" s="11" t="s">
        <v>539</v>
      </c>
      <c r="M46" s="16"/>
      <c r="N46" s="22"/>
    </row>
    <row r="47" spans="1:14" x14ac:dyDescent="0.25">
      <c r="A47" s="11" t="s">
        <v>706</v>
      </c>
      <c r="B47" s="12">
        <v>1224</v>
      </c>
      <c r="C47" s="11" t="s">
        <v>714</v>
      </c>
      <c r="D47" s="15" t="s">
        <v>707</v>
      </c>
      <c r="E47" s="11" t="s">
        <v>708</v>
      </c>
      <c r="F47" s="16" t="s">
        <v>709</v>
      </c>
      <c r="G47" s="16" t="s">
        <v>710</v>
      </c>
      <c r="H47" s="16" t="s">
        <v>711</v>
      </c>
      <c r="I47" s="16" t="s">
        <v>712</v>
      </c>
      <c r="J47" s="11" t="s">
        <v>516</v>
      </c>
      <c r="K47" s="13" t="s">
        <v>515</v>
      </c>
      <c r="L47" s="11" t="s">
        <v>713</v>
      </c>
      <c r="M47" s="23"/>
      <c r="N47" s="22"/>
    </row>
    <row r="48" spans="1:14" x14ac:dyDescent="0.25">
      <c r="A48" s="11" t="s">
        <v>715</v>
      </c>
      <c r="B48" s="12">
        <v>1226</v>
      </c>
      <c r="C48" s="11" t="s">
        <v>72</v>
      </c>
      <c r="D48" s="15" t="s">
        <v>660</v>
      </c>
      <c r="E48" s="11" t="s">
        <v>716</v>
      </c>
      <c r="F48" s="16" t="s">
        <v>651</v>
      </c>
      <c r="G48" s="16" t="s">
        <v>652</v>
      </c>
      <c r="H48" s="16" t="s">
        <v>534</v>
      </c>
      <c r="I48" s="16" t="s">
        <v>538</v>
      </c>
      <c r="J48" s="11" t="s">
        <v>516</v>
      </c>
      <c r="K48" s="13" t="s">
        <v>515</v>
      </c>
      <c r="L48" s="11" t="s">
        <v>539</v>
      </c>
      <c r="M48" s="16"/>
      <c r="N48" s="22"/>
    </row>
    <row r="49" spans="1:14" x14ac:dyDescent="0.25">
      <c r="A49" s="11" t="s">
        <v>717</v>
      </c>
      <c r="B49" s="12">
        <v>1231</v>
      </c>
      <c r="C49" s="11" t="s">
        <v>65</v>
      </c>
      <c r="D49" s="15" t="s">
        <v>718</v>
      </c>
      <c r="E49" s="11" t="s">
        <v>719</v>
      </c>
      <c r="F49" s="16" t="s">
        <v>651</v>
      </c>
      <c r="G49" s="16" t="s">
        <v>652</v>
      </c>
      <c r="H49" s="16" t="s">
        <v>534</v>
      </c>
      <c r="I49" s="16" t="s">
        <v>538</v>
      </c>
      <c r="J49" s="11" t="s">
        <v>516</v>
      </c>
      <c r="K49" s="13" t="s">
        <v>515</v>
      </c>
      <c r="L49" s="11" t="s">
        <v>539</v>
      </c>
      <c r="M49" s="16"/>
      <c r="N49" s="22"/>
    </row>
    <row r="50" spans="1:14" x14ac:dyDescent="0.25">
      <c r="A50" s="11" t="s">
        <v>720</v>
      </c>
      <c r="B50" s="12">
        <v>1232</v>
      </c>
      <c r="C50" s="11" t="s">
        <v>723</v>
      </c>
      <c r="D50" s="15" t="s">
        <v>721</v>
      </c>
      <c r="E50" s="11" t="s">
        <v>722</v>
      </c>
      <c r="F50" s="16" t="s">
        <v>651</v>
      </c>
      <c r="G50" s="16" t="s">
        <v>652</v>
      </c>
      <c r="H50" s="16" t="s">
        <v>534</v>
      </c>
      <c r="I50" s="16" t="s">
        <v>538</v>
      </c>
      <c r="J50" s="11" t="s">
        <v>516</v>
      </c>
      <c r="K50" s="13" t="s">
        <v>515</v>
      </c>
      <c r="L50" s="11" t="s">
        <v>539</v>
      </c>
      <c r="M50" s="23"/>
      <c r="N50" s="22"/>
    </row>
    <row r="51" spans="1:14" x14ac:dyDescent="0.25">
      <c r="A51" s="11" t="s">
        <v>724</v>
      </c>
      <c r="B51" s="12">
        <v>1233</v>
      </c>
      <c r="C51" s="11" t="s">
        <v>89</v>
      </c>
      <c r="D51" s="15" t="s">
        <v>725</v>
      </c>
      <c r="E51" s="11" t="s">
        <v>726</v>
      </c>
      <c r="F51" s="16" t="s">
        <v>651</v>
      </c>
      <c r="G51" s="16" t="s">
        <v>652</v>
      </c>
      <c r="H51" s="16" t="s">
        <v>534</v>
      </c>
      <c r="I51" s="16" t="s">
        <v>538</v>
      </c>
      <c r="J51" s="11" t="s">
        <v>516</v>
      </c>
      <c r="K51" s="13" t="s">
        <v>515</v>
      </c>
      <c r="L51" s="11" t="s">
        <v>539</v>
      </c>
      <c r="M51" s="23"/>
      <c r="N51" s="22"/>
    </row>
    <row r="52" spans="1:14" x14ac:dyDescent="0.25">
      <c r="A52" s="11" t="s">
        <v>727</v>
      </c>
      <c r="B52" s="12">
        <v>1234</v>
      </c>
      <c r="C52" s="11" t="s">
        <v>730</v>
      </c>
      <c r="D52" s="15" t="s">
        <v>728</v>
      </c>
      <c r="E52" s="11" t="s">
        <v>729</v>
      </c>
      <c r="F52" s="16" t="s">
        <v>665</v>
      </c>
      <c r="G52" s="16" t="s">
        <v>666</v>
      </c>
      <c r="H52" s="16" t="s">
        <v>534</v>
      </c>
      <c r="I52" s="16" t="s">
        <v>538</v>
      </c>
      <c r="J52" s="11" t="s">
        <v>516</v>
      </c>
      <c r="K52" s="13" t="s">
        <v>515</v>
      </c>
      <c r="L52" s="11" t="s">
        <v>539</v>
      </c>
      <c r="M52" s="23"/>
      <c r="N52" s="22"/>
    </row>
    <row r="53" spans="1:14" x14ac:dyDescent="0.25">
      <c r="A53" s="11" t="s">
        <v>731</v>
      </c>
      <c r="B53" s="12">
        <v>1235</v>
      </c>
      <c r="C53" s="11" t="s">
        <v>733</v>
      </c>
      <c r="D53" s="15" t="s">
        <v>673</v>
      </c>
      <c r="E53" s="11" t="s">
        <v>732</v>
      </c>
      <c r="F53" s="18" t="s">
        <v>673</v>
      </c>
      <c r="G53" s="18" t="s">
        <v>674</v>
      </c>
      <c r="H53" s="18" t="s">
        <v>534</v>
      </c>
      <c r="I53" s="18" t="s">
        <v>538</v>
      </c>
      <c r="J53" s="11" t="s">
        <v>516</v>
      </c>
      <c r="K53" s="13" t="s">
        <v>515</v>
      </c>
      <c r="L53" s="11" t="s">
        <v>539</v>
      </c>
      <c r="M53" s="23"/>
      <c r="N53" s="22"/>
    </row>
    <row r="54" spans="1:14" x14ac:dyDescent="0.25">
      <c r="A54" s="11" t="s">
        <v>734</v>
      </c>
      <c r="B54" s="12">
        <v>1237</v>
      </c>
      <c r="C54" s="11" t="s">
        <v>736</v>
      </c>
      <c r="D54" s="15" t="s">
        <v>673</v>
      </c>
      <c r="E54" s="11" t="s">
        <v>735</v>
      </c>
      <c r="F54" s="18" t="s">
        <v>673</v>
      </c>
      <c r="G54" s="18" t="s">
        <v>674</v>
      </c>
      <c r="H54" s="18" t="s">
        <v>534</v>
      </c>
      <c r="I54" s="18" t="s">
        <v>538</v>
      </c>
      <c r="J54" s="11" t="s">
        <v>516</v>
      </c>
      <c r="K54" s="13" t="s">
        <v>515</v>
      </c>
      <c r="L54" s="11" t="s">
        <v>539</v>
      </c>
      <c r="M54" s="23"/>
      <c r="N54" s="22"/>
    </row>
    <row r="55" spans="1:14" x14ac:dyDescent="0.25">
      <c r="A55" s="11" t="s">
        <v>737</v>
      </c>
      <c r="B55" s="12">
        <v>1238</v>
      </c>
      <c r="C55" s="11" t="s">
        <v>740</v>
      </c>
      <c r="D55" s="15" t="s">
        <v>738</v>
      </c>
      <c r="E55" s="11" t="s">
        <v>739</v>
      </c>
      <c r="F55" s="18" t="s">
        <v>673</v>
      </c>
      <c r="G55" s="18" t="s">
        <v>674</v>
      </c>
      <c r="H55" s="18" t="s">
        <v>534</v>
      </c>
      <c r="I55" s="18" t="s">
        <v>538</v>
      </c>
      <c r="J55" s="11" t="s">
        <v>516</v>
      </c>
      <c r="K55" s="13" t="s">
        <v>515</v>
      </c>
      <c r="L55" s="11" t="s">
        <v>539</v>
      </c>
      <c r="M55" s="23"/>
      <c r="N55" s="22"/>
    </row>
    <row r="56" spans="1:14" x14ac:dyDescent="0.25">
      <c r="A56" s="11" t="s">
        <v>741</v>
      </c>
      <c r="B56" s="12">
        <v>1239</v>
      </c>
      <c r="C56" s="11" t="s">
        <v>744</v>
      </c>
      <c r="D56" s="15" t="s">
        <v>742</v>
      </c>
      <c r="E56" s="11" t="s">
        <v>743</v>
      </c>
      <c r="F56" s="18" t="s">
        <v>673</v>
      </c>
      <c r="G56" s="18" t="s">
        <v>674</v>
      </c>
      <c r="H56" s="18" t="s">
        <v>534</v>
      </c>
      <c r="I56" s="18" t="s">
        <v>538</v>
      </c>
      <c r="J56" s="11" t="s">
        <v>516</v>
      </c>
      <c r="K56" s="13" t="s">
        <v>515</v>
      </c>
      <c r="L56" s="11" t="s">
        <v>539</v>
      </c>
      <c r="M56" s="23"/>
      <c r="N56" s="22"/>
    </row>
    <row r="57" spans="1:14" x14ac:dyDescent="0.25">
      <c r="A57" s="11" t="s">
        <v>745</v>
      </c>
      <c r="B57" s="12">
        <v>1240</v>
      </c>
      <c r="C57" s="11" t="s">
        <v>747</v>
      </c>
      <c r="D57" s="15" t="s">
        <v>679</v>
      </c>
      <c r="E57" s="11" t="s">
        <v>746</v>
      </c>
      <c r="F57" s="18" t="s">
        <v>673</v>
      </c>
      <c r="G57" s="18" t="s">
        <v>674</v>
      </c>
      <c r="H57" s="18" t="s">
        <v>534</v>
      </c>
      <c r="I57" s="18" t="s">
        <v>538</v>
      </c>
      <c r="J57" s="11" t="s">
        <v>516</v>
      </c>
      <c r="K57" s="13" t="s">
        <v>515</v>
      </c>
      <c r="L57" s="11" t="s">
        <v>539</v>
      </c>
      <c r="M57" s="23"/>
      <c r="N57" s="22"/>
    </row>
    <row r="58" spans="1:14" x14ac:dyDescent="0.25">
      <c r="A58" s="11" t="s">
        <v>748</v>
      </c>
      <c r="B58" s="12">
        <v>1241</v>
      </c>
      <c r="C58" s="11" t="s">
        <v>750</v>
      </c>
      <c r="D58" s="15" t="s">
        <v>682</v>
      </c>
      <c r="E58" s="11" t="s">
        <v>749</v>
      </c>
      <c r="F58" s="18" t="s">
        <v>673</v>
      </c>
      <c r="G58" s="18" t="s">
        <v>674</v>
      </c>
      <c r="H58" s="18" t="s">
        <v>534</v>
      </c>
      <c r="I58" s="18" t="s">
        <v>538</v>
      </c>
      <c r="J58" s="11" t="s">
        <v>516</v>
      </c>
      <c r="K58" s="13" t="s">
        <v>515</v>
      </c>
      <c r="L58" s="11" t="s">
        <v>539</v>
      </c>
      <c r="M58" s="23"/>
      <c r="N58" s="22"/>
    </row>
    <row r="59" spans="1:14" x14ac:dyDescent="0.25">
      <c r="A59" s="11" t="s">
        <v>751</v>
      </c>
      <c r="B59" s="12">
        <v>1243</v>
      </c>
      <c r="C59" s="11" t="s">
        <v>753</v>
      </c>
      <c r="D59" s="15" t="s">
        <v>673</v>
      </c>
      <c r="E59" s="11" t="s">
        <v>752</v>
      </c>
      <c r="F59" s="18" t="s">
        <v>673</v>
      </c>
      <c r="G59" s="18" t="s">
        <v>674</v>
      </c>
      <c r="H59" s="18" t="s">
        <v>534</v>
      </c>
      <c r="I59" s="18" t="s">
        <v>538</v>
      </c>
      <c r="J59" s="11" t="s">
        <v>516</v>
      </c>
      <c r="K59" s="13" t="s">
        <v>515</v>
      </c>
      <c r="L59" s="11" t="s">
        <v>539</v>
      </c>
      <c r="M59" s="23"/>
      <c r="N59" s="22"/>
    </row>
    <row r="60" spans="1:14" x14ac:dyDescent="0.25">
      <c r="A60" s="11" t="s">
        <v>754</v>
      </c>
      <c r="B60" s="12">
        <v>1244</v>
      </c>
      <c r="C60" s="11" t="s">
        <v>757</v>
      </c>
      <c r="D60" s="15" t="s">
        <v>755</v>
      </c>
      <c r="E60" s="11" t="s">
        <v>756</v>
      </c>
      <c r="F60" s="18" t="s">
        <v>673</v>
      </c>
      <c r="G60" s="18" t="s">
        <v>674</v>
      </c>
      <c r="H60" s="18" t="s">
        <v>534</v>
      </c>
      <c r="I60" s="18" t="s">
        <v>538</v>
      </c>
      <c r="J60" s="11" t="s">
        <v>516</v>
      </c>
      <c r="K60" s="13" t="s">
        <v>515</v>
      </c>
      <c r="L60" s="11" t="s">
        <v>539</v>
      </c>
      <c r="M60" s="23"/>
      <c r="N60" s="22"/>
    </row>
    <row r="61" spans="1:14" x14ac:dyDescent="0.25">
      <c r="A61" s="11" t="s">
        <v>758</v>
      </c>
      <c r="B61" s="12">
        <v>1245</v>
      </c>
      <c r="C61" s="11" t="s">
        <v>29</v>
      </c>
      <c r="D61" s="15" t="s">
        <v>759</v>
      </c>
      <c r="E61" s="11" t="s">
        <v>760</v>
      </c>
      <c r="F61" s="16" t="s">
        <v>651</v>
      </c>
      <c r="G61" s="16" t="s">
        <v>652</v>
      </c>
      <c r="H61" s="16" t="s">
        <v>534</v>
      </c>
      <c r="I61" s="16" t="s">
        <v>538</v>
      </c>
      <c r="J61" s="11" t="s">
        <v>516</v>
      </c>
      <c r="K61" s="13" t="s">
        <v>515</v>
      </c>
      <c r="L61" s="11" t="s">
        <v>539</v>
      </c>
      <c r="M61" s="23"/>
      <c r="N61" s="22"/>
    </row>
    <row r="62" spans="1:14" x14ac:dyDescent="0.25">
      <c r="A62" s="11" t="s">
        <v>761</v>
      </c>
      <c r="B62" s="12">
        <v>1246</v>
      </c>
      <c r="C62" s="11" t="s">
        <v>763</v>
      </c>
      <c r="D62" s="15" t="s">
        <v>695</v>
      </c>
      <c r="E62" s="11" t="s">
        <v>762</v>
      </c>
      <c r="F62" s="16" t="s">
        <v>651</v>
      </c>
      <c r="G62" s="16" t="s">
        <v>652</v>
      </c>
      <c r="H62" s="16" t="s">
        <v>534</v>
      </c>
      <c r="I62" s="16" t="s">
        <v>538</v>
      </c>
      <c r="J62" s="11" t="s">
        <v>516</v>
      </c>
      <c r="K62" s="13" t="s">
        <v>515</v>
      </c>
      <c r="L62" s="11" t="s">
        <v>539</v>
      </c>
      <c r="M62" s="23"/>
      <c r="N62" s="22"/>
    </row>
    <row r="63" spans="1:14" x14ac:dyDescent="0.25">
      <c r="A63" s="11" t="s">
        <v>764</v>
      </c>
      <c r="B63" s="12">
        <v>1247</v>
      </c>
      <c r="C63" s="11" t="s">
        <v>44</v>
      </c>
      <c r="D63" s="15" t="s">
        <v>765</v>
      </c>
      <c r="E63" s="11" t="s">
        <v>766</v>
      </c>
      <c r="F63" s="16" t="s">
        <v>651</v>
      </c>
      <c r="G63" s="16" t="s">
        <v>652</v>
      </c>
      <c r="H63" s="16" t="s">
        <v>534</v>
      </c>
      <c r="I63" s="16" t="s">
        <v>538</v>
      </c>
      <c r="J63" s="11" t="s">
        <v>516</v>
      </c>
      <c r="K63" s="13" t="s">
        <v>515</v>
      </c>
      <c r="L63" s="11" t="s">
        <v>539</v>
      </c>
      <c r="M63" s="23"/>
      <c r="N63" s="22"/>
    </row>
    <row r="64" spans="1:14" x14ac:dyDescent="0.25">
      <c r="A64" s="11" t="s">
        <v>767</v>
      </c>
      <c r="B64" s="12">
        <v>1248</v>
      </c>
      <c r="C64" s="11" t="s">
        <v>770</v>
      </c>
      <c r="D64" s="15" t="s">
        <v>768</v>
      </c>
      <c r="E64" s="11" t="s">
        <v>769</v>
      </c>
      <c r="F64" s="16" t="s">
        <v>651</v>
      </c>
      <c r="G64" s="16" t="s">
        <v>652</v>
      </c>
      <c r="H64" s="16" t="s">
        <v>534</v>
      </c>
      <c r="I64" s="16" t="s">
        <v>538</v>
      </c>
      <c r="J64" s="11" t="s">
        <v>516</v>
      </c>
      <c r="K64" s="13" t="s">
        <v>515</v>
      </c>
      <c r="L64" s="11" t="s">
        <v>539</v>
      </c>
      <c r="M64" s="23"/>
      <c r="N64" s="22"/>
    </row>
    <row r="65" spans="1:14" x14ac:dyDescent="0.25">
      <c r="A65" s="11" t="s">
        <v>771</v>
      </c>
      <c r="B65" s="12">
        <v>1249</v>
      </c>
      <c r="C65" s="11" t="s">
        <v>206</v>
      </c>
      <c r="D65" s="15" t="s">
        <v>772</v>
      </c>
      <c r="E65" s="11" t="s">
        <v>773</v>
      </c>
      <c r="F65" s="16" t="s">
        <v>643</v>
      </c>
      <c r="G65" s="16" t="s">
        <v>644</v>
      </c>
      <c r="H65" s="16" t="s">
        <v>534</v>
      </c>
      <c r="I65" s="16" t="s">
        <v>538</v>
      </c>
      <c r="J65" s="11" t="s">
        <v>516</v>
      </c>
      <c r="K65" s="13" t="s">
        <v>515</v>
      </c>
      <c r="L65" s="11" t="s">
        <v>539</v>
      </c>
      <c r="M65" s="23"/>
      <c r="N65" s="22"/>
    </row>
    <row r="66" spans="1:14" x14ac:dyDescent="0.25">
      <c r="A66" s="11" t="s">
        <v>774</v>
      </c>
      <c r="B66" s="12">
        <v>1255</v>
      </c>
      <c r="C66" s="11" t="s">
        <v>411</v>
      </c>
      <c r="D66" s="15" t="s">
        <v>775</v>
      </c>
      <c r="E66" s="11" t="s">
        <v>776</v>
      </c>
      <c r="F66" s="16" t="s">
        <v>777</v>
      </c>
      <c r="G66" s="16" t="s">
        <v>778</v>
      </c>
      <c r="H66" s="16" t="s">
        <v>779</v>
      </c>
      <c r="I66" s="16" t="s">
        <v>780</v>
      </c>
      <c r="J66" s="11" t="s">
        <v>516</v>
      </c>
      <c r="K66" s="13" t="s">
        <v>515</v>
      </c>
      <c r="L66" s="11" t="s">
        <v>781</v>
      </c>
      <c r="M66" s="23"/>
      <c r="N66" s="22"/>
    </row>
    <row r="67" spans="1:14" x14ac:dyDescent="0.25">
      <c r="A67" s="11" t="s">
        <v>782</v>
      </c>
      <c r="B67" s="12">
        <v>1256</v>
      </c>
      <c r="C67" s="11" t="s">
        <v>785</v>
      </c>
      <c r="D67" s="15" t="s">
        <v>783</v>
      </c>
      <c r="E67" s="11" t="s">
        <v>784</v>
      </c>
      <c r="F67" s="18" t="s">
        <v>534</v>
      </c>
      <c r="G67" s="18" t="s">
        <v>538</v>
      </c>
      <c r="H67" s="16" t="s">
        <v>534</v>
      </c>
      <c r="I67" s="16" t="s">
        <v>538</v>
      </c>
      <c r="J67" s="11" t="s">
        <v>516</v>
      </c>
      <c r="K67" s="13" t="s">
        <v>515</v>
      </c>
      <c r="L67" s="11" t="s">
        <v>539</v>
      </c>
      <c r="M67" s="23"/>
      <c r="N67" s="22"/>
    </row>
    <row r="68" spans="1:14" x14ac:dyDescent="0.25">
      <c r="A68" s="11" t="s">
        <v>786</v>
      </c>
      <c r="B68" s="12">
        <v>1257</v>
      </c>
      <c r="C68" s="11" t="s">
        <v>788</v>
      </c>
      <c r="D68" s="15" t="s">
        <v>759</v>
      </c>
      <c r="E68" s="11" t="s">
        <v>787</v>
      </c>
      <c r="F68" s="18" t="s">
        <v>651</v>
      </c>
      <c r="G68" s="18" t="s">
        <v>652</v>
      </c>
      <c r="H68" s="18" t="s">
        <v>534</v>
      </c>
      <c r="I68" s="18" t="s">
        <v>538</v>
      </c>
      <c r="J68" s="11" t="s">
        <v>516</v>
      </c>
      <c r="K68" s="13" t="s">
        <v>515</v>
      </c>
      <c r="L68" s="11" t="s">
        <v>539</v>
      </c>
      <c r="M68" s="26"/>
      <c r="N68" s="22"/>
    </row>
    <row r="69" spans="1:14" x14ac:dyDescent="0.25">
      <c r="A69" s="11" t="s">
        <v>789</v>
      </c>
      <c r="B69" s="12">
        <v>1258</v>
      </c>
      <c r="C69" s="11" t="s">
        <v>51</v>
      </c>
      <c r="D69" s="15" t="s">
        <v>790</v>
      </c>
      <c r="E69" s="11" t="s">
        <v>791</v>
      </c>
      <c r="F69" s="16" t="s">
        <v>651</v>
      </c>
      <c r="G69" s="16" t="s">
        <v>652</v>
      </c>
      <c r="H69" s="16" t="s">
        <v>534</v>
      </c>
      <c r="I69" s="16" t="s">
        <v>538</v>
      </c>
      <c r="J69" s="11" t="s">
        <v>516</v>
      </c>
      <c r="K69" s="13" t="s">
        <v>515</v>
      </c>
      <c r="L69" s="11" t="s">
        <v>539</v>
      </c>
      <c r="M69" s="23"/>
      <c r="N69" s="22"/>
    </row>
    <row r="70" spans="1:14" x14ac:dyDescent="0.25">
      <c r="A70" s="11" t="s">
        <v>792</v>
      </c>
      <c r="B70" s="12">
        <v>1260</v>
      </c>
      <c r="C70" s="11" t="s">
        <v>15</v>
      </c>
      <c r="D70" s="15" t="s">
        <v>728</v>
      </c>
      <c r="E70" s="11" t="s">
        <v>793</v>
      </c>
      <c r="F70" s="16" t="s">
        <v>665</v>
      </c>
      <c r="G70" s="16" t="s">
        <v>666</v>
      </c>
      <c r="H70" s="16" t="s">
        <v>534</v>
      </c>
      <c r="I70" s="16" t="s">
        <v>538</v>
      </c>
      <c r="J70" s="11" t="s">
        <v>516</v>
      </c>
      <c r="K70" s="13" t="s">
        <v>515</v>
      </c>
      <c r="L70" s="11" t="s">
        <v>539</v>
      </c>
      <c r="M70" s="23"/>
      <c r="N70" s="22"/>
    </row>
    <row r="71" spans="1:14" x14ac:dyDescent="0.25">
      <c r="A71" s="11" t="s">
        <v>794</v>
      </c>
      <c r="B71" s="12">
        <v>1266</v>
      </c>
      <c r="C71" s="11" t="s">
        <v>800</v>
      </c>
      <c r="D71" s="15" t="s">
        <v>795</v>
      </c>
      <c r="E71" s="11" t="s">
        <v>796</v>
      </c>
      <c r="F71" s="16" t="s">
        <v>797</v>
      </c>
      <c r="G71" s="16" t="s">
        <v>798</v>
      </c>
      <c r="H71" s="16" t="s">
        <v>536</v>
      </c>
      <c r="I71" s="16" t="s">
        <v>537</v>
      </c>
      <c r="J71" s="11" t="s">
        <v>516</v>
      </c>
      <c r="K71" s="13" t="s">
        <v>515</v>
      </c>
      <c r="L71" s="11" t="s">
        <v>799</v>
      </c>
      <c r="M71" s="23"/>
      <c r="N71" s="22"/>
    </row>
    <row r="72" spans="1:14" x14ac:dyDescent="0.25">
      <c r="A72" s="11" t="s">
        <v>801</v>
      </c>
      <c r="B72" s="12">
        <v>1269</v>
      </c>
      <c r="C72" s="11" t="s">
        <v>804</v>
      </c>
      <c r="D72" s="15" t="s">
        <v>802</v>
      </c>
      <c r="E72" s="11" t="s">
        <v>803</v>
      </c>
      <c r="F72" s="18" t="s">
        <v>656</v>
      </c>
      <c r="G72" s="18" t="s">
        <v>657</v>
      </c>
      <c r="H72" s="18" t="s">
        <v>534</v>
      </c>
      <c r="I72" s="18" t="s">
        <v>538</v>
      </c>
      <c r="J72" s="11" t="s">
        <v>516</v>
      </c>
      <c r="K72" s="13" t="s">
        <v>515</v>
      </c>
      <c r="L72" s="11" t="s">
        <v>539</v>
      </c>
      <c r="M72" s="23"/>
      <c r="N72" s="22"/>
    </row>
    <row r="73" spans="1:14" x14ac:dyDescent="0.25">
      <c r="A73" s="11" t="s">
        <v>805</v>
      </c>
      <c r="B73" s="12">
        <v>1271</v>
      </c>
      <c r="C73" s="11" t="s">
        <v>807</v>
      </c>
      <c r="D73" s="15" t="s">
        <v>660</v>
      </c>
      <c r="E73" s="11" t="s">
        <v>806</v>
      </c>
      <c r="F73" s="16" t="s">
        <v>651</v>
      </c>
      <c r="G73" s="16" t="s">
        <v>652</v>
      </c>
      <c r="H73" s="16" t="s">
        <v>534</v>
      </c>
      <c r="I73" s="16" t="s">
        <v>538</v>
      </c>
      <c r="J73" s="11" t="s">
        <v>516</v>
      </c>
      <c r="K73" s="13" t="s">
        <v>515</v>
      </c>
      <c r="L73" s="11" t="s">
        <v>539</v>
      </c>
      <c r="M73" s="16"/>
      <c r="N73" s="22"/>
    </row>
    <row r="74" spans="1:14" x14ac:dyDescent="0.25">
      <c r="A74" s="11" t="s">
        <v>808</v>
      </c>
      <c r="B74" s="12">
        <v>1274</v>
      </c>
      <c r="C74" s="11" t="s">
        <v>78</v>
      </c>
      <c r="D74" s="15" t="s">
        <v>809</v>
      </c>
      <c r="E74" s="11" t="s">
        <v>810</v>
      </c>
      <c r="F74" s="16" t="s">
        <v>651</v>
      </c>
      <c r="G74" s="16" t="s">
        <v>652</v>
      </c>
      <c r="H74" s="16" t="s">
        <v>534</v>
      </c>
      <c r="I74" s="16" t="s">
        <v>538</v>
      </c>
      <c r="J74" s="11" t="s">
        <v>516</v>
      </c>
      <c r="K74" s="13" t="s">
        <v>515</v>
      </c>
      <c r="L74" s="11" t="s">
        <v>539</v>
      </c>
      <c r="M74" s="23"/>
      <c r="N74" s="22"/>
    </row>
    <row r="75" spans="1:14" x14ac:dyDescent="0.25">
      <c r="A75" s="11" t="s">
        <v>811</v>
      </c>
      <c r="B75" s="12">
        <v>1277</v>
      </c>
      <c r="C75" s="11" t="s">
        <v>813</v>
      </c>
      <c r="D75" s="15" t="s">
        <v>660</v>
      </c>
      <c r="E75" s="11" t="s">
        <v>812</v>
      </c>
      <c r="F75" s="18" t="s">
        <v>651</v>
      </c>
      <c r="G75" s="18" t="s">
        <v>652</v>
      </c>
      <c r="H75" s="18" t="s">
        <v>534</v>
      </c>
      <c r="I75" s="18" t="s">
        <v>538</v>
      </c>
      <c r="J75" s="11" t="s">
        <v>516</v>
      </c>
      <c r="K75" s="13" t="s">
        <v>515</v>
      </c>
      <c r="L75" s="11" t="s">
        <v>539</v>
      </c>
      <c r="M75" s="23"/>
      <c r="N75" s="22"/>
    </row>
    <row r="76" spans="1:14" x14ac:dyDescent="0.25">
      <c r="A76" s="11" t="s">
        <v>814</v>
      </c>
      <c r="B76" s="12">
        <v>1279</v>
      </c>
      <c r="C76" s="11" t="s">
        <v>87</v>
      </c>
      <c r="D76" s="15" t="s">
        <v>815</v>
      </c>
      <c r="E76" s="11" t="s">
        <v>816</v>
      </c>
      <c r="F76" s="16" t="s">
        <v>651</v>
      </c>
      <c r="G76" s="16" t="s">
        <v>652</v>
      </c>
      <c r="H76" s="16" t="s">
        <v>534</v>
      </c>
      <c r="I76" s="16" t="s">
        <v>538</v>
      </c>
      <c r="J76" s="11" t="s">
        <v>516</v>
      </c>
      <c r="K76" s="13" t="s">
        <v>515</v>
      </c>
      <c r="L76" s="11" t="s">
        <v>539</v>
      </c>
      <c r="M76" s="23"/>
      <c r="N76" s="22"/>
    </row>
    <row r="77" spans="1:14" x14ac:dyDescent="0.25">
      <c r="A77" s="11" t="s">
        <v>817</v>
      </c>
      <c r="B77" s="12">
        <v>1280</v>
      </c>
      <c r="C77" s="11" t="s">
        <v>33</v>
      </c>
      <c r="D77" s="15" t="s">
        <v>818</v>
      </c>
      <c r="E77" s="11" t="s">
        <v>819</v>
      </c>
      <c r="F77" s="16" t="s">
        <v>651</v>
      </c>
      <c r="G77" s="16" t="s">
        <v>652</v>
      </c>
      <c r="H77" s="16" t="s">
        <v>534</v>
      </c>
      <c r="I77" s="16" t="s">
        <v>538</v>
      </c>
      <c r="J77" s="11" t="s">
        <v>516</v>
      </c>
      <c r="K77" s="13" t="s">
        <v>515</v>
      </c>
      <c r="L77" s="11" t="s">
        <v>539</v>
      </c>
      <c r="M77" s="23"/>
      <c r="N77" s="22"/>
    </row>
    <row r="78" spans="1:14" x14ac:dyDescent="0.25">
      <c r="A78" s="11" t="s">
        <v>820</v>
      </c>
      <c r="B78" s="12">
        <v>1281</v>
      </c>
      <c r="C78" s="11" t="s">
        <v>93</v>
      </c>
      <c r="D78" s="15" t="s">
        <v>728</v>
      </c>
      <c r="E78" s="11" t="s">
        <v>821</v>
      </c>
      <c r="F78" s="16" t="s">
        <v>665</v>
      </c>
      <c r="G78" s="16" t="s">
        <v>666</v>
      </c>
      <c r="H78" s="16" t="s">
        <v>534</v>
      </c>
      <c r="I78" s="16" t="s">
        <v>538</v>
      </c>
      <c r="J78" s="11" t="s">
        <v>516</v>
      </c>
      <c r="K78" s="13" t="s">
        <v>515</v>
      </c>
      <c r="L78" s="11" t="s">
        <v>539</v>
      </c>
      <c r="M78" s="23"/>
      <c r="N78" s="22"/>
    </row>
    <row r="79" spans="1:14" x14ac:dyDescent="0.25">
      <c r="A79" s="11" t="s">
        <v>822</v>
      </c>
      <c r="B79" s="12">
        <v>1282</v>
      </c>
      <c r="C79" s="11" t="s">
        <v>824</v>
      </c>
      <c r="D79" s="15" t="s">
        <v>728</v>
      </c>
      <c r="E79" s="11" t="s">
        <v>823</v>
      </c>
      <c r="F79" s="16" t="s">
        <v>665</v>
      </c>
      <c r="G79" s="16" t="s">
        <v>666</v>
      </c>
      <c r="H79" s="16" t="s">
        <v>534</v>
      </c>
      <c r="I79" s="16" t="s">
        <v>538</v>
      </c>
      <c r="J79" s="11" t="s">
        <v>516</v>
      </c>
      <c r="K79" s="13" t="s">
        <v>515</v>
      </c>
      <c r="L79" s="11" t="s">
        <v>539</v>
      </c>
      <c r="M79" s="23"/>
      <c r="N79" s="22"/>
    </row>
    <row r="80" spans="1:14" x14ac:dyDescent="0.25">
      <c r="A80" s="11" t="s">
        <v>825</v>
      </c>
      <c r="B80" s="12">
        <v>1283</v>
      </c>
      <c r="C80" s="11" t="s">
        <v>97</v>
      </c>
      <c r="D80" s="15" t="s">
        <v>826</v>
      </c>
      <c r="E80" s="11" t="s">
        <v>827</v>
      </c>
      <c r="F80" s="16" t="s">
        <v>643</v>
      </c>
      <c r="G80" s="16" t="s">
        <v>644</v>
      </c>
      <c r="H80" s="16" t="s">
        <v>534</v>
      </c>
      <c r="I80" s="16" t="s">
        <v>538</v>
      </c>
      <c r="J80" s="11" t="s">
        <v>516</v>
      </c>
      <c r="K80" s="13" t="s">
        <v>515</v>
      </c>
      <c r="L80" s="11" t="s">
        <v>539</v>
      </c>
      <c r="M80" s="23"/>
      <c r="N80" s="22"/>
    </row>
    <row r="81" spans="1:14" x14ac:dyDescent="0.25">
      <c r="A81" s="11" t="s">
        <v>828</v>
      </c>
      <c r="B81" s="12">
        <v>1284</v>
      </c>
      <c r="C81" s="11" t="s">
        <v>831</v>
      </c>
      <c r="D81" s="19" t="s">
        <v>829</v>
      </c>
      <c r="E81" s="11" t="s">
        <v>830</v>
      </c>
      <c r="F81" s="16" t="s">
        <v>643</v>
      </c>
      <c r="G81" s="16" t="s">
        <v>644</v>
      </c>
      <c r="H81" s="16" t="s">
        <v>534</v>
      </c>
      <c r="I81" s="16" t="s">
        <v>538</v>
      </c>
      <c r="J81" s="11" t="s">
        <v>516</v>
      </c>
      <c r="K81" s="13" t="s">
        <v>515</v>
      </c>
      <c r="L81" s="11" t="s">
        <v>539</v>
      </c>
      <c r="M81" s="23"/>
      <c r="N81" s="22"/>
    </row>
    <row r="82" spans="1:14" x14ac:dyDescent="0.25">
      <c r="A82" s="11" t="s">
        <v>832</v>
      </c>
      <c r="B82" s="12">
        <v>1320</v>
      </c>
      <c r="C82" s="11" t="s">
        <v>839</v>
      </c>
      <c r="D82" s="15" t="s">
        <v>833</v>
      </c>
      <c r="E82" s="11" t="s">
        <v>834</v>
      </c>
      <c r="F82" s="16" t="s">
        <v>833</v>
      </c>
      <c r="G82" s="16" t="s">
        <v>835</v>
      </c>
      <c r="H82" s="16" t="s">
        <v>836</v>
      </c>
      <c r="I82" s="16" t="s">
        <v>837</v>
      </c>
      <c r="J82" s="11" t="s">
        <v>516</v>
      </c>
      <c r="K82" s="13" t="s">
        <v>515</v>
      </c>
      <c r="L82" s="11" t="s">
        <v>838</v>
      </c>
      <c r="M82" s="23"/>
      <c r="N82" s="22"/>
    </row>
    <row r="83" spans="1:14" x14ac:dyDescent="0.25">
      <c r="A83" s="11" t="s">
        <v>840</v>
      </c>
      <c r="B83" s="12">
        <v>1321</v>
      </c>
      <c r="C83" s="11" t="s">
        <v>843</v>
      </c>
      <c r="D83" s="15" t="s">
        <v>841</v>
      </c>
      <c r="E83" s="11" t="s">
        <v>842</v>
      </c>
      <c r="F83" s="16" t="s">
        <v>833</v>
      </c>
      <c r="G83" s="16" t="s">
        <v>835</v>
      </c>
      <c r="H83" s="16" t="s">
        <v>836</v>
      </c>
      <c r="I83" s="16" t="s">
        <v>837</v>
      </c>
      <c r="J83" s="11" t="s">
        <v>516</v>
      </c>
      <c r="K83" s="13" t="s">
        <v>515</v>
      </c>
      <c r="L83" s="11" t="s">
        <v>838</v>
      </c>
      <c r="M83" s="23"/>
      <c r="N83" s="22"/>
    </row>
    <row r="84" spans="1:14" x14ac:dyDescent="0.25">
      <c r="A84" s="11" t="s">
        <v>844</v>
      </c>
      <c r="B84" s="12">
        <v>1322</v>
      </c>
      <c r="C84" s="11" t="s">
        <v>846</v>
      </c>
      <c r="D84" s="15" t="s">
        <v>833</v>
      </c>
      <c r="E84" s="11" t="s">
        <v>845</v>
      </c>
      <c r="F84" s="16" t="s">
        <v>833</v>
      </c>
      <c r="G84" s="16" t="s">
        <v>835</v>
      </c>
      <c r="H84" s="16" t="s">
        <v>836</v>
      </c>
      <c r="I84" s="16" t="s">
        <v>837</v>
      </c>
      <c r="J84" s="11" t="s">
        <v>516</v>
      </c>
      <c r="K84" s="13" t="s">
        <v>515</v>
      </c>
      <c r="L84" s="11" t="s">
        <v>838</v>
      </c>
      <c r="M84" s="23"/>
      <c r="N84" s="22"/>
    </row>
    <row r="85" spans="1:14" x14ac:dyDescent="0.25">
      <c r="A85" s="11" t="s">
        <v>847</v>
      </c>
      <c r="B85" s="12">
        <v>1349</v>
      </c>
      <c r="C85" s="11" t="s">
        <v>852</v>
      </c>
      <c r="D85" s="15" t="s">
        <v>836</v>
      </c>
      <c r="E85" s="11" t="s">
        <v>848</v>
      </c>
      <c r="F85" s="18" t="s">
        <v>836</v>
      </c>
      <c r="G85" s="18" t="s">
        <v>848</v>
      </c>
      <c r="H85" s="16" t="s">
        <v>849</v>
      </c>
      <c r="I85" s="16" t="s">
        <v>850</v>
      </c>
      <c r="J85" s="11" t="s">
        <v>516</v>
      </c>
      <c r="K85" s="13" t="s">
        <v>515</v>
      </c>
      <c r="L85" s="11" t="s">
        <v>851</v>
      </c>
      <c r="M85" s="23"/>
      <c r="N85" s="22"/>
    </row>
    <row r="86" spans="1:14" x14ac:dyDescent="0.25">
      <c r="A86" s="11" t="s">
        <v>853</v>
      </c>
      <c r="B86" s="12">
        <v>1350</v>
      </c>
      <c r="C86" s="11" t="s">
        <v>857</v>
      </c>
      <c r="D86" s="15" t="s">
        <v>854</v>
      </c>
      <c r="E86" s="11" t="s">
        <v>855</v>
      </c>
      <c r="F86" s="16" t="s">
        <v>854</v>
      </c>
      <c r="G86" s="16" t="s">
        <v>856</v>
      </c>
      <c r="H86" s="16" t="s">
        <v>836</v>
      </c>
      <c r="I86" s="16" t="s">
        <v>837</v>
      </c>
      <c r="J86" s="11" t="s">
        <v>516</v>
      </c>
      <c r="K86" s="13" t="s">
        <v>515</v>
      </c>
      <c r="L86" s="11" t="s">
        <v>838</v>
      </c>
      <c r="M86" s="23"/>
      <c r="N86" s="22"/>
    </row>
    <row r="87" spans="1:14" x14ac:dyDescent="0.25">
      <c r="A87" s="11" t="s">
        <v>858</v>
      </c>
      <c r="B87" s="12">
        <v>1351</v>
      </c>
      <c r="C87" s="11" t="s">
        <v>860</v>
      </c>
      <c r="D87" s="15" t="s">
        <v>854</v>
      </c>
      <c r="E87" s="11" t="s">
        <v>859</v>
      </c>
      <c r="F87" s="16" t="s">
        <v>854</v>
      </c>
      <c r="G87" s="16" t="s">
        <v>856</v>
      </c>
      <c r="H87" s="16" t="s">
        <v>836</v>
      </c>
      <c r="I87" s="16" t="s">
        <v>837</v>
      </c>
      <c r="J87" s="11" t="s">
        <v>516</v>
      </c>
      <c r="K87" s="13" t="s">
        <v>515</v>
      </c>
      <c r="L87" s="11" t="s">
        <v>838</v>
      </c>
      <c r="M87" s="23"/>
      <c r="N87" s="22"/>
    </row>
    <row r="88" spans="1:14" x14ac:dyDescent="0.25">
      <c r="A88" s="11" t="s">
        <v>861</v>
      </c>
      <c r="B88" s="12">
        <v>1352</v>
      </c>
      <c r="C88" s="11" t="s">
        <v>864</v>
      </c>
      <c r="D88" s="15" t="s">
        <v>862</v>
      </c>
      <c r="E88" s="11" t="s">
        <v>863</v>
      </c>
      <c r="F88" s="16" t="s">
        <v>854</v>
      </c>
      <c r="G88" s="16" t="s">
        <v>856</v>
      </c>
      <c r="H88" s="16" t="s">
        <v>836</v>
      </c>
      <c r="I88" s="16" t="s">
        <v>837</v>
      </c>
      <c r="J88" s="11" t="s">
        <v>516</v>
      </c>
      <c r="K88" s="13" t="s">
        <v>515</v>
      </c>
      <c r="L88" s="11" t="s">
        <v>838</v>
      </c>
      <c r="M88" s="23"/>
      <c r="N88" s="22"/>
    </row>
    <row r="89" spans="1:14" x14ac:dyDescent="0.25">
      <c r="A89" s="11" t="s">
        <v>865</v>
      </c>
      <c r="B89" s="12">
        <v>1353</v>
      </c>
      <c r="C89" s="11" t="s">
        <v>866</v>
      </c>
      <c r="D89" s="15" t="s">
        <v>836</v>
      </c>
      <c r="E89" s="11" t="s">
        <v>837</v>
      </c>
      <c r="F89" s="18" t="s">
        <v>836</v>
      </c>
      <c r="G89" s="18" t="s">
        <v>848</v>
      </c>
      <c r="H89" s="16" t="s">
        <v>836</v>
      </c>
      <c r="I89" s="16" t="s">
        <v>837</v>
      </c>
      <c r="J89" s="11" t="s">
        <v>516</v>
      </c>
      <c r="K89" s="13" t="s">
        <v>515</v>
      </c>
      <c r="L89" s="11" t="s">
        <v>838</v>
      </c>
      <c r="M89" s="23"/>
      <c r="N89" s="22"/>
    </row>
    <row r="90" spans="1:14" x14ac:dyDescent="0.25">
      <c r="A90" s="11" t="s">
        <v>867</v>
      </c>
      <c r="B90" s="12">
        <v>1400</v>
      </c>
      <c r="C90" s="11" t="s">
        <v>872</v>
      </c>
      <c r="D90" s="15" t="s">
        <v>868</v>
      </c>
      <c r="E90" s="11" t="s">
        <v>869</v>
      </c>
      <c r="F90" s="18" t="s">
        <v>868</v>
      </c>
      <c r="G90" s="18" t="s">
        <v>870</v>
      </c>
      <c r="H90" s="16" t="s">
        <v>868</v>
      </c>
      <c r="I90" s="16" t="s">
        <v>870</v>
      </c>
      <c r="J90" s="11" t="s">
        <v>868</v>
      </c>
      <c r="K90" s="13" t="s">
        <v>870</v>
      </c>
      <c r="L90" s="11" t="s">
        <v>871</v>
      </c>
      <c r="M90" s="23"/>
      <c r="N90" s="22"/>
    </row>
    <row r="91" spans="1:14" x14ac:dyDescent="0.25">
      <c r="A91" s="11" t="s">
        <v>873</v>
      </c>
      <c r="B91" s="12">
        <v>1405</v>
      </c>
      <c r="C91" s="11" t="s">
        <v>877</v>
      </c>
      <c r="D91" s="15" t="s">
        <v>874</v>
      </c>
      <c r="E91" s="11" t="s">
        <v>875</v>
      </c>
      <c r="F91" s="18" t="s">
        <v>836</v>
      </c>
      <c r="G91" s="18" t="s">
        <v>848</v>
      </c>
      <c r="H91" s="16" t="s">
        <v>874</v>
      </c>
      <c r="I91" s="16" t="s">
        <v>875</v>
      </c>
      <c r="J91" s="11" t="s">
        <v>516</v>
      </c>
      <c r="K91" s="13" t="s">
        <v>515</v>
      </c>
      <c r="L91" s="11" t="s">
        <v>876</v>
      </c>
      <c r="M91" s="23"/>
      <c r="N91" s="22"/>
    </row>
    <row r="92" spans="1:14" x14ac:dyDescent="0.25">
      <c r="A92" s="11" t="s">
        <v>878</v>
      </c>
      <c r="B92" s="12">
        <v>1407</v>
      </c>
      <c r="C92" s="11" t="s">
        <v>883</v>
      </c>
      <c r="D92" s="15" t="s">
        <v>879</v>
      </c>
      <c r="E92" s="11" t="s">
        <v>880</v>
      </c>
      <c r="F92" s="16" t="s">
        <v>881</v>
      </c>
      <c r="G92" s="16" t="s">
        <v>882</v>
      </c>
      <c r="H92" s="16" t="s">
        <v>874</v>
      </c>
      <c r="I92" s="16" t="s">
        <v>875</v>
      </c>
      <c r="J92" s="11" t="s">
        <v>516</v>
      </c>
      <c r="K92" s="13" t="s">
        <v>515</v>
      </c>
      <c r="L92" s="11" t="s">
        <v>876</v>
      </c>
      <c r="M92" s="23"/>
      <c r="N92" s="22"/>
    </row>
    <row r="93" spans="1:14" x14ac:dyDescent="0.25">
      <c r="A93" s="11" t="s">
        <v>884</v>
      </c>
      <c r="B93" s="12">
        <v>1410</v>
      </c>
      <c r="C93" s="11" t="s">
        <v>889</v>
      </c>
      <c r="D93" s="15" t="s">
        <v>885</v>
      </c>
      <c r="E93" s="11" t="s">
        <v>886</v>
      </c>
      <c r="F93" s="16" t="s">
        <v>887</v>
      </c>
      <c r="G93" s="16" t="s">
        <v>888</v>
      </c>
      <c r="H93" s="16" t="s">
        <v>874</v>
      </c>
      <c r="I93" s="16" t="s">
        <v>875</v>
      </c>
      <c r="J93" s="11" t="s">
        <v>516</v>
      </c>
      <c r="K93" s="13" t="s">
        <v>515</v>
      </c>
      <c r="L93" s="11" t="s">
        <v>876</v>
      </c>
      <c r="M93" s="23"/>
      <c r="N93" s="22"/>
    </row>
    <row r="94" spans="1:14" x14ac:dyDescent="0.25">
      <c r="A94" s="11" t="s">
        <v>890</v>
      </c>
      <c r="B94" s="12">
        <v>1411</v>
      </c>
      <c r="C94" s="11" t="s">
        <v>892</v>
      </c>
      <c r="D94" s="19" t="s">
        <v>887</v>
      </c>
      <c r="E94" s="11" t="s">
        <v>891</v>
      </c>
      <c r="F94" s="18" t="s">
        <v>887</v>
      </c>
      <c r="G94" s="18" t="s">
        <v>888</v>
      </c>
      <c r="H94" s="18" t="s">
        <v>888</v>
      </c>
      <c r="I94" s="18" t="s">
        <v>888</v>
      </c>
      <c r="J94" s="11" t="s">
        <v>516</v>
      </c>
      <c r="K94" s="13" t="s">
        <v>515</v>
      </c>
      <c r="L94" s="11" t="s">
        <v>876</v>
      </c>
      <c r="M94" s="23"/>
      <c r="N94" s="22"/>
    </row>
    <row r="95" spans="1:14" x14ac:dyDescent="0.25">
      <c r="A95" s="11" t="s">
        <v>893</v>
      </c>
      <c r="B95" s="12">
        <v>1412</v>
      </c>
      <c r="C95" s="11" t="s">
        <v>896</v>
      </c>
      <c r="D95" s="15" t="s">
        <v>894</v>
      </c>
      <c r="E95" s="11" t="s">
        <v>895</v>
      </c>
      <c r="F95" s="16" t="s">
        <v>887</v>
      </c>
      <c r="G95" s="16" t="s">
        <v>888</v>
      </c>
      <c r="H95" s="16" t="s">
        <v>874</v>
      </c>
      <c r="I95" s="16" t="s">
        <v>875</v>
      </c>
      <c r="J95" s="11" t="s">
        <v>516</v>
      </c>
      <c r="K95" s="13" t="s">
        <v>515</v>
      </c>
      <c r="L95" s="11" t="s">
        <v>876</v>
      </c>
      <c r="M95" s="23"/>
      <c r="N95" s="22"/>
    </row>
    <row r="96" spans="1:14" x14ac:dyDescent="0.25">
      <c r="A96" s="11" t="s">
        <v>897</v>
      </c>
      <c r="B96" s="12">
        <v>1413</v>
      </c>
      <c r="C96" s="11" t="s">
        <v>899</v>
      </c>
      <c r="D96" s="19" t="s">
        <v>887</v>
      </c>
      <c r="E96" s="11" t="s">
        <v>898</v>
      </c>
      <c r="F96" s="18" t="s">
        <v>887</v>
      </c>
      <c r="G96" s="18" t="s">
        <v>888</v>
      </c>
      <c r="H96" s="18" t="s">
        <v>888</v>
      </c>
      <c r="I96" s="18" t="s">
        <v>888</v>
      </c>
      <c r="J96" s="11" t="s">
        <v>516</v>
      </c>
      <c r="K96" s="13" t="s">
        <v>515</v>
      </c>
      <c r="L96" s="11" t="s">
        <v>876</v>
      </c>
      <c r="M96" s="23"/>
      <c r="N96" s="22"/>
    </row>
    <row r="97" spans="1:14" x14ac:dyDescent="0.25">
      <c r="A97" s="11" t="s">
        <v>900</v>
      </c>
      <c r="B97" s="12">
        <v>1416</v>
      </c>
      <c r="C97" s="11" t="s">
        <v>905</v>
      </c>
      <c r="D97" s="15" t="s">
        <v>901</v>
      </c>
      <c r="E97" s="11" t="s">
        <v>902</v>
      </c>
      <c r="F97" s="16" t="s">
        <v>903</v>
      </c>
      <c r="G97" s="16" t="s">
        <v>904</v>
      </c>
      <c r="H97" s="16" t="s">
        <v>874</v>
      </c>
      <c r="I97" s="16" t="s">
        <v>875</v>
      </c>
      <c r="J97" s="11" t="s">
        <v>516</v>
      </c>
      <c r="K97" s="13" t="s">
        <v>515</v>
      </c>
      <c r="L97" s="11" t="s">
        <v>876</v>
      </c>
      <c r="M97" s="23"/>
      <c r="N97" s="22"/>
    </row>
    <row r="98" spans="1:14" x14ac:dyDescent="0.25">
      <c r="A98" s="11" t="s">
        <v>906</v>
      </c>
      <c r="B98" s="12">
        <v>1417</v>
      </c>
      <c r="C98" s="11" t="s">
        <v>909</v>
      </c>
      <c r="D98" s="15" t="s">
        <v>907</v>
      </c>
      <c r="E98" s="11" t="s">
        <v>908</v>
      </c>
      <c r="F98" s="18" t="s">
        <v>874</v>
      </c>
      <c r="G98" s="18" t="s">
        <v>875</v>
      </c>
      <c r="H98" s="16" t="s">
        <v>874</v>
      </c>
      <c r="I98" s="16" t="s">
        <v>875</v>
      </c>
      <c r="J98" s="11" t="s">
        <v>516</v>
      </c>
      <c r="K98" s="13" t="s">
        <v>515</v>
      </c>
      <c r="L98" s="11" t="s">
        <v>876</v>
      </c>
      <c r="M98" s="23"/>
      <c r="N98" s="22"/>
    </row>
    <row r="99" spans="1:14" x14ac:dyDescent="0.25">
      <c r="A99" s="11" t="s">
        <v>910</v>
      </c>
      <c r="B99" s="12">
        <v>1418</v>
      </c>
      <c r="C99" s="11" t="s">
        <v>913</v>
      </c>
      <c r="D99" s="15" t="s">
        <v>911</v>
      </c>
      <c r="E99" s="11" t="s">
        <v>912</v>
      </c>
      <c r="F99" s="16" t="s">
        <v>903</v>
      </c>
      <c r="G99" s="16" t="s">
        <v>904</v>
      </c>
      <c r="H99" s="16" t="s">
        <v>874</v>
      </c>
      <c r="I99" s="16" t="s">
        <v>875</v>
      </c>
      <c r="J99" s="11" t="s">
        <v>516</v>
      </c>
      <c r="K99" s="13" t="s">
        <v>515</v>
      </c>
      <c r="L99" s="11" t="s">
        <v>876</v>
      </c>
      <c r="M99" s="23"/>
      <c r="N99" s="22"/>
    </row>
    <row r="100" spans="1:14" x14ac:dyDescent="0.25">
      <c r="A100" s="11" t="s">
        <v>914</v>
      </c>
      <c r="B100" s="12">
        <v>1419</v>
      </c>
      <c r="C100" s="11" t="s">
        <v>918</v>
      </c>
      <c r="D100" s="15" t="s">
        <v>915</v>
      </c>
      <c r="E100" s="11" t="s">
        <v>916</v>
      </c>
      <c r="F100" s="16" t="s">
        <v>915</v>
      </c>
      <c r="G100" s="16" t="s">
        <v>917</v>
      </c>
      <c r="H100" s="16" t="s">
        <v>868</v>
      </c>
      <c r="I100" s="16" t="s">
        <v>870</v>
      </c>
      <c r="J100" s="11" t="s">
        <v>868</v>
      </c>
      <c r="K100" s="13" t="s">
        <v>870</v>
      </c>
      <c r="L100" s="11" t="s">
        <v>871</v>
      </c>
      <c r="M100" s="23"/>
      <c r="N100" s="22"/>
    </row>
    <row r="101" spans="1:14" x14ac:dyDescent="0.25">
      <c r="A101" s="11" t="s">
        <v>919</v>
      </c>
      <c r="B101" s="12">
        <v>1422</v>
      </c>
      <c r="C101" s="11" t="s">
        <v>923</v>
      </c>
      <c r="D101" s="15" t="s">
        <v>920</v>
      </c>
      <c r="E101" s="11" t="s">
        <v>921</v>
      </c>
      <c r="F101" s="18" t="s">
        <v>920</v>
      </c>
      <c r="G101" s="18" t="s">
        <v>921</v>
      </c>
      <c r="H101" s="16" t="s">
        <v>920</v>
      </c>
      <c r="I101" s="16" t="s">
        <v>922</v>
      </c>
      <c r="J101" s="11" t="s">
        <v>516</v>
      </c>
      <c r="K101" s="13" t="s">
        <v>515</v>
      </c>
      <c r="L101" s="11" t="s">
        <v>517</v>
      </c>
      <c r="M101" s="26"/>
      <c r="N101" s="22"/>
    </row>
    <row r="102" spans="1:14" x14ac:dyDescent="0.25">
      <c r="A102" s="11" t="s">
        <v>924</v>
      </c>
      <c r="B102" s="12">
        <v>1423</v>
      </c>
      <c r="C102" s="11" t="s">
        <v>926</v>
      </c>
      <c r="D102" s="15" t="s">
        <v>779</v>
      </c>
      <c r="E102" s="11" t="s">
        <v>925</v>
      </c>
      <c r="F102" s="18" t="s">
        <v>779</v>
      </c>
      <c r="G102" s="18" t="s">
        <v>925</v>
      </c>
      <c r="H102" s="16" t="s">
        <v>779</v>
      </c>
      <c r="I102" s="16" t="s">
        <v>780</v>
      </c>
      <c r="J102" s="11" t="s">
        <v>516</v>
      </c>
      <c r="K102" s="13" t="s">
        <v>515</v>
      </c>
      <c r="L102" s="11" t="s">
        <v>781</v>
      </c>
      <c r="M102" s="26"/>
      <c r="N102" s="22"/>
    </row>
    <row r="103" spans="1:14" x14ac:dyDescent="0.25">
      <c r="A103" s="11" t="s">
        <v>927</v>
      </c>
      <c r="B103" s="12">
        <v>1424</v>
      </c>
      <c r="C103" s="11" t="s">
        <v>931</v>
      </c>
      <c r="D103" s="15" t="s">
        <v>928</v>
      </c>
      <c r="E103" s="11" t="s">
        <v>929</v>
      </c>
      <c r="F103" s="16" t="s">
        <v>928</v>
      </c>
      <c r="G103" s="16" t="s">
        <v>930</v>
      </c>
      <c r="H103" s="16" t="s">
        <v>836</v>
      </c>
      <c r="I103" s="16" t="s">
        <v>837</v>
      </c>
      <c r="J103" s="11" t="s">
        <v>516</v>
      </c>
      <c r="K103" s="13" t="s">
        <v>515</v>
      </c>
      <c r="L103" s="11" t="s">
        <v>838</v>
      </c>
      <c r="M103" s="26"/>
      <c r="N103" s="22"/>
    </row>
    <row r="104" spans="1:14" x14ac:dyDescent="0.25">
      <c r="A104" s="11" t="s">
        <v>932</v>
      </c>
      <c r="B104" s="12">
        <v>1431</v>
      </c>
      <c r="C104" s="11" t="s">
        <v>935</v>
      </c>
      <c r="D104" s="19" t="s">
        <v>933</v>
      </c>
      <c r="E104" s="11" t="s">
        <v>934</v>
      </c>
      <c r="F104" s="18" t="s">
        <v>868</v>
      </c>
      <c r="G104" s="18" t="s">
        <v>934</v>
      </c>
      <c r="H104" s="18" t="s">
        <v>934</v>
      </c>
      <c r="I104" s="18" t="s">
        <v>934</v>
      </c>
      <c r="J104" s="11" t="s">
        <v>868</v>
      </c>
      <c r="K104" s="13" t="s">
        <v>870</v>
      </c>
      <c r="L104" s="11" t="s">
        <v>871</v>
      </c>
      <c r="M104" s="26"/>
      <c r="N104" s="22"/>
    </row>
    <row r="105" spans="1:14" x14ac:dyDescent="0.25">
      <c r="A105" s="11" t="s">
        <v>936</v>
      </c>
      <c r="B105" s="12">
        <v>1432</v>
      </c>
      <c r="C105" s="11" t="s">
        <v>941</v>
      </c>
      <c r="D105" s="15" t="s">
        <v>937</v>
      </c>
      <c r="E105" s="11" t="s">
        <v>938</v>
      </c>
      <c r="F105" s="16" t="s">
        <v>939</v>
      </c>
      <c r="G105" s="16" t="s">
        <v>940</v>
      </c>
      <c r="H105" s="16" t="s">
        <v>849</v>
      </c>
      <c r="I105" s="16" t="s">
        <v>850</v>
      </c>
      <c r="J105" s="11" t="s">
        <v>516</v>
      </c>
      <c r="K105" s="13" t="s">
        <v>515</v>
      </c>
      <c r="L105" s="11" t="s">
        <v>563</v>
      </c>
      <c r="M105" s="26"/>
      <c r="N105" s="22"/>
    </row>
    <row r="106" spans="1:14" x14ac:dyDescent="0.25">
      <c r="A106" s="11" t="s">
        <v>942</v>
      </c>
      <c r="B106" s="12">
        <v>1436</v>
      </c>
      <c r="C106" s="11" t="s">
        <v>945</v>
      </c>
      <c r="D106" s="15" t="s">
        <v>943</v>
      </c>
      <c r="E106" s="11" t="s">
        <v>944</v>
      </c>
      <c r="F106" s="18" t="s">
        <v>868</v>
      </c>
      <c r="G106" s="18" t="s">
        <v>870</v>
      </c>
      <c r="H106" s="16" t="s">
        <v>868</v>
      </c>
      <c r="I106" s="16" t="s">
        <v>870</v>
      </c>
      <c r="J106" s="11" t="s">
        <v>868</v>
      </c>
      <c r="K106" s="13" t="s">
        <v>870</v>
      </c>
      <c r="L106" s="11" t="s">
        <v>871</v>
      </c>
      <c r="M106" s="26"/>
      <c r="N106" s="22"/>
    </row>
    <row r="107" spans="1:14" x14ac:dyDescent="0.25">
      <c r="A107" s="11" t="s">
        <v>946</v>
      </c>
      <c r="B107" s="12">
        <v>1437</v>
      </c>
      <c r="C107" s="11" t="s">
        <v>447</v>
      </c>
      <c r="D107" s="15" t="s">
        <v>947</v>
      </c>
      <c r="E107" s="11" t="s">
        <v>948</v>
      </c>
      <c r="F107" s="18" t="s">
        <v>868</v>
      </c>
      <c r="G107" s="18" t="s">
        <v>870</v>
      </c>
      <c r="H107" s="16" t="s">
        <v>868</v>
      </c>
      <c r="I107" s="16" t="s">
        <v>870</v>
      </c>
      <c r="J107" s="11" t="s">
        <v>868</v>
      </c>
      <c r="K107" s="13" t="s">
        <v>870</v>
      </c>
      <c r="L107" s="11" t="s">
        <v>871</v>
      </c>
      <c r="M107" s="26"/>
      <c r="N107" s="22"/>
    </row>
    <row r="108" spans="1:14" x14ac:dyDescent="0.25">
      <c r="A108" s="11" t="s">
        <v>949</v>
      </c>
      <c r="B108" s="12">
        <v>1438</v>
      </c>
      <c r="C108" s="11" t="s">
        <v>952</v>
      </c>
      <c r="D108" s="15" t="s">
        <v>950</v>
      </c>
      <c r="E108" s="11" t="s">
        <v>951</v>
      </c>
      <c r="F108" s="16" t="s">
        <v>881</v>
      </c>
      <c r="G108" s="16" t="s">
        <v>882</v>
      </c>
      <c r="H108" s="16" t="s">
        <v>874</v>
      </c>
      <c r="I108" s="16" t="s">
        <v>875</v>
      </c>
      <c r="J108" s="11" t="s">
        <v>516</v>
      </c>
      <c r="K108" s="13" t="s">
        <v>515</v>
      </c>
      <c r="L108" s="11" t="s">
        <v>876</v>
      </c>
      <c r="M108" s="26"/>
      <c r="N108" s="22"/>
    </row>
    <row r="109" spans="1:14" x14ac:dyDescent="0.25">
      <c r="A109" s="11" t="s">
        <v>953</v>
      </c>
      <c r="B109" s="12">
        <v>1439</v>
      </c>
      <c r="C109" s="11" t="s">
        <v>956</v>
      </c>
      <c r="D109" s="15" t="s">
        <v>954</v>
      </c>
      <c r="E109" s="11" t="s">
        <v>955</v>
      </c>
      <c r="F109" s="18" t="s">
        <v>570</v>
      </c>
      <c r="G109" s="18" t="s">
        <v>572</v>
      </c>
      <c r="H109" s="16" t="s">
        <v>570</v>
      </c>
      <c r="I109" s="16" t="s">
        <v>572</v>
      </c>
      <c r="J109" s="11" t="s">
        <v>516</v>
      </c>
      <c r="K109" s="13" t="s">
        <v>515</v>
      </c>
      <c r="L109" s="11" t="s">
        <v>523</v>
      </c>
      <c r="M109" s="26"/>
      <c r="N109" s="22"/>
    </row>
    <row r="110" spans="1:14" x14ac:dyDescent="0.25">
      <c r="A110" s="11" t="s">
        <v>957</v>
      </c>
      <c r="B110" s="12">
        <v>1441</v>
      </c>
      <c r="C110" s="11" t="s">
        <v>960</v>
      </c>
      <c r="D110" s="15" t="s">
        <v>958</v>
      </c>
      <c r="E110" s="11" t="s">
        <v>959</v>
      </c>
      <c r="F110" s="16" t="s">
        <v>915</v>
      </c>
      <c r="G110" s="16" t="s">
        <v>917</v>
      </c>
      <c r="H110" s="16" t="s">
        <v>868</v>
      </c>
      <c r="I110" s="16" t="s">
        <v>870</v>
      </c>
      <c r="J110" s="11" t="s">
        <v>868</v>
      </c>
      <c r="K110" s="13" t="s">
        <v>870</v>
      </c>
      <c r="L110" s="11" t="s">
        <v>871</v>
      </c>
      <c r="M110" s="26"/>
      <c r="N110" s="22"/>
    </row>
    <row r="111" spans="1:14" x14ac:dyDescent="0.25">
      <c r="A111" s="11" t="s">
        <v>961</v>
      </c>
      <c r="B111" s="12">
        <v>1442</v>
      </c>
      <c r="C111" s="11" t="s">
        <v>964</v>
      </c>
      <c r="D111" s="15" t="s">
        <v>962</v>
      </c>
      <c r="E111" s="11" t="s">
        <v>963</v>
      </c>
      <c r="F111" s="16" t="s">
        <v>887</v>
      </c>
      <c r="G111" s="16" t="s">
        <v>888</v>
      </c>
      <c r="H111" s="16" t="s">
        <v>874</v>
      </c>
      <c r="I111" s="16" t="s">
        <v>875</v>
      </c>
      <c r="J111" s="11" t="s">
        <v>516</v>
      </c>
      <c r="K111" s="13" t="s">
        <v>515</v>
      </c>
      <c r="L111" s="11" t="s">
        <v>876</v>
      </c>
      <c r="M111" s="26"/>
      <c r="N111" s="22"/>
    </row>
    <row r="112" spans="1:14" x14ac:dyDescent="0.25">
      <c r="A112" s="11" t="s">
        <v>965</v>
      </c>
      <c r="B112" s="12">
        <v>1443</v>
      </c>
      <c r="C112" s="11" t="s">
        <v>968</v>
      </c>
      <c r="D112" s="15" t="s">
        <v>966</v>
      </c>
      <c r="E112" s="11" t="s">
        <v>967</v>
      </c>
      <c r="F112" s="16" t="s">
        <v>887</v>
      </c>
      <c r="G112" s="16" t="s">
        <v>888</v>
      </c>
      <c r="H112" s="16" t="s">
        <v>874</v>
      </c>
      <c r="I112" s="16" t="s">
        <v>875</v>
      </c>
      <c r="J112" s="11" t="s">
        <v>516</v>
      </c>
      <c r="K112" s="13" t="s">
        <v>515</v>
      </c>
      <c r="L112" s="11" t="s">
        <v>876</v>
      </c>
      <c r="M112" s="26"/>
      <c r="N112" s="22"/>
    </row>
    <row r="113" spans="1:14" x14ac:dyDescent="0.25">
      <c r="A113" s="11" t="s">
        <v>969</v>
      </c>
      <c r="B113" s="12">
        <v>1445</v>
      </c>
      <c r="C113" s="11" t="s">
        <v>974</v>
      </c>
      <c r="D113" s="15" t="s">
        <v>970</v>
      </c>
      <c r="E113" s="11" t="s">
        <v>971</v>
      </c>
      <c r="F113" s="16" t="s">
        <v>972</v>
      </c>
      <c r="G113" s="16" t="s">
        <v>973</v>
      </c>
      <c r="H113" s="16" t="s">
        <v>849</v>
      </c>
      <c r="I113" s="16" t="s">
        <v>850</v>
      </c>
      <c r="J113" s="11" t="s">
        <v>516</v>
      </c>
      <c r="K113" s="13" t="s">
        <v>515</v>
      </c>
      <c r="L113" s="11" t="s">
        <v>851</v>
      </c>
      <c r="M113" s="26"/>
      <c r="N113" s="22"/>
    </row>
    <row r="114" spans="1:14" x14ac:dyDescent="0.25">
      <c r="A114" s="11" t="s">
        <v>975</v>
      </c>
      <c r="B114" s="12">
        <v>1446</v>
      </c>
      <c r="C114" s="11" t="s">
        <v>978</v>
      </c>
      <c r="D114" s="15" t="s">
        <v>976</v>
      </c>
      <c r="E114" s="11" t="s">
        <v>977</v>
      </c>
      <c r="F114" s="16" t="s">
        <v>972</v>
      </c>
      <c r="G114" s="16" t="s">
        <v>973</v>
      </c>
      <c r="H114" s="16" t="s">
        <v>849</v>
      </c>
      <c r="I114" s="16" t="s">
        <v>850</v>
      </c>
      <c r="J114" s="11" t="s">
        <v>516</v>
      </c>
      <c r="K114" s="13" t="s">
        <v>515</v>
      </c>
      <c r="L114" s="11" t="s">
        <v>851</v>
      </c>
      <c r="M114" s="26"/>
      <c r="N114" s="22"/>
    </row>
    <row r="115" spans="1:14" x14ac:dyDescent="0.25">
      <c r="A115" s="11" t="s">
        <v>979</v>
      </c>
      <c r="B115" s="12">
        <v>1451</v>
      </c>
      <c r="C115" s="11" t="s">
        <v>982</v>
      </c>
      <c r="D115" s="15" t="s">
        <v>980</v>
      </c>
      <c r="E115" s="11" t="s">
        <v>981</v>
      </c>
      <c r="F115" s="16" t="s">
        <v>939</v>
      </c>
      <c r="G115" s="16" t="s">
        <v>940</v>
      </c>
      <c r="H115" s="16" t="s">
        <v>849</v>
      </c>
      <c r="I115" s="16" t="s">
        <v>850</v>
      </c>
      <c r="J115" s="11" t="s">
        <v>516</v>
      </c>
      <c r="K115" s="13" t="s">
        <v>515</v>
      </c>
      <c r="L115" s="11" t="s">
        <v>563</v>
      </c>
      <c r="M115" s="26"/>
      <c r="N115" s="22"/>
    </row>
    <row r="116" spans="1:14" x14ac:dyDescent="0.25">
      <c r="A116" s="11" t="s">
        <v>983</v>
      </c>
      <c r="B116" s="12">
        <v>1452</v>
      </c>
      <c r="C116" s="11" t="s">
        <v>986</v>
      </c>
      <c r="D116" s="15" t="s">
        <v>984</v>
      </c>
      <c r="E116" s="11" t="s">
        <v>985</v>
      </c>
      <c r="F116" s="16" t="s">
        <v>939</v>
      </c>
      <c r="G116" s="16" t="s">
        <v>940</v>
      </c>
      <c r="H116" s="16" t="s">
        <v>849</v>
      </c>
      <c r="I116" s="16" t="s">
        <v>850</v>
      </c>
      <c r="J116" s="11" t="s">
        <v>516</v>
      </c>
      <c r="K116" s="13" t="s">
        <v>515</v>
      </c>
      <c r="L116" s="11" t="s">
        <v>563</v>
      </c>
      <c r="M116" s="26"/>
      <c r="N116" s="26"/>
    </row>
    <row r="117" spans="1:14" x14ac:dyDescent="0.25">
      <c r="A117" s="11" t="s">
        <v>987</v>
      </c>
      <c r="B117" s="12">
        <v>1456</v>
      </c>
      <c r="C117" s="11" t="s">
        <v>989</v>
      </c>
      <c r="D117" s="15" t="s">
        <v>903</v>
      </c>
      <c r="E117" s="11" t="s">
        <v>988</v>
      </c>
      <c r="F117" s="16" t="s">
        <v>903</v>
      </c>
      <c r="G117" s="16" t="s">
        <v>904</v>
      </c>
      <c r="H117" s="16" t="s">
        <v>874</v>
      </c>
      <c r="I117" s="16" t="s">
        <v>875</v>
      </c>
      <c r="J117" s="11" t="s">
        <v>516</v>
      </c>
      <c r="K117" s="13" t="s">
        <v>515</v>
      </c>
      <c r="L117" s="17" t="s">
        <v>876</v>
      </c>
      <c r="M117" s="26"/>
      <c r="N117" s="26"/>
    </row>
    <row r="118" spans="1:14" x14ac:dyDescent="0.25">
      <c r="A118" s="11" t="s">
        <v>990</v>
      </c>
      <c r="B118" s="12">
        <v>1457</v>
      </c>
      <c r="C118" s="11" t="s">
        <v>992</v>
      </c>
      <c r="D118" s="15" t="s">
        <v>903</v>
      </c>
      <c r="E118" s="11" t="s">
        <v>991</v>
      </c>
      <c r="F118" s="18" t="s">
        <v>903</v>
      </c>
      <c r="G118" s="18" t="s">
        <v>904</v>
      </c>
      <c r="H118" s="18" t="s">
        <v>874</v>
      </c>
      <c r="I118" s="18" t="s">
        <v>875</v>
      </c>
      <c r="J118" s="17" t="s">
        <v>516</v>
      </c>
      <c r="K118" s="14" t="s">
        <v>515</v>
      </c>
      <c r="L118" s="17" t="s">
        <v>876</v>
      </c>
      <c r="M118" s="26"/>
      <c r="N118" s="26"/>
    </row>
    <row r="119" spans="1:14" x14ac:dyDescent="0.25">
      <c r="A119" s="11" t="s">
        <v>993</v>
      </c>
      <c r="B119" s="12">
        <v>1464</v>
      </c>
      <c r="C119" s="11" t="s">
        <v>996</v>
      </c>
      <c r="D119" s="15" t="s">
        <v>994</v>
      </c>
      <c r="E119" s="11" t="s">
        <v>995</v>
      </c>
      <c r="F119" s="16" t="s">
        <v>928</v>
      </c>
      <c r="G119" s="16" t="s">
        <v>930</v>
      </c>
      <c r="H119" s="16" t="s">
        <v>836</v>
      </c>
      <c r="I119" s="16" t="s">
        <v>837</v>
      </c>
      <c r="J119" s="11" t="s">
        <v>516</v>
      </c>
      <c r="K119" s="13" t="s">
        <v>515</v>
      </c>
      <c r="L119" s="11" t="s">
        <v>838</v>
      </c>
      <c r="M119" s="26"/>
      <c r="N119" s="26"/>
    </row>
    <row r="120" spans="1:14" x14ac:dyDescent="0.25">
      <c r="A120" s="11" t="s">
        <v>997</v>
      </c>
      <c r="B120" s="12">
        <v>1470</v>
      </c>
      <c r="C120" s="11" t="s">
        <v>999</v>
      </c>
      <c r="D120" s="15" t="s">
        <v>939</v>
      </c>
      <c r="E120" s="11" t="s">
        <v>998</v>
      </c>
      <c r="F120" s="18" t="s">
        <v>939</v>
      </c>
      <c r="G120" s="18" t="s">
        <v>940</v>
      </c>
      <c r="H120" s="18" t="s">
        <v>561</v>
      </c>
      <c r="I120" s="18" t="s">
        <v>562</v>
      </c>
      <c r="J120" s="11" t="s">
        <v>561</v>
      </c>
      <c r="K120" s="13" t="s">
        <v>562</v>
      </c>
      <c r="L120" s="11" t="s">
        <v>563</v>
      </c>
      <c r="M120" s="26"/>
      <c r="N120" s="26"/>
    </row>
    <row r="121" spans="1:14" x14ac:dyDescent="0.25">
      <c r="A121" s="11" t="s">
        <v>1000</v>
      </c>
      <c r="B121" s="12">
        <v>1471</v>
      </c>
      <c r="C121" s="11" t="s">
        <v>1003</v>
      </c>
      <c r="D121" s="15" t="s">
        <v>1001</v>
      </c>
      <c r="E121" s="11" t="s">
        <v>1002</v>
      </c>
      <c r="F121" s="16" t="s">
        <v>939</v>
      </c>
      <c r="G121" s="16" t="s">
        <v>940</v>
      </c>
      <c r="H121" s="16" t="s">
        <v>849</v>
      </c>
      <c r="I121" s="16" t="s">
        <v>850</v>
      </c>
      <c r="J121" s="11" t="s">
        <v>516</v>
      </c>
      <c r="K121" s="13" t="s">
        <v>515</v>
      </c>
      <c r="L121" s="11" t="s">
        <v>563</v>
      </c>
      <c r="M121" s="26"/>
      <c r="N121" s="26"/>
    </row>
    <row r="122" spans="1:14" x14ac:dyDescent="0.25">
      <c r="A122" s="11" t="s">
        <v>1004</v>
      </c>
      <c r="B122" s="12">
        <v>1472</v>
      </c>
      <c r="C122" s="11" t="s">
        <v>1006</v>
      </c>
      <c r="D122" s="15" t="s">
        <v>972</v>
      </c>
      <c r="E122" s="11" t="s">
        <v>1005</v>
      </c>
      <c r="F122" s="18" t="s">
        <v>972</v>
      </c>
      <c r="G122" s="18" t="s">
        <v>973</v>
      </c>
      <c r="H122" s="18" t="s">
        <v>516</v>
      </c>
      <c r="I122" s="18" t="s">
        <v>515</v>
      </c>
      <c r="J122" s="11" t="s">
        <v>516</v>
      </c>
      <c r="K122" s="13" t="s">
        <v>515</v>
      </c>
      <c r="L122" s="11" t="s">
        <v>851</v>
      </c>
      <c r="M122" s="26"/>
      <c r="N122" s="26"/>
    </row>
    <row r="123" spans="1:14" x14ac:dyDescent="0.25">
      <c r="A123" s="11" t="s">
        <v>1007</v>
      </c>
      <c r="B123" s="12">
        <v>1473</v>
      </c>
      <c r="C123" s="11" t="s">
        <v>1010</v>
      </c>
      <c r="D123" s="15" t="s">
        <v>1008</v>
      </c>
      <c r="E123" s="11" t="s">
        <v>1009</v>
      </c>
      <c r="F123" s="16" t="s">
        <v>972</v>
      </c>
      <c r="G123" s="16" t="s">
        <v>973</v>
      </c>
      <c r="H123" s="16" t="s">
        <v>849</v>
      </c>
      <c r="I123" s="16" t="s">
        <v>850</v>
      </c>
      <c r="J123" s="11" t="s">
        <v>516</v>
      </c>
      <c r="K123" s="13" t="s">
        <v>515</v>
      </c>
      <c r="L123" s="11" t="s">
        <v>851</v>
      </c>
      <c r="M123" s="26"/>
      <c r="N123" s="26"/>
    </row>
    <row r="124" spans="1:14" x14ac:dyDescent="0.25">
      <c r="A124" s="11" t="s">
        <v>1011</v>
      </c>
      <c r="B124" s="12">
        <v>1505</v>
      </c>
      <c r="C124" s="11" t="s">
        <v>1013</v>
      </c>
      <c r="D124" s="15" t="s">
        <v>797</v>
      </c>
      <c r="E124" s="11" t="s">
        <v>1012</v>
      </c>
      <c r="F124" s="16" t="s">
        <v>797</v>
      </c>
      <c r="G124" s="16" t="s">
        <v>798</v>
      </c>
      <c r="H124" s="16" t="s">
        <v>536</v>
      </c>
      <c r="I124" s="16" t="s">
        <v>537</v>
      </c>
      <c r="J124" s="11" t="s">
        <v>516</v>
      </c>
      <c r="K124" s="13" t="s">
        <v>515</v>
      </c>
      <c r="L124" s="11" t="s">
        <v>799</v>
      </c>
      <c r="M124" s="26"/>
      <c r="N124" s="26"/>
    </row>
    <row r="125" spans="1:14" x14ac:dyDescent="0.25">
      <c r="A125" s="11" t="s">
        <v>1014</v>
      </c>
      <c r="B125" s="12">
        <v>1507</v>
      </c>
      <c r="C125" s="11" t="s">
        <v>11</v>
      </c>
      <c r="D125" s="19" t="s">
        <v>795</v>
      </c>
      <c r="E125" s="11" t="s">
        <v>1015</v>
      </c>
      <c r="F125" s="16" t="s">
        <v>797</v>
      </c>
      <c r="G125" s="16" t="s">
        <v>798</v>
      </c>
      <c r="H125" s="16" t="s">
        <v>536</v>
      </c>
      <c r="I125" s="16" t="s">
        <v>537</v>
      </c>
      <c r="J125" s="11" t="s">
        <v>516</v>
      </c>
      <c r="K125" s="13" t="s">
        <v>515</v>
      </c>
      <c r="L125" s="11" t="s">
        <v>799</v>
      </c>
      <c r="M125" s="26"/>
      <c r="N125" s="26"/>
    </row>
    <row r="126" spans="1:14" x14ac:dyDescent="0.25">
      <c r="A126" s="11" t="s">
        <v>1016</v>
      </c>
      <c r="B126" s="12">
        <v>1810</v>
      </c>
      <c r="C126" s="11" t="s">
        <v>1021</v>
      </c>
      <c r="D126" s="15" t="s">
        <v>1017</v>
      </c>
      <c r="E126" s="11" t="s">
        <v>1018</v>
      </c>
      <c r="F126" s="16" t="s">
        <v>1019</v>
      </c>
      <c r="G126" s="16" t="s">
        <v>1020</v>
      </c>
      <c r="H126" s="16" t="s">
        <v>711</v>
      </c>
      <c r="I126" s="16" t="s">
        <v>712</v>
      </c>
      <c r="J126" s="11" t="s">
        <v>516</v>
      </c>
      <c r="K126" s="13" t="s">
        <v>515</v>
      </c>
      <c r="L126" s="11" t="s">
        <v>713</v>
      </c>
      <c r="M126" s="26"/>
      <c r="N126" s="26"/>
    </row>
    <row r="127" spans="1:14" x14ac:dyDescent="0.25">
      <c r="A127" s="11" t="s">
        <v>1022</v>
      </c>
      <c r="B127" s="12">
        <v>1811</v>
      </c>
      <c r="C127" s="11" t="s">
        <v>1025</v>
      </c>
      <c r="D127" s="15" t="s">
        <v>1023</v>
      </c>
      <c r="E127" s="11" t="s">
        <v>1024</v>
      </c>
      <c r="F127" s="16" t="s">
        <v>1019</v>
      </c>
      <c r="G127" s="16" t="s">
        <v>1020</v>
      </c>
      <c r="H127" s="16" t="s">
        <v>711</v>
      </c>
      <c r="I127" s="16" t="s">
        <v>712</v>
      </c>
      <c r="J127" s="11" t="s">
        <v>516</v>
      </c>
      <c r="K127" s="13" t="s">
        <v>515</v>
      </c>
      <c r="L127" s="11" t="s">
        <v>713</v>
      </c>
      <c r="M127" s="26"/>
      <c r="N127" s="26"/>
    </row>
    <row r="128" spans="1:14" x14ac:dyDescent="0.25">
      <c r="A128" s="11" t="s">
        <v>1026</v>
      </c>
      <c r="B128" s="12">
        <v>1815</v>
      </c>
      <c r="C128" s="11" t="s">
        <v>1029</v>
      </c>
      <c r="D128" s="15" t="s">
        <v>1027</v>
      </c>
      <c r="E128" s="11" t="s">
        <v>1028</v>
      </c>
      <c r="F128" s="16" t="s">
        <v>1019</v>
      </c>
      <c r="G128" s="16" t="s">
        <v>1020</v>
      </c>
      <c r="H128" s="16" t="s">
        <v>711</v>
      </c>
      <c r="I128" s="16" t="s">
        <v>712</v>
      </c>
      <c r="J128" s="11" t="s">
        <v>516</v>
      </c>
      <c r="K128" s="13" t="s">
        <v>515</v>
      </c>
      <c r="L128" s="11" t="s">
        <v>713</v>
      </c>
      <c r="M128" s="26"/>
      <c r="N128" s="26"/>
    </row>
    <row r="129" spans="1:13" x14ac:dyDescent="0.25">
      <c r="A129" s="11" t="s">
        <v>1030</v>
      </c>
      <c r="B129" s="12">
        <v>1820</v>
      </c>
      <c r="C129" s="11" t="s">
        <v>173</v>
      </c>
      <c r="D129" s="15" t="s">
        <v>1031</v>
      </c>
      <c r="E129" s="11" t="s">
        <v>1032</v>
      </c>
      <c r="F129" s="16" t="s">
        <v>1033</v>
      </c>
      <c r="G129" s="16" t="s">
        <v>1034</v>
      </c>
      <c r="H129" s="16" t="s">
        <v>1035</v>
      </c>
      <c r="I129" s="16" t="s">
        <v>1036</v>
      </c>
      <c r="J129" s="11" t="s">
        <v>516</v>
      </c>
      <c r="K129" s="13" t="s">
        <v>515</v>
      </c>
      <c r="L129" s="11" t="s">
        <v>1037</v>
      </c>
      <c r="M129" s="26"/>
    </row>
    <row r="130" spans="1:13" x14ac:dyDescent="0.25">
      <c r="A130" s="11" t="s">
        <v>1038</v>
      </c>
      <c r="B130" s="12">
        <v>1900</v>
      </c>
      <c r="C130" s="11" t="s">
        <v>1041</v>
      </c>
      <c r="D130" s="15" t="s">
        <v>1039</v>
      </c>
      <c r="E130" s="11" t="s">
        <v>1040</v>
      </c>
      <c r="F130" s="16" t="s">
        <v>561</v>
      </c>
      <c r="G130" s="16" t="s">
        <v>562</v>
      </c>
      <c r="H130" s="16" t="s">
        <v>561</v>
      </c>
      <c r="I130" s="16" t="s">
        <v>562</v>
      </c>
      <c r="J130" s="11" t="s">
        <v>561</v>
      </c>
      <c r="K130" s="13" t="s">
        <v>562</v>
      </c>
      <c r="L130" s="11" t="s">
        <v>563</v>
      </c>
      <c r="M130" s="26"/>
    </row>
    <row r="131" spans="1:13" x14ac:dyDescent="0.25">
      <c r="A131" s="11" t="s">
        <v>1042</v>
      </c>
      <c r="B131" s="12">
        <v>1990</v>
      </c>
      <c r="C131" s="11" t="s">
        <v>1044</v>
      </c>
      <c r="D131" s="15" t="s">
        <v>561</v>
      </c>
      <c r="E131" s="11" t="s">
        <v>1043</v>
      </c>
      <c r="F131" s="18" t="s">
        <v>561</v>
      </c>
      <c r="G131" s="18" t="s">
        <v>562</v>
      </c>
      <c r="H131" s="16" t="s">
        <v>561</v>
      </c>
      <c r="I131" s="16" t="s">
        <v>562</v>
      </c>
      <c r="J131" s="11" t="s">
        <v>561</v>
      </c>
      <c r="K131" s="13" t="s">
        <v>562</v>
      </c>
      <c r="L131" s="11" t="s">
        <v>563</v>
      </c>
      <c r="M131" s="26"/>
    </row>
    <row r="132" spans="1:13" x14ac:dyDescent="0.25">
      <c r="A132" s="11" t="s">
        <v>1045</v>
      </c>
      <c r="B132" s="12">
        <v>3002</v>
      </c>
      <c r="C132" s="11" t="s">
        <v>1048</v>
      </c>
      <c r="D132" s="15" t="s">
        <v>1046</v>
      </c>
      <c r="E132" s="11" t="s">
        <v>1047</v>
      </c>
      <c r="F132" s="18" t="s">
        <v>1046</v>
      </c>
      <c r="G132" s="18" t="s">
        <v>1047</v>
      </c>
      <c r="H132" s="18" t="s">
        <v>920</v>
      </c>
      <c r="I132" s="18" t="s">
        <v>922</v>
      </c>
      <c r="J132" s="11" t="s">
        <v>516</v>
      </c>
      <c r="K132" s="13" t="s">
        <v>515</v>
      </c>
      <c r="L132" s="11" t="s">
        <v>517</v>
      </c>
      <c r="M132" s="26"/>
    </row>
    <row r="133" spans="1:13" x14ac:dyDescent="0.25">
      <c r="A133" s="11" t="s">
        <v>1049</v>
      </c>
      <c r="B133" s="12">
        <v>3004</v>
      </c>
      <c r="C133" s="11" t="s">
        <v>1052</v>
      </c>
      <c r="D133" s="15" t="s">
        <v>1050</v>
      </c>
      <c r="E133" s="11" t="s">
        <v>1051</v>
      </c>
      <c r="F133" s="18" t="s">
        <v>1050</v>
      </c>
      <c r="G133" s="18" t="s">
        <v>1051</v>
      </c>
      <c r="H133" s="18" t="s">
        <v>920</v>
      </c>
      <c r="I133" s="18" t="s">
        <v>922</v>
      </c>
      <c r="J133" s="11" t="s">
        <v>516</v>
      </c>
      <c r="K133" s="13" t="s">
        <v>515</v>
      </c>
      <c r="L133" s="11" t="s">
        <v>517</v>
      </c>
      <c r="M133" s="26"/>
    </row>
    <row r="134" spans="1:13" x14ac:dyDescent="0.25">
      <c r="A134" s="11" t="s">
        <v>1053</v>
      </c>
      <c r="B134" s="12">
        <v>3010</v>
      </c>
      <c r="C134" s="11" t="s">
        <v>1058</v>
      </c>
      <c r="D134" s="15" t="s">
        <v>1054</v>
      </c>
      <c r="E134" s="11" t="s">
        <v>1055</v>
      </c>
      <c r="F134" s="16" t="s">
        <v>1056</v>
      </c>
      <c r="G134" s="16" t="s">
        <v>1057</v>
      </c>
      <c r="H134" s="16" t="s">
        <v>868</v>
      </c>
      <c r="I134" s="16" t="s">
        <v>870</v>
      </c>
      <c r="J134" s="11" t="s">
        <v>868</v>
      </c>
      <c r="K134" s="13" t="s">
        <v>870</v>
      </c>
      <c r="L134" s="11" t="s">
        <v>871</v>
      </c>
      <c r="M134" s="26"/>
    </row>
    <row r="135" spans="1:13" x14ac:dyDescent="0.25">
      <c r="A135" s="11" t="s">
        <v>1059</v>
      </c>
      <c r="B135" s="12">
        <v>3011</v>
      </c>
      <c r="C135" s="11" t="s">
        <v>1062</v>
      </c>
      <c r="D135" s="15" t="s">
        <v>1060</v>
      </c>
      <c r="E135" s="11" t="s">
        <v>1061</v>
      </c>
      <c r="F135" s="16" t="s">
        <v>1056</v>
      </c>
      <c r="G135" s="16" t="s">
        <v>1057</v>
      </c>
      <c r="H135" s="16" t="s">
        <v>868</v>
      </c>
      <c r="I135" s="16" t="s">
        <v>870</v>
      </c>
      <c r="J135" s="11" t="s">
        <v>868</v>
      </c>
      <c r="K135" s="13" t="s">
        <v>870</v>
      </c>
      <c r="L135" s="11" t="s">
        <v>871</v>
      </c>
      <c r="M135" s="26"/>
    </row>
    <row r="136" spans="1:13" x14ac:dyDescent="0.25">
      <c r="A136" s="11" t="s">
        <v>1063</v>
      </c>
      <c r="B136" s="12">
        <v>3014</v>
      </c>
      <c r="C136" s="11" t="s">
        <v>1066</v>
      </c>
      <c r="D136" s="15" t="s">
        <v>1064</v>
      </c>
      <c r="E136" s="11" t="s">
        <v>1065</v>
      </c>
      <c r="F136" s="16" t="s">
        <v>1056</v>
      </c>
      <c r="G136" s="16" t="s">
        <v>1057</v>
      </c>
      <c r="H136" s="16" t="s">
        <v>868</v>
      </c>
      <c r="I136" s="16" t="s">
        <v>870</v>
      </c>
      <c r="J136" s="11" t="s">
        <v>868</v>
      </c>
      <c r="K136" s="13" t="s">
        <v>870</v>
      </c>
      <c r="L136" s="11" t="s">
        <v>871</v>
      </c>
      <c r="M136" s="26"/>
    </row>
    <row r="137" spans="1:13" x14ac:dyDescent="0.25">
      <c r="A137" s="11" t="s">
        <v>1067</v>
      </c>
      <c r="B137" s="12">
        <v>3015</v>
      </c>
      <c r="C137" s="11" t="s">
        <v>1070</v>
      </c>
      <c r="D137" s="15" t="s">
        <v>1068</v>
      </c>
      <c r="E137" s="11" t="s">
        <v>1069</v>
      </c>
      <c r="F137" s="18" t="s">
        <v>868</v>
      </c>
      <c r="G137" s="18" t="s">
        <v>870</v>
      </c>
      <c r="H137" s="18" t="s">
        <v>868</v>
      </c>
      <c r="I137" s="18" t="s">
        <v>870</v>
      </c>
      <c r="J137" s="11" t="s">
        <v>868</v>
      </c>
      <c r="K137" s="13" t="s">
        <v>870</v>
      </c>
      <c r="L137" s="11" t="s">
        <v>871</v>
      </c>
      <c r="M137" s="26"/>
    </row>
    <row r="138" spans="1:13" x14ac:dyDescent="0.25">
      <c r="A138" s="11" t="s">
        <v>1071</v>
      </c>
      <c r="B138" s="12">
        <v>3023</v>
      </c>
      <c r="C138" s="11" t="s">
        <v>1073</v>
      </c>
      <c r="D138" s="19" t="s">
        <v>1056</v>
      </c>
      <c r="E138" s="11" t="s">
        <v>1072</v>
      </c>
      <c r="F138" s="18" t="s">
        <v>1056</v>
      </c>
      <c r="G138" s="18" t="s">
        <v>1072</v>
      </c>
      <c r="H138" s="18" t="s">
        <v>1072</v>
      </c>
      <c r="I138" s="18" t="s">
        <v>1072</v>
      </c>
      <c r="J138" s="11" t="s">
        <v>516</v>
      </c>
      <c r="K138" s="13" t="s">
        <v>515</v>
      </c>
      <c r="L138" s="11" t="s">
        <v>871</v>
      </c>
      <c r="M138" s="26"/>
    </row>
    <row r="139" spans="1:13" x14ac:dyDescent="0.25">
      <c r="A139" s="11" t="s">
        <v>1074</v>
      </c>
      <c r="B139" s="12">
        <v>3030</v>
      </c>
      <c r="C139" s="11" t="s">
        <v>1077</v>
      </c>
      <c r="D139" s="15" t="s">
        <v>1075</v>
      </c>
      <c r="E139" s="11" t="s">
        <v>1076</v>
      </c>
      <c r="F139" s="16" t="s">
        <v>797</v>
      </c>
      <c r="G139" s="16" t="s">
        <v>798</v>
      </c>
      <c r="H139" s="16" t="s">
        <v>536</v>
      </c>
      <c r="I139" s="16" t="s">
        <v>537</v>
      </c>
      <c r="J139" s="11" t="s">
        <v>516</v>
      </c>
      <c r="K139" s="13" t="s">
        <v>515</v>
      </c>
      <c r="L139" s="11" t="s">
        <v>799</v>
      </c>
      <c r="M139" s="26"/>
    </row>
    <row r="140" spans="1:13" x14ac:dyDescent="0.25">
      <c r="A140" s="11" t="s">
        <v>1078</v>
      </c>
      <c r="B140" s="12">
        <v>3037</v>
      </c>
      <c r="C140" s="11" t="s">
        <v>326</v>
      </c>
      <c r="D140" s="15" t="s">
        <v>1079</v>
      </c>
      <c r="E140" s="11" t="s">
        <v>1080</v>
      </c>
      <c r="F140" s="16" t="s">
        <v>1081</v>
      </c>
      <c r="G140" s="16" t="s">
        <v>1082</v>
      </c>
      <c r="H140" s="16" t="s">
        <v>779</v>
      </c>
      <c r="I140" s="16" t="s">
        <v>780</v>
      </c>
      <c r="J140" s="11" t="s">
        <v>516</v>
      </c>
      <c r="K140" s="13" t="s">
        <v>515</v>
      </c>
      <c r="L140" s="11" t="s">
        <v>781</v>
      </c>
      <c r="M140" s="26"/>
    </row>
    <row r="141" spans="1:13" x14ac:dyDescent="0.25">
      <c r="A141" s="11" t="s">
        <v>1083</v>
      </c>
      <c r="B141" s="12">
        <v>3042</v>
      </c>
      <c r="C141" s="11" t="s">
        <v>1086</v>
      </c>
      <c r="D141" s="15" t="s">
        <v>1084</v>
      </c>
      <c r="E141" s="11" t="s">
        <v>1085</v>
      </c>
      <c r="F141" s="16" t="s">
        <v>1081</v>
      </c>
      <c r="G141" s="16" t="s">
        <v>1082</v>
      </c>
      <c r="H141" s="16" t="s">
        <v>779</v>
      </c>
      <c r="I141" s="16" t="s">
        <v>780</v>
      </c>
      <c r="J141" s="11" t="s">
        <v>516</v>
      </c>
      <c r="K141" s="13" t="s">
        <v>515</v>
      </c>
      <c r="L141" s="11" t="s">
        <v>781</v>
      </c>
      <c r="M141" s="26"/>
    </row>
    <row r="142" spans="1:13" x14ac:dyDescent="0.25">
      <c r="A142" s="11" t="s">
        <v>1087</v>
      </c>
      <c r="B142" s="12">
        <v>3050</v>
      </c>
      <c r="C142" s="11" t="s">
        <v>41</v>
      </c>
      <c r="D142" s="15" t="s">
        <v>1088</v>
      </c>
      <c r="E142" s="11" t="s">
        <v>1089</v>
      </c>
      <c r="F142" s="16" t="s">
        <v>1090</v>
      </c>
      <c r="G142" s="16" t="s">
        <v>1091</v>
      </c>
      <c r="H142" s="16" t="s">
        <v>779</v>
      </c>
      <c r="I142" s="16" t="s">
        <v>780</v>
      </c>
      <c r="J142" s="11" t="s">
        <v>516</v>
      </c>
      <c r="K142" s="13" t="s">
        <v>515</v>
      </c>
      <c r="L142" s="11" t="s">
        <v>781</v>
      </c>
      <c r="M142" s="26"/>
    </row>
    <row r="143" spans="1:13" x14ac:dyDescent="0.25">
      <c r="A143" s="11" t="s">
        <v>1092</v>
      </c>
      <c r="B143" s="12">
        <v>3051</v>
      </c>
      <c r="C143" s="11" t="s">
        <v>1096</v>
      </c>
      <c r="D143" s="15" t="s">
        <v>1093</v>
      </c>
      <c r="E143" s="11" t="s">
        <v>1094</v>
      </c>
      <c r="F143" s="18" t="s">
        <v>1093</v>
      </c>
      <c r="G143" s="18" t="s">
        <v>1095</v>
      </c>
      <c r="H143" s="18" t="s">
        <v>1035</v>
      </c>
      <c r="I143" s="18" t="s">
        <v>1036</v>
      </c>
      <c r="J143" s="11" t="s">
        <v>516</v>
      </c>
      <c r="K143" s="13" t="s">
        <v>515</v>
      </c>
      <c r="L143" s="11" t="s">
        <v>517</v>
      </c>
      <c r="M143" s="26"/>
    </row>
    <row r="144" spans="1:13" x14ac:dyDescent="0.25">
      <c r="A144" s="11" t="s">
        <v>1097</v>
      </c>
      <c r="B144" s="12">
        <v>3065</v>
      </c>
      <c r="C144" s="11" t="s">
        <v>1100</v>
      </c>
      <c r="D144" s="15" t="s">
        <v>1098</v>
      </c>
      <c r="E144" s="11" t="s">
        <v>1099</v>
      </c>
      <c r="F144" s="16" t="s">
        <v>1090</v>
      </c>
      <c r="G144" s="16" t="s">
        <v>1091</v>
      </c>
      <c r="H144" s="16" t="s">
        <v>779</v>
      </c>
      <c r="I144" s="16" t="s">
        <v>780</v>
      </c>
      <c r="J144" s="11" t="s">
        <v>516</v>
      </c>
      <c r="K144" s="13" t="s">
        <v>515</v>
      </c>
      <c r="L144" s="11" t="s">
        <v>781</v>
      </c>
      <c r="M144" s="26"/>
    </row>
    <row r="145" spans="1:13" x14ac:dyDescent="0.25">
      <c r="A145" s="11" t="s">
        <v>1101</v>
      </c>
      <c r="B145" s="12">
        <v>3070</v>
      </c>
      <c r="C145" s="11" t="s">
        <v>1105</v>
      </c>
      <c r="D145" s="15" t="s">
        <v>1102</v>
      </c>
      <c r="E145" s="11" t="s">
        <v>1103</v>
      </c>
      <c r="F145" s="16" t="s">
        <v>1050</v>
      </c>
      <c r="G145" s="16" t="s">
        <v>1104</v>
      </c>
      <c r="H145" s="16" t="s">
        <v>920</v>
      </c>
      <c r="I145" s="16" t="s">
        <v>922</v>
      </c>
      <c r="J145" s="11" t="s">
        <v>516</v>
      </c>
      <c r="K145" s="13" t="s">
        <v>515</v>
      </c>
      <c r="L145" s="11" t="s">
        <v>517</v>
      </c>
      <c r="M145" s="26"/>
    </row>
    <row r="146" spans="1:13" x14ac:dyDescent="0.25">
      <c r="A146" s="11" t="s">
        <v>1106</v>
      </c>
      <c r="B146" s="12">
        <v>3075</v>
      </c>
      <c r="C146" s="11" t="s">
        <v>27</v>
      </c>
      <c r="D146" s="15" t="s">
        <v>1107</v>
      </c>
      <c r="E146" s="11" t="s">
        <v>1108</v>
      </c>
      <c r="F146" s="18" t="s">
        <v>570</v>
      </c>
      <c r="G146" s="18" t="s">
        <v>572</v>
      </c>
      <c r="H146" s="16" t="s">
        <v>570</v>
      </c>
      <c r="I146" s="16" t="s">
        <v>572</v>
      </c>
      <c r="J146" s="11" t="s">
        <v>516</v>
      </c>
      <c r="K146" s="13" t="s">
        <v>515</v>
      </c>
      <c r="L146" s="11" t="s">
        <v>523</v>
      </c>
      <c r="M146" s="26"/>
    </row>
    <row r="147" spans="1:13" x14ac:dyDescent="0.25">
      <c r="A147" s="11" t="s">
        <v>1109</v>
      </c>
      <c r="B147" s="12">
        <v>3083</v>
      </c>
      <c r="C147" s="11" t="s">
        <v>370</v>
      </c>
      <c r="D147" s="15" t="s">
        <v>1110</v>
      </c>
      <c r="E147" s="11" t="s">
        <v>1111</v>
      </c>
      <c r="F147" s="16" t="s">
        <v>1112</v>
      </c>
      <c r="G147" s="16" t="s">
        <v>1113</v>
      </c>
      <c r="H147" s="16" t="s">
        <v>779</v>
      </c>
      <c r="I147" s="16" t="s">
        <v>780</v>
      </c>
      <c r="J147" s="11" t="s">
        <v>516</v>
      </c>
      <c r="K147" s="13" t="s">
        <v>515</v>
      </c>
      <c r="L147" s="11" t="s">
        <v>781</v>
      </c>
      <c r="M147" s="26"/>
    </row>
    <row r="148" spans="1:13" x14ac:dyDescent="0.25">
      <c r="A148" s="11" t="s">
        <v>1114</v>
      </c>
      <c r="B148" s="12">
        <v>3086</v>
      </c>
      <c r="C148" s="11" t="s">
        <v>1118</v>
      </c>
      <c r="D148" s="15" t="s">
        <v>1115</v>
      </c>
      <c r="E148" s="11" t="s">
        <v>1116</v>
      </c>
      <c r="F148" s="16" t="s">
        <v>1115</v>
      </c>
      <c r="G148" s="16" t="s">
        <v>1117</v>
      </c>
      <c r="H148" s="16" t="s">
        <v>536</v>
      </c>
      <c r="I148" s="16" t="s">
        <v>537</v>
      </c>
      <c r="J148" s="11" t="s">
        <v>516</v>
      </c>
      <c r="K148" s="13" t="s">
        <v>515</v>
      </c>
      <c r="L148" s="11" t="s">
        <v>517</v>
      </c>
      <c r="M148" s="26"/>
    </row>
    <row r="149" spans="1:13" x14ac:dyDescent="0.25">
      <c r="A149" s="11" t="s">
        <v>1119</v>
      </c>
      <c r="B149" s="12">
        <v>3088</v>
      </c>
      <c r="C149" s="11" t="s">
        <v>1121</v>
      </c>
      <c r="D149" s="15" t="s">
        <v>1056</v>
      </c>
      <c r="E149" s="11" t="s">
        <v>1120</v>
      </c>
      <c r="F149" s="16" t="s">
        <v>1056</v>
      </c>
      <c r="G149" s="16" t="s">
        <v>1057</v>
      </c>
      <c r="H149" s="16" t="s">
        <v>868</v>
      </c>
      <c r="I149" s="16" t="s">
        <v>870</v>
      </c>
      <c r="J149" s="11" t="s">
        <v>868</v>
      </c>
      <c r="K149" s="13" t="s">
        <v>870</v>
      </c>
      <c r="L149" s="11" t="s">
        <v>871</v>
      </c>
      <c r="M149" s="26"/>
    </row>
    <row r="150" spans="1:13" x14ac:dyDescent="0.25">
      <c r="A150" s="11" t="s">
        <v>1122</v>
      </c>
      <c r="B150" s="12">
        <v>3090</v>
      </c>
      <c r="C150" s="11" t="s">
        <v>284</v>
      </c>
      <c r="D150" s="15" t="s">
        <v>1090</v>
      </c>
      <c r="E150" s="11" t="s">
        <v>1123</v>
      </c>
      <c r="F150" s="16" t="s">
        <v>1090</v>
      </c>
      <c r="G150" s="16" t="s">
        <v>1091</v>
      </c>
      <c r="H150" s="16" t="s">
        <v>779</v>
      </c>
      <c r="I150" s="16" t="s">
        <v>780</v>
      </c>
      <c r="J150" s="11" t="s">
        <v>516</v>
      </c>
      <c r="K150" s="13" t="s">
        <v>515</v>
      </c>
      <c r="L150" s="11" t="s">
        <v>781</v>
      </c>
      <c r="M150" s="26"/>
    </row>
    <row r="151" spans="1:13" x14ac:dyDescent="0.25">
      <c r="A151" s="11" t="s">
        <v>1124</v>
      </c>
      <c r="B151" s="12">
        <v>3092</v>
      </c>
      <c r="C151" s="11" t="s">
        <v>1127</v>
      </c>
      <c r="D151" s="15" t="s">
        <v>1125</v>
      </c>
      <c r="E151" s="11" t="s">
        <v>1126</v>
      </c>
      <c r="F151" s="16" t="s">
        <v>1115</v>
      </c>
      <c r="G151" s="16" t="s">
        <v>1117</v>
      </c>
      <c r="H151" s="16" t="s">
        <v>536</v>
      </c>
      <c r="I151" s="16" t="s">
        <v>537</v>
      </c>
      <c r="J151" s="11" t="s">
        <v>516</v>
      </c>
      <c r="K151" s="13" t="s">
        <v>515</v>
      </c>
      <c r="L151" s="11" t="s">
        <v>517</v>
      </c>
      <c r="M151" s="26"/>
    </row>
    <row r="152" spans="1:13" x14ac:dyDescent="0.25">
      <c r="A152" s="11" t="s">
        <v>1128</v>
      </c>
      <c r="B152" s="12">
        <v>3093</v>
      </c>
      <c r="C152" s="11" t="s">
        <v>1131</v>
      </c>
      <c r="D152" s="15" t="s">
        <v>1129</v>
      </c>
      <c r="E152" s="11" t="s">
        <v>1130</v>
      </c>
      <c r="F152" s="16" t="s">
        <v>1050</v>
      </c>
      <c r="G152" s="16" t="s">
        <v>1104</v>
      </c>
      <c r="H152" s="16" t="s">
        <v>920</v>
      </c>
      <c r="I152" s="16" t="s">
        <v>922</v>
      </c>
      <c r="J152" s="11" t="s">
        <v>516</v>
      </c>
      <c r="K152" s="13" t="s">
        <v>515</v>
      </c>
      <c r="L152" s="11" t="s">
        <v>517</v>
      </c>
      <c r="M152" s="26"/>
    </row>
    <row r="153" spans="1:13" x14ac:dyDescent="0.25">
      <c r="A153" s="11" t="s">
        <v>1132</v>
      </c>
      <c r="B153" s="12">
        <v>3095</v>
      </c>
      <c r="C153" s="11" t="s">
        <v>310</v>
      </c>
      <c r="D153" s="15" t="s">
        <v>1133</v>
      </c>
      <c r="E153" s="11" t="s">
        <v>1134</v>
      </c>
      <c r="F153" s="16" t="s">
        <v>1081</v>
      </c>
      <c r="G153" s="16" t="s">
        <v>1082</v>
      </c>
      <c r="H153" s="16" t="s">
        <v>779</v>
      </c>
      <c r="I153" s="16" t="s">
        <v>780</v>
      </c>
      <c r="J153" s="11" t="s">
        <v>516</v>
      </c>
      <c r="K153" s="13" t="s">
        <v>515</v>
      </c>
      <c r="L153" s="11" t="s">
        <v>781</v>
      </c>
      <c r="M153" s="26"/>
    </row>
    <row r="154" spans="1:13" x14ac:dyDescent="0.25">
      <c r="A154" s="11" t="s">
        <v>1135</v>
      </c>
      <c r="B154" s="12">
        <v>3096</v>
      </c>
      <c r="C154" s="11" t="s">
        <v>1138</v>
      </c>
      <c r="D154" s="15" t="s">
        <v>1136</v>
      </c>
      <c r="E154" s="11" t="s">
        <v>1137</v>
      </c>
      <c r="F154" s="16" t="s">
        <v>1081</v>
      </c>
      <c r="G154" s="16" t="s">
        <v>1082</v>
      </c>
      <c r="H154" s="16" t="s">
        <v>779</v>
      </c>
      <c r="I154" s="16" t="s">
        <v>780</v>
      </c>
      <c r="J154" s="11" t="s">
        <v>516</v>
      </c>
      <c r="K154" s="13" t="s">
        <v>515</v>
      </c>
      <c r="L154" s="11" t="s">
        <v>781</v>
      </c>
      <c r="M154" s="26"/>
    </row>
    <row r="155" spans="1:13" x14ac:dyDescent="0.25">
      <c r="A155" s="11" t="s">
        <v>1139</v>
      </c>
      <c r="B155" s="12">
        <v>3099</v>
      </c>
      <c r="C155" s="11" t="s">
        <v>1144</v>
      </c>
      <c r="D155" s="19" t="s">
        <v>1140</v>
      </c>
      <c r="E155" s="11" t="s">
        <v>1141</v>
      </c>
      <c r="F155" s="18" t="s">
        <v>1142</v>
      </c>
      <c r="G155" s="18" t="s">
        <v>1143</v>
      </c>
      <c r="H155" s="18" t="s">
        <v>1143</v>
      </c>
      <c r="I155" s="18" t="s">
        <v>1143</v>
      </c>
      <c r="J155" s="11" t="s">
        <v>516</v>
      </c>
      <c r="K155" s="13" t="s">
        <v>515</v>
      </c>
      <c r="L155" s="11" t="s">
        <v>781</v>
      </c>
      <c r="M155" s="26"/>
    </row>
    <row r="156" spans="1:13" x14ac:dyDescent="0.25">
      <c r="A156" s="11" t="s">
        <v>1145</v>
      </c>
      <c r="B156" s="12">
        <v>3115</v>
      </c>
      <c r="C156" s="11" t="s">
        <v>1147</v>
      </c>
      <c r="D156" s="15" t="s">
        <v>1060</v>
      </c>
      <c r="E156" s="11" t="s">
        <v>1146</v>
      </c>
      <c r="F156" s="16" t="s">
        <v>1056</v>
      </c>
      <c r="G156" s="16" t="s">
        <v>1057</v>
      </c>
      <c r="H156" s="16" t="s">
        <v>868</v>
      </c>
      <c r="I156" s="16" t="s">
        <v>870</v>
      </c>
      <c r="J156" s="11" t="s">
        <v>868</v>
      </c>
      <c r="K156" s="13" t="s">
        <v>870</v>
      </c>
      <c r="L156" s="11" t="s">
        <v>871</v>
      </c>
      <c r="M156" s="26"/>
    </row>
    <row r="157" spans="1:13" x14ac:dyDescent="0.25">
      <c r="A157" s="11" t="s">
        <v>1148</v>
      </c>
      <c r="B157" s="12">
        <v>3515</v>
      </c>
      <c r="C157" s="11" t="s">
        <v>305</v>
      </c>
      <c r="D157" s="15" t="s">
        <v>1149</v>
      </c>
      <c r="E157" s="11" t="s">
        <v>1150</v>
      </c>
      <c r="F157" s="18" t="s">
        <v>868</v>
      </c>
      <c r="G157" s="18" t="s">
        <v>870</v>
      </c>
      <c r="H157" s="16" t="s">
        <v>868</v>
      </c>
      <c r="I157" s="16" t="s">
        <v>870</v>
      </c>
      <c r="J157" s="11" t="s">
        <v>868</v>
      </c>
      <c r="K157" s="13" t="s">
        <v>870</v>
      </c>
      <c r="L157" s="11" t="s">
        <v>871</v>
      </c>
      <c r="M157" s="26"/>
    </row>
    <row r="158" spans="1:13" x14ac:dyDescent="0.25">
      <c r="A158" s="11" t="s">
        <v>1151</v>
      </c>
      <c r="B158" s="12">
        <v>3530</v>
      </c>
      <c r="C158" s="11" t="s">
        <v>1154</v>
      </c>
      <c r="D158" s="15" t="s">
        <v>1152</v>
      </c>
      <c r="E158" s="11" t="s">
        <v>1153</v>
      </c>
      <c r="F158" s="16" t="s">
        <v>777</v>
      </c>
      <c r="G158" s="16" t="s">
        <v>778</v>
      </c>
      <c r="H158" s="16" t="s">
        <v>779</v>
      </c>
      <c r="I158" s="16" t="s">
        <v>780</v>
      </c>
      <c r="J158" s="11" t="s">
        <v>516</v>
      </c>
      <c r="K158" s="13" t="s">
        <v>515</v>
      </c>
      <c r="L158" s="11" t="s">
        <v>781</v>
      </c>
      <c r="M158" s="26"/>
    </row>
    <row r="159" spans="1:13" x14ac:dyDescent="0.25">
      <c r="A159" s="11" t="s">
        <v>1155</v>
      </c>
      <c r="B159" s="12">
        <v>3540</v>
      </c>
      <c r="C159" s="11" t="s">
        <v>1158</v>
      </c>
      <c r="D159" s="15" t="s">
        <v>1156</v>
      </c>
      <c r="E159" s="11" t="s">
        <v>1157</v>
      </c>
      <c r="F159" s="16" t="s">
        <v>915</v>
      </c>
      <c r="G159" s="16" t="s">
        <v>917</v>
      </c>
      <c r="H159" s="16" t="s">
        <v>868</v>
      </c>
      <c r="I159" s="16" t="s">
        <v>870</v>
      </c>
      <c r="J159" s="11" t="s">
        <v>868</v>
      </c>
      <c r="K159" s="13" t="s">
        <v>870</v>
      </c>
      <c r="L159" s="11" t="s">
        <v>871</v>
      </c>
      <c r="M159" s="26"/>
    </row>
    <row r="160" spans="1:13" x14ac:dyDescent="0.25">
      <c r="A160" s="11" t="s">
        <v>1159</v>
      </c>
      <c r="B160" s="12">
        <v>3590</v>
      </c>
      <c r="C160" s="11" t="s">
        <v>1161</v>
      </c>
      <c r="D160" s="19" t="s">
        <v>958</v>
      </c>
      <c r="E160" s="11" t="s">
        <v>1160</v>
      </c>
      <c r="F160" s="18" t="s">
        <v>915</v>
      </c>
      <c r="G160" s="18" t="s">
        <v>917</v>
      </c>
      <c r="H160" s="18" t="s">
        <v>917</v>
      </c>
      <c r="I160" s="18" t="s">
        <v>917</v>
      </c>
      <c r="J160" s="11" t="s">
        <v>516</v>
      </c>
      <c r="K160" s="13" t="s">
        <v>515</v>
      </c>
      <c r="L160" s="11" t="s">
        <v>871</v>
      </c>
      <c r="M160" s="26"/>
    </row>
    <row r="161" spans="1:13" x14ac:dyDescent="0.25">
      <c r="A161" s="11" t="s">
        <v>1162</v>
      </c>
      <c r="B161" s="12">
        <v>4005</v>
      </c>
      <c r="C161" s="11" t="s">
        <v>1165</v>
      </c>
      <c r="D161" s="15" t="s">
        <v>1163</v>
      </c>
      <c r="E161" s="11" t="s">
        <v>1164</v>
      </c>
      <c r="F161" s="16" t="s">
        <v>1112</v>
      </c>
      <c r="G161" s="16" t="s">
        <v>1113</v>
      </c>
      <c r="H161" s="16" t="s">
        <v>779</v>
      </c>
      <c r="I161" s="16" t="s">
        <v>780</v>
      </c>
      <c r="J161" s="11" t="s">
        <v>516</v>
      </c>
      <c r="K161" s="13" t="s">
        <v>515</v>
      </c>
      <c r="L161" s="11" t="s">
        <v>781</v>
      </c>
      <c r="M161" s="26"/>
    </row>
    <row r="162" spans="1:13" x14ac:dyDescent="0.25">
      <c r="A162" s="11" t="s">
        <v>1166</v>
      </c>
      <c r="B162" s="12">
        <v>4010</v>
      </c>
      <c r="C162" s="11" t="s">
        <v>1168</v>
      </c>
      <c r="D162" s="15" t="s">
        <v>1090</v>
      </c>
      <c r="E162" s="11" t="s">
        <v>1167</v>
      </c>
      <c r="F162" s="16" t="s">
        <v>1090</v>
      </c>
      <c r="G162" s="16" t="s">
        <v>1091</v>
      </c>
      <c r="H162" s="16" t="s">
        <v>779</v>
      </c>
      <c r="I162" s="16" t="s">
        <v>780</v>
      </c>
      <c r="J162" s="11" t="s">
        <v>516</v>
      </c>
      <c r="K162" s="13" t="s">
        <v>515</v>
      </c>
      <c r="L162" s="11" t="s">
        <v>781</v>
      </c>
      <c r="M162" s="26"/>
    </row>
    <row r="163" spans="1:13" x14ac:dyDescent="0.25">
      <c r="A163" s="11" t="s">
        <v>1169</v>
      </c>
      <c r="B163" s="12">
        <v>4014</v>
      </c>
      <c r="C163" s="11" t="s">
        <v>1172</v>
      </c>
      <c r="D163" s="15" t="s">
        <v>1170</v>
      </c>
      <c r="E163" s="11" t="s">
        <v>1171</v>
      </c>
      <c r="F163" s="16" t="s">
        <v>797</v>
      </c>
      <c r="G163" s="16" t="s">
        <v>798</v>
      </c>
      <c r="H163" s="16" t="s">
        <v>536</v>
      </c>
      <c r="I163" s="16" t="s">
        <v>537</v>
      </c>
      <c r="J163" s="11" t="s">
        <v>516</v>
      </c>
      <c r="K163" s="13" t="s">
        <v>515</v>
      </c>
      <c r="L163" s="11" t="s">
        <v>799</v>
      </c>
      <c r="M163" s="26"/>
    </row>
    <row r="164" spans="1:13" x14ac:dyDescent="0.25">
      <c r="A164" s="11" t="s">
        <v>1173</v>
      </c>
      <c r="B164" s="12">
        <v>4019</v>
      </c>
      <c r="C164" s="11" t="s">
        <v>1176</v>
      </c>
      <c r="D164" s="15" t="s">
        <v>1046</v>
      </c>
      <c r="E164" s="11" t="s">
        <v>1174</v>
      </c>
      <c r="F164" s="16" t="s">
        <v>1046</v>
      </c>
      <c r="G164" s="16" t="s">
        <v>1175</v>
      </c>
      <c r="H164" s="16" t="s">
        <v>536</v>
      </c>
      <c r="I164" s="16" t="s">
        <v>537</v>
      </c>
      <c r="J164" s="11" t="s">
        <v>516</v>
      </c>
      <c r="K164" s="13" t="s">
        <v>515</v>
      </c>
      <c r="L164" s="11" t="s">
        <v>517</v>
      </c>
      <c r="M164" s="26"/>
    </row>
    <row r="165" spans="1:13" x14ac:dyDescent="0.25">
      <c r="A165" s="11" t="s">
        <v>1177</v>
      </c>
      <c r="B165" s="12">
        <v>4022</v>
      </c>
      <c r="C165" s="11" t="s">
        <v>209</v>
      </c>
      <c r="D165" s="15" t="s">
        <v>1178</v>
      </c>
      <c r="E165" s="11" t="s">
        <v>1179</v>
      </c>
      <c r="F165" s="16" t="s">
        <v>1112</v>
      </c>
      <c r="G165" s="16" t="s">
        <v>1113</v>
      </c>
      <c r="H165" s="16" t="s">
        <v>779</v>
      </c>
      <c r="I165" s="16" t="s">
        <v>780</v>
      </c>
      <c r="J165" s="11" t="s">
        <v>516</v>
      </c>
      <c r="K165" s="13" t="s">
        <v>515</v>
      </c>
      <c r="L165" s="11" t="s">
        <v>781</v>
      </c>
      <c r="M165" s="26"/>
    </row>
    <row r="166" spans="1:13" x14ac:dyDescent="0.25">
      <c r="A166" s="11" t="s">
        <v>1180</v>
      </c>
      <c r="B166" s="12">
        <v>4043</v>
      </c>
      <c r="C166" s="11" t="s">
        <v>1183</v>
      </c>
      <c r="D166" s="15" t="s">
        <v>1181</v>
      </c>
      <c r="E166" s="11" t="s">
        <v>1182</v>
      </c>
      <c r="F166" s="16" t="s">
        <v>1056</v>
      </c>
      <c r="G166" s="16" t="s">
        <v>1057</v>
      </c>
      <c r="H166" s="16" t="s">
        <v>868</v>
      </c>
      <c r="I166" s="16" t="s">
        <v>870</v>
      </c>
      <c r="J166" s="11" t="s">
        <v>868</v>
      </c>
      <c r="K166" s="13" t="s">
        <v>870</v>
      </c>
      <c r="L166" s="11" t="s">
        <v>871</v>
      </c>
      <c r="M166" s="26"/>
    </row>
    <row r="167" spans="1:13" x14ac:dyDescent="0.25">
      <c r="A167" s="11" t="s">
        <v>1184</v>
      </c>
      <c r="B167" s="12">
        <v>4044</v>
      </c>
      <c r="C167" s="11" t="s">
        <v>185</v>
      </c>
      <c r="D167" s="15" t="s">
        <v>1185</v>
      </c>
      <c r="E167" s="11" t="s">
        <v>1186</v>
      </c>
      <c r="F167" s="16" t="s">
        <v>1056</v>
      </c>
      <c r="G167" s="16" t="s">
        <v>1057</v>
      </c>
      <c r="H167" s="16" t="s">
        <v>868</v>
      </c>
      <c r="I167" s="16" t="s">
        <v>870</v>
      </c>
      <c r="J167" s="11" t="s">
        <v>868</v>
      </c>
      <c r="K167" s="13" t="s">
        <v>870</v>
      </c>
      <c r="L167" s="11" t="s">
        <v>871</v>
      </c>
      <c r="M167" s="26"/>
    </row>
    <row r="168" spans="1:13" x14ac:dyDescent="0.25">
      <c r="A168" s="11" t="s">
        <v>1187</v>
      </c>
      <c r="B168" s="12">
        <v>4050</v>
      </c>
      <c r="C168" s="11" t="s">
        <v>316</v>
      </c>
      <c r="D168" s="15" t="s">
        <v>1188</v>
      </c>
      <c r="E168" s="11" t="s">
        <v>1189</v>
      </c>
      <c r="F168" s="16" t="s">
        <v>1090</v>
      </c>
      <c r="G168" s="16" t="s">
        <v>1091</v>
      </c>
      <c r="H168" s="16" t="s">
        <v>779</v>
      </c>
      <c r="I168" s="16" t="s">
        <v>780</v>
      </c>
      <c r="J168" s="11" t="s">
        <v>516</v>
      </c>
      <c r="K168" s="13" t="s">
        <v>515</v>
      </c>
      <c r="L168" s="11" t="s">
        <v>781</v>
      </c>
      <c r="M168" s="26"/>
    </row>
    <row r="169" spans="1:13" x14ac:dyDescent="0.25">
      <c r="A169" s="11" t="s">
        <v>1190</v>
      </c>
      <c r="B169" s="12">
        <v>4059</v>
      </c>
      <c r="C169" s="11" t="s">
        <v>415</v>
      </c>
      <c r="D169" s="15" t="s">
        <v>1191</v>
      </c>
      <c r="E169" s="11" t="s">
        <v>1192</v>
      </c>
      <c r="F169" s="16" t="s">
        <v>1090</v>
      </c>
      <c r="G169" s="16" t="s">
        <v>1091</v>
      </c>
      <c r="H169" s="16" t="s">
        <v>779</v>
      </c>
      <c r="I169" s="16" t="s">
        <v>780</v>
      </c>
      <c r="J169" s="11" t="s">
        <v>516</v>
      </c>
      <c r="K169" s="13" t="s">
        <v>515</v>
      </c>
      <c r="L169" s="11" t="s">
        <v>781</v>
      </c>
      <c r="M169" s="26"/>
    </row>
    <row r="170" spans="1:13" x14ac:dyDescent="0.25">
      <c r="A170" s="11" t="s">
        <v>1193</v>
      </c>
      <c r="B170" s="12">
        <v>4100</v>
      </c>
      <c r="C170" s="11" t="s">
        <v>355</v>
      </c>
      <c r="D170" s="15" t="s">
        <v>1194</v>
      </c>
      <c r="E170" s="11" t="s">
        <v>1195</v>
      </c>
      <c r="F170" s="16" t="s">
        <v>1081</v>
      </c>
      <c r="G170" s="16" t="s">
        <v>1082</v>
      </c>
      <c r="H170" s="16" t="s">
        <v>779</v>
      </c>
      <c r="I170" s="16" t="s">
        <v>780</v>
      </c>
      <c r="J170" s="11" t="s">
        <v>516</v>
      </c>
      <c r="K170" s="13" t="s">
        <v>515</v>
      </c>
      <c r="L170" s="11" t="s">
        <v>781</v>
      </c>
      <c r="M170" s="26"/>
    </row>
    <row r="171" spans="1:13" x14ac:dyDescent="0.25">
      <c r="A171" s="11" t="s">
        <v>1196</v>
      </c>
      <c r="B171" s="12">
        <v>4160</v>
      </c>
      <c r="C171" s="11" t="s">
        <v>353</v>
      </c>
      <c r="D171" s="15" t="s">
        <v>1197</v>
      </c>
      <c r="E171" s="11" t="s">
        <v>1198</v>
      </c>
      <c r="F171" s="16" t="s">
        <v>709</v>
      </c>
      <c r="G171" s="16" t="s">
        <v>710</v>
      </c>
      <c r="H171" s="16" t="s">
        <v>711</v>
      </c>
      <c r="I171" s="16" t="s">
        <v>712</v>
      </c>
      <c r="J171" s="11" t="s">
        <v>516</v>
      </c>
      <c r="K171" s="13" t="s">
        <v>515</v>
      </c>
      <c r="L171" s="11" t="s">
        <v>713</v>
      </c>
      <c r="M171" s="26"/>
    </row>
    <row r="172" spans="1:13" x14ac:dyDescent="0.25">
      <c r="A172" s="11" t="s">
        <v>1199</v>
      </c>
      <c r="B172" s="12">
        <v>4201</v>
      </c>
      <c r="C172" s="11" t="s">
        <v>1202</v>
      </c>
      <c r="D172" s="15" t="s">
        <v>1200</v>
      </c>
      <c r="E172" s="11" t="s">
        <v>1201</v>
      </c>
      <c r="F172" s="18" t="s">
        <v>836</v>
      </c>
      <c r="G172" s="18" t="s">
        <v>837</v>
      </c>
      <c r="H172" s="16" t="s">
        <v>836</v>
      </c>
      <c r="I172" s="16" t="s">
        <v>837</v>
      </c>
      <c r="J172" s="11" t="s">
        <v>516</v>
      </c>
      <c r="K172" s="13" t="s">
        <v>515</v>
      </c>
      <c r="L172" s="11" t="s">
        <v>838</v>
      </c>
      <c r="M172" s="26"/>
    </row>
    <row r="173" spans="1:13" x14ac:dyDescent="0.25">
      <c r="A173" s="11" t="s">
        <v>1203</v>
      </c>
      <c r="B173" s="12">
        <v>4204</v>
      </c>
      <c r="C173" s="11" t="s">
        <v>1206</v>
      </c>
      <c r="D173" s="15" t="s">
        <v>1204</v>
      </c>
      <c r="E173" s="11" t="s">
        <v>1205</v>
      </c>
      <c r="F173" s="16" t="s">
        <v>1046</v>
      </c>
      <c r="G173" s="16" t="s">
        <v>1175</v>
      </c>
      <c r="H173" s="16" t="s">
        <v>536</v>
      </c>
      <c r="I173" s="16" t="s">
        <v>537</v>
      </c>
      <c r="J173" s="11" t="s">
        <v>516</v>
      </c>
      <c r="K173" s="13" t="s">
        <v>515</v>
      </c>
      <c r="L173" s="11" t="s">
        <v>517</v>
      </c>
      <c r="M173" s="26"/>
    </row>
    <row r="174" spans="1:13" x14ac:dyDescent="0.25">
      <c r="A174" s="11" t="s">
        <v>1207</v>
      </c>
      <c r="B174" s="12">
        <v>4205</v>
      </c>
      <c r="C174" s="11" t="s">
        <v>1210</v>
      </c>
      <c r="D174" s="15" t="s">
        <v>1208</v>
      </c>
      <c r="E174" s="11" t="s">
        <v>1209</v>
      </c>
      <c r="F174" s="16" t="s">
        <v>709</v>
      </c>
      <c r="G174" s="16" t="s">
        <v>710</v>
      </c>
      <c r="H174" s="16" t="s">
        <v>711</v>
      </c>
      <c r="I174" s="16" t="s">
        <v>712</v>
      </c>
      <c r="J174" s="11" t="s">
        <v>516</v>
      </c>
      <c r="K174" s="13" t="s">
        <v>515</v>
      </c>
      <c r="L174" s="11" t="s">
        <v>713</v>
      </c>
      <c r="M174" s="26"/>
    </row>
    <row r="175" spans="1:13" x14ac:dyDescent="0.25">
      <c r="A175" s="11" t="s">
        <v>1211</v>
      </c>
      <c r="B175" s="12">
        <v>4206</v>
      </c>
      <c r="C175" s="11" t="s">
        <v>1214</v>
      </c>
      <c r="D175" s="15" t="s">
        <v>1212</v>
      </c>
      <c r="E175" s="11" t="s">
        <v>1213</v>
      </c>
      <c r="F175" s="18" t="s">
        <v>881</v>
      </c>
      <c r="G175" s="18" t="s">
        <v>882</v>
      </c>
      <c r="H175" s="18" t="s">
        <v>874</v>
      </c>
      <c r="I175" s="18" t="s">
        <v>875</v>
      </c>
      <c r="J175" s="11" t="s">
        <v>516</v>
      </c>
      <c r="K175" s="13" t="s">
        <v>515</v>
      </c>
      <c r="L175" s="11" t="s">
        <v>876</v>
      </c>
      <c r="M175" s="26"/>
    </row>
    <row r="176" spans="1:13" x14ac:dyDescent="0.25">
      <c r="A176" s="11" t="s">
        <v>1215</v>
      </c>
      <c r="B176" s="12">
        <v>4207</v>
      </c>
      <c r="C176" s="11" t="s">
        <v>260</v>
      </c>
      <c r="D176" s="15" t="s">
        <v>777</v>
      </c>
      <c r="E176" s="11" t="s">
        <v>1216</v>
      </c>
      <c r="F176" s="16" t="s">
        <v>777</v>
      </c>
      <c r="G176" s="16" t="s">
        <v>778</v>
      </c>
      <c r="H176" s="16" t="s">
        <v>779</v>
      </c>
      <c r="I176" s="16" t="s">
        <v>780</v>
      </c>
      <c r="J176" s="11" t="s">
        <v>516</v>
      </c>
      <c r="K176" s="13" t="s">
        <v>515</v>
      </c>
      <c r="L176" s="11" t="s">
        <v>781</v>
      </c>
      <c r="M176" s="26"/>
    </row>
    <row r="177" spans="1:13" x14ac:dyDescent="0.25">
      <c r="A177" s="11" t="s">
        <v>1217</v>
      </c>
      <c r="B177" s="12">
        <v>4208</v>
      </c>
      <c r="C177" s="11" t="s">
        <v>282</v>
      </c>
      <c r="D177" s="15" t="s">
        <v>1218</v>
      </c>
      <c r="E177" s="11" t="s">
        <v>1219</v>
      </c>
      <c r="F177" s="16" t="s">
        <v>777</v>
      </c>
      <c r="G177" s="16" t="s">
        <v>778</v>
      </c>
      <c r="H177" s="16" t="s">
        <v>779</v>
      </c>
      <c r="I177" s="16" t="s">
        <v>780</v>
      </c>
      <c r="J177" s="11" t="s">
        <v>516</v>
      </c>
      <c r="K177" s="13" t="s">
        <v>515</v>
      </c>
      <c r="L177" s="11" t="s">
        <v>781</v>
      </c>
      <c r="M177" s="26"/>
    </row>
    <row r="178" spans="1:13" x14ac:dyDescent="0.25">
      <c r="A178" s="11" t="s">
        <v>1220</v>
      </c>
      <c r="B178" s="12">
        <v>4209</v>
      </c>
      <c r="C178" s="11" t="s">
        <v>1223</v>
      </c>
      <c r="D178" s="15" t="s">
        <v>1221</v>
      </c>
      <c r="E178" s="11" t="s">
        <v>1222</v>
      </c>
      <c r="F178" s="16" t="s">
        <v>777</v>
      </c>
      <c r="G178" s="16" t="s">
        <v>778</v>
      </c>
      <c r="H178" s="16" t="s">
        <v>779</v>
      </c>
      <c r="I178" s="16" t="s">
        <v>780</v>
      </c>
      <c r="J178" s="11" t="s">
        <v>516</v>
      </c>
      <c r="K178" s="13" t="s">
        <v>515</v>
      </c>
      <c r="L178" s="11" t="s">
        <v>781</v>
      </c>
      <c r="M178" s="26"/>
    </row>
    <row r="179" spans="1:13" x14ac:dyDescent="0.25">
      <c r="A179" s="11" t="s">
        <v>1224</v>
      </c>
      <c r="B179" s="12">
        <v>4210</v>
      </c>
      <c r="C179" s="11" t="s">
        <v>238</v>
      </c>
      <c r="D179" s="15" t="s">
        <v>1225</v>
      </c>
      <c r="E179" s="11" t="s">
        <v>1226</v>
      </c>
      <c r="F179" s="16" t="s">
        <v>709</v>
      </c>
      <c r="G179" s="16" t="s">
        <v>710</v>
      </c>
      <c r="H179" s="16" t="s">
        <v>711</v>
      </c>
      <c r="I179" s="16" t="s">
        <v>712</v>
      </c>
      <c r="J179" s="11" t="s">
        <v>516</v>
      </c>
      <c r="K179" s="13" t="s">
        <v>515</v>
      </c>
      <c r="L179" s="11" t="s">
        <v>713</v>
      </c>
      <c r="M179" s="26"/>
    </row>
    <row r="180" spans="1:13" x14ac:dyDescent="0.25">
      <c r="A180" s="11" t="s">
        <v>1227</v>
      </c>
      <c r="B180" s="12">
        <v>4211</v>
      </c>
      <c r="C180" s="11" t="s">
        <v>1230</v>
      </c>
      <c r="D180" s="15" t="s">
        <v>1228</v>
      </c>
      <c r="E180" s="11" t="s">
        <v>1229</v>
      </c>
      <c r="F180" s="16" t="s">
        <v>709</v>
      </c>
      <c r="G180" s="16" t="s">
        <v>710</v>
      </c>
      <c r="H180" s="16" t="s">
        <v>711</v>
      </c>
      <c r="I180" s="16" t="s">
        <v>712</v>
      </c>
      <c r="J180" s="11" t="s">
        <v>516</v>
      </c>
      <c r="K180" s="13" t="s">
        <v>515</v>
      </c>
      <c r="L180" s="11" t="s">
        <v>713</v>
      </c>
      <c r="M180" s="26"/>
    </row>
    <row r="181" spans="1:13" x14ac:dyDescent="0.25">
      <c r="A181" s="11" t="s">
        <v>1231</v>
      </c>
      <c r="B181" s="12">
        <v>4215</v>
      </c>
      <c r="C181" s="11" t="s">
        <v>243</v>
      </c>
      <c r="D181" s="15" t="s">
        <v>1232</v>
      </c>
      <c r="E181" s="11" t="s">
        <v>1233</v>
      </c>
      <c r="F181" s="16" t="s">
        <v>777</v>
      </c>
      <c r="G181" s="16" t="s">
        <v>778</v>
      </c>
      <c r="H181" s="16" t="s">
        <v>779</v>
      </c>
      <c r="I181" s="16" t="s">
        <v>780</v>
      </c>
      <c r="J181" s="11" t="s">
        <v>516</v>
      </c>
      <c r="K181" s="13" t="s">
        <v>515</v>
      </c>
      <c r="L181" s="11" t="s">
        <v>781</v>
      </c>
      <c r="M181" s="26"/>
    </row>
    <row r="182" spans="1:13" x14ac:dyDescent="0.25">
      <c r="A182" s="11" t="s">
        <v>1234</v>
      </c>
      <c r="B182" s="12">
        <v>4220</v>
      </c>
      <c r="C182" s="11" t="s">
        <v>1237</v>
      </c>
      <c r="D182" s="15" t="s">
        <v>1235</v>
      </c>
      <c r="E182" s="11" t="s">
        <v>1236</v>
      </c>
      <c r="F182" s="16" t="s">
        <v>1115</v>
      </c>
      <c r="G182" s="16" t="s">
        <v>1117</v>
      </c>
      <c r="H182" s="16" t="s">
        <v>536</v>
      </c>
      <c r="I182" s="16" t="s">
        <v>537</v>
      </c>
      <c r="J182" s="11" t="s">
        <v>516</v>
      </c>
      <c r="K182" s="13" t="s">
        <v>515</v>
      </c>
      <c r="L182" s="11" t="s">
        <v>517</v>
      </c>
      <c r="M182" s="26"/>
    </row>
    <row r="183" spans="1:13" x14ac:dyDescent="0.25">
      <c r="A183" s="11" t="s">
        <v>1238</v>
      </c>
      <c r="B183" s="12">
        <v>4221</v>
      </c>
      <c r="C183" s="11" t="s">
        <v>1241</v>
      </c>
      <c r="D183" s="15" t="s">
        <v>1239</v>
      </c>
      <c r="E183" s="11" t="s">
        <v>1240</v>
      </c>
      <c r="F183" s="16" t="s">
        <v>559</v>
      </c>
      <c r="G183" s="16" t="s">
        <v>560</v>
      </c>
      <c r="H183" s="16" t="s">
        <v>561</v>
      </c>
      <c r="I183" s="16" t="s">
        <v>562</v>
      </c>
      <c r="J183" s="11" t="s">
        <v>561</v>
      </c>
      <c r="K183" s="13" t="s">
        <v>562</v>
      </c>
      <c r="L183" s="11" t="s">
        <v>563</v>
      </c>
      <c r="M183" s="26"/>
    </row>
    <row r="184" spans="1:13" x14ac:dyDescent="0.25">
      <c r="A184" s="11" t="s">
        <v>1242</v>
      </c>
      <c r="B184" s="12">
        <v>4230</v>
      </c>
      <c r="C184" s="11" t="s">
        <v>1245</v>
      </c>
      <c r="D184" s="15" t="s">
        <v>1243</v>
      </c>
      <c r="E184" s="11" t="s">
        <v>1244</v>
      </c>
      <c r="F184" s="16" t="s">
        <v>1142</v>
      </c>
      <c r="G184" s="16" t="s">
        <v>1143</v>
      </c>
      <c r="H184" s="16" t="s">
        <v>779</v>
      </c>
      <c r="I184" s="16" t="s">
        <v>780</v>
      </c>
      <c r="J184" s="11" t="s">
        <v>516</v>
      </c>
      <c r="K184" s="13" t="s">
        <v>515</v>
      </c>
      <c r="L184" s="11" t="s">
        <v>781</v>
      </c>
      <c r="M184" s="26"/>
    </row>
    <row r="185" spans="1:13" x14ac:dyDescent="0.25">
      <c r="A185" s="11" t="s">
        <v>1246</v>
      </c>
      <c r="B185" s="12">
        <v>4240</v>
      </c>
      <c r="C185" s="11" t="s">
        <v>1250</v>
      </c>
      <c r="D185" s="19" t="s">
        <v>1247</v>
      </c>
      <c r="E185" s="11" t="s">
        <v>1248</v>
      </c>
      <c r="F185" s="16" t="s">
        <v>1247</v>
      </c>
      <c r="G185" s="16" t="s">
        <v>1249</v>
      </c>
      <c r="H185" s="16" t="s">
        <v>526</v>
      </c>
      <c r="I185" s="16" t="s">
        <v>527</v>
      </c>
      <c r="J185" s="11" t="s">
        <v>516</v>
      </c>
      <c r="K185" s="13" t="s">
        <v>515</v>
      </c>
      <c r="L185" s="11" t="s">
        <v>523</v>
      </c>
      <c r="M185" s="26"/>
    </row>
    <row r="186" spans="1:13" x14ac:dyDescent="0.25">
      <c r="A186" s="11" t="s">
        <v>1251</v>
      </c>
      <c r="B186" s="12">
        <v>4250</v>
      </c>
      <c r="C186" s="11" t="s">
        <v>321</v>
      </c>
      <c r="D186" s="15" t="s">
        <v>1252</v>
      </c>
      <c r="E186" s="11" t="s">
        <v>1253</v>
      </c>
      <c r="F186" s="16" t="s">
        <v>1112</v>
      </c>
      <c r="G186" s="16" t="s">
        <v>1113</v>
      </c>
      <c r="H186" s="16" t="s">
        <v>779</v>
      </c>
      <c r="I186" s="16" t="s">
        <v>780</v>
      </c>
      <c r="J186" s="11" t="s">
        <v>516</v>
      </c>
      <c r="K186" s="13" t="s">
        <v>515</v>
      </c>
      <c r="L186" s="11" t="s">
        <v>781</v>
      </c>
      <c r="M186" s="26"/>
    </row>
    <row r="187" spans="1:13" x14ac:dyDescent="0.25">
      <c r="A187" s="11" t="s">
        <v>1254</v>
      </c>
      <c r="B187" s="12">
        <v>4260</v>
      </c>
      <c r="C187" s="11" t="s">
        <v>1256</v>
      </c>
      <c r="D187" s="15" t="s">
        <v>1075</v>
      </c>
      <c r="E187" s="11" t="s">
        <v>1255</v>
      </c>
      <c r="F187" s="16" t="s">
        <v>797</v>
      </c>
      <c r="G187" s="16" t="s">
        <v>798</v>
      </c>
      <c r="H187" s="16" t="s">
        <v>536</v>
      </c>
      <c r="I187" s="16" t="s">
        <v>537</v>
      </c>
      <c r="J187" s="11" t="s">
        <v>516</v>
      </c>
      <c r="K187" s="13" t="s">
        <v>515</v>
      </c>
      <c r="L187" s="11" t="s">
        <v>799</v>
      </c>
      <c r="M187" s="26"/>
    </row>
    <row r="188" spans="1:13" x14ac:dyDescent="0.25">
      <c r="A188" s="11" t="s">
        <v>1257</v>
      </c>
      <c r="B188" s="12">
        <v>4300</v>
      </c>
      <c r="C188" s="11" t="s">
        <v>24</v>
      </c>
      <c r="D188" s="15" t="s">
        <v>1258</v>
      </c>
      <c r="E188" s="11" t="s">
        <v>1259</v>
      </c>
      <c r="F188" s="16" t="s">
        <v>1260</v>
      </c>
      <c r="G188" s="16" t="s">
        <v>1261</v>
      </c>
      <c r="H188" s="16" t="s">
        <v>561</v>
      </c>
      <c r="I188" s="16" t="s">
        <v>562</v>
      </c>
      <c r="J188" s="11" t="s">
        <v>561</v>
      </c>
      <c r="K188" s="13" t="s">
        <v>562</v>
      </c>
      <c r="L188" s="11" t="s">
        <v>563</v>
      </c>
      <c r="M188" s="26"/>
    </row>
    <row r="189" spans="1:13" x14ac:dyDescent="0.25">
      <c r="A189" s="11" t="s">
        <v>1262</v>
      </c>
      <c r="B189" s="12">
        <v>4301</v>
      </c>
      <c r="C189" s="11" t="s">
        <v>1265</v>
      </c>
      <c r="D189" s="19" t="s">
        <v>1263</v>
      </c>
      <c r="E189" s="11" t="s">
        <v>1264</v>
      </c>
      <c r="F189" s="18" t="s">
        <v>1260</v>
      </c>
      <c r="G189" s="18" t="s">
        <v>1261</v>
      </c>
      <c r="H189" s="16" t="s">
        <v>561</v>
      </c>
      <c r="I189" s="16" t="s">
        <v>562</v>
      </c>
      <c r="J189" s="11" t="s">
        <v>561</v>
      </c>
      <c r="K189" s="13" t="s">
        <v>562</v>
      </c>
      <c r="L189" s="11" t="s">
        <v>563</v>
      </c>
      <c r="M189" s="26"/>
    </row>
    <row r="190" spans="1:13" x14ac:dyDescent="0.25">
      <c r="A190" s="11" t="s">
        <v>1266</v>
      </c>
      <c r="B190" s="12">
        <v>4309</v>
      </c>
      <c r="C190" s="11" t="s">
        <v>1271</v>
      </c>
      <c r="D190" s="15" t="s">
        <v>1267</v>
      </c>
      <c r="E190" s="11" t="s">
        <v>1268</v>
      </c>
      <c r="F190" s="16" t="s">
        <v>1269</v>
      </c>
      <c r="G190" s="16" t="s">
        <v>1270</v>
      </c>
      <c r="H190" s="16" t="s">
        <v>711</v>
      </c>
      <c r="I190" s="16" t="s">
        <v>712</v>
      </c>
      <c r="J190" s="11" t="s">
        <v>516</v>
      </c>
      <c r="K190" s="13" t="s">
        <v>515</v>
      </c>
      <c r="L190" s="11" t="s">
        <v>713</v>
      </c>
      <c r="M190" s="26"/>
    </row>
    <row r="191" spans="1:13" x14ac:dyDescent="0.25">
      <c r="A191" s="11" t="s">
        <v>1272</v>
      </c>
      <c r="B191" s="12">
        <v>4310</v>
      </c>
      <c r="C191" s="11" t="s">
        <v>110</v>
      </c>
      <c r="D191" s="15" t="s">
        <v>1273</v>
      </c>
      <c r="E191" s="11" t="s">
        <v>1274</v>
      </c>
      <c r="F191" s="16" t="s">
        <v>1269</v>
      </c>
      <c r="G191" s="16" t="s">
        <v>1270</v>
      </c>
      <c r="H191" s="16" t="s">
        <v>711</v>
      </c>
      <c r="I191" s="16" t="s">
        <v>712</v>
      </c>
      <c r="J191" s="11" t="s">
        <v>516</v>
      </c>
      <c r="K191" s="13" t="s">
        <v>515</v>
      </c>
      <c r="L191" s="11" t="s">
        <v>713</v>
      </c>
      <c r="M191" s="26"/>
    </row>
    <row r="192" spans="1:13" x14ac:dyDescent="0.25">
      <c r="A192" s="11" t="s">
        <v>1275</v>
      </c>
      <c r="B192" s="12">
        <v>4311</v>
      </c>
      <c r="C192" s="11" t="s">
        <v>218</v>
      </c>
      <c r="D192" s="15" t="s">
        <v>1276</v>
      </c>
      <c r="E192" s="11" t="s">
        <v>1277</v>
      </c>
      <c r="F192" s="16" t="s">
        <v>1269</v>
      </c>
      <c r="G192" s="16" t="s">
        <v>1270</v>
      </c>
      <c r="H192" s="16" t="s">
        <v>711</v>
      </c>
      <c r="I192" s="16" t="s">
        <v>712</v>
      </c>
      <c r="J192" s="11" t="s">
        <v>516</v>
      </c>
      <c r="K192" s="13" t="s">
        <v>515</v>
      </c>
      <c r="L192" s="11" t="s">
        <v>713</v>
      </c>
      <c r="M192" s="26"/>
    </row>
    <row r="193" spans="1:13" x14ac:dyDescent="0.25">
      <c r="A193" s="11" t="s">
        <v>1278</v>
      </c>
      <c r="B193" s="12">
        <v>4400</v>
      </c>
      <c r="C193" s="11" t="s">
        <v>1280</v>
      </c>
      <c r="D193" s="15" t="s">
        <v>972</v>
      </c>
      <c r="E193" s="11" t="s">
        <v>1279</v>
      </c>
      <c r="F193" s="16" t="s">
        <v>972</v>
      </c>
      <c r="G193" s="16" t="s">
        <v>973</v>
      </c>
      <c r="H193" s="16" t="s">
        <v>849</v>
      </c>
      <c r="I193" s="16" t="s">
        <v>850</v>
      </c>
      <c r="J193" s="11" t="s">
        <v>516</v>
      </c>
      <c r="K193" s="13" t="s">
        <v>515</v>
      </c>
      <c r="L193" s="11" t="s">
        <v>851</v>
      </c>
      <c r="M193" s="26"/>
    </row>
    <row r="194" spans="1:13" x14ac:dyDescent="0.25">
      <c r="A194" s="11" t="s">
        <v>1281</v>
      </c>
      <c r="B194" s="12">
        <v>4401</v>
      </c>
      <c r="C194" s="11" t="s">
        <v>1283</v>
      </c>
      <c r="D194" s="15" t="s">
        <v>881</v>
      </c>
      <c r="E194" s="11" t="s">
        <v>1282</v>
      </c>
      <c r="F194" s="16" t="s">
        <v>881</v>
      </c>
      <c r="G194" s="16" t="s">
        <v>882</v>
      </c>
      <c r="H194" s="16" t="s">
        <v>874</v>
      </c>
      <c r="I194" s="16" t="s">
        <v>875</v>
      </c>
      <c r="J194" s="11" t="s">
        <v>516</v>
      </c>
      <c r="K194" s="13" t="s">
        <v>515</v>
      </c>
      <c r="L194" s="11" t="s">
        <v>876</v>
      </c>
      <c r="M194" s="26"/>
    </row>
    <row r="195" spans="1:13" x14ac:dyDescent="0.25">
      <c r="A195" s="11" t="s">
        <v>1284</v>
      </c>
      <c r="B195" s="12">
        <v>4402</v>
      </c>
      <c r="C195" s="11" t="s">
        <v>1286</v>
      </c>
      <c r="D195" s="15" t="s">
        <v>881</v>
      </c>
      <c r="E195" s="11" t="s">
        <v>1285</v>
      </c>
      <c r="F195" s="18" t="s">
        <v>881</v>
      </c>
      <c r="G195" s="18" t="s">
        <v>882</v>
      </c>
      <c r="H195" s="18" t="s">
        <v>874</v>
      </c>
      <c r="I195" s="18" t="s">
        <v>875</v>
      </c>
      <c r="J195" s="11" t="s">
        <v>516</v>
      </c>
      <c r="K195" s="13" t="s">
        <v>515</v>
      </c>
      <c r="L195" s="11" t="s">
        <v>876</v>
      </c>
      <c r="M195" s="26"/>
    </row>
    <row r="196" spans="1:13" x14ac:dyDescent="0.25">
      <c r="A196" s="11" t="s">
        <v>1287</v>
      </c>
      <c r="B196" s="12">
        <v>4403</v>
      </c>
      <c r="C196" s="11" t="s">
        <v>1292</v>
      </c>
      <c r="D196" s="15" t="s">
        <v>1288</v>
      </c>
      <c r="E196" s="11" t="s">
        <v>1289</v>
      </c>
      <c r="F196" s="18" t="s">
        <v>1290</v>
      </c>
      <c r="G196" s="18" t="s">
        <v>1291</v>
      </c>
      <c r="H196" s="18" t="s">
        <v>711</v>
      </c>
      <c r="I196" s="18" t="s">
        <v>712</v>
      </c>
      <c r="J196" s="11" t="s">
        <v>516</v>
      </c>
      <c r="K196" s="13" t="s">
        <v>515</v>
      </c>
      <c r="L196" s="11" t="s">
        <v>713</v>
      </c>
      <c r="M196" s="26"/>
    </row>
    <row r="197" spans="1:13" x14ac:dyDescent="0.25">
      <c r="A197" s="11" t="s">
        <v>1293</v>
      </c>
      <c r="B197" s="12">
        <v>4406</v>
      </c>
      <c r="C197" s="11" t="s">
        <v>1295</v>
      </c>
      <c r="D197" s="15" t="s">
        <v>1068</v>
      </c>
      <c r="E197" s="11" t="s">
        <v>1294</v>
      </c>
      <c r="F197" s="18" t="s">
        <v>868</v>
      </c>
      <c r="G197" s="18" t="s">
        <v>870</v>
      </c>
      <c r="H197" s="16" t="s">
        <v>868</v>
      </c>
      <c r="I197" s="16" t="s">
        <v>870</v>
      </c>
      <c r="J197" s="11" t="s">
        <v>868</v>
      </c>
      <c r="K197" s="13" t="s">
        <v>870</v>
      </c>
      <c r="L197" s="11" t="s">
        <v>871</v>
      </c>
      <c r="M197" s="26"/>
    </row>
    <row r="198" spans="1:13" x14ac:dyDescent="0.25">
      <c r="A198" s="11" t="s">
        <v>1296</v>
      </c>
      <c r="B198" s="12">
        <v>4407</v>
      </c>
      <c r="C198" s="11" t="s">
        <v>1298</v>
      </c>
      <c r="D198" s="15" t="s">
        <v>1290</v>
      </c>
      <c r="E198" s="11" t="s">
        <v>1297</v>
      </c>
      <c r="F198" s="16" t="s">
        <v>1290</v>
      </c>
      <c r="G198" s="16" t="s">
        <v>1291</v>
      </c>
      <c r="H198" s="16" t="s">
        <v>711</v>
      </c>
      <c r="I198" s="16" t="s">
        <v>712</v>
      </c>
      <c r="J198" s="11" t="s">
        <v>516</v>
      </c>
      <c r="K198" s="13" t="s">
        <v>515</v>
      </c>
      <c r="L198" s="11" t="s">
        <v>713</v>
      </c>
      <c r="M198" s="26"/>
    </row>
    <row r="199" spans="1:13" x14ac:dyDescent="0.25">
      <c r="A199" s="11" t="s">
        <v>1299</v>
      </c>
      <c r="B199" s="12">
        <v>4408</v>
      </c>
      <c r="C199" s="11" t="s">
        <v>1302</v>
      </c>
      <c r="D199" s="19" t="s">
        <v>1300</v>
      </c>
      <c r="E199" s="11" t="s">
        <v>1301</v>
      </c>
      <c r="F199" s="18" t="s">
        <v>868</v>
      </c>
      <c r="G199" s="18" t="s">
        <v>870</v>
      </c>
      <c r="H199" s="18" t="s">
        <v>870</v>
      </c>
      <c r="I199" s="18" t="s">
        <v>870</v>
      </c>
      <c r="J199" s="11" t="s">
        <v>868</v>
      </c>
      <c r="K199" s="13" t="s">
        <v>870</v>
      </c>
      <c r="L199" s="11" t="s">
        <v>713</v>
      </c>
      <c r="M199" s="26"/>
    </row>
    <row r="200" spans="1:13" x14ac:dyDescent="0.25">
      <c r="A200" s="11" t="s">
        <v>1303</v>
      </c>
      <c r="B200" s="12">
        <v>4409</v>
      </c>
      <c r="C200" s="11" t="s">
        <v>1306</v>
      </c>
      <c r="D200" s="15" t="s">
        <v>1304</v>
      </c>
      <c r="E200" s="11" t="s">
        <v>1305</v>
      </c>
      <c r="F200" s="16" t="s">
        <v>1290</v>
      </c>
      <c r="G200" s="16" t="s">
        <v>1291</v>
      </c>
      <c r="H200" s="16" t="s">
        <v>711</v>
      </c>
      <c r="I200" s="16" t="s">
        <v>712</v>
      </c>
      <c r="J200" s="11" t="s">
        <v>516</v>
      </c>
      <c r="K200" s="13" t="s">
        <v>515</v>
      </c>
      <c r="L200" s="11" t="s">
        <v>713</v>
      </c>
      <c r="M200" s="26"/>
    </row>
    <row r="201" spans="1:13" x14ac:dyDescent="0.25">
      <c r="A201" s="11" t="s">
        <v>1307</v>
      </c>
      <c r="B201" s="12">
        <v>4411</v>
      </c>
      <c r="C201" s="11" t="s">
        <v>170</v>
      </c>
      <c r="D201" s="15" t="s">
        <v>1308</v>
      </c>
      <c r="E201" s="11" t="s">
        <v>1309</v>
      </c>
      <c r="F201" s="18" t="s">
        <v>868</v>
      </c>
      <c r="G201" s="18" t="s">
        <v>870</v>
      </c>
      <c r="H201" s="16" t="s">
        <v>868</v>
      </c>
      <c r="I201" s="16" t="s">
        <v>870</v>
      </c>
      <c r="J201" s="11" t="s">
        <v>868</v>
      </c>
      <c r="K201" s="13" t="s">
        <v>870</v>
      </c>
      <c r="L201" s="11" t="s">
        <v>871</v>
      </c>
      <c r="M201" s="26"/>
    </row>
    <row r="202" spans="1:13" x14ac:dyDescent="0.25">
      <c r="A202" s="11" t="s">
        <v>1310</v>
      </c>
      <c r="B202" s="12">
        <v>4420</v>
      </c>
      <c r="C202" s="11" t="s">
        <v>1315</v>
      </c>
      <c r="D202" s="15" t="s">
        <v>1311</v>
      </c>
      <c r="E202" s="11" t="s">
        <v>1312</v>
      </c>
      <c r="F202" s="16" t="s">
        <v>1313</v>
      </c>
      <c r="G202" s="16" t="s">
        <v>1314</v>
      </c>
      <c r="H202" s="16" t="s">
        <v>868</v>
      </c>
      <c r="I202" s="16" t="s">
        <v>870</v>
      </c>
      <c r="J202" s="11" t="s">
        <v>868</v>
      </c>
      <c r="K202" s="13" t="s">
        <v>870</v>
      </c>
      <c r="L202" s="11" t="s">
        <v>871</v>
      </c>
      <c r="M202" s="26"/>
    </row>
    <row r="203" spans="1:13" x14ac:dyDescent="0.25">
      <c r="A203" s="11" t="s">
        <v>1316</v>
      </c>
      <c r="B203" s="12">
        <v>4423</v>
      </c>
      <c r="C203" s="11" t="s">
        <v>1318</v>
      </c>
      <c r="D203" s="15" t="s">
        <v>1313</v>
      </c>
      <c r="E203" s="11" t="s">
        <v>1317</v>
      </c>
      <c r="F203" s="16" t="s">
        <v>1313</v>
      </c>
      <c r="G203" s="16" t="s">
        <v>1314</v>
      </c>
      <c r="H203" s="16" t="s">
        <v>868</v>
      </c>
      <c r="I203" s="16" t="s">
        <v>870</v>
      </c>
      <c r="J203" s="11" t="s">
        <v>868</v>
      </c>
      <c r="K203" s="13" t="s">
        <v>870</v>
      </c>
      <c r="L203" s="11" t="s">
        <v>871</v>
      </c>
      <c r="M203" s="26"/>
    </row>
    <row r="204" spans="1:13" x14ac:dyDescent="0.25">
      <c r="A204" s="11" t="s">
        <v>1319</v>
      </c>
      <c r="B204" s="12">
        <v>4426</v>
      </c>
      <c r="C204" s="11" t="s">
        <v>1322</v>
      </c>
      <c r="D204" s="15" t="s">
        <v>1320</v>
      </c>
      <c r="E204" s="11" t="s">
        <v>1321</v>
      </c>
      <c r="F204" s="16" t="s">
        <v>972</v>
      </c>
      <c r="G204" s="16" t="s">
        <v>973</v>
      </c>
      <c r="H204" s="16" t="s">
        <v>849</v>
      </c>
      <c r="I204" s="16" t="s">
        <v>850</v>
      </c>
      <c r="J204" s="11" t="s">
        <v>516</v>
      </c>
      <c r="K204" s="13" t="s">
        <v>515</v>
      </c>
      <c r="L204" s="11" t="s">
        <v>851</v>
      </c>
      <c r="M204" s="26"/>
    </row>
    <row r="205" spans="1:13" x14ac:dyDescent="0.25">
      <c r="A205" s="11" t="s">
        <v>1323</v>
      </c>
      <c r="B205" s="12">
        <v>4430</v>
      </c>
      <c r="C205" s="11" t="s">
        <v>1326</v>
      </c>
      <c r="D205" s="15" t="s">
        <v>1324</v>
      </c>
      <c r="E205" s="11" t="s">
        <v>1325</v>
      </c>
      <c r="F205" s="16" t="s">
        <v>1313</v>
      </c>
      <c r="G205" s="16" t="s">
        <v>1314</v>
      </c>
      <c r="H205" s="16" t="s">
        <v>868</v>
      </c>
      <c r="I205" s="16" t="s">
        <v>870</v>
      </c>
      <c r="J205" s="11" t="s">
        <v>868</v>
      </c>
      <c r="K205" s="13" t="s">
        <v>870</v>
      </c>
      <c r="L205" s="11" t="s">
        <v>871</v>
      </c>
      <c r="M205" s="26"/>
    </row>
    <row r="206" spans="1:13" x14ac:dyDescent="0.25">
      <c r="A206" s="11" t="s">
        <v>1327</v>
      </c>
      <c r="B206" s="12">
        <v>4432</v>
      </c>
      <c r="C206" s="11" t="s">
        <v>1330</v>
      </c>
      <c r="D206" s="15" t="s">
        <v>1328</v>
      </c>
      <c r="E206" s="11" t="s">
        <v>1329</v>
      </c>
      <c r="F206" s="16" t="s">
        <v>1056</v>
      </c>
      <c r="G206" s="16" t="s">
        <v>1057</v>
      </c>
      <c r="H206" s="16" t="s">
        <v>868</v>
      </c>
      <c r="I206" s="16" t="s">
        <v>870</v>
      </c>
      <c r="J206" s="11" t="s">
        <v>868</v>
      </c>
      <c r="K206" s="13" t="s">
        <v>870</v>
      </c>
      <c r="L206" s="11" t="s">
        <v>871</v>
      </c>
      <c r="M206" s="26"/>
    </row>
    <row r="207" spans="1:13" x14ac:dyDescent="0.25">
      <c r="A207" s="11" t="s">
        <v>1331</v>
      </c>
      <c r="B207" s="12">
        <v>4433</v>
      </c>
      <c r="C207" s="11" t="s">
        <v>1334</v>
      </c>
      <c r="D207" s="15" t="s">
        <v>1332</v>
      </c>
      <c r="E207" s="11" t="s">
        <v>1333</v>
      </c>
      <c r="F207" s="16" t="s">
        <v>1313</v>
      </c>
      <c r="G207" s="16" t="s">
        <v>1314</v>
      </c>
      <c r="H207" s="16" t="s">
        <v>868</v>
      </c>
      <c r="I207" s="16" t="s">
        <v>870</v>
      </c>
      <c r="J207" s="11" t="s">
        <v>868</v>
      </c>
      <c r="K207" s="13" t="s">
        <v>870</v>
      </c>
      <c r="L207" s="11" t="s">
        <v>871</v>
      </c>
      <c r="M207" s="26"/>
    </row>
    <row r="208" spans="1:13" x14ac:dyDescent="0.25">
      <c r="A208" s="11" t="s">
        <v>1335</v>
      </c>
      <c r="B208" s="12">
        <v>4440</v>
      </c>
      <c r="C208" s="11" t="s">
        <v>1338</v>
      </c>
      <c r="D208" s="15" t="s">
        <v>1336</v>
      </c>
      <c r="E208" s="11" t="s">
        <v>1337</v>
      </c>
      <c r="F208" s="16" t="s">
        <v>1313</v>
      </c>
      <c r="G208" s="16" t="s">
        <v>1314</v>
      </c>
      <c r="H208" s="16" t="s">
        <v>868</v>
      </c>
      <c r="I208" s="16" t="s">
        <v>870</v>
      </c>
      <c r="J208" s="11" t="s">
        <v>868</v>
      </c>
      <c r="K208" s="13" t="s">
        <v>870</v>
      </c>
      <c r="L208" s="11" t="s">
        <v>871</v>
      </c>
      <c r="M208" s="26"/>
    </row>
    <row r="209" spans="1:13" x14ac:dyDescent="0.25">
      <c r="A209" s="11" t="s">
        <v>1339</v>
      </c>
      <c r="B209" s="12">
        <v>4445</v>
      </c>
      <c r="C209" s="11" t="s">
        <v>1342</v>
      </c>
      <c r="D209" s="15" t="s">
        <v>1340</v>
      </c>
      <c r="E209" s="11" t="s">
        <v>1341</v>
      </c>
      <c r="F209" s="16" t="s">
        <v>1313</v>
      </c>
      <c r="G209" s="16" t="s">
        <v>1314</v>
      </c>
      <c r="H209" s="16" t="s">
        <v>868</v>
      </c>
      <c r="I209" s="16" t="s">
        <v>870</v>
      </c>
      <c r="J209" s="11" t="s">
        <v>868</v>
      </c>
      <c r="K209" s="13" t="s">
        <v>870</v>
      </c>
      <c r="L209" s="11" t="s">
        <v>871</v>
      </c>
      <c r="M209" s="26"/>
    </row>
    <row r="210" spans="1:13" x14ac:dyDescent="0.25">
      <c r="A210" s="11" t="s">
        <v>1343</v>
      </c>
      <c r="B210" s="12">
        <v>4450</v>
      </c>
      <c r="C210" s="11" t="s">
        <v>1346</v>
      </c>
      <c r="D210" s="15" t="s">
        <v>1344</v>
      </c>
      <c r="E210" s="11" t="s">
        <v>1345</v>
      </c>
      <c r="F210" s="16" t="s">
        <v>972</v>
      </c>
      <c r="G210" s="16" t="s">
        <v>973</v>
      </c>
      <c r="H210" s="16" t="s">
        <v>849</v>
      </c>
      <c r="I210" s="16" t="s">
        <v>850</v>
      </c>
      <c r="J210" s="11" t="s">
        <v>516</v>
      </c>
      <c r="K210" s="13" t="s">
        <v>515</v>
      </c>
      <c r="L210" s="11" t="s">
        <v>851</v>
      </c>
      <c r="M210" s="26"/>
    </row>
    <row r="211" spans="1:13" x14ac:dyDescent="0.25">
      <c r="A211" s="11" t="s">
        <v>1347</v>
      </c>
      <c r="B211" s="12">
        <v>4501</v>
      </c>
      <c r="C211" s="11" t="s">
        <v>408</v>
      </c>
      <c r="D211" s="15" t="s">
        <v>1348</v>
      </c>
      <c r="E211" s="11" t="s">
        <v>1349</v>
      </c>
      <c r="F211" s="16" t="s">
        <v>1115</v>
      </c>
      <c r="G211" s="16" t="s">
        <v>1117</v>
      </c>
      <c r="H211" s="16" t="s">
        <v>536</v>
      </c>
      <c r="I211" s="16" t="s">
        <v>537</v>
      </c>
      <c r="J211" s="11" t="s">
        <v>516</v>
      </c>
      <c r="K211" s="13" t="s">
        <v>515</v>
      </c>
      <c r="L211" s="11" t="s">
        <v>517</v>
      </c>
      <c r="M211" s="26"/>
    </row>
    <row r="212" spans="1:13" x14ac:dyDescent="0.25">
      <c r="A212" s="11" t="s">
        <v>1350</v>
      </c>
      <c r="B212" s="12">
        <v>4503</v>
      </c>
      <c r="C212" s="11" t="s">
        <v>405</v>
      </c>
      <c r="D212" s="15" t="s">
        <v>1351</v>
      </c>
      <c r="E212" s="11" t="s">
        <v>1352</v>
      </c>
      <c r="F212" s="16" t="s">
        <v>1142</v>
      </c>
      <c r="G212" s="16" t="s">
        <v>1143</v>
      </c>
      <c r="H212" s="16" t="s">
        <v>779</v>
      </c>
      <c r="I212" s="16" t="s">
        <v>780</v>
      </c>
      <c r="J212" s="11" t="s">
        <v>516</v>
      </c>
      <c r="K212" s="13" t="s">
        <v>515</v>
      </c>
      <c r="L212" s="11" t="s">
        <v>781</v>
      </c>
      <c r="M212" s="26"/>
    </row>
    <row r="213" spans="1:13" x14ac:dyDescent="0.25">
      <c r="A213" s="11" t="s">
        <v>1353</v>
      </c>
      <c r="B213" s="12">
        <v>4507</v>
      </c>
      <c r="C213" s="11" t="s">
        <v>1356</v>
      </c>
      <c r="D213" s="15" t="s">
        <v>1354</v>
      </c>
      <c r="E213" s="11" t="s">
        <v>1355</v>
      </c>
      <c r="F213" s="16" t="s">
        <v>1313</v>
      </c>
      <c r="G213" s="16" t="s">
        <v>1314</v>
      </c>
      <c r="H213" s="16" t="s">
        <v>868</v>
      </c>
      <c r="I213" s="16" t="s">
        <v>870</v>
      </c>
      <c r="J213" s="11" t="s">
        <v>868</v>
      </c>
      <c r="K213" s="13" t="s">
        <v>870</v>
      </c>
      <c r="L213" s="11" t="s">
        <v>871</v>
      </c>
      <c r="M213" s="26"/>
    </row>
    <row r="214" spans="1:13" x14ac:dyDescent="0.25">
      <c r="A214" s="11" t="s">
        <v>1357</v>
      </c>
      <c r="B214" s="12">
        <v>4520</v>
      </c>
      <c r="C214" s="11" t="s">
        <v>17</v>
      </c>
      <c r="D214" s="15" t="s">
        <v>1358</v>
      </c>
      <c r="E214" s="11" t="s">
        <v>1359</v>
      </c>
      <c r="F214" s="16" t="s">
        <v>1046</v>
      </c>
      <c r="G214" s="16" t="s">
        <v>1175</v>
      </c>
      <c r="H214" s="16" t="s">
        <v>536</v>
      </c>
      <c r="I214" s="16" t="s">
        <v>537</v>
      </c>
      <c r="J214" s="11" t="s">
        <v>516</v>
      </c>
      <c r="K214" s="13" t="s">
        <v>515</v>
      </c>
      <c r="L214" s="11" t="s">
        <v>517</v>
      </c>
      <c r="M214" s="26"/>
    </row>
    <row r="215" spans="1:13" x14ac:dyDescent="0.25">
      <c r="A215" s="11" t="s">
        <v>1360</v>
      </c>
      <c r="B215" s="12">
        <v>4560</v>
      </c>
      <c r="C215" s="11" t="s">
        <v>1363</v>
      </c>
      <c r="D215" s="15" t="s">
        <v>1361</v>
      </c>
      <c r="E215" s="11" t="s">
        <v>1362</v>
      </c>
      <c r="F215" s="16" t="s">
        <v>797</v>
      </c>
      <c r="G215" s="16" t="s">
        <v>798</v>
      </c>
      <c r="H215" s="16" t="s">
        <v>536</v>
      </c>
      <c r="I215" s="16" t="s">
        <v>537</v>
      </c>
      <c r="J215" s="11" t="s">
        <v>516</v>
      </c>
      <c r="K215" s="13" t="s">
        <v>515</v>
      </c>
      <c r="L215" s="11" t="s">
        <v>799</v>
      </c>
      <c r="M215" s="26"/>
    </row>
    <row r="216" spans="1:13" x14ac:dyDescent="0.25">
      <c r="A216" s="11" t="s">
        <v>1364</v>
      </c>
      <c r="B216" s="12">
        <v>4580</v>
      </c>
      <c r="C216" s="11" t="s">
        <v>1366</v>
      </c>
      <c r="D216" s="15" t="s">
        <v>1140</v>
      </c>
      <c r="E216" s="11" t="s">
        <v>1365</v>
      </c>
      <c r="F216" s="16" t="s">
        <v>1142</v>
      </c>
      <c r="G216" s="16" t="s">
        <v>1143</v>
      </c>
      <c r="H216" s="16" t="s">
        <v>779</v>
      </c>
      <c r="I216" s="16" t="s">
        <v>780</v>
      </c>
      <c r="J216" s="11" t="s">
        <v>516</v>
      </c>
      <c r="K216" s="13" t="s">
        <v>515</v>
      </c>
      <c r="L216" s="11" t="s">
        <v>781</v>
      </c>
      <c r="M216" s="26"/>
    </row>
    <row r="217" spans="1:13" x14ac:dyDescent="0.25">
      <c r="A217" s="11" t="s">
        <v>1367</v>
      </c>
      <c r="B217" s="12">
        <v>4582</v>
      </c>
      <c r="C217" s="11" t="s">
        <v>1370</v>
      </c>
      <c r="D217" s="15" t="s">
        <v>1368</v>
      </c>
      <c r="E217" s="11" t="s">
        <v>1369</v>
      </c>
      <c r="F217" s="16" t="s">
        <v>1112</v>
      </c>
      <c r="G217" s="16" t="s">
        <v>1113</v>
      </c>
      <c r="H217" s="16" t="s">
        <v>779</v>
      </c>
      <c r="I217" s="16" t="s">
        <v>780</v>
      </c>
      <c r="J217" s="11" t="s">
        <v>516</v>
      </c>
      <c r="K217" s="13" t="s">
        <v>515</v>
      </c>
      <c r="L217" s="11" t="s">
        <v>781</v>
      </c>
      <c r="M217" s="26"/>
    </row>
    <row r="218" spans="1:13" x14ac:dyDescent="0.25">
      <c r="A218" s="11" t="s">
        <v>1371</v>
      </c>
      <c r="B218" s="12">
        <v>4585</v>
      </c>
      <c r="C218" s="11" t="s">
        <v>312</v>
      </c>
      <c r="D218" s="15" t="s">
        <v>1112</v>
      </c>
      <c r="E218" s="11" t="s">
        <v>1372</v>
      </c>
      <c r="F218" s="16" t="s">
        <v>1112</v>
      </c>
      <c r="G218" s="16" t="s">
        <v>1113</v>
      </c>
      <c r="H218" s="16" t="s">
        <v>779</v>
      </c>
      <c r="I218" s="16" t="s">
        <v>780</v>
      </c>
      <c r="J218" s="11" t="s">
        <v>516</v>
      </c>
      <c r="K218" s="13" t="s">
        <v>515</v>
      </c>
      <c r="L218" s="11" t="s">
        <v>781</v>
      </c>
      <c r="M218" s="26"/>
    </row>
    <row r="219" spans="1:13" x14ac:dyDescent="0.25">
      <c r="A219" s="11" t="s">
        <v>1373</v>
      </c>
      <c r="B219" s="12">
        <v>4586</v>
      </c>
      <c r="C219" s="11" t="s">
        <v>1376</v>
      </c>
      <c r="D219" s="15" t="s">
        <v>1374</v>
      </c>
      <c r="E219" s="11" t="s">
        <v>1375</v>
      </c>
      <c r="F219" s="16" t="s">
        <v>1142</v>
      </c>
      <c r="G219" s="16" t="s">
        <v>1143</v>
      </c>
      <c r="H219" s="16" t="s">
        <v>779</v>
      </c>
      <c r="I219" s="16" t="s">
        <v>780</v>
      </c>
      <c r="J219" s="11" t="s">
        <v>516</v>
      </c>
      <c r="K219" s="13" t="s">
        <v>515</v>
      </c>
      <c r="L219" s="11" t="s">
        <v>781</v>
      </c>
      <c r="M219" s="26"/>
    </row>
    <row r="220" spans="1:13" x14ac:dyDescent="0.25">
      <c r="A220" s="11" t="s">
        <v>1377</v>
      </c>
      <c r="B220" s="12">
        <v>4587</v>
      </c>
      <c r="C220" s="11" t="s">
        <v>1379</v>
      </c>
      <c r="D220" s="15" t="s">
        <v>1351</v>
      </c>
      <c r="E220" s="11" t="s">
        <v>1378</v>
      </c>
      <c r="F220" s="16" t="s">
        <v>1142</v>
      </c>
      <c r="G220" s="16" t="s">
        <v>1143</v>
      </c>
      <c r="H220" s="16" t="s">
        <v>779</v>
      </c>
      <c r="I220" s="16" t="s">
        <v>780</v>
      </c>
      <c r="J220" s="11" t="s">
        <v>516</v>
      </c>
      <c r="K220" s="13" t="s">
        <v>515</v>
      </c>
      <c r="L220" s="11" t="s">
        <v>781</v>
      </c>
      <c r="M220" s="26"/>
    </row>
    <row r="221" spans="1:13" x14ac:dyDescent="0.25">
      <c r="A221" s="11" t="s">
        <v>1380</v>
      </c>
      <c r="B221" s="12">
        <v>4588</v>
      </c>
      <c r="C221" s="11" t="s">
        <v>175</v>
      </c>
      <c r="D221" s="15" t="s">
        <v>1381</v>
      </c>
      <c r="E221" s="11" t="s">
        <v>1382</v>
      </c>
      <c r="F221" s="16" t="s">
        <v>1112</v>
      </c>
      <c r="G221" s="16" t="s">
        <v>1113</v>
      </c>
      <c r="H221" s="16" t="s">
        <v>779</v>
      </c>
      <c r="I221" s="16" t="s">
        <v>780</v>
      </c>
      <c r="J221" s="11" t="s">
        <v>516</v>
      </c>
      <c r="K221" s="13" t="s">
        <v>515</v>
      </c>
      <c r="L221" s="11" t="s">
        <v>781</v>
      </c>
      <c r="M221" s="26"/>
    </row>
    <row r="222" spans="1:13" x14ac:dyDescent="0.25">
      <c r="A222" s="11" t="s">
        <v>1383</v>
      </c>
      <c r="B222" s="12">
        <v>5008</v>
      </c>
      <c r="C222" s="11" t="s">
        <v>1385</v>
      </c>
      <c r="D222" s="15" t="s">
        <v>1093</v>
      </c>
      <c r="E222" s="11" t="s">
        <v>1384</v>
      </c>
      <c r="F222" s="16" t="s">
        <v>1093</v>
      </c>
      <c r="G222" s="16" t="s">
        <v>1095</v>
      </c>
      <c r="H222" s="16" t="s">
        <v>1035</v>
      </c>
      <c r="I222" s="16" t="s">
        <v>1036</v>
      </c>
      <c r="J222" s="11" t="s">
        <v>516</v>
      </c>
      <c r="K222" s="13" t="s">
        <v>515</v>
      </c>
      <c r="L222" s="11" t="s">
        <v>1037</v>
      </c>
      <c r="M222" s="26"/>
    </row>
    <row r="223" spans="1:13" x14ac:dyDescent="0.25">
      <c r="A223" s="11" t="s">
        <v>1386</v>
      </c>
      <c r="B223" s="12">
        <v>5009</v>
      </c>
      <c r="C223" s="11" t="s">
        <v>123</v>
      </c>
      <c r="D223" s="15" t="s">
        <v>1387</v>
      </c>
      <c r="E223" s="11" t="s">
        <v>1388</v>
      </c>
      <c r="F223" s="16" t="s">
        <v>1093</v>
      </c>
      <c r="G223" s="16" t="s">
        <v>1095</v>
      </c>
      <c r="H223" s="16" t="s">
        <v>1035</v>
      </c>
      <c r="I223" s="16" t="s">
        <v>1036</v>
      </c>
      <c r="J223" s="11" t="s">
        <v>516</v>
      </c>
      <c r="K223" s="13" t="s">
        <v>515</v>
      </c>
      <c r="L223" s="11" t="s">
        <v>1037</v>
      </c>
      <c r="M223" s="26"/>
    </row>
    <row r="224" spans="1:13" x14ac:dyDescent="0.25">
      <c r="A224" s="11" t="s">
        <v>1389</v>
      </c>
      <c r="B224" s="12">
        <v>5010</v>
      </c>
      <c r="C224" s="11" t="s">
        <v>1391</v>
      </c>
      <c r="D224" s="15" t="s">
        <v>1019</v>
      </c>
      <c r="E224" s="11" t="s">
        <v>1390</v>
      </c>
      <c r="F224" s="16" t="s">
        <v>1019</v>
      </c>
      <c r="G224" s="16" t="s">
        <v>1020</v>
      </c>
      <c r="H224" s="16" t="s">
        <v>711</v>
      </c>
      <c r="I224" s="16" t="s">
        <v>712</v>
      </c>
      <c r="J224" s="11" t="s">
        <v>516</v>
      </c>
      <c r="K224" s="13" t="s">
        <v>515</v>
      </c>
      <c r="L224" s="11" t="s">
        <v>713</v>
      </c>
      <c r="M224" s="26"/>
    </row>
    <row r="225" spans="1:13" x14ac:dyDescent="0.25">
      <c r="A225" s="11" t="s">
        <v>1392</v>
      </c>
      <c r="B225" s="12">
        <v>5012</v>
      </c>
      <c r="C225" s="11" t="s">
        <v>112</v>
      </c>
      <c r="D225" s="15" t="s">
        <v>1393</v>
      </c>
      <c r="E225" s="11" t="s">
        <v>1394</v>
      </c>
      <c r="F225" s="16" t="s">
        <v>1093</v>
      </c>
      <c r="G225" s="16" t="s">
        <v>1095</v>
      </c>
      <c r="H225" s="16" t="s">
        <v>1035</v>
      </c>
      <c r="I225" s="16" t="s">
        <v>1036</v>
      </c>
      <c r="J225" s="11" t="s">
        <v>516</v>
      </c>
      <c r="K225" s="13" t="s">
        <v>515</v>
      </c>
      <c r="L225" s="11" t="s">
        <v>1037</v>
      </c>
      <c r="M225" s="26"/>
    </row>
    <row r="226" spans="1:13" x14ac:dyDescent="0.25">
      <c r="A226" s="11" t="s">
        <v>1395</v>
      </c>
      <c r="B226" s="12">
        <v>5014</v>
      </c>
      <c r="C226" s="11" t="s">
        <v>1398</v>
      </c>
      <c r="D226" s="15" t="s">
        <v>1396</v>
      </c>
      <c r="E226" s="11" t="s">
        <v>1397</v>
      </c>
      <c r="F226" s="16" t="s">
        <v>1260</v>
      </c>
      <c r="G226" s="16" t="s">
        <v>1261</v>
      </c>
      <c r="H226" s="16" t="s">
        <v>561</v>
      </c>
      <c r="I226" s="16" t="s">
        <v>562</v>
      </c>
      <c r="J226" s="11" t="s">
        <v>561</v>
      </c>
      <c r="K226" s="13" t="s">
        <v>562</v>
      </c>
      <c r="L226" s="11" t="s">
        <v>563</v>
      </c>
      <c r="M226" s="26"/>
    </row>
    <row r="227" spans="1:13" x14ac:dyDescent="0.25">
      <c r="A227" s="11" t="s">
        <v>1399</v>
      </c>
      <c r="B227" s="12">
        <v>5017</v>
      </c>
      <c r="C227" s="11" t="s">
        <v>114</v>
      </c>
      <c r="D227" s="15" t="s">
        <v>1400</v>
      </c>
      <c r="E227" s="11" t="s">
        <v>1401</v>
      </c>
      <c r="F227" s="16" t="s">
        <v>1093</v>
      </c>
      <c r="G227" s="16" t="s">
        <v>1095</v>
      </c>
      <c r="H227" s="16" t="s">
        <v>1035</v>
      </c>
      <c r="I227" s="16" t="s">
        <v>1036</v>
      </c>
      <c r="J227" s="11" t="s">
        <v>516</v>
      </c>
      <c r="K227" s="13" t="s">
        <v>515</v>
      </c>
      <c r="L227" s="11" t="s">
        <v>1037</v>
      </c>
      <c r="M227" s="26"/>
    </row>
    <row r="228" spans="1:13" x14ac:dyDescent="0.25">
      <c r="A228" s="11" t="s">
        <v>1402</v>
      </c>
      <c r="B228" s="12">
        <v>5019</v>
      </c>
      <c r="C228" s="11" t="s">
        <v>153</v>
      </c>
      <c r="D228" s="15" t="s">
        <v>1400</v>
      </c>
      <c r="E228" s="11" t="s">
        <v>1403</v>
      </c>
      <c r="F228" s="16" t="s">
        <v>1093</v>
      </c>
      <c r="G228" s="16" t="s">
        <v>1095</v>
      </c>
      <c r="H228" s="16" t="s">
        <v>1035</v>
      </c>
      <c r="I228" s="16" t="s">
        <v>1036</v>
      </c>
      <c r="J228" s="11" t="s">
        <v>516</v>
      </c>
      <c r="K228" s="13" t="s">
        <v>515</v>
      </c>
      <c r="L228" s="11" t="s">
        <v>1037</v>
      </c>
      <c r="M228" s="26"/>
    </row>
    <row r="229" spans="1:13" x14ac:dyDescent="0.25">
      <c r="A229" s="11" t="s">
        <v>1404</v>
      </c>
      <c r="B229" s="12">
        <v>5020</v>
      </c>
      <c r="C229" s="11" t="s">
        <v>140</v>
      </c>
      <c r="D229" s="15" t="s">
        <v>1393</v>
      </c>
      <c r="E229" s="11" t="s">
        <v>1405</v>
      </c>
      <c r="F229" s="16" t="s">
        <v>1093</v>
      </c>
      <c r="G229" s="16" t="s">
        <v>1095</v>
      </c>
      <c r="H229" s="16" t="s">
        <v>1035</v>
      </c>
      <c r="I229" s="16" t="s">
        <v>1036</v>
      </c>
      <c r="J229" s="11" t="s">
        <v>516</v>
      </c>
      <c r="K229" s="13" t="s">
        <v>515</v>
      </c>
      <c r="L229" s="11" t="s">
        <v>1037</v>
      </c>
      <c r="M229" s="26"/>
    </row>
    <row r="230" spans="1:13" x14ac:dyDescent="0.25">
      <c r="A230" s="11" t="s">
        <v>1406</v>
      </c>
      <c r="B230" s="12">
        <v>5021</v>
      </c>
      <c r="C230" s="11" t="s">
        <v>130</v>
      </c>
      <c r="D230" s="15" t="s">
        <v>1407</v>
      </c>
      <c r="E230" s="11" t="s">
        <v>1408</v>
      </c>
      <c r="F230" s="16" t="s">
        <v>1093</v>
      </c>
      <c r="G230" s="16" t="s">
        <v>1095</v>
      </c>
      <c r="H230" s="16" t="s">
        <v>1035</v>
      </c>
      <c r="I230" s="16" t="s">
        <v>1036</v>
      </c>
      <c r="J230" s="11" t="s">
        <v>516</v>
      </c>
      <c r="K230" s="13" t="s">
        <v>515</v>
      </c>
      <c r="L230" s="11" t="s">
        <v>1037</v>
      </c>
      <c r="M230" s="26"/>
    </row>
    <row r="231" spans="1:13" x14ac:dyDescent="0.25">
      <c r="A231" s="11" t="s">
        <v>1409</v>
      </c>
      <c r="B231" s="12">
        <v>5023</v>
      </c>
      <c r="C231" s="11" t="s">
        <v>157</v>
      </c>
      <c r="D231" s="15" t="s">
        <v>1410</v>
      </c>
      <c r="E231" s="11" t="s">
        <v>1411</v>
      </c>
      <c r="F231" s="16" t="s">
        <v>1093</v>
      </c>
      <c r="G231" s="16" t="s">
        <v>1095</v>
      </c>
      <c r="H231" s="16" t="s">
        <v>1035</v>
      </c>
      <c r="I231" s="16" t="s">
        <v>1036</v>
      </c>
      <c r="J231" s="11" t="s">
        <v>516</v>
      </c>
      <c r="K231" s="13" t="s">
        <v>515</v>
      </c>
      <c r="L231" s="11" t="s">
        <v>1037</v>
      </c>
      <c r="M231" s="26"/>
    </row>
    <row r="232" spans="1:13" x14ac:dyDescent="0.25">
      <c r="A232" s="11" t="s">
        <v>1412</v>
      </c>
      <c r="B232" s="12">
        <v>5024</v>
      </c>
      <c r="C232" s="11" t="s">
        <v>199</v>
      </c>
      <c r="D232" s="15" t="s">
        <v>1093</v>
      </c>
      <c r="E232" s="11" t="s">
        <v>1413</v>
      </c>
      <c r="F232" s="16" t="s">
        <v>1414</v>
      </c>
      <c r="G232" s="16" t="s">
        <v>1415</v>
      </c>
      <c r="H232" s="16" t="s">
        <v>1035</v>
      </c>
      <c r="I232" s="16" t="s">
        <v>1036</v>
      </c>
      <c r="J232" s="11" t="s">
        <v>516</v>
      </c>
      <c r="K232" s="13" t="s">
        <v>515</v>
      </c>
      <c r="L232" s="11" t="s">
        <v>1037</v>
      </c>
      <c r="M232" s="26"/>
    </row>
    <row r="233" spans="1:13" x14ac:dyDescent="0.25">
      <c r="A233" s="11" t="s">
        <v>1416</v>
      </c>
      <c r="B233" s="12">
        <v>5025</v>
      </c>
      <c r="C233" s="11" t="s">
        <v>145</v>
      </c>
      <c r="D233" s="15" t="s">
        <v>1417</v>
      </c>
      <c r="E233" s="11" t="s">
        <v>1418</v>
      </c>
      <c r="F233" s="16" t="s">
        <v>1093</v>
      </c>
      <c r="G233" s="16" t="s">
        <v>1095</v>
      </c>
      <c r="H233" s="16" t="s">
        <v>1035</v>
      </c>
      <c r="I233" s="16" t="s">
        <v>1036</v>
      </c>
      <c r="J233" s="11" t="s">
        <v>516</v>
      </c>
      <c r="K233" s="13" t="s">
        <v>515</v>
      </c>
      <c r="L233" s="11" t="s">
        <v>1037</v>
      </c>
      <c r="M233" s="26"/>
    </row>
    <row r="234" spans="1:13" x14ac:dyDescent="0.25">
      <c r="A234" s="11" t="s">
        <v>1419</v>
      </c>
      <c r="B234" s="12">
        <v>5031</v>
      </c>
      <c r="C234" s="11" t="s">
        <v>106</v>
      </c>
      <c r="D234" s="15" t="s">
        <v>1420</v>
      </c>
      <c r="E234" s="11" t="s">
        <v>1421</v>
      </c>
      <c r="F234" s="18" t="s">
        <v>1035</v>
      </c>
      <c r="G234" s="18" t="s">
        <v>1036</v>
      </c>
      <c r="H234" s="16" t="s">
        <v>1035</v>
      </c>
      <c r="I234" s="16" t="s">
        <v>1036</v>
      </c>
      <c r="J234" s="11" t="s">
        <v>516</v>
      </c>
      <c r="K234" s="13" t="s">
        <v>515</v>
      </c>
      <c r="L234" s="11" t="s">
        <v>1037</v>
      </c>
      <c r="M234" s="26"/>
    </row>
    <row r="235" spans="1:13" x14ac:dyDescent="0.25">
      <c r="A235" s="11" t="s">
        <v>1422</v>
      </c>
      <c r="B235" s="12">
        <v>5040</v>
      </c>
      <c r="C235" s="11" t="s">
        <v>138</v>
      </c>
      <c r="D235" s="15" t="s">
        <v>1423</v>
      </c>
      <c r="E235" s="11" t="s">
        <v>1424</v>
      </c>
      <c r="F235" s="16" t="s">
        <v>1093</v>
      </c>
      <c r="G235" s="16" t="s">
        <v>1095</v>
      </c>
      <c r="H235" s="16" t="s">
        <v>1035</v>
      </c>
      <c r="I235" s="16" t="s">
        <v>1036</v>
      </c>
      <c r="J235" s="11" t="s">
        <v>516</v>
      </c>
      <c r="K235" s="13" t="s">
        <v>515</v>
      </c>
      <c r="L235" s="11" t="s">
        <v>1037</v>
      </c>
      <c r="M235" s="26"/>
    </row>
    <row r="236" spans="1:13" x14ac:dyDescent="0.25">
      <c r="A236" s="11" t="s">
        <v>1425</v>
      </c>
      <c r="B236" s="12">
        <v>5050</v>
      </c>
      <c r="C236" s="11" t="s">
        <v>168</v>
      </c>
      <c r="D236" s="15" t="s">
        <v>1426</v>
      </c>
      <c r="E236" s="11" t="s">
        <v>1427</v>
      </c>
      <c r="F236" s="16" t="s">
        <v>1093</v>
      </c>
      <c r="G236" s="16" t="s">
        <v>1095</v>
      </c>
      <c r="H236" s="16" t="s">
        <v>1035</v>
      </c>
      <c r="I236" s="16" t="s">
        <v>1036</v>
      </c>
      <c r="J236" s="11" t="s">
        <v>516</v>
      </c>
      <c r="K236" s="13" t="s">
        <v>515</v>
      </c>
      <c r="L236" s="11" t="s">
        <v>1037</v>
      </c>
      <c r="M236" s="26"/>
    </row>
    <row r="237" spans="1:13" x14ac:dyDescent="0.25">
      <c r="A237" s="11" t="s">
        <v>1428</v>
      </c>
      <c r="B237" s="12">
        <v>5150</v>
      </c>
      <c r="C237" s="11" t="s">
        <v>100</v>
      </c>
      <c r="D237" s="15" t="s">
        <v>1429</v>
      </c>
      <c r="E237" s="11" t="s">
        <v>1430</v>
      </c>
      <c r="F237" s="16" t="s">
        <v>1093</v>
      </c>
      <c r="G237" s="16" t="s">
        <v>1095</v>
      </c>
      <c r="H237" s="16" t="s">
        <v>1035</v>
      </c>
      <c r="I237" s="16" t="s">
        <v>1036</v>
      </c>
      <c r="J237" s="11" t="s">
        <v>516</v>
      </c>
      <c r="K237" s="13" t="s">
        <v>515</v>
      </c>
      <c r="L237" s="11" t="s">
        <v>1037</v>
      </c>
      <c r="M237" s="26"/>
    </row>
    <row r="238" spans="1:13" x14ac:dyDescent="0.25">
      <c r="A238" s="11" t="s">
        <v>1431</v>
      </c>
      <c r="B238" s="12">
        <v>5240</v>
      </c>
      <c r="C238" s="11" t="s">
        <v>149</v>
      </c>
      <c r="D238" s="15" t="s">
        <v>1432</v>
      </c>
      <c r="E238" s="11" t="s">
        <v>1433</v>
      </c>
      <c r="F238" s="16" t="s">
        <v>1093</v>
      </c>
      <c r="G238" s="16" t="s">
        <v>1095</v>
      </c>
      <c r="H238" s="16" t="s">
        <v>1035</v>
      </c>
      <c r="I238" s="16" t="s">
        <v>1036</v>
      </c>
      <c r="J238" s="11" t="s">
        <v>516</v>
      </c>
      <c r="K238" s="13" t="s">
        <v>515</v>
      </c>
      <c r="L238" s="11" t="s">
        <v>1037</v>
      </c>
      <c r="M238" s="26"/>
    </row>
    <row r="239" spans="1:13" x14ac:dyDescent="0.25">
      <c r="A239" s="11" t="s">
        <v>1434</v>
      </c>
      <c r="B239" s="12">
        <v>5301</v>
      </c>
      <c r="C239" s="11" t="s">
        <v>1439</v>
      </c>
      <c r="D239" s="15" t="s">
        <v>1435</v>
      </c>
      <c r="E239" s="11" t="s">
        <v>1436</v>
      </c>
      <c r="F239" s="16" t="s">
        <v>1437</v>
      </c>
      <c r="G239" s="16" t="s">
        <v>1438</v>
      </c>
      <c r="H239" s="18" t="s">
        <v>520</v>
      </c>
      <c r="I239" s="18" t="s">
        <v>522</v>
      </c>
      <c r="J239" s="11" t="s">
        <v>516</v>
      </c>
      <c r="K239" s="13" t="s">
        <v>515</v>
      </c>
      <c r="L239" s="11" t="s">
        <v>523</v>
      </c>
      <c r="M239" s="26"/>
    </row>
    <row r="240" spans="1:13" x14ac:dyDescent="0.25">
      <c r="A240" s="11" t="s">
        <v>1440</v>
      </c>
      <c r="B240" s="12">
        <v>5302</v>
      </c>
      <c r="C240" s="11" t="s">
        <v>1443</v>
      </c>
      <c r="D240" s="15" t="s">
        <v>1441</v>
      </c>
      <c r="E240" s="11" t="s">
        <v>1442</v>
      </c>
      <c r="F240" s="16" t="s">
        <v>1437</v>
      </c>
      <c r="G240" s="16" t="s">
        <v>1438</v>
      </c>
      <c r="H240" s="18" t="s">
        <v>520</v>
      </c>
      <c r="I240" s="18" t="s">
        <v>522</v>
      </c>
      <c r="J240" s="11" t="s">
        <v>516</v>
      </c>
      <c r="K240" s="13" t="s">
        <v>515</v>
      </c>
      <c r="L240" s="11" t="s">
        <v>523</v>
      </c>
      <c r="M240" s="26"/>
    </row>
    <row r="241" spans="1:13" x14ac:dyDescent="0.25">
      <c r="A241" s="11" t="s">
        <v>1444</v>
      </c>
      <c r="B241" s="12">
        <v>5308</v>
      </c>
      <c r="C241" s="11" t="s">
        <v>1448</v>
      </c>
      <c r="D241" s="15" t="s">
        <v>1445</v>
      </c>
      <c r="E241" s="11" t="s">
        <v>1446</v>
      </c>
      <c r="F241" s="16" t="s">
        <v>1445</v>
      </c>
      <c r="G241" s="16" t="s">
        <v>1447</v>
      </c>
      <c r="H241" s="18" t="s">
        <v>520</v>
      </c>
      <c r="I241" s="18" t="s">
        <v>522</v>
      </c>
      <c r="J241" s="11" t="s">
        <v>516</v>
      </c>
      <c r="K241" s="13" t="s">
        <v>515</v>
      </c>
      <c r="L241" s="11" t="s">
        <v>523</v>
      </c>
      <c r="M241" s="26"/>
    </row>
    <row r="242" spans="1:13" x14ac:dyDescent="0.25">
      <c r="A242" s="11" t="s">
        <v>1449</v>
      </c>
      <c r="B242" s="12">
        <v>5315</v>
      </c>
      <c r="C242" s="11" t="s">
        <v>1451</v>
      </c>
      <c r="D242" s="15" t="s">
        <v>1410</v>
      </c>
      <c r="E242" s="11" t="s">
        <v>1450</v>
      </c>
      <c r="F242" s="18" t="s">
        <v>1093</v>
      </c>
      <c r="G242" s="18" t="s">
        <v>1095</v>
      </c>
      <c r="H242" s="18" t="s">
        <v>1035</v>
      </c>
      <c r="I242" s="18" t="s">
        <v>1036</v>
      </c>
      <c r="J242" s="11" t="s">
        <v>516</v>
      </c>
      <c r="K242" s="13" t="s">
        <v>515</v>
      </c>
      <c r="L242" s="11" t="s">
        <v>1037</v>
      </c>
      <c r="M242" s="26"/>
    </row>
    <row r="243" spans="1:13" x14ac:dyDescent="0.25">
      <c r="A243" s="11" t="s">
        <v>1452</v>
      </c>
      <c r="B243" s="12">
        <v>5318</v>
      </c>
      <c r="C243" s="11" t="s">
        <v>1455</v>
      </c>
      <c r="D243" s="15" t="s">
        <v>1453</v>
      </c>
      <c r="E243" s="11" t="s">
        <v>1454</v>
      </c>
      <c r="F243" s="16" t="s">
        <v>1247</v>
      </c>
      <c r="G243" s="16" t="s">
        <v>1249</v>
      </c>
      <c r="H243" s="16" t="s">
        <v>526</v>
      </c>
      <c r="I243" s="16" t="s">
        <v>527</v>
      </c>
      <c r="J243" s="11" t="s">
        <v>516</v>
      </c>
      <c r="K243" s="13" t="s">
        <v>515</v>
      </c>
      <c r="L243" s="11" t="s">
        <v>523</v>
      </c>
      <c r="M243" s="26"/>
    </row>
    <row r="244" spans="1:13" x14ac:dyDescent="0.25">
      <c r="A244" s="11" t="s">
        <v>1456</v>
      </c>
      <c r="B244" s="12">
        <v>5319</v>
      </c>
      <c r="C244" s="11" t="s">
        <v>1459</v>
      </c>
      <c r="D244" s="15" t="s">
        <v>1457</v>
      </c>
      <c r="E244" s="11" t="s">
        <v>1458</v>
      </c>
      <c r="F244" s="18" t="s">
        <v>570</v>
      </c>
      <c r="G244" s="18" t="s">
        <v>572</v>
      </c>
      <c r="H244" s="16" t="s">
        <v>570</v>
      </c>
      <c r="I244" s="16" t="s">
        <v>572</v>
      </c>
      <c r="J244" s="11" t="s">
        <v>516</v>
      </c>
      <c r="K244" s="13" t="s">
        <v>515</v>
      </c>
      <c r="L244" s="11" t="s">
        <v>523</v>
      </c>
      <c r="M244" s="26"/>
    </row>
    <row r="245" spans="1:13" x14ac:dyDescent="0.25">
      <c r="A245" s="11" t="s">
        <v>1460</v>
      </c>
      <c r="B245" s="12">
        <v>5321</v>
      </c>
      <c r="C245" s="11" t="s">
        <v>1462</v>
      </c>
      <c r="D245" s="15" t="s">
        <v>1107</v>
      </c>
      <c r="E245" s="11" t="s">
        <v>1461</v>
      </c>
      <c r="F245" s="18" t="s">
        <v>570</v>
      </c>
      <c r="G245" s="18" t="s">
        <v>572</v>
      </c>
      <c r="H245" s="18" t="s">
        <v>520</v>
      </c>
      <c r="I245" s="18" t="s">
        <v>522</v>
      </c>
      <c r="J245" s="11" t="s">
        <v>516</v>
      </c>
      <c r="K245" s="13" t="s">
        <v>515</v>
      </c>
      <c r="L245" s="11" t="s">
        <v>523</v>
      </c>
      <c r="M245" s="26"/>
    </row>
    <row r="246" spans="1:13" x14ac:dyDescent="0.25">
      <c r="A246" s="11" t="s">
        <v>1463</v>
      </c>
      <c r="B246" s="12">
        <v>5322</v>
      </c>
      <c r="C246" s="11" t="s">
        <v>1466</v>
      </c>
      <c r="D246" s="15" t="s">
        <v>1464</v>
      </c>
      <c r="E246" s="11" t="s">
        <v>1465</v>
      </c>
      <c r="F246" s="18" t="s">
        <v>570</v>
      </c>
      <c r="G246" s="18" t="s">
        <v>572</v>
      </c>
      <c r="H246" s="16" t="s">
        <v>570</v>
      </c>
      <c r="I246" s="16" t="s">
        <v>572</v>
      </c>
      <c r="J246" s="11" t="s">
        <v>516</v>
      </c>
      <c r="K246" s="13" t="s">
        <v>515</v>
      </c>
      <c r="L246" s="11" t="s">
        <v>523</v>
      </c>
      <c r="M246" s="26"/>
    </row>
    <row r="247" spans="1:13" x14ac:dyDescent="0.25">
      <c r="A247" s="11" t="s">
        <v>1467</v>
      </c>
      <c r="B247" s="12">
        <v>5324</v>
      </c>
      <c r="C247" s="11" t="s">
        <v>1468</v>
      </c>
      <c r="D247" s="15" t="s">
        <v>1050</v>
      </c>
      <c r="E247" s="11" t="s">
        <v>1104</v>
      </c>
      <c r="F247" s="16" t="s">
        <v>1050</v>
      </c>
      <c r="G247" s="16" t="s">
        <v>1104</v>
      </c>
      <c r="H247" s="16" t="s">
        <v>920</v>
      </c>
      <c r="I247" s="16" t="s">
        <v>922</v>
      </c>
      <c r="J247" s="11" t="s">
        <v>516</v>
      </c>
      <c r="K247" s="13" t="s">
        <v>515</v>
      </c>
      <c r="L247" s="11" t="s">
        <v>517</v>
      </c>
      <c r="M247" s="26"/>
    </row>
    <row r="248" spans="1:13" x14ac:dyDescent="0.25">
      <c r="A248" s="11" t="s">
        <v>1469</v>
      </c>
      <c r="B248" s="12">
        <v>5325</v>
      </c>
      <c r="C248" s="11" t="s">
        <v>134</v>
      </c>
      <c r="D248" s="15" t="s">
        <v>1470</v>
      </c>
      <c r="E248" s="11" t="s">
        <v>1471</v>
      </c>
      <c r="F248" s="16" t="s">
        <v>1093</v>
      </c>
      <c r="G248" s="16" t="s">
        <v>1095</v>
      </c>
      <c r="H248" s="16" t="s">
        <v>1035</v>
      </c>
      <c r="I248" s="16" t="s">
        <v>1036</v>
      </c>
      <c r="J248" s="11" t="s">
        <v>516</v>
      </c>
      <c r="K248" s="13" t="s">
        <v>515</v>
      </c>
      <c r="L248" s="11" t="s">
        <v>1037</v>
      </c>
      <c r="M248" s="26"/>
    </row>
    <row r="249" spans="1:13" x14ac:dyDescent="0.25">
      <c r="A249" s="11" t="s">
        <v>1472</v>
      </c>
      <c r="B249" s="12">
        <v>5327</v>
      </c>
      <c r="C249" s="11" t="s">
        <v>162</v>
      </c>
      <c r="D249" s="15" t="s">
        <v>1470</v>
      </c>
      <c r="E249" s="11" t="s">
        <v>1473</v>
      </c>
      <c r="F249" s="16" t="s">
        <v>1093</v>
      </c>
      <c r="G249" s="16" t="s">
        <v>1095</v>
      </c>
      <c r="H249" s="16" t="s">
        <v>1035</v>
      </c>
      <c r="I249" s="16" t="s">
        <v>1036</v>
      </c>
      <c r="J249" s="11" t="s">
        <v>516</v>
      </c>
      <c r="K249" s="13" t="s">
        <v>515</v>
      </c>
      <c r="L249" s="11" t="s">
        <v>1037</v>
      </c>
      <c r="M249" s="26"/>
    </row>
    <row r="250" spans="1:13" x14ac:dyDescent="0.25">
      <c r="A250" s="11" t="s">
        <v>1474</v>
      </c>
      <c r="B250" s="12">
        <v>5329</v>
      </c>
      <c r="C250" s="11" t="s">
        <v>1477</v>
      </c>
      <c r="D250" s="15" t="s">
        <v>1475</v>
      </c>
      <c r="E250" s="11" t="s">
        <v>1476</v>
      </c>
      <c r="F250" s="16" t="s">
        <v>1033</v>
      </c>
      <c r="G250" s="16" t="s">
        <v>1034</v>
      </c>
      <c r="H250" s="16" t="s">
        <v>1035</v>
      </c>
      <c r="I250" s="16" t="s">
        <v>1036</v>
      </c>
      <c r="J250" s="11" t="s">
        <v>516</v>
      </c>
      <c r="K250" s="13" t="s">
        <v>515</v>
      </c>
      <c r="L250" s="11" t="s">
        <v>1037</v>
      </c>
      <c r="M250" s="26"/>
    </row>
    <row r="251" spans="1:13" x14ac:dyDescent="0.25">
      <c r="A251" s="11" t="s">
        <v>1478</v>
      </c>
      <c r="B251" s="12">
        <v>5355</v>
      </c>
      <c r="C251" s="11" t="s">
        <v>1479</v>
      </c>
      <c r="D251" s="15" t="s">
        <v>711</v>
      </c>
      <c r="E251" s="11" t="s">
        <v>712</v>
      </c>
      <c r="F251" s="18" t="s">
        <v>711</v>
      </c>
      <c r="G251" s="18" t="s">
        <v>712</v>
      </c>
      <c r="H251" s="16" t="s">
        <v>711</v>
      </c>
      <c r="I251" s="16" t="s">
        <v>712</v>
      </c>
      <c r="J251" s="11" t="s">
        <v>516</v>
      </c>
      <c r="K251" s="13" t="s">
        <v>515</v>
      </c>
      <c r="L251" s="11" t="s">
        <v>713</v>
      </c>
      <c r="M251" s="26"/>
    </row>
    <row r="252" spans="1:13" x14ac:dyDescent="0.25">
      <c r="A252" s="11" t="s">
        <v>1480</v>
      </c>
      <c r="B252" s="12">
        <v>5360</v>
      </c>
      <c r="C252" s="11" t="s">
        <v>1483</v>
      </c>
      <c r="D252" s="15" t="s">
        <v>1481</v>
      </c>
      <c r="E252" s="11" t="s">
        <v>1482</v>
      </c>
      <c r="F252" s="16" t="s">
        <v>1033</v>
      </c>
      <c r="G252" s="16" t="s">
        <v>1034</v>
      </c>
      <c r="H252" s="16" t="s">
        <v>1035</v>
      </c>
      <c r="I252" s="16" t="s">
        <v>1036</v>
      </c>
      <c r="J252" s="11" t="s">
        <v>516</v>
      </c>
      <c r="K252" s="13" t="s">
        <v>515</v>
      </c>
      <c r="L252" s="11" t="s">
        <v>1037</v>
      </c>
      <c r="M252" s="26"/>
    </row>
    <row r="253" spans="1:13" x14ac:dyDescent="0.25">
      <c r="A253" s="11" t="s">
        <v>1484</v>
      </c>
      <c r="B253" s="12">
        <v>5361</v>
      </c>
      <c r="C253" s="11" t="s">
        <v>1485</v>
      </c>
      <c r="D253" s="15" t="s">
        <v>1035</v>
      </c>
      <c r="E253" s="11" t="s">
        <v>1036</v>
      </c>
      <c r="F253" s="18" t="s">
        <v>1035</v>
      </c>
      <c r="G253" s="18" t="s">
        <v>1036</v>
      </c>
      <c r="H253" s="16" t="s">
        <v>1035</v>
      </c>
      <c r="I253" s="16" t="s">
        <v>1036</v>
      </c>
      <c r="J253" s="11" t="s">
        <v>516</v>
      </c>
      <c r="K253" s="13" t="s">
        <v>515</v>
      </c>
      <c r="L253" s="11" t="s">
        <v>1037</v>
      </c>
      <c r="M253" s="26"/>
    </row>
    <row r="254" spans="1:13" x14ac:dyDescent="0.25">
      <c r="A254" s="11" t="s">
        <v>1486</v>
      </c>
      <c r="B254" s="12">
        <v>5362</v>
      </c>
      <c r="C254" s="11" t="s">
        <v>1488</v>
      </c>
      <c r="D254" s="15" t="s">
        <v>651</v>
      </c>
      <c r="E254" s="11" t="s">
        <v>1487</v>
      </c>
      <c r="F254" s="18" t="s">
        <v>534</v>
      </c>
      <c r="G254" s="18" t="s">
        <v>538</v>
      </c>
      <c r="H254" s="18" t="s">
        <v>534</v>
      </c>
      <c r="I254" s="18" t="s">
        <v>538</v>
      </c>
      <c r="J254" s="11" t="s">
        <v>516</v>
      </c>
      <c r="K254" s="13" t="s">
        <v>515</v>
      </c>
      <c r="L254" s="11" t="s">
        <v>539</v>
      </c>
      <c r="M254" s="26"/>
    </row>
    <row r="255" spans="1:13" x14ac:dyDescent="0.25">
      <c r="A255" s="11" t="s">
        <v>1489</v>
      </c>
      <c r="B255" s="12">
        <v>5363</v>
      </c>
      <c r="C255" s="11" t="s">
        <v>1492</v>
      </c>
      <c r="D255" s="15" t="s">
        <v>1490</v>
      </c>
      <c r="E255" s="11" t="s">
        <v>1491</v>
      </c>
      <c r="F255" s="18" t="s">
        <v>526</v>
      </c>
      <c r="G255" s="18" t="s">
        <v>527</v>
      </c>
      <c r="H255" s="16" t="s">
        <v>526</v>
      </c>
      <c r="I255" s="16" t="s">
        <v>527</v>
      </c>
      <c r="J255" s="11" t="s">
        <v>516</v>
      </c>
      <c r="K255" s="13" t="s">
        <v>515</v>
      </c>
      <c r="L255" s="11" t="s">
        <v>523</v>
      </c>
      <c r="M255" s="26"/>
    </row>
    <row r="256" spans="1:13" x14ac:dyDescent="0.25">
      <c r="A256" s="11" t="s">
        <v>1493</v>
      </c>
      <c r="B256" s="12">
        <v>5364</v>
      </c>
      <c r="C256" s="11" t="s">
        <v>1498</v>
      </c>
      <c r="D256" s="15" t="s">
        <v>1494</v>
      </c>
      <c r="E256" s="11" t="s">
        <v>1495</v>
      </c>
      <c r="F256" s="16" t="s">
        <v>1496</v>
      </c>
      <c r="G256" s="16" t="s">
        <v>1497</v>
      </c>
      <c r="H256" s="16" t="s">
        <v>711</v>
      </c>
      <c r="I256" s="16" t="s">
        <v>712</v>
      </c>
      <c r="J256" s="11" t="s">
        <v>516</v>
      </c>
      <c r="K256" s="13" t="s">
        <v>515</v>
      </c>
      <c r="L256" s="11" t="s">
        <v>713</v>
      </c>
      <c r="M256" s="26"/>
    </row>
    <row r="257" spans="1:13" x14ac:dyDescent="0.25">
      <c r="A257" s="11" t="s">
        <v>1499</v>
      </c>
      <c r="B257" s="12">
        <v>5365</v>
      </c>
      <c r="C257" s="11" t="s">
        <v>228</v>
      </c>
      <c r="D257" s="15" t="s">
        <v>1494</v>
      </c>
      <c r="E257" s="11" t="s">
        <v>1500</v>
      </c>
      <c r="F257" s="16" t="s">
        <v>1496</v>
      </c>
      <c r="G257" s="16" t="s">
        <v>1497</v>
      </c>
      <c r="H257" s="16" t="s">
        <v>711</v>
      </c>
      <c r="I257" s="16" t="s">
        <v>712</v>
      </c>
      <c r="J257" s="11" t="s">
        <v>516</v>
      </c>
      <c r="K257" s="13" t="s">
        <v>515</v>
      </c>
      <c r="L257" s="11" t="s">
        <v>713</v>
      </c>
      <c r="M257" s="26"/>
    </row>
    <row r="258" spans="1:13" x14ac:dyDescent="0.25">
      <c r="A258" s="11" t="s">
        <v>1501</v>
      </c>
      <c r="B258" s="12">
        <v>5366</v>
      </c>
      <c r="C258" s="11" t="s">
        <v>1503</v>
      </c>
      <c r="D258" s="15" t="s">
        <v>1494</v>
      </c>
      <c r="E258" s="11" t="s">
        <v>1502</v>
      </c>
      <c r="F258" s="16" t="s">
        <v>1496</v>
      </c>
      <c r="G258" s="16" t="s">
        <v>1497</v>
      </c>
      <c r="H258" s="16" t="s">
        <v>711</v>
      </c>
      <c r="I258" s="16" t="s">
        <v>712</v>
      </c>
      <c r="J258" s="11" t="s">
        <v>516</v>
      </c>
      <c r="K258" s="13" t="s">
        <v>515</v>
      </c>
      <c r="L258" s="11" t="s">
        <v>713</v>
      </c>
      <c r="M258" s="26"/>
    </row>
    <row r="259" spans="1:13" x14ac:dyDescent="0.25">
      <c r="A259" s="11" t="s">
        <v>1504</v>
      </c>
      <c r="B259" s="12">
        <v>6002</v>
      </c>
      <c r="C259" s="11" t="s">
        <v>1506</v>
      </c>
      <c r="D259" s="15" t="s">
        <v>1033</v>
      </c>
      <c r="E259" s="11" t="s">
        <v>1505</v>
      </c>
      <c r="F259" s="16" t="s">
        <v>1033</v>
      </c>
      <c r="G259" s="16" t="s">
        <v>1034</v>
      </c>
      <c r="H259" s="16" t="s">
        <v>1035</v>
      </c>
      <c r="I259" s="16" t="s">
        <v>1036</v>
      </c>
      <c r="J259" s="11" t="s">
        <v>516</v>
      </c>
      <c r="K259" s="13" t="s">
        <v>515</v>
      </c>
      <c r="L259" s="11" t="s">
        <v>1037</v>
      </c>
      <c r="M259" s="26"/>
    </row>
    <row r="260" spans="1:13" x14ac:dyDescent="0.25">
      <c r="A260" s="11" t="s">
        <v>1507</v>
      </c>
      <c r="B260" s="12">
        <v>6003</v>
      </c>
      <c r="C260" s="11" t="s">
        <v>1510</v>
      </c>
      <c r="D260" s="15" t="s">
        <v>1508</v>
      </c>
      <c r="E260" s="11" t="s">
        <v>1509</v>
      </c>
      <c r="F260" s="16" t="s">
        <v>1033</v>
      </c>
      <c r="G260" s="16" t="s">
        <v>1034</v>
      </c>
      <c r="H260" s="16" t="s">
        <v>1035</v>
      </c>
      <c r="I260" s="16" t="s">
        <v>1036</v>
      </c>
      <c r="J260" s="11" t="s">
        <v>516</v>
      </c>
      <c r="K260" s="13" t="s">
        <v>515</v>
      </c>
      <c r="L260" s="11" t="s">
        <v>1037</v>
      </c>
      <c r="M260" s="26"/>
    </row>
    <row r="261" spans="1:13" x14ac:dyDescent="0.25">
      <c r="A261" s="11" t="s">
        <v>1511</v>
      </c>
      <c r="B261" s="12">
        <v>6005</v>
      </c>
      <c r="C261" s="11" t="s">
        <v>1514</v>
      </c>
      <c r="D261" s="15" t="s">
        <v>1512</v>
      </c>
      <c r="E261" s="11" t="s">
        <v>1513</v>
      </c>
      <c r="F261" s="16" t="s">
        <v>1033</v>
      </c>
      <c r="G261" s="16" t="s">
        <v>1034</v>
      </c>
      <c r="H261" s="16" t="s">
        <v>1035</v>
      </c>
      <c r="I261" s="16" t="s">
        <v>1036</v>
      </c>
      <c r="J261" s="11" t="s">
        <v>516</v>
      </c>
      <c r="K261" s="13" t="s">
        <v>515</v>
      </c>
      <c r="L261" s="11" t="s">
        <v>1037</v>
      </c>
      <c r="M261" s="26"/>
    </row>
    <row r="262" spans="1:13" x14ac:dyDescent="0.25">
      <c r="A262" s="11" t="s">
        <v>1515</v>
      </c>
      <c r="B262" s="12">
        <v>6006</v>
      </c>
      <c r="C262" s="11" t="s">
        <v>1517</v>
      </c>
      <c r="D262" s="15" t="s">
        <v>1516</v>
      </c>
      <c r="E262" s="11" t="s">
        <v>1438</v>
      </c>
      <c r="F262" s="16" t="s">
        <v>1437</v>
      </c>
      <c r="G262" s="16" t="s">
        <v>1438</v>
      </c>
      <c r="H262" s="18" t="s">
        <v>520</v>
      </c>
      <c r="I262" s="18" t="s">
        <v>522</v>
      </c>
      <c r="J262" s="11" t="s">
        <v>516</v>
      </c>
      <c r="K262" s="13" t="s">
        <v>515</v>
      </c>
      <c r="L262" s="11" t="s">
        <v>523</v>
      </c>
      <c r="M262" s="26"/>
    </row>
    <row r="263" spans="1:13" x14ac:dyDescent="0.25">
      <c r="A263" s="11" t="s">
        <v>1518</v>
      </c>
      <c r="B263" s="12">
        <v>6008</v>
      </c>
      <c r="C263" s="11" t="s">
        <v>1522</v>
      </c>
      <c r="D263" s="15" t="s">
        <v>1519</v>
      </c>
      <c r="E263" s="11" t="s">
        <v>1520</v>
      </c>
      <c r="F263" s="16" t="s">
        <v>1033</v>
      </c>
      <c r="G263" s="16" t="s">
        <v>1034</v>
      </c>
      <c r="H263" s="16" t="s">
        <v>1035</v>
      </c>
      <c r="I263" s="16" t="s">
        <v>1036</v>
      </c>
      <c r="J263" s="11" t="s">
        <v>920</v>
      </c>
      <c r="K263" s="13" t="s">
        <v>1521</v>
      </c>
      <c r="L263" s="11" t="s">
        <v>1037</v>
      </c>
      <c r="M263" s="26"/>
    </row>
    <row r="264" spans="1:13" x14ac:dyDescent="0.25">
      <c r="A264" s="11" t="s">
        <v>1523</v>
      </c>
      <c r="B264" s="12">
        <v>6009</v>
      </c>
      <c r="C264" s="11" t="s">
        <v>1526</v>
      </c>
      <c r="D264" s="15" t="s">
        <v>1524</v>
      </c>
      <c r="E264" s="11" t="s">
        <v>1525</v>
      </c>
      <c r="F264" s="16" t="s">
        <v>1033</v>
      </c>
      <c r="G264" s="16" t="s">
        <v>1034</v>
      </c>
      <c r="H264" s="16" t="s">
        <v>1035</v>
      </c>
      <c r="I264" s="16" t="s">
        <v>1036</v>
      </c>
      <c r="J264" s="11" t="s">
        <v>920</v>
      </c>
      <c r="K264" s="13" t="s">
        <v>1521</v>
      </c>
      <c r="L264" s="11" t="s">
        <v>1037</v>
      </c>
      <c r="M264" s="26"/>
    </row>
    <row r="265" spans="1:13" x14ac:dyDescent="0.25">
      <c r="A265" s="11" t="s">
        <v>1527</v>
      </c>
      <c r="B265" s="12">
        <v>6010</v>
      </c>
      <c r="C265" s="11" t="s">
        <v>1530</v>
      </c>
      <c r="D265" s="15" t="s">
        <v>1528</v>
      </c>
      <c r="E265" s="11" t="s">
        <v>1529</v>
      </c>
      <c r="F265" s="16" t="s">
        <v>1033</v>
      </c>
      <c r="G265" s="16" t="s">
        <v>1034</v>
      </c>
      <c r="H265" s="16" t="s">
        <v>1035</v>
      </c>
      <c r="I265" s="16" t="s">
        <v>1036</v>
      </c>
      <c r="J265" s="11" t="s">
        <v>920</v>
      </c>
      <c r="K265" s="13" t="s">
        <v>1521</v>
      </c>
      <c r="L265" s="11" t="s">
        <v>1037</v>
      </c>
      <c r="M265" s="26"/>
    </row>
    <row r="266" spans="1:13" x14ac:dyDescent="0.25">
      <c r="A266" s="11" t="s">
        <v>1531</v>
      </c>
      <c r="B266" s="12">
        <v>6011</v>
      </c>
      <c r="C266" s="11" t="s">
        <v>1534</v>
      </c>
      <c r="D266" s="15" t="s">
        <v>1532</v>
      </c>
      <c r="E266" s="11" t="s">
        <v>1533</v>
      </c>
      <c r="F266" s="16" t="s">
        <v>1033</v>
      </c>
      <c r="G266" s="16" t="s">
        <v>1034</v>
      </c>
      <c r="H266" s="16" t="s">
        <v>1035</v>
      </c>
      <c r="I266" s="16" t="s">
        <v>1036</v>
      </c>
      <c r="J266" s="11" t="s">
        <v>920</v>
      </c>
      <c r="K266" s="13" t="s">
        <v>1521</v>
      </c>
      <c r="L266" s="11" t="s">
        <v>1037</v>
      </c>
      <c r="M266" s="26"/>
    </row>
    <row r="267" spans="1:13" x14ac:dyDescent="0.25">
      <c r="A267" s="11" t="s">
        <v>1535</v>
      </c>
      <c r="B267" s="12">
        <v>6012</v>
      </c>
      <c r="C267" s="11" t="s">
        <v>1538</v>
      </c>
      <c r="D267" s="15" t="s">
        <v>1536</v>
      </c>
      <c r="E267" s="11" t="s">
        <v>1537</v>
      </c>
      <c r="F267" s="16" t="s">
        <v>1033</v>
      </c>
      <c r="G267" s="16" t="s">
        <v>1034</v>
      </c>
      <c r="H267" s="16" t="s">
        <v>1035</v>
      </c>
      <c r="I267" s="16" t="s">
        <v>1036</v>
      </c>
      <c r="J267" s="11" t="s">
        <v>920</v>
      </c>
      <c r="K267" s="13" t="s">
        <v>1521</v>
      </c>
      <c r="L267" s="11" t="s">
        <v>1037</v>
      </c>
      <c r="M267" s="26"/>
    </row>
    <row r="268" spans="1:13" x14ac:dyDescent="0.25">
      <c r="A268" s="11" t="s">
        <v>1539</v>
      </c>
      <c r="B268" s="12">
        <v>7000</v>
      </c>
      <c r="C268" s="11" t="s">
        <v>1543</v>
      </c>
      <c r="D268" s="15" t="s">
        <v>1540</v>
      </c>
      <c r="E268" s="11" t="s">
        <v>1541</v>
      </c>
      <c r="F268" s="18" t="s">
        <v>1540</v>
      </c>
      <c r="G268" s="18" t="s">
        <v>1542</v>
      </c>
      <c r="H268" s="18" t="s">
        <v>1035</v>
      </c>
      <c r="I268" s="18" t="s">
        <v>1036</v>
      </c>
      <c r="J268" s="11" t="s">
        <v>920</v>
      </c>
      <c r="K268" s="13" t="s">
        <v>1521</v>
      </c>
      <c r="L268" s="11" t="s">
        <v>1037</v>
      </c>
      <c r="M268" s="26"/>
    </row>
    <row r="269" spans="1:13" x14ac:dyDescent="0.25">
      <c r="A269" s="11" t="s">
        <v>1544</v>
      </c>
      <c r="B269" s="12">
        <v>7010</v>
      </c>
      <c r="C269" s="11" t="s">
        <v>1547</v>
      </c>
      <c r="D269" s="19" t="s">
        <v>585</v>
      </c>
      <c r="E269" s="11" t="s">
        <v>1545</v>
      </c>
      <c r="F269" s="18" t="s">
        <v>585</v>
      </c>
      <c r="G269" s="18" t="s">
        <v>587</v>
      </c>
      <c r="H269" s="18" t="s">
        <v>587</v>
      </c>
      <c r="I269" s="18" t="s">
        <v>587</v>
      </c>
      <c r="J269" s="11" t="s">
        <v>1546</v>
      </c>
      <c r="K269" s="13" t="s">
        <v>1546</v>
      </c>
      <c r="L269" s="11" t="s">
        <v>1546</v>
      </c>
      <c r="M269" s="26"/>
    </row>
    <row r="270" spans="1:13" x14ac:dyDescent="0.25">
      <c r="A270" s="11" t="s">
        <v>1548</v>
      </c>
      <c r="B270" s="12">
        <v>7100</v>
      </c>
      <c r="C270" s="11" t="s">
        <v>1550</v>
      </c>
      <c r="D270" s="15" t="s">
        <v>626</v>
      </c>
      <c r="E270" s="11" t="s">
        <v>1549</v>
      </c>
      <c r="F270" s="18" t="s">
        <v>585</v>
      </c>
      <c r="G270" s="18" t="s">
        <v>587</v>
      </c>
      <c r="H270" s="18" t="s">
        <v>520</v>
      </c>
      <c r="I270" s="18" t="s">
        <v>1546</v>
      </c>
      <c r="J270" s="11" t="s">
        <v>1546</v>
      </c>
      <c r="K270" s="13" t="s">
        <v>1546</v>
      </c>
      <c r="L270" s="11" t="s">
        <v>1546</v>
      </c>
      <c r="M270" s="26"/>
    </row>
    <row r="271" spans="1:13" x14ac:dyDescent="0.25">
      <c r="A271" s="11" t="s">
        <v>1551</v>
      </c>
      <c r="B271" s="12">
        <v>7101</v>
      </c>
      <c r="C271" s="11" t="s">
        <v>1553</v>
      </c>
      <c r="D271" s="15" t="s">
        <v>626</v>
      </c>
      <c r="E271" s="11" t="s">
        <v>1552</v>
      </c>
      <c r="F271" s="18" t="s">
        <v>585</v>
      </c>
      <c r="G271" s="18" t="s">
        <v>587</v>
      </c>
      <c r="H271" s="18" t="s">
        <v>520</v>
      </c>
      <c r="I271" s="18" t="s">
        <v>1546</v>
      </c>
      <c r="J271" s="11" t="s">
        <v>1546</v>
      </c>
      <c r="K271" s="13" t="s">
        <v>1546</v>
      </c>
      <c r="L271" s="11" t="s">
        <v>1546</v>
      </c>
      <c r="M271" s="26"/>
    </row>
    <row r="272" spans="1:13" x14ac:dyDescent="0.25">
      <c r="A272" s="11" t="s">
        <v>1554</v>
      </c>
      <c r="B272" s="12">
        <v>7102</v>
      </c>
      <c r="C272" s="11" t="s">
        <v>1556</v>
      </c>
      <c r="D272" s="15" t="s">
        <v>626</v>
      </c>
      <c r="E272" s="11" t="s">
        <v>1555</v>
      </c>
      <c r="F272" s="18" t="s">
        <v>585</v>
      </c>
      <c r="G272" s="18" t="s">
        <v>587</v>
      </c>
      <c r="H272" s="18" t="s">
        <v>520</v>
      </c>
      <c r="I272" s="18" t="s">
        <v>1546</v>
      </c>
      <c r="J272" s="11" t="s">
        <v>1546</v>
      </c>
      <c r="K272" s="13" t="s">
        <v>1546</v>
      </c>
      <c r="L272" s="11" t="s">
        <v>1546</v>
      </c>
      <c r="M272" s="26"/>
    </row>
    <row r="273" spans="1:13" x14ac:dyDescent="0.25">
      <c r="A273" s="11" t="s">
        <v>1557</v>
      </c>
      <c r="B273" s="12">
        <v>7103</v>
      </c>
      <c r="C273" s="11" t="s">
        <v>1559</v>
      </c>
      <c r="D273" s="15" t="s">
        <v>626</v>
      </c>
      <c r="E273" s="11" t="s">
        <v>1558</v>
      </c>
      <c r="F273" s="18" t="s">
        <v>585</v>
      </c>
      <c r="G273" s="18" t="s">
        <v>587</v>
      </c>
      <c r="H273" s="18" t="s">
        <v>520</v>
      </c>
      <c r="I273" s="18" t="s">
        <v>1546</v>
      </c>
      <c r="J273" s="11" t="s">
        <v>1546</v>
      </c>
      <c r="K273" s="13" t="s">
        <v>1546</v>
      </c>
      <c r="L273" s="11" t="s">
        <v>1546</v>
      </c>
      <c r="M273" s="26"/>
    </row>
    <row r="274" spans="1:13" x14ac:dyDescent="0.25">
      <c r="A274" s="11" t="s">
        <v>1560</v>
      </c>
      <c r="B274" s="12">
        <v>7110</v>
      </c>
      <c r="C274" s="11" t="s">
        <v>1562</v>
      </c>
      <c r="D274" s="19" t="s">
        <v>585</v>
      </c>
      <c r="E274" s="11" t="s">
        <v>1561</v>
      </c>
      <c r="F274" s="18" t="s">
        <v>585</v>
      </c>
      <c r="G274" s="18" t="s">
        <v>587</v>
      </c>
      <c r="H274" s="18" t="s">
        <v>587</v>
      </c>
      <c r="I274" s="18" t="s">
        <v>587</v>
      </c>
      <c r="J274" s="11" t="s">
        <v>1546</v>
      </c>
      <c r="K274" s="13" t="s">
        <v>1546</v>
      </c>
      <c r="L274" s="11" t="s">
        <v>1546</v>
      </c>
      <c r="M274" s="26"/>
    </row>
    <row r="275" spans="1:13" x14ac:dyDescent="0.25">
      <c r="A275" s="11" t="s">
        <v>1563</v>
      </c>
      <c r="B275" s="12">
        <v>7111</v>
      </c>
      <c r="C275" s="11" t="s">
        <v>1565</v>
      </c>
      <c r="D275" s="19" t="s">
        <v>585</v>
      </c>
      <c r="E275" s="11" t="s">
        <v>1564</v>
      </c>
      <c r="F275" s="18" t="s">
        <v>585</v>
      </c>
      <c r="G275" s="18" t="s">
        <v>587</v>
      </c>
      <c r="H275" s="18" t="s">
        <v>587</v>
      </c>
      <c r="I275" s="18" t="s">
        <v>587</v>
      </c>
      <c r="J275" s="11" t="s">
        <v>1546</v>
      </c>
      <c r="K275" s="13" t="s">
        <v>1546</v>
      </c>
      <c r="L275" s="11" t="s">
        <v>1546</v>
      </c>
      <c r="M275" s="26"/>
    </row>
    <row r="276" spans="1:13" x14ac:dyDescent="0.25">
      <c r="A276" s="11" t="s">
        <v>1566</v>
      </c>
      <c r="B276" s="12">
        <v>7112</v>
      </c>
      <c r="C276" s="11" t="s">
        <v>1568</v>
      </c>
      <c r="D276" s="19" t="s">
        <v>585</v>
      </c>
      <c r="E276" s="11" t="s">
        <v>1567</v>
      </c>
      <c r="F276" s="18" t="s">
        <v>585</v>
      </c>
      <c r="G276" s="18" t="s">
        <v>587</v>
      </c>
      <c r="H276" s="18" t="s">
        <v>587</v>
      </c>
      <c r="I276" s="18" t="s">
        <v>587</v>
      </c>
      <c r="J276" s="11" t="s">
        <v>1546</v>
      </c>
      <c r="K276" s="13" t="s">
        <v>1546</v>
      </c>
      <c r="L276" s="11" t="s">
        <v>1546</v>
      </c>
      <c r="M276" s="26"/>
    </row>
    <row r="277" spans="1:13" x14ac:dyDescent="0.25">
      <c r="A277" s="11" t="s">
        <v>1569</v>
      </c>
      <c r="B277" s="12">
        <v>7113</v>
      </c>
      <c r="C277" s="11" t="s">
        <v>1571</v>
      </c>
      <c r="D277" s="19" t="s">
        <v>585</v>
      </c>
      <c r="E277" s="11" t="s">
        <v>1570</v>
      </c>
      <c r="F277" s="18" t="s">
        <v>585</v>
      </c>
      <c r="G277" s="18" t="s">
        <v>587</v>
      </c>
      <c r="H277" s="18" t="s">
        <v>587</v>
      </c>
      <c r="I277" s="18" t="s">
        <v>587</v>
      </c>
      <c r="J277" s="11" t="s">
        <v>1546</v>
      </c>
      <c r="K277" s="13" t="s">
        <v>1546</v>
      </c>
      <c r="L277" s="11" t="s">
        <v>1546</v>
      </c>
      <c r="M277" s="26"/>
    </row>
    <row r="278" spans="1:13" x14ac:dyDescent="0.25">
      <c r="A278" s="11" t="s">
        <v>1572</v>
      </c>
      <c r="B278" s="12">
        <v>7114</v>
      </c>
      <c r="C278" s="11" t="s">
        <v>1574</v>
      </c>
      <c r="D278" s="19" t="s">
        <v>585</v>
      </c>
      <c r="E278" s="11" t="s">
        <v>1573</v>
      </c>
      <c r="F278" s="18" t="s">
        <v>585</v>
      </c>
      <c r="G278" s="18" t="s">
        <v>587</v>
      </c>
      <c r="H278" s="18" t="s">
        <v>587</v>
      </c>
      <c r="I278" s="18" t="s">
        <v>587</v>
      </c>
      <c r="J278" s="11" t="s">
        <v>1546</v>
      </c>
      <c r="K278" s="13" t="s">
        <v>1546</v>
      </c>
      <c r="L278" s="11" t="s">
        <v>1546</v>
      </c>
      <c r="M278" s="26"/>
    </row>
    <row r="279" spans="1:13" x14ac:dyDescent="0.25">
      <c r="A279" s="11" t="s">
        <v>1575</v>
      </c>
      <c r="B279" s="12">
        <v>9800</v>
      </c>
      <c r="C279" s="11" t="s">
        <v>21</v>
      </c>
      <c r="D279" s="15" t="s">
        <v>1107</v>
      </c>
      <c r="E279" s="11" t="s">
        <v>1576</v>
      </c>
      <c r="F279" s="18" t="s">
        <v>570</v>
      </c>
      <c r="G279" s="18" t="s">
        <v>572</v>
      </c>
      <c r="H279" s="18" t="s">
        <v>520</v>
      </c>
      <c r="I279" s="18" t="s">
        <v>1546</v>
      </c>
      <c r="J279" s="11" t="s">
        <v>1546</v>
      </c>
      <c r="K279" s="13" t="s">
        <v>1546</v>
      </c>
      <c r="L279" s="11" t="s">
        <v>1546</v>
      </c>
      <c r="M279" s="26"/>
    </row>
    <row r="280" spans="1:13" x14ac:dyDescent="0.25">
      <c r="A280" s="11" t="s">
        <v>1577</v>
      </c>
      <c r="B280" s="12">
        <v>9801</v>
      </c>
      <c r="C280" s="11" t="s">
        <v>1579</v>
      </c>
      <c r="D280" s="15" t="s">
        <v>1107</v>
      </c>
      <c r="E280" s="11" t="s">
        <v>1578</v>
      </c>
      <c r="F280" s="18" t="s">
        <v>570</v>
      </c>
      <c r="G280" s="18" t="s">
        <v>572</v>
      </c>
      <c r="H280" s="18" t="s">
        <v>520</v>
      </c>
      <c r="I280" s="18" t="s">
        <v>1546</v>
      </c>
      <c r="J280" s="11" t="s">
        <v>1546</v>
      </c>
      <c r="K280" s="13" t="s">
        <v>1546</v>
      </c>
      <c r="L280" s="11" t="s">
        <v>1546</v>
      </c>
      <c r="M280" s="26"/>
    </row>
    <row r="281" spans="1:13" x14ac:dyDescent="0.25">
      <c r="A281" s="11" t="s">
        <v>1580</v>
      </c>
      <c r="B281" s="12">
        <v>9802</v>
      </c>
      <c r="C281" s="11" t="s">
        <v>1582</v>
      </c>
      <c r="D281" s="15" t="s">
        <v>590</v>
      </c>
      <c r="E281" s="11" t="s">
        <v>1581</v>
      </c>
      <c r="F281" s="18" t="s">
        <v>585</v>
      </c>
      <c r="G281" s="18" t="s">
        <v>587</v>
      </c>
      <c r="H281" s="18" t="s">
        <v>520</v>
      </c>
      <c r="I281" s="18" t="s">
        <v>1546</v>
      </c>
      <c r="J281" s="11" t="s">
        <v>1546</v>
      </c>
      <c r="K281" s="13" t="s">
        <v>1546</v>
      </c>
      <c r="L281" s="11" t="s">
        <v>1546</v>
      </c>
      <c r="M281" s="26"/>
    </row>
    <row r="282" spans="1:13" x14ac:dyDescent="0.25">
      <c r="A282" s="11" t="s">
        <v>1583</v>
      </c>
      <c r="B282" s="12">
        <v>9803</v>
      </c>
      <c r="C282" s="11" t="s">
        <v>1585</v>
      </c>
      <c r="D282" s="15" t="s">
        <v>590</v>
      </c>
      <c r="E282" s="11" t="s">
        <v>1584</v>
      </c>
      <c r="F282" s="18" t="s">
        <v>585</v>
      </c>
      <c r="G282" s="18" t="s">
        <v>587</v>
      </c>
      <c r="H282" s="18" t="s">
        <v>520</v>
      </c>
      <c r="I282" s="18" t="s">
        <v>1546</v>
      </c>
      <c r="J282" s="11" t="s">
        <v>1546</v>
      </c>
      <c r="K282" s="13" t="s">
        <v>1546</v>
      </c>
      <c r="L282" s="11" t="s">
        <v>1546</v>
      </c>
      <c r="M282" s="26"/>
    </row>
    <row r="283" spans="1:13" x14ac:dyDescent="0.25">
      <c r="A283" s="11" t="s">
        <v>1586</v>
      </c>
      <c r="B283" s="12">
        <v>9804</v>
      </c>
      <c r="C283" s="11" t="s">
        <v>1588</v>
      </c>
      <c r="D283" s="15" t="s">
        <v>585</v>
      </c>
      <c r="E283" s="11" t="s">
        <v>1587</v>
      </c>
      <c r="F283" s="18" t="s">
        <v>585</v>
      </c>
      <c r="G283" s="18" t="s">
        <v>587</v>
      </c>
      <c r="H283" s="18" t="s">
        <v>520</v>
      </c>
      <c r="I283" s="18" t="s">
        <v>1546</v>
      </c>
      <c r="J283" s="11" t="s">
        <v>1546</v>
      </c>
      <c r="K283" s="13" t="s">
        <v>1546</v>
      </c>
      <c r="L283" s="11" t="s">
        <v>1546</v>
      </c>
      <c r="M283" s="26"/>
    </row>
    <row r="284" spans="1:13" x14ac:dyDescent="0.25">
      <c r="A284" s="11" t="s">
        <v>1589</v>
      </c>
      <c r="B284" s="12">
        <v>9805</v>
      </c>
      <c r="C284" s="11" t="s">
        <v>1591</v>
      </c>
      <c r="D284" s="15" t="s">
        <v>590</v>
      </c>
      <c r="E284" s="11" t="s">
        <v>1590</v>
      </c>
      <c r="F284" s="18" t="s">
        <v>585</v>
      </c>
      <c r="G284" s="18" t="s">
        <v>587</v>
      </c>
      <c r="H284" s="18" t="s">
        <v>520</v>
      </c>
      <c r="I284" s="18" t="s">
        <v>1546</v>
      </c>
      <c r="J284" s="11" t="s">
        <v>1546</v>
      </c>
      <c r="K284" s="13" t="s">
        <v>1546</v>
      </c>
      <c r="L284" s="11" t="s">
        <v>1546</v>
      </c>
      <c r="M284" s="26"/>
    </row>
    <row r="285" spans="1:13" x14ac:dyDescent="0.25">
      <c r="A285" s="11" t="s">
        <v>1592</v>
      </c>
      <c r="B285" s="12">
        <v>9806</v>
      </c>
      <c r="C285" s="11" t="s">
        <v>1594</v>
      </c>
      <c r="D285" s="15" t="s">
        <v>598</v>
      </c>
      <c r="E285" s="11" t="s">
        <v>1593</v>
      </c>
      <c r="F285" s="18" t="s">
        <v>585</v>
      </c>
      <c r="G285" s="18" t="s">
        <v>587</v>
      </c>
      <c r="H285" s="18" t="s">
        <v>520</v>
      </c>
      <c r="I285" s="18" t="s">
        <v>1546</v>
      </c>
      <c r="J285" s="11" t="s">
        <v>1546</v>
      </c>
      <c r="K285" s="13" t="s">
        <v>1546</v>
      </c>
      <c r="L285" s="11" t="s">
        <v>1546</v>
      </c>
      <c r="M285" s="26"/>
    </row>
    <row r="286" spans="1:13" x14ac:dyDescent="0.25">
      <c r="A286" s="11" t="s">
        <v>1595</v>
      </c>
      <c r="B286" s="12">
        <v>9807</v>
      </c>
      <c r="C286" s="11" t="s">
        <v>1597</v>
      </c>
      <c r="D286" s="15" t="s">
        <v>585</v>
      </c>
      <c r="E286" s="11" t="s">
        <v>1596</v>
      </c>
      <c r="F286" s="18" t="s">
        <v>585</v>
      </c>
      <c r="G286" s="18" t="s">
        <v>587</v>
      </c>
      <c r="H286" s="18" t="s">
        <v>520</v>
      </c>
      <c r="I286" s="18" t="s">
        <v>1546</v>
      </c>
      <c r="J286" s="11" t="s">
        <v>1546</v>
      </c>
      <c r="K286" s="13" t="s">
        <v>1546</v>
      </c>
      <c r="L286" s="11" t="s">
        <v>1546</v>
      </c>
      <c r="M286" s="26"/>
    </row>
    <row r="287" spans="1:13" x14ac:dyDescent="0.25">
      <c r="A287" s="11" t="s">
        <v>1598</v>
      </c>
      <c r="B287" s="12">
        <v>9808</v>
      </c>
      <c r="C287" s="11" t="s">
        <v>1600</v>
      </c>
      <c r="D287" s="15" t="s">
        <v>1107</v>
      </c>
      <c r="E287" s="11" t="s">
        <v>1599</v>
      </c>
      <c r="F287" s="18" t="s">
        <v>570</v>
      </c>
      <c r="G287" s="18" t="s">
        <v>572</v>
      </c>
      <c r="H287" s="18" t="s">
        <v>520</v>
      </c>
      <c r="I287" s="18" t="s">
        <v>1546</v>
      </c>
      <c r="J287" s="11" t="s">
        <v>1546</v>
      </c>
      <c r="K287" s="13" t="s">
        <v>1546</v>
      </c>
      <c r="L287" s="11" t="s">
        <v>1546</v>
      </c>
      <c r="M287" s="26"/>
    </row>
    <row r="288" spans="1:13" x14ac:dyDescent="0.25">
      <c r="A288" s="11" t="s">
        <v>1601</v>
      </c>
      <c r="B288" s="12">
        <v>9809</v>
      </c>
      <c r="C288" s="11" t="s">
        <v>1603</v>
      </c>
      <c r="D288" s="15" t="s">
        <v>1181</v>
      </c>
      <c r="E288" s="11" t="s">
        <v>1602</v>
      </c>
      <c r="F288" s="18" t="s">
        <v>1056</v>
      </c>
      <c r="G288" s="18" t="s">
        <v>1057</v>
      </c>
      <c r="H288" s="18" t="s">
        <v>868</v>
      </c>
      <c r="I288" s="18" t="s">
        <v>870</v>
      </c>
      <c r="J288" s="11" t="s">
        <v>1546</v>
      </c>
      <c r="K288" s="13" t="s">
        <v>1546</v>
      </c>
      <c r="L288" s="11" t="s">
        <v>1546</v>
      </c>
      <c r="M288" s="26"/>
    </row>
    <row r="289" spans="1:13" x14ac:dyDescent="0.25">
      <c r="A289" s="11" t="s">
        <v>1604</v>
      </c>
      <c r="B289" s="12">
        <v>9810</v>
      </c>
      <c r="C289" s="11" t="s">
        <v>1606</v>
      </c>
      <c r="D289" s="15" t="s">
        <v>947</v>
      </c>
      <c r="E289" s="11" t="s">
        <v>1605</v>
      </c>
      <c r="F289" s="18" t="s">
        <v>868</v>
      </c>
      <c r="G289" s="18" t="s">
        <v>870</v>
      </c>
      <c r="H289" s="18" t="s">
        <v>868</v>
      </c>
      <c r="I289" s="18" t="s">
        <v>1546</v>
      </c>
      <c r="J289" s="11" t="s">
        <v>1546</v>
      </c>
      <c r="K289" s="13" t="s">
        <v>1546</v>
      </c>
      <c r="L289" s="11" t="s">
        <v>1546</v>
      </c>
      <c r="M289" s="26"/>
    </row>
    <row r="290" spans="1:13" x14ac:dyDescent="0.25">
      <c r="A290" s="11" t="s">
        <v>1607</v>
      </c>
      <c r="B290" s="12">
        <v>9811</v>
      </c>
      <c r="C290" s="11" t="s">
        <v>1609</v>
      </c>
      <c r="D290" s="15" t="s">
        <v>1107</v>
      </c>
      <c r="E290" s="11" t="s">
        <v>1608</v>
      </c>
      <c r="F290" s="18" t="s">
        <v>570</v>
      </c>
      <c r="G290" s="18" t="s">
        <v>572</v>
      </c>
      <c r="H290" s="18" t="s">
        <v>520</v>
      </c>
      <c r="I290" s="18" t="s">
        <v>1546</v>
      </c>
      <c r="J290" s="11" t="s">
        <v>1546</v>
      </c>
      <c r="K290" s="13" t="s">
        <v>1546</v>
      </c>
      <c r="L290" s="11" t="s">
        <v>1546</v>
      </c>
      <c r="M290" s="26"/>
    </row>
    <row r="291" spans="1:13" x14ac:dyDescent="0.25">
      <c r="A291" s="11" t="s">
        <v>1610</v>
      </c>
      <c r="B291" s="12">
        <v>9812</v>
      </c>
      <c r="C291" s="11" t="s">
        <v>1613</v>
      </c>
      <c r="D291" s="19" t="s">
        <v>1611</v>
      </c>
      <c r="E291" s="11" t="s">
        <v>1612</v>
      </c>
      <c r="F291" s="18" t="s">
        <v>570</v>
      </c>
      <c r="G291" s="18" t="s">
        <v>572</v>
      </c>
      <c r="H291" s="18" t="s">
        <v>572</v>
      </c>
      <c r="I291" s="18" t="s">
        <v>572</v>
      </c>
      <c r="J291" s="11" t="s">
        <v>1546</v>
      </c>
      <c r="K291" s="13" t="s">
        <v>1546</v>
      </c>
      <c r="L291" s="11" t="s">
        <v>1546</v>
      </c>
      <c r="M291" s="26"/>
    </row>
    <row r="292" spans="1:13" x14ac:dyDescent="0.25">
      <c r="A292" s="11" t="s">
        <v>1614</v>
      </c>
      <c r="B292" s="12">
        <v>9850</v>
      </c>
      <c r="C292" s="11" t="s">
        <v>1616</v>
      </c>
      <c r="D292" s="15" t="s">
        <v>1181</v>
      </c>
      <c r="E292" s="11" t="s">
        <v>1615</v>
      </c>
      <c r="F292" s="18" t="s">
        <v>1056</v>
      </c>
      <c r="G292" s="18" t="s">
        <v>1057</v>
      </c>
      <c r="H292" s="18" t="s">
        <v>868</v>
      </c>
      <c r="I292" s="18" t="s">
        <v>870</v>
      </c>
      <c r="J292" s="11" t="s">
        <v>1546</v>
      </c>
      <c r="K292" s="13" t="s">
        <v>1546</v>
      </c>
      <c r="L292" s="11" t="s">
        <v>1546</v>
      </c>
      <c r="M292" s="26"/>
    </row>
    <row r="293" spans="1:13" x14ac:dyDescent="0.25">
      <c r="A293" s="11" t="s">
        <v>1617</v>
      </c>
      <c r="B293" s="12">
        <v>9851</v>
      </c>
      <c r="C293" s="11" t="s">
        <v>1619</v>
      </c>
      <c r="D293" s="15" t="s">
        <v>1457</v>
      </c>
      <c r="E293" s="11" t="s">
        <v>1618</v>
      </c>
      <c r="F293" s="18" t="s">
        <v>570</v>
      </c>
      <c r="G293" s="18" t="s">
        <v>572</v>
      </c>
      <c r="H293" s="18" t="s">
        <v>520</v>
      </c>
      <c r="I293" s="18" t="s">
        <v>1546</v>
      </c>
      <c r="J293" s="11" t="s">
        <v>1546</v>
      </c>
      <c r="K293" s="13" t="s">
        <v>1546</v>
      </c>
      <c r="L293" s="11" t="s">
        <v>1546</v>
      </c>
      <c r="M293" s="26"/>
    </row>
    <row r="294" spans="1:13" x14ac:dyDescent="0.25">
      <c r="A294" s="11" t="s">
        <v>1620</v>
      </c>
      <c r="B294" s="12">
        <v>9852</v>
      </c>
      <c r="C294" s="11" t="s">
        <v>1622</v>
      </c>
      <c r="D294" s="15" t="s">
        <v>590</v>
      </c>
      <c r="E294" s="11" t="s">
        <v>1621</v>
      </c>
      <c r="F294" s="18" t="s">
        <v>585</v>
      </c>
      <c r="G294" s="18" t="s">
        <v>587</v>
      </c>
      <c r="H294" s="18" t="s">
        <v>520</v>
      </c>
      <c r="I294" s="18" t="s">
        <v>1546</v>
      </c>
      <c r="J294" s="11" t="s">
        <v>1546</v>
      </c>
      <c r="K294" s="13" t="s">
        <v>1546</v>
      </c>
      <c r="L294" s="11" t="s">
        <v>1546</v>
      </c>
      <c r="M294" s="26"/>
    </row>
    <row r="295" spans="1:13" x14ac:dyDescent="0.25">
      <c r="A295" s="11" t="s">
        <v>1623</v>
      </c>
      <c r="B295" s="12">
        <v>9853</v>
      </c>
      <c r="C295" s="11" t="s">
        <v>449</v>
      </c>
      <c r="D295" s="15" t="s">
        <v>947</v>
      </c>
      <c r="E295" s="11" t="s">
        <v>1624</v>
      </c>
      <c r="F295" s="18" t="s">
        <v>868</v>
      </c>
      <c r="G295" s="18" t="s">
        <v>870</v>
      </c>
      <c r="H295" s="18" t="s">
        <v>868</v>
      </c>
      <c r="I295" s="18" t="s">
        <v>1546</v>
      </c>
      <c r="J295" s="11" t="s">
        <v>1546</v>
      </c>
      <c r="K295" s="13" t="s">
        <v>1546</v>
      </c>
      <c r="L295" s="11" t="s">
        <v>1546</v>
      </c>
      <c r="M295" s="26"/>
    </row>
    <row r="296" spans="1:13" x14ac:dyDescent="0.25">
      <c r="A296" s="11" t="s">
        <v>1625</v>
      </c>
      <c r="B296" s="12">
        <v>9860</v>
      </c>
      <c r="C296" s="11" t="s">
        <v>1627</v>
      </c>
      <c r="D296" s="15" t="s">
        <v>1107</v>
      </c>
      <c r="E296" s="11" t="s">
        <v>1626</v>
      </c>
      <c r="F296" s="18" t="s">
        <v>570</v>
      </c>
      <c r="G296" s="18" t="s">
        <v>572</v>
      </c>
      <c r="H296" s="18" t="s">
        <v>520</v>
      </c>
      <c r="I296" s="18" t="s">
        <v>1546</v>
      </c>
      <c r="J296" s="11" t="s">
        <v>1546</v>
      </c>
      <c r="K296" s="13" t="s">
        <v>1546</v>
      </c>
      <c r="L296" s="11" t="s">
        <v>1546</v>
      </c>
      <c r="M296" s="26"/>
    </row>
    <row r="297" spans="1:13" x14ac:dyDescent="0.25">
      <c r="A297" s="11" t="s">
        <v>1628</v>
      </c>
      <c r="B297" s="12">
        <v>9900</v>
      </c>
      <c r="C297" s="11" t="s">
        <v>1630</v>
      </c>
      <c r="D297" s="15" t="s">
        <v>598</v>
      </c>
      <c r="E297" s="11" t="s">
        <v>1629</v>
      </c>
      <c r="F297" s="18" t="s">
        <v>585</v>
      </c>
      <c r="G297" s="18" t="s">
        <v>587</v>
      </c>
      <c r="H297" s="18" t="s">
        <v>520</v>
      </c>
      <c r="I297" s="18" t="s">
        <v>1546</v>
      </c>
      <c r="J297" s="11" t="s">
        <v>1546</v>
      </c>
      <c r="K297" s="13" t="s">
        <v>1546</v>
      </c>
      <c r="L297" s="11" t="s">
        <v>1546</v>
      </c>
      <c r="M297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/>
  </sheetViews>
  <sheetFormatPr defaultRowHeight="15" x14ac:dyDescent="0.25"/>
  <cols>
    <col min="1" max="1" width="46.85546875" customWidth="1"/>
    <col min="2" max="2" width="58.5703125" customWidth="1"/>
  </cols>
  <sheetData>
    <row r="1" spans="1:2" ht="21" x14ac:dyDescent="0.35">
      <c r="A1" s="4" t="s">
        <v>455</v>
      </c>
    </row>
    <row r="2" spans="1:2" x14ac:dyDescent="0.25">
      <c r="A2" s="3" t="s">
        <v>456</v>
      </c>
      <c r="B2" s="2" t="s">
        <v>457</v>
      </c>
    </row>
    <row r="3" spans="1:2" x14ac:dyDescent="0.25">
      <c r="A3" s="3" t="s">
        <v>458</v>
      </c>
      <c r="B3" s="2" t="s">
        <v>459</v>
      </c>
    </row>
    <row r="4" spans="1:2" x14ac:dyDescent="0.25">
      <c r="A4" s="3" t="s">
        <v>460</v>
      </c>
      <c r="B4" s="2" t="s">
        <v>461</v>
      </c>
    </row>
    <row r="5" spans="1:2" x14ac:dyDescent="0.25">
      <c r="A5" s="3" t="s">
        <v>462</v>
      </c>
      <c r="B5" s="2" t="s">
        <v>463</v>
      </c>
    </row>
    <row r="6" spans="1:2" x14ac:dyDescent="0.25">
      <c r="A6" s="3" t="s">
        <v>464</v>
      </c>
      <c r="B6" s="2" t="s">
        <v>465</v>
      </c>
    </row>
    <row r="7" spans="1:2" x14ac:dyDescent="0.25">
      <c r="A7" s="3" t="s">
        <v>466</v>
      </c>
      <c r="B7" s="2" t="s">
        <v>467</v>
      </c>
    </row>
    <row r="8" spans="1:2" x14ac:dyDescent="0.25">
      <c r="A8" s="3" t="s">
        <v>468</v>
      </c>
      <c r="B8" s="2" t="s">
        <v>469</v>
      </c>
    </row>
    <row r="9" spans="1:2" x14ac:dyDescent="0.25">
      <c r="A9" s="3" t="s">
        <v>470</v>
      </c>
      <c r="B9" s="2" t="s">
        <v>471</v>
      </c>
    </row>
    <row r="10" spans="1:2" x14ac:dyDescent="0.25">
      <c r="A10" s="3" t="s">
        <v>472</v>
      </c>
      <c r="B10" s="2" t="s">
        <v>473</v>
      </c>
    </row>
    <row r="11" spans="1:2" x14ac:dyDescent="0.25">
      <c r="A11" s="3" t="s">
        <v>474</v>
      </c>
      <c r="B11" s="2" t="s">
        <v>475</v>
      </c>
    </row>
    <row r="12" spans="1:2" x14ac:dyDescent="0.25">
      <c r="A12" s="3" t="s">
        <v>476</v>
      </c>
      <c r="B12" s="2" t="s">
        <v>477</v>
      </c>
    </row>
    <row r="13" spans="1:2" x14ac:dyDescent="0.25">
      <c r="A13" s="3" t="s">
        <v>478</v>
      </c>
      <c r="B13" s="2" t="s">
        <v>479</v>
      </c>
    </row>
    <row r="15" spans="1:2" ht="21" x14ac:dyDescent="0.35">
      <c r="A15" s="4" t="s">
        <v>480</v>
      </c>
    </row>
    <row r="16" spans="1:2" x14ac:dyDescent="0.25">
      <c r="A16" s="1" t="s">
        <v>463</v>
      </c>
      <c r="B16" s="1" t="s">
        <v>1</v>
      </c>
    </row>
    <row r="17" spans="1:2" x14ac:dyDescent="0.25">
      <c r="A17" s="3" t="s">
        <v>481</v>
      </c>
      <c r="B17" s="2" t="s">
        <v>482</v>
      </c>
    </row>
    <row r="18" spans="1:2" x14ac:dyDescent="0.25">
      <c r="A18" s="3" t="s">
        <v>483</v>
      </c>
      <c r="B18" s="2" t="s">
        <v>484</v>
      </c>
    </row>
    <row r="19" spans="1:2" x14ac:dyDescent="0.25">
      <c r="A19" s="3" t="s">
        <v>485</v>
      </c>
      <c r="B19" s="2" t="s">
        <v>486</v>
      </c>
    </row>
    <row r="20" spans="1:2" x14ac:dyDescent="0.25">
      <c r="A20" s="3" t="s">
        <v>487</v>
      </c>
      <c r="B20" s="2" t="s">
        <v>488</v>
      </c>
    </row>
    <row r="21" spans="1:2" x14ac:dyDescent="0.25">
      <c r="A21" s="3" t="s">
        <v>489</v>
      </c>
      <c r="B21" s="2" t="s">
        <v>490</v>
      </c>
    </row>
    <row r="22" spans="1:2" x14ac:dyDescent="0.25">
      <c r="A22" s="3" t="s">
        <v>491</v>
      </c>
      <c r="B22" s="2" t="s">
        <v>463</v>
      </c>
    </row>
    <row r="23" spans="1:2" x14ac:dyDescent="0.25">
      <c r="A23" s="3" t="s">
        <v>492</v>
      </c>
      <c r="B23" s="2" t="s">
        <v>463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881619-9AF4-4EB9-B138-AEB638231F26}"/>
</file>

<file path=customXml/itemProps2.xml><?xml version="1.0" encoding="utf-8"?>
<ds:datastoreItem xmlns:ds="http://schemas.openxmlformats.org/officeDocument/2006/customXml" ds:itemID="{CE69CF37-901C-4472-9416-E8E574E7D6CC}"/>
</file>

<file path=customXml/itemProps3.xml><?xml version="1.0" encoding="utf-8"?>
<ds:datastoreItem xmlns:ds="http://schemas.openxmlformats.org/officeDocument/2006/customXml" ds:itemID="{0A9173AC-379E-4AC1-839A-C19AE0E64AFC}"/>
</file>

<file path=customXml/itemProps4.xml><?xml version="1.0" encoding="utf-8"?>
<ds:datastoreItem xmlns:ds="http://schemas.openxmlformats.org/officeDocument/2006/customXml" ds:itemID="{9B86C00B-58E7-49DF-A3C8-F27FD8330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 of Contents</vt:lpstr>
      <vt:lpstr>Summary</vt:lpstr>
      <vt:lpstr>CapEx by WBS and CSA</vt:lpstr>
      <vt:lpstr>Plant in-Service Timing</vt:lpstr>
      <vt:lpstr>CC master listing</vt:lpstr>
      <vt:lpstr>email from B Shrum</vt:lpstr>
      <vt:lpstr>Scenario Data</vt:lpstr>
      <vt:lpstr>'CapEx by WBS and CSA'!Print_Titles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Seawell, Richard B</cp:lastModifiedBy>
  <dcterms:created xsi:type="dcterms:W3CDTF">2023-11-09T23:27:10Z</dcterms:created>
  <dcterms:modified xsi:type="dcterms:W3CDTF">2023-11-30T01:34:11Z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