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gulatory_Affairs\2018 Washington General Rate Case\Revenue Requirement\Workpapers\"/>
    </mc:Choice>
  </mc:AlternateContent>
  <bookViews>
    <workbookView xWindow="0" yWindow="0" windowWidth="23040" windowHeight="9980"/>
  </bookViews>
  <sheets>
    <sheet name="Summary" sheetId="5" r:id="rId1"/>
    <sheet name="Pension-Calc &amp; hist" sheetId="1" r:id="rId2"/>
    <sheet name="Pension-2018 YTD" sheetId="4" r:id="rId3"/>
    <sheet name="PAR" sheetId="2" r:id="rId4"/>
    <sheet name="OPEB-Calc &amp; hist" sheetId="6" r:id="rId5"/>
    <sheet name="OPEB-2018YTD" sheetId="7" r:id="rId6"/>
    <sheet name="WSPP" sheetId="9" r:id="rId7"/>
  </sheets>
  <externalReferences>
    <externalReference r:id="rId8"/>
  </externalReferences>
  <definedNames>
    <definedName name="_xlnm._FilterDatabase" localSheetId="4" hidden="1">'OPEB-Calc &amp; hist'!$G$22:$H$22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4" i="2" l="1"/>
  <c r="P195" i="2"/>
  <c r="G5" i="9" l="1"/>
  <c r="F5" i="9"/>
  <c r="E5" i="9"/>
  <c r="E16" i="9"/>
  <c r="F16" i="9"/>
  <c r="I16" i="9"/>
  <c r="H16" i="9"/>
  <c r="G16" i="9"/>
  <c r="J16" i="9"/>
  <c r="I5" i="9"/>
  <c r="H5" i="9"/>
  <c r="J19" i="9"/>
  <c r="J5" i="9"/>
  <c r="I17" i="9"/>
  <c r="H17" i="9"/>
  <c r="G17" i="9"/>
  <c r="F17" i="9"/>
  <c r="E17" i="9"/>
  <c r="E18" i="9" s="1"/>
  <c r="G18" i="9"/>
  <c r="G20" i="9" s="1"/>
  <c r="D33" i="5" s="1"/>
  <c r="J8" i="9"/>
  <c r="I8" i="9"/>
  <c r="I19" i="9" s="1"/>
  <c r="H8" i="9"/>
  <c r="H19" i="9" s="1"/>
  <c r="G8" i="9"/>
  <c r="G19" i="9" s="1"/>
  <c r="F8" i="9"/>
  <c r="F19" i="9" s="1"/>
  <c r="E8" i="9"/>
  <c r="E19" i="9" s="1"/>
  <c r="J6" i="9"/>
  <c r="J17" i="9" s="1"/>
  <c r="J18" i="9" s="1"/>
  <c r="I6" i="9"/>
  <c r="I7" i="9" s="1"/>
  <c r="I9" i="9" s="1"/>
  <c r="C35" i="5" s="1"/>
  <c r="H6" i="9"/>
  <c r="H7" i="9" s="1"/>
  <c r="H9" i="9" s="1"/>
  <c r="C34" i="5" s="1"/>
  <c r="G6" i="9"/>
  <c r="F6" i="9"/>
  <c r="J7" i="9" l="1"/>
  <c r="J9" i="9" s="1"/>
  <c r="C36" i="5" s="1"/>
  <c r="H18" i="9"/>
  <c r="J20" i="9"/>
  <c r="D36" i="5" s="1"/>
  <c r="I18" i="9"/>
  <c r="I20" i="9" s="1"/>
  <c r="D35" i="5" s="1"/>
  <c r="F18" i="9"/>
  <c r="F20" i="9" s="1"/>
  <c r="D32" i="5" s="1"/>
  <c r="F7" i="9"/>
  <c r="F9" i="9" s="1"/>
  <c r="C32" i="5" s="1"/>
  <c r="G7" i="9"/>
  <c r="G9" i="9" s="1"/>
  <c r="C33" i="5" s="1"/>
  <c r="E20" i="9"/>
  <c r="D31" i="5" s="1"/>
  <c r="H20" i="9"/>
  <c r="D34" i="5" s="1"/>
  <c r="C22" i="5" l="1"/>
  <c r="H16" i="6"/>
  <c r="I16" i="6"/>
  <c r="G16" i="6"/>
  <c r="F16" i="6"/>
  <c r="E16" i="6"/>
  <c r="J5" i="6"/>
  <c r="I5" i="6"/>
  <c r="H5" i="6"/>
  <c r="G5" i="6"/>
  <c r="F5" i="6"/>
  <c r="E5" i="6"/>
  <c r="M17" i="6"/>
  <c r="M16" i="6"/>
  <c r="M5" i="6"/>
  <c r="M6" i="6"/>
  <c r="D12" i="7"/>
  <c r="I17" i="6"/>
  <c r="H17" i="6"/>
  <c r="H18" i="6" s="1"/>
  <c r="G17" i="6"/>
  <c r="F17" i="6"/>
  <c r="E17" i="6"/>
  <c r="E18" i="6" s="1"/>
  <c r="J8" i="6"/>
  <c r="M22" i="6" s="1"/>
  <c r="I8" i="6"/>
  <c r="I19" i="6" s="1"/>
  <c r="H8" i="6"/>
  <c r="H19" i="6" s="1"/>
  <c r="G8" i="6"/>
  <c r="G19" i="6" s="1"/>
  <c r="F8" i="6"/>
  <c r="F19" i="6" s="1"/>
  <c r="E8" i="6"/>
  <c r="E19" i="6" s="1"/>
  <c r="M7" i="6"/>
  <c r="J7" i="6" s="1"/>
  <c r="J6" i="6"/>
  <c r="I6" i="6"/>
  <c r="I7" i="6" s="1"/>
  <c r="I9" i="6" s="1"/>
  <c r="H6" i="6"/>
  <c r="G6" i="6"/>
  <c r="F6" i="6"/>
  <c r="F16" i="1"/>
  <c r="J5" i="1"/>
  <c r="M11" i="1"/>
  <c r="M9" i="1"/>
  <c r="M6" i="1"/>
  <c r="M5" i="1"/>
  <c r="J6" i="1"/>
  <c r="D10" i="4"/>
  <c r="I18" i="6" l="1"/>
  <c r="I20" i="6" s="1"/>
  <c r="D22" i="5" s="1"/>
  <c r="G18" i="6"/>
  <c r="F18" i="6"/>
  <c r="F20" i="6" s="1"/>
  <c r="D19" i="5" s="1"/>
  <c r="H7" i="6"/>
  <c r="H9" i="6" s="1"/>
  <c r="C21" i="5" s="1"/>
  <c r="G7" i="6"/>
  <c r="G9" i="6" s="1"/>
  <c r="C20" i="5" s="1"/>
  <c r="F7" i="6"/>
  <c r="F9" i="6" s="1"/>
  <c r="C19" i="5" s="1"/>
  <c r="J9" i="6"/>
  <c r="M11" i="6"/>
  <c r="M8" i="6"/>
  <c r="M20" i="6"/>
  <c r="E20" i="6"/>
  <c r="D18" i="5" s="1"/>
  <c r="H20" i="6"/>
  <c r="D21" i="5" s="1"/>
  <c r="M9" i="6"/>
  <c r="G20" i="6"/>
  <c r="D20" i="5" s="1"/>
  <c r="M10" i="6" l="1"/>
  <c r="M12" i="6" s="1"/>
  <c r="C23" i="5" s="1"/>
  <c r="M20" i="1"/>
  <c r="I16" i="1"/>
  <c r="H16" i="1"/>
  <c r="G16" i="1"/>
  <c r="E16" i="1"/>
  <c r="J8" i="1"/>
  <c r="I8" i="1" l="1"/>
  <c r="H8" i="1" l="1"/>
  <c r="H19" i="1" l="1"/>
  <c r="I19" i="1"/>
  <c r="M22" i="1"/>
  <c r="G19" i="1"/>
  <c r="F19" i="1"/>
  <c r="E19" i="1"/>
  <c r="G8" i="1"/>
  <c r="F8" i="1"/>
  <c r="E8" i="1"/>
  <c r="M7" i="1" l="1"/>
  <c r="M8" i="1" s="1"/>
  <c r="M10" i="1" s="1"/>
  <c r="M12" i="1" s="1"/>
  <c r="O201" i="2"/>
  <c r="L236" i="2"/>
  <c r="L237" i="2"/>
  <c r="L238" i="2"/>
  <c r="L239" i="2"/>
  <c r="L240" i="2"/>
  <c r="L241" i="2"/>
  <c r="L229" i="2"/>
  <c r="L230" i="2"/>
  <c r="L231" i="2"/>
  <c r="L232" i="2"/>
  <c r="L233" i="2"/>
  <c r="L234" i="2"/>
  <c r="L235" i="2"/>
  <c r="P201" i="2"/>
  <c r="M18" i="6" s="1"/>
  <c r="J265" i="2"/>
  <c r="H265" i="2"/>
  <c r="F265" i="2"/>
  <c r="D265" i="2"/>
  <c r="K228" i="2"/>
  <c r="I228" i="2"/>
  <c r="J228" i="2" s="1"/>
  <c r="G228" i="2"/>
  <c r="E228" i="2"/>
  <c r="C228" i="2"/>
  <c r="D228" i="2" s="1"/>
  <c r="A228" i="2"/>
  <c r="L228" i="2" s="1"/>
  <c r="K227" i="2"/>
  <c r="I227" i="2"/>
  <c r="G227" i="2"/>
  <c r="E227" i="2"/>
  <c r="C227" i="2"/>
  <c r="A227" i="2"/>
  <c r="L227" i="2" s="1"/>
  <c r="K226" i="2"/>
  <c r="I226" i="2"/>
  <c r="G226" i="2"/>
  <c r="H226" i="2" s="1"/>
  <c r="E226" i="2"/>
  <c r="C226" i="2"/>
  <c r="D226" i="2" s="1"/>
  <c r="A226" i="2"/>
  <c r="L226" i="2" s="1"/>
  <c r="K225" i="2"/>
  <c r="I225" i="2"/>
  <c r="G225" i="2"/>
  <c r="E225" i="2"/>
  <c r="C225" i="2"/>
  <c r="A225" i="2"/>
  <c r="L225" i="2" s="1"/>
  <c r="K224" i="2"/>
  <c r="I224" i="2"/>
  <c r="G224" i="2"/>
  <c r="E224" i="2"/>
  <c r="C224" i="2"/>
  <c r="D224" i="2" s="1"/>
  <c r="A224" i="2"/>
  <c r="L224" i="2" s="1"/>
  <c r="K223" i="2"/>
  <c r="I223" i="2"/>
  <c r="G223" i="2"/>
  <c r="E223" i="2"/>
  <c r="C223" i="2"/>
  <c r="D223" i="2" s="1"/>
  <c r="A223" i="2"/>
  <c r="L223" i="2" s="1"/>
  <c r="K222" i="2"/>
  <c r="I222" i="2"/>
  <c r="G222" i="2"/>
  <c r="E222" i="2"/>
  <c r="C222" i="2"/>
  <c r="A222" i="2"/>
  <c r="L222" i="2" s="1"/>
  <c r="K221" i="2"/>
  <c r="I221" i="2"/>
  <c r="G221" i="2"/>
  <c r="E221" i="2"/>
  <c r="C221" i="2"/>
  <c r="D221" i="2" s="1"/>
  <c r="A221" i="2"/>
  <c r="L221" i="2" s="1"/>
  <c r="K220" i="2"/>
  <c r="I220" i="2"/>
  <c r="G220" i="2"/>
  <c r="E220" i="2"/>
  <c r="C220" i="2"/>
  <c r="D220" i="2" s="1"/>
  <c r="A220" i="2"/>
  <c r="L220" i="2" s="1"/>
  <c r="L219" i="2"/>
  <c r="K219" i="2"/>
  <c r="I219" i="2"/>
  <c r="G219" i="2"/>
  <c r="E219" i="2"/>
  <c r="C219" i="2"/>
  <c r="A219" i="2"/>
  <c r="K218" i="2"/>
  <c r="I218" i="2"/>
  <c r="J218" i="2" s="1"/>
  <c r="G218" i="2"/>
  <c r="E218" i="2"/>
  <c r="C218" i="2"/>
  <c r="D218" i="2" s="1"/>
  <c r="A218" i="2"/>
  <c r="L218" i="2" s="1"/>
  <c r="K217" i="2"/>
  <c r="I217" i="2"/>
  <c r="G217" i="2"/>
  <c r="E217" i="2"/>
  <c r="F217" i="2" s="1"/>
  <c r="C217" i="2"/>
  <c r="A217" i="2"/>
  <c r="L217" i="2" s="1"/>
  <c r="L216" i="2"/>
  <c r="K216" i="2"/>
  <c r="N218" i="2" s="1"/>
  <c r="I216" i="2"/>
  <c r="G216" i="2"/>
  <c r="E216" i="2"/>
  <c r="C216" i="2"/>
  <c r="A216" i="2"/>
  <c r="K215" i="2"/>
  <c r="I215" i="2"/>
  <c r="J215" i="2" s="1"/>
  <c r="G215" i="2"/>
  <c r="E215" i="2"/>
  <c r="F215" i="2" s="1"/>
  <c r="C215" i="2"/>
  <c r="D215" i="2" s="1"/>
  <c r="A215" i="2"/>
  <c r="L215" i="2" s="1"/>
  <c r="K214" i="2"/>
  <c r="I214" i="2"/>
  <c r="G214" i="2"/>
  <c r="E214" i="2"/>
  <c r="C214" i="2"/>
  <c r="D214" i="2" s="1"/>
  <c r="A214" i="2"/>
  <c r="L214" i="2" s="1"/>
  <c r="K213" i="2"/>
  <c r="I213" i="2"/>
  <c r="G213" i="2"/>
  <c r="E213" i="2"/>
  <c r="C213" i="2"/>
  <c r="A213" i="2"/>
  <c r="L213" i="2" s="1"/>
  <c r="K212" i="2"/>
  <c r="I212" i="2"/>
  <c r="G212" i="2"/>
  <c r="E212" i="2"/>
  <c r="C212" i="2"/>
  <c r="D212" i="2" s="1"/>
  <c r="A212" i="2"/>
  <c r="L212" i="2" s="1"/>
  <c r="K211" i="2"/>
  <c r="I211" i="2"/>
  <c r="G211" i="2"/>
  <c r="E211" i="2"/>
  <c r="F211" i="2" s="1"/>
  <c r="C211" i="2"/>
  <c r="A211" i="2"/>
  <c r="L211" i="2" s="1"/>
  <c r="K210" i="2"/>
  <c r="I210" i="2"/>
  <c r="G210" i="2"/>
  <c r="E210" i="2"/>
  <c r="C210" i="2"/>
  <c r="A210" i="2"/>
  <c r="L210" i="2" s="1"/>
  <c r="K209" i="2"/>
  <c r="I209" i="2"/>
  <c r="G209" i="2"/>
  <c r="E209" i="2"/>
  <c r="C209" i="2"/>
  <c r="A209" i="2"/>
  <c r="L209" i="2" s="1"/>
  <c r="L208" i="2"/>
  <c r="K208" i="2"/>
  <c r="I208" i="2"/>
  <c r="G208" i="2"/>
  <c r="H208" i="2" s="1"/>
  <c r="E208" i="2"/>
  <c r="F208" i="2" s="1"/>
  <c r="C208" i="2"/>
  <c r="D208" i="2" s="1"/>
  <c r="A208" i="2"/>
  <c r="K207" i="2"/>
  <c r="I207" i="2"/>
  <c r="G207" i="2"/>
  <c r="E207" i="2"/>
  <c r="C207" i="2"/>
  <c r="A207" i="2"/>
  <c r="L207" i="2" s="1"/>
  <c r="K206" i="2"/>
  <c r="I206" i="2"/>
  <c r="G206" i="2"/>
  <c r="E206" i="2"/>
  <c r="C206" i="2"/>
  <c r="A206" i="2"/>
  <c r="L206" i="2" s="1"/>
  <c r="K205" i="2"/>
  <c r="I205" i="2"/>
  <c r="G205" i="2"/>
  <c r="E205" i="2"/>
  <c r="C205" i="2"/>
  <c r="A205" i="2"/>
  <c r="L205" i="2" s="1"/>
  <c r="K204" i="2"/>
  <c r="I204" i="2"/>
  <c r="G204" i="2"/>
  <c r="E204" i="2"/>
  <c r="C204" i="2"/>
  <c r="A204" i="2"/>
  <c r="L204" i="2" s="1"/>
  <c r="K203" i="2"/>
  <c r="I203" i="2"/>
  <c r="G203" i="2"/>
  <c r="E203" i="2"/>
  <c r="C203" i="2"/>
  <c r="D203" i="2" s="1"/>
  <c r="A203" i="2"/>
  <c r="L203" i="2" s="1"/>
  <c r="K202" i="2"/>
  <c r="I202" i="2"/>
  <c r="G202" i="2"/>
  <c r="E202" i="2"/>
  <c r="C202" i="2"/>
  <c r="A202" i="2"/>
  <c r="L202" i="2" s="1"/>
  <c r="K201" i="2"/>
  <c r="I201" i="2"/>
  <c r="G201" i="2"/>
  <c r="E201" i="2"/>
  <c r="C201" i="2"/>
  <c r="A201" i="2"/>
  <c r="L201" i="2" s="1"/>
  <c r="K200" i="2"/>
  <c r="I200" i="2"/>
  <c r="G200" i="2"/>
  <c r="E200" i="2"/>
  <c r="C200" i="2"/>
  <c r="D200" i="2" s="1"/>
  <c r="A200" i="2"/>
  <c r="L200" i="2" s="1"/>
  <c r="K199" i="2"/>
  <c r="I199" i="2"/>
  <c r="G199" i="2"/>
  <c r="E199" i="2"/>
  <c r="C199" i="2"/>
  <c r="D199" i="2" s="1"/>
  <c r="A199" i="2"/>
  <c r="L199" i="2" s="1"/>
  <c r="K198" i="2"/>
  <c r="I198" i="2"/>
  <c r="G198" i="2"/>
  <c r="E198" i="2"/>
  <c r="C198" i="2"/>
  <c r="A198" i="2"/>
  <c r="L198" i="2" s="1"/>
  <c r="K197" i="2"/>
  <c r="I197" i="2"/>
  <c r="G197" i="2"/>
  <c r="E197" i="2"/>
  <c r="C197" i="2"/>
  <c r="D197" i="2" s="1"/>
  <c r="A197" i="2"/>
  <c r="L197" i="2" s="1"/>
  <c r="K196" i="2"/>
  <c r="I196" i="2"/>
  <c r="G196" i="2"/>
  <c r="E196" i="2"/>
  <c r="C196" i="2"/>
  <c r="A196" i="2"/>
  <c r="L196" i="2" s="1"/>
  <c r="K195" i="2"/>
  <c r="I195" i="2"/>
  <c r="G195" i="2"/>
  <c r="H195" i="2" s="1"/>
  <c r="E195" i="2"/>
  <c r="F195" i="2" s="1"/>
  <c r="C195" i="2"/>
  <c r="A195" i="2"/>
  <c r="L195" i="2" s="1"/>
  <c r="K194" i="2"/>
  <c r="I194" i="2"/>
  <c r="G194" i="2"/>
  <c r="E194" i="2"/>
  <c r="C194" i="2"/>
  <c r="A194" i="2"/>
  <c r="L194" i="2" s="1"/>
  <c r="K193" i="2"/>
  <c r="I193" i="2"/>
  <c r="G193" i="2"/>
  <c r="E193" i="2"/>
  <c r="C193" i="2"/>
  <c r="D193" i="2" s="1"/>
  <c r="A193" i="2"/>
  <c r="L193" i="2" s="1"/>
  <c r="K192" i="2"/>
  <c r="I192" i="2"/>
  <c r="G192" i="2"/>
  <c r="E192" i="2"/>
  <c r="C192" i="2"/>
  <c r="D192" i="2" s="1"/>
  <c r="A192" i="2"/>
  <c r="L192" i="2" s="1"/>
  <c r="K191" i="2"/>
  <c r="I191" i="2"/>
  <c r="G191" i="2"/>
  <c r="H191" i="2" s="1"/>
  <c r="E191" i="2"/>
  <c r="C191" i="2"/>
  <c r="A191" i="2"/>
  <c r="L191" i="2" s="1"/>
  <c r="K190" i="2"/>
  <c r="I190" i="2"/>
  <c r="G190" i="2"/>
  <c r="E190" i="2"/>
  <c r="C190" i="2"/>
  <c r="D190" i="2" s="1"/>
  <c r="A190" i="2"/>
  <c r="L190" i="2" s="1"/>
  <c r="K189" i="2"/>
  <c r="I189" i="2"/>
  <c r="J189" i="2" s="1"/>
  <c r="G189" i="2"/>
  <c r="E189" i="2"/>
  <c r="C189" i="2"/>
  <c r="D189" i="2" s="1"/>
  <c r="A189" i="2"/>
  <c r="L189" i="2" s="1"/>
  <c r="K188" i="2"/>
  <c r="I188" i="2"/>
  <c r="G188" i="2"/>
  <c r="E188" i="2"/>
  <c r="C188" i="2"/>
  <c r="D188" i="2" s="1"/>
  <c r="A188" i="2"/>
  <c r="L188" i="2" s="1"/>
  <c r="K187" i="2"/>
  <c r="I187" i="2"/>
  <c r="J187" i="2" s="1"/>
  <c r="G187" i="2"/>
  <c r="E187" i="2"/>
  <c r="C187" i="2"/>
  <c r="D187" i="2" s="1"/>
  <c r="A187" i="2"/>
  <c r="L187" i="2" s="1"/>
  <c r="K186" i="2"/>
  <c r="I186" i="2"/>
  <c r="G186" i="2"/>
  <c r="E186" i="2"/>
  <c r="C186" i="2"/>
  <c r="P197" i="2" s="1"/>
  <c r="F17" i="1" s="1"/>
  <c r="F18" i="1" s="1"/>
  <c r="F20" i="1" s="1"/>
  <c r="D6" i="5" s="1"/>
  <c r="A186" i="2"/>
  <c r="L186" i="2" s="1"/>
  <c r="K185" i="2"/>
  <c r="I185" i="2"/>
  <c r="J185" i="2" s="1"/>
  <c r="G185" i="2"/>
  <c r="E185" i="2"/>
  <c r="C185" i="2"/>
  <c r="D185" i="2" s="1"/>
  <c r="A185" i="2"/>
  <c r="L185" i="2" s="1"/>
  <c r="K184" i="2"/>
  <c r="I184" i="2"/>
  <c r="G184" i="2"/>
  <c r="E184" i="2"/>
  <c r="C184" i="2"/>
  <c r="D184" i="2" s="1"/>
  <c r="A184" i="2"/>
  <c r="L184" i="2" s="1"/>
  <c r="K183" i="2"/>
  <c r="I183" i="2"/>
  <c r="J183" i="2" s="1"/>
  <c r="G183" i="2"/>
  <c r="E183" i="2"/>
  <c r="F183" i="2" s="1"/>
  <c r="C183" i="2"/>
  <c r="D183" i="2" s="1"/>
  <c r="A183" i="2"/>
  <c r="L183" i="2" s="1"/>
  <c r="K182" i="2"/>
  <c r="I182" i="2"/>
  <c r="G182" i="2"/>
  <c r="E182" i="2"/>
  <c r="C182" i="2"/>
  <c r="D182" i="2" s="1"/>
  <c r="A182" i="2"/>
  <c r="L182" i="2" s="1"/>
  <c r="K181" i="2"/>
  <c r="I181" i="2"/>
  <c r="G181" i="2"/>
  <c r="E181" i="2"/>
  <c r="C181" i="2"/>
  <c r="D181" i="2" s="1"/>
  <c r="A181" i="2"/>
  <c r="L181" i="2" s="1"/>
  <c r="K180" i="2"/>
  <c r="I180" i="2"/>
  <c r="G180" i="2"/>
  <c r="E180" i="2"/>
  <c r="C180" i="2"/>
  <c r="A180" i="2"/>
  <c r="L180" i="2" s="1"/>
  <c r="K179" i="2"/>
  <c r="I179" i="2"/>
  <c r="G179" i="2"/>
  <c r="H179" i="2" s="1"/>
  <c r="E179" i="2"/>
  <c r="C179" i="2"/>
  <c r="D179" i="2" s="1"/>
  <c r="A179" i="2"/>
  <c r="L179" i="2" s="1"/>
  <c r="L178" i="2"/>
  <c r="K178" i="2"/>
  <c r="I178" i="2"/>
  <c r="G178" i="2"/>
  <c r="E178" i="2"/>
  <c r="C178" i="2"/>
  <c r="D178" i="2" s="1"/>
  <c r="A178" i="2"/>
  <c r="K177" i="2"/>
  <c r="I177" i="2"/>
  <c r="G177" i="2"/>
  <c r="E177" i="2"/>
  <c r="C177" i="2"/>
  <c r="D177" i="2" s="1"/>
  <c r="A177" i="2"/>
  <c r="L177" i="2" s="1"/>
  <c r="K176" i="2"/>
  <c r="I176" i="2"/>
  <c r="G176" i="2"/>
  <c r="E176" i="2"/>
  <c r="C176" i="2"/>
  <c r="D176" i="2" s="1"/>
  <c r="A176" i="2"/>
  <c r="L176" i="2" s="1"/>
  <c r="K175" i="2"/>
  <c r="I175" i="2"/>
  <c r="G175" i="2"/>
  <c r="E175" i="2"/>
  <c r="C175" i="2"/>
  <c r="A175" i="2"/>
  <c r="L175" i="2" s="1"/>
  <c r="K174" i="2"/>
  <c r="I174" i="2"/>
  <c r="G174" i="2"/>
  <c r="E174" i="2"/>
  <c r="C174" i="2"/>
  <c r="A174" i="2"/>
  <c r="L174" i="2" s="1"/>
  <c r="K173" i="2"/>
  <c r="I173" i="2"/>
  <c r="G173" i="2"/>
  <c r="E173" i="2"/>
  <c r="C173" i="2"/>
  <c r="A173" i="2"/>
  <c r="L173" i="2" s="1"/>
  <c r="K172" i="2"/>
  <c r="I172" i="2"/>
  <c r="G172" i="2"/>
  <c r="E172" i="2"/>
  <c r="C172" i="2"/>
  <c r="A172" i="2"/>
  <c r="L172" i="2" s="1"/>
  <c r="K171" i="2"/>
  <c r="I171" i="2"/>
  <c r="G171" i="2"/>
  <c r="E171" i="2"/>
  <c r="C171" i="2"/>
  <c r="A171" i="2"/>
  <c r="L171" i="2" s="1"/>
  <c r="K170" i="2"/>
  <c r="I170" i="2"/>
  <c r="G170" i="2"/>
  <c r="E170" i="2"/>
  <c r="C170" i="2"/>
  <c r="D170" i="2" s="1"/>
  <c r="A170" i="2"/>
  <c r="L170" i="2" s="1"/>
  <c r="K169" i="2"/>
  <c r="I169" i="2"/>
  <c r="G169" i="2"/>
  <c r="E169" i="2"/>
  <c r="C169" i="2"/>
  <c r="D169" i="2" s="1"/>
  <c r="A169" i="2"/>
  <c r="L169" i="2" s="1"/>
  <c r="K168" i="2"/>
  <c r="I168" i="2"/>
  <c r="G168" i="2"/>
  <c r="E168" i="2"/>
  <c r="C168" i="2"/>
  <c r="A168" i="2"/>
  <c r="L168" i="2" s="1"/>
  <c r="K167" i="2"/>
  <c r="I167" i="2"/>
  <c r="G167" i="2"/>
  <c r="E167" i="2"/>
  <c r="C167" i="2"/>
  <c r="A167" i="2"/>
  <c r="L167" i="2" s="1"/>
  <c r="K166" i="2"/>
  <c r="I166" i="2"/>
  <c r="G166" i="2"/>
  <c r="E166" i="2"/>
  <c r="C166" i="2"/>
  <c r="D166" i="2" s="1"/>
  <c r="A166" i="2"/>
  <c r="L166" i="2" s="1"/>
  <c r="K165" i="2"/>
  <c r="I165" i="2"/>
  <c r="G165" i="2"/>
  <c r="E165" i="2"/>
  <c r="C165" i="2"/>
  <c r="D165" i="2" s="1"/>
  <c r="A165" i="2"/>
  <c r="L165" i="2" s="1"/>
  <c r="K164" i="2"/>
  <c r="I164" i="2"/>
  <c r="G164" i="2"/>
  <c r="E164" i="2"/>
  <c r="C164" i="2"/>
  <c r="D164" i="2" s="1"/>
  <c r="A164" i="2"/>
  <c r="L164" i="2" s="1"/>
  <c r="K163" i="2"/>
  <c r="I163" i="2"/>
  <c r="G163" i="2"/>
  <c r="E163" i="2"/>
  <c r="F163" i="2" s="1"/>
  <c r="C163" i="2"/>
  <c r="A163" i="2"/>
  <c r="L163" i="2" s="1"/>
  <c r="K162" i="2"/>
  <c r="I162" i="2"/>
  <c r="G162" i="2"/>
  <c r="E162" i="2"/>
  <c r="C162" i="2"/>
  <c r="D162" i="2" s="1"/>
  <c r="A162" i="2"/>
  <c r="L162" i="2" s="1"/>
  <c r="K161" i="2"/>
  <c r="I161" i="2"/>
  <c r="G161" i="2"/>
  <c r="E161" i="2"/>
  <c r="C161" i="2"/>
  <c r="A161" i="2"/>
  <c r="L161" i="2" s="1"/>
  <c r="K160" i="2"/>
  <c r="I160" i="2"/>
  <c r="G160" i="2"/>
  <c r="E160" i="2"/>
  <c r="C160" i="2"/>
  <c r="D160" i="2" s="1"/>
  <c r="A160" i="2"/>
  <c r="L160" i="2" s="1"/>
  <c r="K159" i="2"/>
  <c r="I159" i="2"/>
  <c r="G159" i="2"/>
  <c r="E159" i="2"/>
  <c r="C159" i="2"/>
  <c r="D159" i="2" s="1"/>
  <c r="A159" i="2"/>
  <c r="L159" i="2" s="1"/>
  <c r="K158" i="2"/>
  <c r="I158" i="2"/>
  <c r="G158" i="2"/>
  <c r="E158" i="2"/>
  <c r="C158" i="2"/>
  <c r="D158" i="2" s="1"/>
  <c r="A158" i="2"/>
  <c r="L158" i="2" s="1"/>
  <c r="K157" i="2"/>
  <c r="I157" i="2"/>
  <c r="G157" i="2"/>
  <c r="E157" i="2"/>
  <c r="F157" i="2" s="1"/>
  <c r="C157" i="2"/>
  <c r="A157" i="2"/>
  <c r="L157" i="2" s="1"/>
  <c r="K156" i="2"/>
  <c r="I156" i="2"/>
  <c r="G156" i="2"/>
  <c r="E156" i="2"/>
  <c r="C156" i="2"/>
  <c r="A156" i="2"/>
  <c r="L156" i="2" s="1"/>
  <c r="K155" i="2"/>
  <c r="I155" i="2"/>
  <c r="G155" i="2"/>
  <c r="H155" i="2" s="1"/>
  <c r="E155" i="2"/>
  <c r="F155" i="2" s="1"/>
  <c r="C155" i="2"/>
  <c r="A155" i="2"/>
  <c r="L155" i="2" s="1"/>
  <c r="K154" i="2"/>
  <c r="I154" i="2"/>
  <c r="G154" i="2"/>
  <c r="E154" i="2"/>
  <c r="C154" i="2"/>
  <c r="D154" i="2" s="1"/>
  <c r="A154" i="2"/>
  <c r="L154" i="2" s="1"/>
  <c r="K153" i="2"/>
  <c r="I153" i="2"/>
  <c r="G153" i="2"/>
  <c r="E153" i="2"/>
  <c r="C153" i="2"/>
  <c r="D153" i="2" s="1"/>
  <c r="A153" i="2"/>
  <c r="L153" i="2" s="1"/>
  <c r="K152" i="2"/>
  <c r="I152" i="2"/>
  <c r="G152" i="2"/>
  <c r="E152" i="2"/>
  <c r="C152" i="2"/>
  <c r="A152" i="2"/>
  <c r="L152" i="2" s="1"/>
  <c r="K151" i="2"/>
  <c r="I151" i="2"/>
  <c r="G151" i="2"/>
  <c r="E151" i="2"/>
  <c r="C151" i="2"/>
  <c r="D151" i="2" s="1"/>
  <c r="A151" i="2"/>
  <c r="L151" i="2" s="1"/>
  <c r="K150" i="2"/>
  <c r="I150" i="2"/>
  <c r="G150" i="2"/>
  <c r="E150" i="2"/>
  <c r="C150" i="2"/>
  <c r="A150" i="2"/>
  <c r="L150" i="2" s="1"/>
  <c r="K149" i="2"/>
  <c r="I149" i="2"/>
  <c r="G149" i="2"/>
  <c r="E149" i="2"/>
  <c r="C149" i="2"/>
  <c r="A149" i="2"/>
  <c r="L149" i="2" s="1"/>
  <c r="K148" i="2"/>
  <c r="I148" i="2"/>
  <c r="G148" i="2"/>
  <c r="E148" i="2"/>
  <c r="C148" i="2"/>
  <c r="A148" i="2"/>
  <c r="L148" i="2" s="1"/>
  <c r="K147" i="2"/>
  <c r="I147" i="2"/>
  <c r="J147" i="2" s="1"/>
  <c r="G147" i="2"/>
  <c r="E147" i="2"/>
  <c r="C147" i="2"/>
  <c r="A147" i="2"/>
  <c r="L147" i="2" s="1"/>
  <c r="K146" i="2"/>
  <c r="I146" i="2"/>
  <c r="G146" i="2"/>
  <c r="E146" i="2"/>
  <c r="C146" i="2"/>
  <c r="D146" i="2" s="1"/>
  <c r="A146" i="2"/>
  <c r="L146" i="2" s="1"/>
  <c r="K145" i="2"/>
  <c r="I145" i="2"/>
  <c r="G145" i="2"/>
  <c r="E145" i="2"/>
  <c r="C145" i="2"/>
  <c r="D145" i="2" s="1"/>
  <c r="A145" i="2"/>
  <c r="L145" i="2" s="1"/>
  <c r="K144" i="2"/>
  <c r="I144" i="2"/>
  <c r="G144" i="2"/>
  <c r="E144" i="2"/>
  <c r="C144" i="2"/>
  <c r="D144" i="2" s="1"/>
  <c r="A144" i="2"/>
  <c r="L144" i="2" s="1"/>
  <c r="K143" i="2"/>
  <c r="I143" i="2"/>
  <c r="J143" i="2" s="1"/>
  <c r="G143" i="2"/>
  <c r="E143" i="2"/>
  <c r="C143" i="2"/>
  <c r="A143" i="2"/>
  <c r="L143" i="2" s="1"/>
  <c r="K142" i="2"/>
  <c r="I142" i="2"/>
  <c r="G142" i="2"/>
  <c r="E142" i="2"/>
  <c r="C142" i="2"/>
  <c r="A142" i="2"/>
  <c r="L142" i="2" s="1"/>
  <c r="K141" i="2"/>
  <c r="I141" i="2"/>
  <c r="G141" i="2"/>
  <c r="E141" i="2"/>
  <c r="C141" i="2"/>
  <c r="D141" i="2" s="1"/>
  <c r="A141" i="2"/>
  <c r="L141" i="2" s="1"/>
  <c r="K140" i="2"/>
  <c r="I140" i="2"/>
  <c r="G140" i="2"/>
  <c r="E140" i="2"/>
  <c r="F140" i="2" s="1"/>
  <c r="C140" i="2"/>
  <c r="A140" i="2"/>
  <c r="L140" i="2" s="1"/>
  <c r="K139" i="2"/>
  <c r="I139" i="2"/>
  <c r="G139" i="2"/>
  <c r="E139" i="2"/>
  <c r="C139" i="2"/>
  <c r="D139" i="2" s="1"/>
  <c r="A139" i="2"/>
  <c r="L139" i="2" s="1"/>
  <c r="K138" i="2"/>
  <c r="I138" i="2"/>
  <c r="G138" i="2"/>
  <c r="E138" i="2"/>
  <c r="C138" i="2"/>
  <c r="A138" i="2"/>
  <c r="L138" i="2" s="1"/>
  <c r="K137" i="2"/>
  <c r="I137" i="2"/>
  <c r="G137" i="2"/>
  <c r="E137" i="2"/>
  <c r="C137" i="2"/>
  <c r="A137" i="2"/>
  <c r="K136" i="2"/>
  <c r="I136" i="2"/>
  <c r="G136" i="2"/>
  <c r="E136" i="2"/>
  <c r="C136" i="2"/>
  <c r="D136" i="2" s="1"/>
  <c r="A136" i="2"/>
  <c r="K135" i="2"/>
  <c r="I135" i="2"/>
  <c r="G135" i="2"/>
  <c r="E135" i="2"/>
  <c r="C135" i="2"/>
  <c r="A135" i="2"/>
  <c r="K134" i="2"/>
  <c r="I134" i="2"/>
  <c r="G134" i="2"/>
  <c r="E134" i="2"/>
  <c r="C134" i="2"/>
  <c r="D134" i="2" s="1"/>
  <c r="A134" i="2"/>
  <c r="K133" i="2"/>
  <c r="I133" i="2"/>
  <c r="G133" i="2"/>
  <c r="E133" i="2"/>
  <c r="C133" i="2"/>
  <c r="A133" i="2"/>
  <c r="K132" i="2"/>
  <c r="I132" i="2"/>
  <c r="G132" i="2"/>
  <c r="E132" i="2"/>
  <c r="C132" i="2"/>
  <c r="D132" i="2" s="1"/>
  <c r="A132" i="2"/>
  <c r="K131" i="2"/>
  <c r="I131" i="2"/>
  <c r="G131" i="2"/>
  <c r="E131" i="2"/>
  <c r="C131" i="2"/>
  <c r="A131" i="2"/>
  <c r="K130" i="2"/>
  <c r="I130" i="2"/>
  <c r="G130" i="2"/>
  <c r="E130" i="2"/>
  <c r="C130" i="2"/>
  <c r="D130" i="2" s="1"/>
  <c r="A130" i="2"/>
  <c r="K129" i="2"/>
  <c r="I129" i="2"/>
  <c r="G129" i="2"/>
  <c r="E129" i="2"/>
  <c r="C129" i="2"/>
  <c r="A129" i="2"/>
  <c r="K128" i="2"/>
  <c r="I128" i="2"/>
  <c r="G128" i="2"/>
  <c r="E128" i="2"/>
  <c r="C128" i="2"/>
  <c r="D128" i="2" s="1"/>
  <c r="A128" i="2"/>
  <c r="K127" i="2"/>
  <c r="I127" i="2"/>
  <c r="G127" i="2"/>
  <c r="E127" i="2"/>
  <c r="C127" i="2"/>
  <c r="A127" i="2"/>
  <c r="K126" i="2"/>
  <c r="I126" i="2"/>
  <c r="G126" i="2"/>
  <c r="E126" i="2"/>
  <c r="C126" i="2"/>
  <c r="A126" i="2"/>
  <c r="K125" i="2"/>
  <c r="I125" i="2"/>
  <c r="G125" i="2"/>
  <c r="E125" i="2"/>
  <c r="C125" i="2"/>
  <c r="A125" i="2"/>
  <c r="K124" i="2"/>
  <c r="I124" i="2"/>
  <c r="G124" i="2"/>
  <c r="E124" i="2"/>
  <c r="C124" i="2"/>
  <c r="A124" i="2"/>
  <c r="K123" i="2"/>
  <c r="I123" i="2"/>
  <c r="G123" i="2"/>
  <c r="E123" i="2"/>
  <c r="C123" i="2"/>
  <c r="A123" i="2"/>
  <c r="K122" i="2"/>
  <c r="I122" i="2"/>
  <c r="G122" i="2"/>
  <c r="E122" i="2"/>
  <c r="C122" i="2"/>
  <c r="D122" i="2" s="1"/>
  <c r="A122" i="2"/>
  <c r="K121" i="2"/>
  <c r="I121" i="2"/>
  <c r="G121" i="2"/>
  <c r="E121" i="2"/>
  <c r="C121" i="2"/>
  <c r="A121" i="2"/>
  <c r="K120" i="2"/>
  <c r="I120" i="2"/>
  <c r="G120" i="2"/>
  <c r="E120" i="2"/>
  <c r="C120" i="2"/>
  <c r="D120" i="2" s="1"/>
  <c r="A120" i="2"/>
  <c r="K119" i="2"/>
  <c r="I119" i="2"/>
  <c r="G119" i="2"/>
  <c r="E119" i="2"/>
  <c r="C119" i="2"/>
  <c r="A119" i="2"/>
  <c r="K118" i="2"/>
  <c r="I118" i="2"/>
  <c r="G118" i="2"/>
  <c r="E118" i="2"/>
  <c r="C118" i="2"/>
  <c r="D118" i="2" s="1"/>
  <c r="A118" i="2"/>
  <c r="K117" i="2"/>
  <c r="I117" i="2"/>
  <c r="G117" i="2"/>
  <c r="E117" i="2"/>
  <c r="C117" i="2"/>
  <c r="A117" i="2"/>
  <c r="K116" i="2"/>
  <c r="I116" i="2"/>
  <c r="G116" i="2"/>
  <c r="E116" i="2"/>
  <c r="C116" i="2"/>
  <c r="D116" i="2" s="1"/>
  <c r="A116" i="2"/>
  <c r="K115" i="2"/>
  <c r="I115" i="2"/>
  <c r="G115" i="2"/>
  <c r="E115" i="2"/>
  <c r="C115" i="2"/>
  <c r="A115" i="2"/>
  <c r="K114" i="2"/>
  <c r="I114" i="2"/>
  <c r="G114" i="2"/>
  <c r="E114" i="2"/>
  <c r="C114" i="2"/>
  <c r="D114" i="2" s="1"/>
  <c r="A114" i="2"/>
  <c r="K113" i="2"/>
  <c r="I113" i="2"/>
  <c r="G113" i="2"/>
  <c r="E113" i="2"/>
  <c r="C113" i="2"/>
  <c r="A113" i="2"/>
  <c r="K112" i="2"/>
  <c r="I112" i="2"/>
  <c r="G112" i="2"/>
  <c r="E112" i="2"/>
  <c r="C112" i="2"/>
  <c r="D112" i="2" s="1"/>
  <c r="A112" i="2"/>
  <c r="K111" i="2"/>
  <c r="I111" i="2"/>
  <c r="G111" i="2"/>
  <c r="E111" i="2"/>
  <c r="C111" i="2"/>
  <c r="A111" i="2"/>
  <c r="K110" i="2"/>
  <c r="I110" i="2"/>
  <c r="G110" i="2"/>
  <c r="E110" i="2"/>
  <c r="C110" i="2"/>
  <c r="D110" i="2" s="1"/>
  <c r="A110" i="2"/>
  <c r="K109" i="2"/>
  <c r="I109" i="2"/>
  <c r="G109" i="2"/>
  <c r="E109" i="2"/>
  <c r="C109" i="2"/>
  <c r="A109" i="2"/>
  <c r="K108" i="2"/>
  <c r="I108" i="2"/>
  <c r="G108" i="2"/>
  <c r="E108" i="2"/>
  <c r="C108" i="2"/>
  <c r="D108" i="2" s="1"/>
  <c r="A108" i="2"/>
  <c r="K107" i="2"/>
  <c r="I107" i="2"/>
  <c r="G107" i="2"/>
  <c r="E107" i="2"/>
  <c r="C107" i="2"/>
  <c r="A107" i="2"/>
  <c r="K106" i="2"/>
  <c r="I106" i="2"/>
  <c r="G106" i="2"/>
  <c r="E106" i="2"/>
  <c r="C106" i="2"/>
  <c r="D106" i="2" s="1"/>
  <c r="A106" i="2"/>
  <c r="K105" i="2"/>
  <c r="I105" i="2"/>
  <c r="G105" i="2"/>
  <c r="E105" i="2"/>
  <c r="C105" i="2"/>
  <c r="D105" i="2" s="1"/>
  <c r="A105" i="2"/>
  <c r="K104" i="2"/>
  <c r="I104" i="2"/>
  <c r="G104" i="2"/>
  <c r="E104" i="2"/>
  <c r="C104" i="2"/>
  <c r="D104" i="2" s="1"/>
  <c r="A104" i="2"/>
  <c r="K103" i="2"/>
  <c r="I103" i="2"/>
  <c r="G103" i="2"/>
  <c r="E103" i="2"/>
  <c r="C103" i="2"/>
  <c r="D103" i="2" s="1"/>
  <c r="A103" i="2"/>
  <c r="K102" i="2"/>
  <c r="I102" i="2"/>
  <c r="G102" i="2"/>
  <c r="E102" i="2"/>
  <c r="C102" i="2"/>
  <c r="D102" i="2" s="1"/>
  <c r="A102" i="2"/>
  <c r="K101" i="2"/>
  <c r="I101" i="2"/>
  <c r="G101" i="2"/>
  <c r="E101" i="2"/>
  <c r="C101" i="2"/>
  <c r="D101" i="2" s="1"/>
  <c r="A101" i="2"/>
  <c r="K100" i="2"/>
  <c r="I100" i="2"/>
  <c r="G100" i="2"/>
  <c r="E100" i="2"/>
  <c r="C100" i="2"/>
  <c r="A100" i="2"/>
  <c r="K99" i="2"/>
  <c r="I99" i="2"/>
  <c r="G99" i="2"/>
  <c r="E99" i="2"/>
  <c r="C99" i="2"/>
  <c r="D99" i="2" s="1"/>
  <c r="A99" i="2"/>
  <c r="K98" i="2"/>
  <c r="I98" i="2"/>
  <c r="G98" i="2"/>
  <c r="E98" i="2"/>
  <c r="C98" i="2"/>
  <c r="A98" i="2"/>
  <c r="K97" i="2"/>
  <c r="I97" i="2"/>
  <c r="G97" i="2"/>
  <c r="E97" i="2"/>
  <c r="C97" i="2"/>
  <c r="D97" i="2" s="1"/>
  <c r="A97" i="2"/>
  <c r="K96" i="2"/>
  <c r="I96" i="2"/>
  <c r="G96" i="2"/>
  <c r="E96" i="2"/>
  <c r="C96" i="2"/>
  <c r="D96" i="2" s="1"/>
  <c r="A96" i="2"/>
  <c r="K95" i="2"/>
  <c r="I95" i="2"/>
  <c r="G95" i="2"/>
  <c r="E95" i="2"/>
  <c r="C95" i="2"/>
  <c r="D95" i="2" s="1"/>
  <c r="A95" i="2"/>
  <c r="K94" i="2"/>
  <c r="I94" i="2"/>
  <c r="G94" i="2"/>
  <c r="E94" i="2"/>
  <c r="C94" i="2"/>
  <c r="D94" i="2" s="1"/>
  <c r="A94" i="2"/>
  <c r="K93" i="2"/>
  <c r="I93" i="2"/>
  <c r="G93" i="2"/>
  <c r="E93" i="2"/>
  <c r="C93" i="2"/>
  <c r="D93" i="2" s="1"/>
  <c r="A93" i="2"/>
  <c r="K92" i="2"/>
  <c r="I92" i="2"/>
  <c r="G92" i="2"/>
  <c r="E92" i="2"/>
  <c r="C92" i="2"/>
  <c r="A92" i="2"/>
  <c r="K91" i="2"/>
  <c r="I91" i="2"/>
  <c r="G91" i="2"/>
  <c r="E91" i="2"/>
  <c r="C91" i="2"/>
  <c r="A91" i="2"/>
  <c r="K90" i="2"/>
  <c r="I90" i="2"/>
  <c r="G90" i="2"/>
  <c r="E90" i="2"/>
  <c r="F90" i="2" s="1"/>
  <c r="C90" i="2"/>
  <c r="A90" i="2"/>
  <c r="K89" i="2"/>
  <c r="I89" i="2"/>
  <c r="G89" i="2"/>
  <c r="E89" i="2"/>
  <c r="C89" i="2"/>
  <c r="D89" i="2" s="1"/>
  <c r="A89" i="2"/>
  <c r="K88" i="2"/>
  <c r="I88" i="2"/>
  <c r="G88" i="2"/>
  <c r="E88" i="2"/>
  <c r="C88" i="2"/>
  <c r="D88" i="2" s="1"/>
  <c r="A88" i="2"/>
  <c r="K87" i="2"/>
  <c r="I87" i="2"/>
  <c r="G87" i="2"/>
  <c r="E87" i="2"/>
  <c r="C87" i="2"/>
  <c r="A87" i="2"/>
  <c r="K86" i="2"/>
  <c r="I86" i="2"/>
  <c r="G86" i="2"/>
  <c r="E86" i="2"/>
  <c r="C86" i="2"/>
  <c r="D86" i="2" s="1"/>
  <c r="A86" i="2"/>
  <c r="K85" i="2"/>
  <c r="I85" i="2"/>
  <c r="G85" i="2"/>
  <c r="E85" i="2"/>
  <c r="C85" i="2"/>
  <c r="A85" i="2"/>
  <c r="K84" i="2"/>
  <c r="I84" i="2"/>
  <c r="G84" i="2"/>
  <c r="E84" i="2"/>
  <c r="C84" i="2"/>
  <c r="A84" i="2"/>
  <c r="K83" i="2"/>
  <c r="I83" i="2"/>
  <c r="G83" i="2"/>
  <c r="E83" i="2"/>
  <c r="C83" i="2"/>
  <c r="D83" i="2" s="1"/>
  <c r="A83" i="2"/>
  <c r="K82" i="2"/>
  <c r="I82" i="2"/>
  <c r="G82" i="2"/>
  <c r="E82" i="2"/>
  <c r="C82" i="2"/>
  <c r="A82" i="2"/>
  <c r="K81" i="2"/>
  <c r="I81" i="2"/>
  <c r="G81" i="2"/>
  <c r="E81" i="2"/>
  <c r="C81" i="2"/>
  <c r="D81" i="2" s="1"/>
  <c r="A81" i="2"/>
  <c r="K80" i="2"/>
  <c r="I80" i="2"/>
  <c r="G80" i="2"/>
  <c r="H80" i="2" s="1"/>
  <c r="E80" i="2"/>
  <c r="C80" i="2"/>
  <c r="D80" i="2" s="1"/>
  <c r="A80" i="2"/>
  <c r="K79" i="2"/>
  <c r="I79" i="2"/>
  <c r="G79" i="2"/>
  <c r="E79" i="2"/>
  <c r="C79" i="2"/>
  <c r="D79" i="2" s="1"/>
  <c r="A79" i="2"/>
  <c r="K78" i="2"/>
  <c r="I78" i="2"/>
  <c r="G78" i="2"/>
  <c r="E78" i="2"/>
  <c r="C78" i="2"/>
  <c r="D78" i="2" s="1"/>
  <c r="A78" i="2"/>
  <c r="K77" i="2"/>
  <c r="I77" i="2"/>
  <c r="G77" i="2"/>
  <c r="E77" i="2"/>
  <c r="C77" i="2"/>
  <c r="D77" i="2" s="1"/>
  <c r="A77" i="2"/>
  <c r="K76" i="2"/>
  <c r="I76" i="2"/>
  <c r="G76" i="2"/>
  <c r="E76" i="2"/>
  <c r="C76" i="2"/>
  <c r="A76" i="2"/>
  <c r="K75" i="2"/>
  <c r="I75" i="2"/>
  <c r="G75" i="2"/>
  <c r="E75" i="2"/>
  <c r="C75" i="2"/>
  <c r="D75" i="2" s="1"/>
  <c r="A75" i="2"/>
  <c r="K74" i="2"/>
  <c r="I74" i="2"/>
  <c r="G74" i="2"/>
  <c r="H74" i="2" s="1"/>
  <c r="E74" i="2"/>
  <c r="C74" i="2"/>
  <c r="D74" i="2" s="1"/>
  <c r="A74" i="2"/>
  <c r="K73" i="2"/>
  <c r="I73" i="2"/>
  <c r="G73" i="2"/>
  <c r="E73" i="2"/>
  <c r="C73" i="2"/>
  <c r="D73" i="2" s="1"/>
  <c r="A73" i="2"/>
  <c r="K72" i="2"/>
  <c r="I72" i="2"/>
  <c r="G72" i="2"/>
  <c r="E72" i="2"/>
  <c r="C72" i="2"/>
  <c r="D72" i="2" s="1"/>
  <c r="A72" i="2"/>
  <c r="K71" i="2"/>
  <c r="I71" i="2"/>
  <c r="G71" i="2"/>
  <c r="E71" i="2"/>
  <c r="C71" i="2"/>
  <c r="D71" i="2" s="1"/>
  <c r="A71" i="2"/>
  <c r="K70" i="2"/>
  <c r="I70" i="2"/>
  <c r="G70" i="2"/>
  <c r="E70" i="2"/>
  <c r="C70" i="2"/>
  <c r="D70" i="2" s="1"/>
  <c r="A70" i="2"/>
  <c r="K69" i="2"/>
  <c r="I69" i="2"/>
  <c r="G69" i="2"/>
  <c r="E69" i="2"/>
  <c r="C69" i="2"/>
  <c r="D69" i="2" s="1"/>
  <c r="A69" i="2"/>
  <c r="K68" i="2"/>
  <c r="I68" i="2"/>
  <c r="G68" i="2"/>
  <c r="E68" i="2"/>
  <c r="C68" i="2"/>
  <c r="A68" i="2"/>
  <c r="K67" i="2"/>
  <c r="I67" i="2"/>
  <c r="G67" i="2"/>
  <c r="E67" i="2"/>
  <c r="C67" i="2"/>
  <c r="D67" i="2" s="1"/>
  <c r="A67" i="2"/>
  <c r="K66" i="2"/>
  <c r="I66" i="2"/>
  <c r="G66" i="2"/>
  <c r="E66" i="2"/>
  <c r="F66" i="2" s="1"/>
  <c r="C66" i="2"/>
  <c r="D66" i="2" s="1"/>
  <c r="A66" i="2"/>
  <c r="K65" i="2"/>
  <c r="K265" i="2" s="1"/>
  <c r="I65" i="2"/>
  <c r="I265" i="2" s="1"/>
  <c r="G65" i="2"/>
  <c r="G265" i="2" s="1"/>
  <c r="E65" i="2"/>
  <c r="E265" i="2" s="1"/>
  <c r="C65" i="2"/>
  <c r="C265" i="2" s="1"/>
  <c r="C64" i="2"/>
  <c r="K54" i="2"/>
  <c r="I54" i="2"/>
  <c r="G54" i="2"/>
  <c r="E54" i="2"/>
  <c r="C54" i="2"/>
  <c r="D54" i="2" s="1"/>
  <c r="K53" i="2"/>
  <c r="I53" i="2"/>
  <c r="J53" i="2" s="1"/>
  <c r="G53" i="2"/>
  <c r="H53" i="2" s="1"/>
  <c r="E53" i="2"/>
  <c r="F53" i="2" s="1"/>
  <c r="C53" i="2"/>
  <c r="D53" i="2" s="1"/>
  <c r="K51" i="2"/>
  <c r="I51" i="2"/>
  <c r="J51" i="2" s="1"/>
  <c r="G51" i="2"/>
  <c r="E51" i="2"/>
  <c r="C51" i="2"/>
  <c r="D51" i="2" s="1"/>
  <c r="K50" i="2"/>
  <c r="I50" i="2"/>
  <c r="G50" i="2"/>
  <c r="E50" i="2"/>
  <c r="C50" i="2"/>
  <c r="D50" i="2" s="1"/>
  <c r="K49" i="2"/>
  <c r="I49" i="2"/>
  <c r="G49" i="2"/>
  <c r="E49" i="2"/>
  <c r="C49" i="2"/>
  <c r="K48" i="2"/>
  <c r="I48" i="2"/>
  <c r="G48" i="2"/>
  <c r="E48" i="2"/>
  <c r="C48" i="2"/>
  <c r="D48" i="2" s="1"/>
  <c r="K47" i="2"/>
  <c r="I47" i="2"/>
  <c r="G47" i="2"/>
  <c r="E47" i="2"/>
  <c r="C47" i="2"/>
  <c r="K46" i="2"/>
  <c r="I46" i="2"/>
  <c r="G46" i="2"/>
  <c r="E46" i="2"/>
  <c r="C46" i="2"/>
  <c r="D46" i="2" s="1"/>
  <c r="K45" i="2"/>
  <c r="I45" i="2"/>
  <c r="G45" i="2"/>
  <c r="E45" i="2"/>
  <c r="C45" i="2"/>
  <c r="D45" i="2" s="1"/>
  <c r="K44" i="2"/>
  <c r="I44" i="2"/>
  <c r="G44" i="2"/>
  <c r="E44" i="2"/>
  <c r="F44" i="2" s="1"/>
  <c r="C44" i="2"/>
  <c r="D44" i="2" s="1"/>
  <c r="K43" i="2"/>
  <c r="I43" i="2"/>
  <c r="J43" i="2" s="1"/>
  <c r="G43" i="2"/>
  <c r="E43" i="2"/>
  <c r="C43" i="2"/>
  <c r="K42" i="2"/>
  <c r="I42" i="2"/>
  <c r="G42" i="2"/>
  <c r="E42" i="2"/>
  <c r="C42" i="2"/>
  <c r="D42" i="2" s="1"/>
  <c r="K41" i="2"/>
  <c r="I41" i="2"/>
  <c r="G41" i="2"/>
  <c r="E41" i="2"/>
  <c r="C41" i="2"/>
  <c r="D41" i="2" s="1"/>
  <c r="K40" i="2"/>
  <c r="I40" i="2"/>
  <c r="G40" i="2"/>
  <c r="E40" i="2"/>
  <c r="C40" i="2"/>
  <c r="D40" i="2" s="1"/>
  <c r="K39" i="2"/>
  <c r="I39" i="2"/>
  <c r="G39" i="2"/>
  <c r="E39" i="2"/>
  <c r="C39" i="2"/>
  <c r="K36" i="2"/>
  <c r="I36" i="2"/>
  <c r="G36" i="2"/>
  <c r="E36" i="2"/>
  <c r="C36" i="2"/>
  <c r="K35" i="2"/>
  <c r="I35" i="2"/>
  <c r="G35" i="2"/>
  <c r="E35" i="2"/>
  <c r="C35" i="2"/>
  <c r="K34" i="2"/>
  <c r="I34" i="2"/>
  <c r="G34" i="2"/>
  <c r="E34" i="2"/>
  <c r="C34" i="2"/>
  <c r="D34" i="2" s="1"/>
  <c r="K33" i="2"/>
  <c r="I33" i="2"/>
  <c r="G33" i="2"/>
  <c r="E33" i="2"/>
  <c r="C33" i="2"/>
  <c r="K32" i="2"/>
  <c r="I32" i="2"/>
  <c r="G32" i="2"/>
  <c r="E32" i="2"/>
  <c r="C32" i="2"/>
  <c r="K31" i="2"/>
  <c r="I31" i="2"/>
  <c r="G31" i="2"/>
  <c r="E31" i="2"/>
  <c r="C31" i="2"/>
  <c r="D31" i="2" s="1"/>
  <c r="K30" i="2"/>
  <c r="I30" i="2"/>
  <c r="G30" i="2"/>
  <c r="E30" i="2"/>
  <c r="C30" i="2"/>
  <c r="D30" i="2" s="1"/>
  <c r="K29" i="2"/>
  <c r="I29" i="2"/>
  <c r="J29" i="2" s="1"/>
  <c r="G29" i="2"/>
  <c r="E29" i="2"/>
  <c r="C29" i="2"/>
  <c r="K28" i="2"/>
  <c r="I28" i="2"/>
  <c r="G28" i="2"/>
  <c r="E28" i="2"/>
  <c r="C28" i="2"/>
  <c r="K27" i="2"/>
  <c r="J27" i="2" s="1"/>
  <c r="I27" i="2"/>
  <c r="G27" i="2"/>
  <c r="E27" i="2"/>
  <c r="C27" i="2"/>
  <c r="K26" i="2"/>
  <c r="I26" i="2"/>
  <c r="G26" i="2"/>
  <c r="E26" i="2"/>
  <c r="C26" i="2"/>
  <c r="D26" i="2" s="1"/>
  <c r="K25" i="2"/>
  <c r="I25" i="2"/>
  <c r="G25" i="2"/>
  <c r="E25" i="2"/>
  <c r="C25" i="2"/>
  <c r="A25" i="2"/>
  <c r="K24" i="2"/>
  <c r="I24" i="2"/>
  <c r="G24" i="2"/>
  <c r="E24" i="2"/>
  <c r="C24" i="2"/>
  <c r="K21" i="2"/>
  <c r="I21" i="2"/>
  <c r="G21" i="2"/>
  <c r="E21" i="2"/>
  <c r="C21" i="2"/>
  <c r="A21" i="2"/>
  <c r="K20" i="2"/>
  <c r="I20" i="2"/>
  <c r="G20" i="2"/>
  <c r="E20" i="2"/>
  <c r="C20" i="2"/>
  <c r="D20" i="2" s="1"/>
  <c r="A20" i="2"/>
  <c r="A50" i="2" s="1"/>
  <c r="K19" i="2"/>
  <c r="I19" i="2"/>
  <c r="G19" i="2"/>
  <c r="E19" i="2"/>
  <c r="C19" i="2"/>
  <c r="A19" i="2"/>
  <c r="A34" i="2" s="1"/>
  <c r="K18" i="2"/>
  <c r="I18" i="2"/>
  <c r="G18" i="2"/>
  <c r="E18" i="2"/>
  <c r="C18" i="2"/>
  <c r="D18" i="2" s="1"/>
  <c r="A18" i="2"/>
  <c r="A48" i="2" s="1"/>
  <c r="K17" i="2"/>
  <c r="I17" i="2"/>
  <c r="J17" i="2" s="1"/>
  <c r="G17" i="2"/>
  <c r="E17" i="2"/>
  <c r="F17" i="2" s="1"/>
  <c r="C17" i="2"/>
  <c r="A17" i="2"/>
  <c r="A32" i="2" s="1"/>
  <c r="K16" i="2"/>
  <c r="I16" i="2"/>
  <c r="G16" i="2"/>
  <c r="E16" i="2"/>
  <c r="C16" i="2"/>
  <c r="D16" i="2" s="1"/>
  <c r="A16" i="2"/>
  <c r="A46" i="2" s="1"/>
  <c r="K15" i="2"/>
  <c r="I15" i="2"/>
  <c r="G15" i="2"/>
  <c r="E15" i="2"/>
  <c r="C15" i="2"/>
  <c r="A15" i="2"/>
  <c r="A45" i="2" s="1"/>
  <c r="K14" i="2"/>
  <c r="I14" i="2"/>
  <c r="G14" i="2"/>
  <c r="E14" i="2"/>
  <c r="C14" i="2"/>
  <c r="D14" i="2" s="1"/>
  <c r="A14" i="2"/>
  <c r="A44" i="2" s="1"/>
  <c r="K13" i="2"/>
  <c r="I13" i="2"/>
  <c r="J13" i="2" s="1"/>
  <c r="G13" i="2"/>
  <c r="E13" i="2"/>
  <c r="F13" i="2" s="1"/>
  <c r="C13" i="2"/>
  <c r="A13" i="2"/>
  <c r="A28" i="2" s="1"/>
  <c r="K12" i="2"/>
  <c r="I12" i="2"/>
  <c r="G12" i="2"/>
  <c r="E12" i="2"/>
  <c r="C12" i="2"/>
  <c r="A12" i="2"/>
  <c r="A42" i="2" s="1"/>
  <c r="K11" i="2"/>
  <c r="I11" i="2"/>
  <c r="J11" i="2" s="1"/>
  <c r="G11" i="2"/>
  <c r="E11" i="2"/>
  <c r="F11" i="2" s="1"/>
  <c r="C11" i="2"/>
  <c r="A11" i="2"/>
  <c r="A26" i="2" s="1"/>
  <c r="K10" i="2"/>
  <c r="I10" i="2"/>
  <c r="G10" i="2"/>
  <c r="E10" i="2"/>
  <c r="C10" i="2"/>
  <c r="A10" i="2"/>
  <c r="A40" i="2" s="1"/>
  <c r="K9" i="2"/>
  <c r="I9" i="2"/>
  <c r="J9" i="2" s="1"/>
  <c r="G9" i="2"/>
  <c r="E9" i="2"/>
  <c r="C9" i="2"/>
  <c r="A9" i="2"/>
  <c r="A3" i="2"/>
  <c r="J18" i="6" l="1"/>
  <c r="J20" i="6" s="1"/>
  <c r="M19" i="6"/>
  <c r="M21" i="6" s="1"/>
  <c r="M23" i="6" s="1"/>
  <c r="D23" i="5" s="1"/>
  <c r="M18" i="1"/>
  <c r="F36" i="2"/>
  <c r="J39" i="2"/>
  <c r="D43" i="2"/>
  <c r="F142" i="2"/>
  <c r="F178" i="2"/>
  <c r="J205" i="2"/>
  <c r="F29" i="2"/>
  <c r="J31" i="2"/>
  <c r="H36" i="2"/>
  <c r="F39" i="2"/>
  <c r="F103" i="2"/>
  <c r="F111" i="2"/>
  <c r="F119" i="2"/>
  <c r="H140" i="2"/>
  <c r="H142" i="2"/>
  <c r="F143" i="2"/>
  <c r="H144" i="2"/>
  <c r="H146" i="2"/>
  <c r="F175" i="2"/>
  <c r="H178" i="2"/>
  <c r="J191" i="2"/>
  <c r="F196" i="2"/>
  <c r="J199" i="2"/>
  <c r="J201" i="2"/>
  <c r="J204" i="2"/>
  <c r="F205" i="2"/>
  <c r="P200" i="2"/>
  <c r="I17" i="1" s="1"/>
  <c r="I18" i="1" s="1"/>
  <c r="I20" i="1" s="1"/>
  <c r="D9" i="5" s="1"/>
  <c r="J33" i="2"/>
  <c r="D91" i="2"/>
  <c r="F146" i="2"/>
  <c r="J32" i="2"/>
  <c r="F35" i="2"/>
  <c r="H93" i="2"/>
  <c r="H95" i="2"/>
  <c r="H101" i="2"/>
  <c r="H103" i="2"/>
  <c r="H119" i="2"/>
  <c r="H125" i="2"/>
  <c r="J158" i="2"/>
  <c r="J160" i="2"/>
  <c r="J168" i="2"/>
  <c r="H170" i="2"/>
  <c r="J223" i="2"/>
  <c r="D10" i="2"/>
  <c r="F24" i="2"/>
  <c r="D210" i="2"/>
  <c r="P199" i="2"/>
  <c r="H17" i="1" s="1"/>
  <c r="H18" i="1" s="1"/>
  <c r="H20" i="1" s="1"/>
  <c r="D8" i="5" s="1"/>
  <c r="H24" i="2"/>
  <c r="D194" i="2"/>
  <c r="P198" i="2"/>
  <c r="G17" i="1" s="1"/>
  <c r="G18" i="1" s="1"/>
  <c r="G20" i="1" s="1"/>
  <c r="D7" i="5" s="1"/>
  <c r="O199" i="2"/>
  <c r="H6" i="1" s="1"/>
  <c r="N206" i="2"/>
  <c r="O198" i="2"/>
  <c r="G6" i="1" s="1"/>
  <c r="F82" i="2"/>
  <c r="F127" i="2"/>
  <c r="F20" i="2"/>
  <c r="F30" i="2"/>
  <c r="F88" i="2"/>
  <c r="D149" i="2"/>
  <c r="F167" i="2"/>
  <c r="F172" i="2"/>
  <c r="F180" i="2"/>
  <c r="F192" i="2"/>
  <c r="F214" i="2"/>
  <c r="D227" i="2"/>
  <c r="O200" i="2"/>
  <c r="I6" i="1" s="1"/>
  <c r="M21" i="2"/>
  <c r="H20" i="2"/>
  <c r="J26" i="2"/>
  <c r="D29" i="2"/>
  <c r="H30" i="2"/>
  <c r="F31" i="2"/>
  <c r="F40" i="2"/>
  <c r="A41" i="2"/>
  <c r="H42" i="2"/>
  <c r="H46" i="2"/>
  <c r="F47" i="2"/>
  <c r="J66" i="2"/>
  <c r="J70" i="2"/>
  <c r="F71" i="2"/>
  <c r="J72" i="2"/>
  <c r="J74" i="2"/>
  <c r="J78" i="2"/>
  <c r="F79" i="2"/>
  <c r="J80" i="2"/>
  <c r="H82" i="2"/>
  <c r="H88" i="2"/>
  <c r="F94" i="2"/>
  <c r="F96" i="2"/>
  <c r="F98" i="2"/>
  <c r="J111" i="2"/>
  <c r="J115" i="2"/>
  <c r="J117" i="2"/>
  <c r="J119" i="2"/>
  <c r="J123" i="2"/>
  <c r="J125" i="2"/>
  <c r="J140" i="2"/>
  <c r="J144" i="2"/>
  <c r="J146" i="2"/>
  <c r="F147" i="2"/>
  <c r="F151" i="2"/>
  <c r="D155" i="2"/>
  <c r="J155" i="2"/>
  <c r="J157" i="2"/>
  <c r="F164" i="2"/>
  <c r="H167" i="2"/>
  <c r="O196" i="2"/>
  <c r="F173" i="2"/>
  <c r="J178" i="2"/>
  <c r="H182" i="2"/>
  <c r="H188" i="2"/>
  <c r="J200" i="2"/>
  <c r="F201" i="2"/>
  <c r="J208" i="2"/>
  <c r="H210" i="2"/>
  <c r="H212" i="2"/>
  <c r="N215" i="2"/>
  <c r="H214" i="2"/>
  <c r="F225" i="2"/>
  <c r="O197" i="2"/>
  <c r="F6" i="1" s="1"/>
  <c r="F27" i="2"/>
  <c r="F86" i="2"/>
  <c r="F139" i="2"/>
  <c r="F169" i="2"/>
  <c r="F174" i="2"/>
  <c r="F182" i="2"/>
  <c r="F188" i="2"/>
  <c r="J20" i="2"/>
  <c r="D24" i="2"/>
  <c r="J24" i="2"/>
  <c r="H28" i="2"/>
  <c r="H31" i="2"/>
  <c r="D39" i="2"/>
  <c r="H40" i="2"/>
  <c r="J42" i="2"/>
  <c r="J46" i="2"/>
  <c r="J50" i="2"/>
  <c r="H51" i="2"/>
  <c r="H69" i="2"/>
  <c r="H71" i="2"/>
  <c r="D82" i="2"/>
  <c r="J82" i="2"/>
  <c r="J86" i="2"/>
  <c r="J88" i="2"/>
  <c r="H149" i="2"/>
  <c r="J152" i="2"/>
  <c r="H160" i="2"/>
  <c r="H162" i="2"/>
  <c r="J188" i="2"/>
  <c r="J190" i="2"/>
  <c r="J210" i="2"/>
  <c r="J212" i="2"/>
  <c r="J214" i="2"/>
  <c r="H218" i="2"/>
  <c r="H223" i="2"/>
  <c r="J12" i="2"/>
  <c r="J14" i="2"/>
  <c r="J16" i="2"/>
  <c r="J19" i="2"/>
  <c r="J21" i="2"/>
  <c r="J25" i="2"/>
  <c r="D27" i="2"/>
  <c r="A31" i="2"/>
  <c r="J41" i="2"/>
  <c r="D98" i="2"/>
  <c r="J98" i="2"/>
  <c r="J102" i="2"/>
  <c r="J104" i="2"/>
  <c r="F137" i="2"/>
  <c r="J141" i="2"/>
  <c r="J148" i="2"/>
  <c r="G269" i="2"/>
  <c r="H187" i="2"/>
  <c r="H199" i="2"/>
  <c r="J203" i="2"/>
  <c r="F210" i="2"/>
  <c r="F16" i="2"/>
  <c r="F41" i="2"/>
  <c r="H79" i="2"/>
  <c r="F87" i="2"/>
  <c r="H90" i="2"/>
  <c r="H96" i="2"/>
  <c r="F100" i="2"/>
  <c r="F102" i="2"/>
  <c r="F104" i="2"/>
  <c r="F108" i="2"/>
  <c r="F159" i="2"/>
  <c r="F161" i="2"/>
  <c r="F181" i="2"/>
  <c r="D191" i="2"/>
  <c r="F202" i="2"/>
  <c r="F203" i="2"/>
  <c r="F222" i="2"/>
  <c r="D12" i="2"/>
  <c r="D25" i="2"/>
  <c r="D85" i="2"/>
  <c r="D87" i="2"/>
  <c r="D124" i="2"/>
  <c r="D150" i="2"/>
  <c r="F9" i="2"/>
  <c r="F12" i="2"/>
  <c r="F19" i="2"/>
  <c r="F21" i="2"/>
  <c r="F25" i="2"/>
  <c r="H27" i="2"/>
  <c r="D28" i="2"/>
  <c r="H44" i="2"/>
  <c r="H77" i="2"/>
  <c r="H12" i="2"/>
  <c r="H16" i="2"/>
  <c r="H25" i="2"/>
  <c r="H26" i="2"/>
  <c r="F28" i="2"/>
  <c r="A29" i="2"/>
  <c r="H29" i="2"/>
  <c r="D32" i="2"/>
  <c r="D36" i="2"/>
  <c r="J36" i="2"/>
  <c r="H41" i="2"/>
  <c r="F42" i="2"/>
  <c r="J44" i="2"/>
  <c r="H54" i="2"/>
  <c r="F68" i="2"/>
  <c r="F70" i="2"/>
  <c r="F72" i="2"/>
  <c r="F74" i="2"/>
  <c r="F145" i="2"/>
  <c r="J153" i="2"/>
  <c r="F156" i="2"/>
  <c r="P196" i="2"/>
  <c r="E17" i="1" s="1"/>
  <c r="E18" i="1" s="1"/>
  <c r="E20" i="1" s="1"/>
  <c r="D5" i="5" s="1"/>
  <c r="J184" i="2"/>
  <c r="F187" i="2"/>
  <c r="F198" i="2"/>
  <c r="F199" i="2"/>
  <c r="H203" i="2"/>
  <c r="F216" i="2"/>
  <c r="F116" i="2"/>
  <c r="H127" i="2"/>
  <c r="H133" i="2"/>
  <c r="H139" i="2"/>
  <c r="F141" i="2"/>
  <c r="D143" i="2"/>
  <c r="H145" i="2"/>
  <c r="F148" i="2"/>
  <c r="H151" i="2"/>
  <c r="F153" i="2"/>
  <c r="F158" i="2"/>
  <c r="H159" i="2"/>
  <c r="J163" i="2"/>
  <c r="H169" i="2"/>
  <c r="H174" i="2"/>
  <c r="H175" i="2"/>
  <c r="H177" i="2"/>
  <c r="J180" i="2"/>
  <c r="H181" i="2"/>
  <c r="F189" i="2"/>
  <c r="H193" i="2"/>
  <c r="H198" i="2"/>
  <c r="H202" i="2"/>
  <c r="H211" i="2"/>
  <c r="H217" i="2"/>
  <c r="F224" i="2"/>
  <c r="F227" i="2"/>
  <c r="F228" i="2"/>
  <c r="F51" i="2"/>
  <c r="J54" i="2"/>
  <c r="H66" i="2"/>
  <c r="H72" i="2"/>
  <c r="F76" i="2"/>
  <c r="F78" i="2"/>
  <c r="F80" i="2"/>
  <c r="H85" i="2"/>
  <c r="H87" i="2"/>
  <c r="D90" i="2"/>
  <c r="J90" i="2"/>
  <c r="J94" i="2"/>
  <c r="F95" i="2"/>
  <c r="J96" i="2"/>
  <c r="H98" i="2"/>
  <c r="H104" i="2"/>
  <c r="H106" i="2"/>
  <c r="F107" i="2"/>
  <c r="H108" i="2"/>
  <c r="F109" i="2"/>
  <c r="F113" i="2"/>
  <c r="H114" i="2"/>
  <c r="F115" i="2"/>
  <c r="H116" i="2"/>
  <c r="F117" i="2"/>
  <c r="F121" i="2"/>
  <c r="F123" i="2"/>
  <c r="J127" i="2"/>
  <c r="J131" i="2"/>
  <c r="J133" i="2"/>
  <c r="J139" i="2"/>
  <c r="H141" i="2"/>
  <c r="D142" i="2"/>
  <c r="J142" i="2"/>
  <c r="F144" i="2"/>
  <c r="J145" i="2"/>
  <c r="H153" i="2"/>
  <c r="J156" i="2"/>
  <c r="H158" i="2"/>
  <c r="J161" i="2"/>
  <c r="J164" i="2"/>
  <c r="J166" i="2"/>
  <c r="D167" i="2"/>
  <c r="J167" i="2"/>
  <c r="F168" i="2"/>
  <c r="J169" i="2"/>
  <c r="D175" i="2"/>
  <c r="J175" i="2"/>
  <c r="F179" i="2"/>
  <c r="J181" i="2"/>
  <c r="H184" i="2"/>
  <c r="F191" i="2"/>
  <c r="J192" i="2"/>
  <c r="D195" i="2"/>
  <c r="J195" i="2"/>
  <c r="H197" i="2"/>
  <c r="F200" i="2"/>
  <c r="J207" i="2"/>
  <c r="D211" i="2"/>
  <c r="J211" i="2"/>
  <c r="F212" i="2"/>
  <c r="J213" i="2"/>
  <c r="D217" i="2"/>
  <c r="J217" i="2"/>
  <c r="F218" i="2"/>
  <c r="F221" i="2"/>
  <c r="J222" i="2"/>
  <c r="F223" i="2"/>
  <c r="H224" i="2"/>
  <c r="H228" i="2"/>
  <c r="N36" i="2"/>
  <c r="A36" i="2"/>
  <c r="A51" i="2"/>
  <c r="A53" i="2" s="1"/>
  <c r="F207" i="2"/>
  <c r="A27" i="2"/>
  <c r="J30" i="2"/>
  <c r="F32" i="2"/>
  <c r="F34" i="2"/>
  <c r="A35" i="2"/>
  <c r="A43" i="2"/>
  <c r="J47" i="2"/>
  <c r="F49" i="2"/>
  <c r="F92" i="2"/>
  <c r="C267" i="2"/>
  <c r="K267" i="2"/>
  <c r="F135" i="2"/>
  <c r="F33" i="2"/>
  <c r="F15" i="2"/>
  <c r="F26" i="2"/>
  <c r="F84" i="2"/>
  <c r="A39" i="2"/>
  <c r="A24" i="2"/>
  <c r="J10" i="2"/>
  <c r="J15" i="2"/>
  <c r="J18" i="2"/>
  <c r="J28" i="2"/>
  <c r="H32" i="2"/>
  <c r="H34" i="2"/>
  <c r="J35" i="2"/>
  <c r="F45" i="2"/>
  <c r="H47" i="2"/>
  <c r="F89" i="2"/>
  <c r="F124" i="2"/>
  <c r="D171" i="2"/>
  <c r="F206" i="2"/>
  <c r="F220" i="2"/>
  <c r="F10" i="2"/>
  <c r="F18" i="2"/>
  <c r="A33" i="2"/>
  <c r="F43" i="2"/>
  <c r="H45" i="2"/>
  <c r="F48" i="2"/>
  <c r="A49" i="2"/>
  <c r="H49" i="2"/>
  <c r="F50" i="2"/>
  <c r="F67" i="2"/>
  <c r="H68" i="2"/>
  <c r="H73" i="2"/>
  <c r="F75" i="2"/>
  <c r="H76" i="2"/>
  <c r="H81" i="2"/>
  <c r="F83" i="2"/>
  <c r="H84" i="2"/>
  <c r="H89" i="2"/>
  <c r="F91" i="2"/>
  <c r="H92" i="2"/>
  <c r="H97" i="2"/>
  <c r="F99" i="2"/>
  <c r="H100" i="2"/>
  <c r="H105" i="2"/>
  <c r="H109" i="2"/>
  <c r="H122" i="2"/>
  <c r="H124" i="2"/>
  <c r="F125" i="2"/>
  <c r="F132" i="2"/>
  <c r="H135" i="2"/>
  <c r="H147" i="2"/>
  <c r="D163" i="2"/>
  <c r="F171" i="2"/>
  <c r="H173" i="2"/>
  <c r="F186" i="2"/>
  <c r="F190" i="2"/>
  <c r="D204" i="2"/>
  <c r="M206" i="2"/>
  <c r="O206" i="2" s="1"/>
  <c r="H206" i="2"/>
  <c r="H220" i="2"/>
  <c r="F73" i="2"/>
  <c r="F81" i="2"/>
  <c r="F97" i="2"/>
  <c r="F105" i="2"/>
  <c r="H163" i="2"/>
  <c r="C272" i="2"/>
  <c r="F14" i="2"/>
  <c r="H10" i="2"/>
  <c r="H14" i="2"/>
  <c r="H18" i="2"/>
  <c r="A30" i="2"/>
  <c r="D33" i="2"/>
  <c r="J34" i="2"/>
  <c r="H39" i="2"/>
  <c r="H43" i="2"/>
  <c r="J45" i="2"/>
  <c r="F46" i="2"/>
  <c r="D47" i="2"/>
  <c r="H48" i="2"/>
  <c r="D49" i="2"/>
  <c r="J49" i="2"/>
  <c r="H50" i="2"/>
  <c r="F54" i="2"/>
  <c r="H67" i="2"/>
  <c r="D68" i="2"/>
  <c r="J68" i="2"/>
  <c r="F69" i="2"/>
  <c r="H70" i="2"/>
  <c r="H75" i="2"/>
  <c r="D76" i="2"/>
  <c r="J76" i="2"/>
  <c r="F77" i="2"/>
  <c r="H78" i="2"/>
  <c r="H83" i="2"/>
  <c r="D84" i="2"/>
  <c r="J84" i="2"/>
  <c r="F85" i="2"/>
  <c r="H86" i="2"/>
  <c r="H91" i="2"/>
  <c r="D92" i="2"/>
  <c r="J92" i="2"/>
  <c r="F93" i="2"/>
  <c r="H94" i="2"/>
  <c r="H99" i="2"/>
  <c r="D100" i="2"/>
  <c r="J100" i="2"/>
  <c r="F101" i="2"/>
  <c r="H102" i="2"/>
  <c r="J107" i="2"/>
  <c r="J109" i="2"/>
  <c r="H111" i="2"/>
  <c r="H117" i="2"/>
  <c r="I267" i="2"/>
  <c r="F129" i="2"/>
  <c r="H130" i="2"/>
  <c r="F131" i="2"/>
  <c r="H143" i="2"/>
  <c r="D147" i="2"/>
  <c r="F152" i="2"/>
  <c r="H171" i="2"/>
  <c r="J173" i="2"/>
  <c r="E271" i="2"/>
  <c r="F176" i="2"/>
  <c r="H183" i="2"/>
  <c r="H186" i="2"/>
  <c r="H190" i="2"/>
  <c r="J194" i="2"/>
  <c r="J197" i="2"/>
  <c r="F197" i="2"/>
  <c r="J220" i="2"/>
  <c r="H157" i="2"/>
  <c r="F166" i="2"/>
  <c r="H172" i="2"/>
  <c r="D173" i="2"/>
  <c r="H176" i="2"/>
  <c r="F185" i="2"/>
  <c r="F194" i="2"/>
  <c r="J196" i="2"/>
  <c r="F204" i="2"/>
  <c r="H205" i="2"/>
  <c r="F213" i="2"/>
  <c r="H215" i="2"/>
  <c r="H221" i="2"/>
  <c r="D222" i="2"/>
  <c r="H225" i="2"/>
  <c r="J226" i="2"/>
  <c r="H132" i="2"/>
  <c r="F133" i="2"/>
  <c r="J135" i="2"/>
  <c r="D148" i="2"/>
  <c r="J151" i="2"/>
  <c r="D157" i="2"/>
  <c r="J159" i="2"/>
  <c r="F160" i="2"/>
  <c r="H165" i="2"/>
  <c r="H166" i="2"/>
  <c r="J171" i="2"/>
  <c r="J172" i="2"/>
  <c r="J176" i="2"/>
  <c r="J179" i="2"/>
  <c r="F184" i="2"/>
  <c r="H189" i="2"/>
  <c r="H194" i="2"/>
  <c r="D198" i="2"/>
  <c r="H200" i="2"/>
  <c r="D201" i="2"/>
  <c r="D202" i="2"/>
  <c r="J202" i="2"/>
  <c r="H204" i="2"/>
  <c r="D205" i="2"/>
  <c r="D206" i="2"/>
  <c r="J206" i="2"/>
  <c r="H213" i="2"/>
  <c r="M218" i="2"/>
  <c r="O218" i="2" s="1"/>
  <c r="H216" i="2"/>
  <c r="J221" i="2"/>
  <c r="J224" i="2"/>
  <c r="D225" i="2"/>
  <c r="J225" i="2"/>
  <c r="H9" i="2"/>
  <c r="F209" i="2"/>
  <c r="F219" i="2"/>
  <c r="G268" i="2"/>
  <c r="H138" i="2"/>
  <c r="I269" i="2"/>
  <c r="J150" i="2"/>
  <c r="I270" i="2"/>
  <c r="J162" i="2"/>
  <c r="M215" i="2"/>
  <c r="O215" i="2" s="1"/>
  <c r="D213" i="2"/>
  <c r="F110" i="2"/>
  <c r="F118" i="2"/>
  <c r="F126" i="2"/>
  <c r="E267" i="2"/>
  <c r="F134" i="2"/>
  <c r="J149" i="2"/>
  <c r="F149" i="2"/>
  <c r="K269" i="2"/>
  <c r="F154" i="2"/>
  <c r="C271" i="2"/>
  <c r="D174" i="2"/>
  <c r="D186" i="2"/>
  <c r="J186" i="2"/>
  <c r="I272" i="2"/>
  <c r="H11" i="2"/>
  <c r="H13" i="2"/>
  <c r="H15" i="2"/>
  <c r="H17" i="2"/>
  <c r="H19" i="2"/>
  <c r="H21" i="2"/>
  <c r="H35" i="2"/>
  <c r="A47" i="2"/>
  <c r="H110" i="2"/>
  <c r="F112" i="2"/>
  <c r="H113" i="2"/>
  <c r="H118" i="2"/>
  <c r="F120" i="2"/>
  <c r="H121" i="2"/>
  <c r="G267" i="2"/>
  <c r="H126" i="2"/>
  <c r="F128" i="2"/>
  <c r="H129" i="2"/>
  <c r="H134" i="2"/>
  <c r="F136" i="2"/>
  <c r="H137" i="2"/>
  <c r="K268" i="2"/>
  <c r="E269" i="2"/>
  <c r="F150" i="2"/>
  <c r="H154" i="2"/>
  <c r="H161" i="2"/>
  <c r="G270" i="2"/>
  <c r="D9" i="2"/>
  <c r="D11" i="2"/>
  <c r="D13" i="2"/>
  <c r="D15" i="2"/>
  <c r="D17" i="2"/>
  <c r="L21" i="2"/>
  <c r="N21" i="2" s="1"/>
  <c r="D19" i="2"/>
  <c r="D21" i="2"/>
  <c r="H33" i="2"/>
  <c r="D35" i="2"/>
  <c r="J40" i="2"/>
  <c r="J48" i="2"/>
  <c r="J67" i="2"/>
  <c r="J69" i="2"/>
  <c r="J71" i="2"/>
  <c r="J73" i="2"/>
  <c r="J75" i="2"/>
  <c r="J77" i="2"/>
  <c r="J79" i="2"/>
  <c r="J81" i="2"/>
  <c r="J83" i="2"/>
  <c r="J85" i="2"/>
  <c r="J87" i="2"/>
  <c r="J89" i="2"/>
  <c r="J91" i="2"/>
  <c r="J93" i="2"/>
  <c r="J95" i="2"/>
  <c r="J97" i="2"/>
  <c r="J99" i="2"/>
  <c r="J101" i="2"/>
  <c r="J103" i="2"/>
  <c r="J105" i="2"/>
  <c r="F106" i="2"/>
  <c r="H107" i="2"/>
  <c r="H112" i="2"/>
  <c r="J113" i="2"/>
  <c r="F114" i="2"/>
  <c r="H115" i="2"/>
  <c r="H120" i="2"/>
  <c r="J121" i="2"/>
  <c r="F122" i="2"/>
  <c r="H123" i="2"/>
  <c r="H128" i="2"/>
  <c r="J129" i="2"/>
  <c r="F130" i="2"/>
  <c r="H131" i="2"/>
  <c r="H136" i="2"/>
  <c r="J137" i="2"/>
  <c r="E268" i="2"/>
  <c r="F138" i="2"/>
  <c r="H150" i="2"/>
  <c r="H156" i="2"/>
  <c r="D161" i="2"/>
  <c r="C270" i="2"/>
  <c r="J165" i="2"/>
  <c r="F165" i="2"/>
  <c r="F170" i="2"/>
  <c r="G271" i="2"/>
  <c r="E272" i="2"/>
  <c r="H209" i="2"/>
  <c r="H219" i="2"/>
  <c r="H196" i="2"/>
  <c r="H227" i="2"/>
  <c r="D107" i="2"/>
  <c r="D109" i="2"/>
  <c r="D111" i="2"/>
  <c r="D113" i="2"/>
  <c r="D115" i="2"/>
  <c r="D117" i="2"/>
  <c r="D119" i="2"/>
  <c r="D121" i="2"/>
  <c r="D123" i="2"/>
  <c r="D125" i="2"/>
  <c r="D127" i="2"/>
  <c r="D129" i="2"/>
  <c r="D131" i="2"/>
  <c r="D133" i="2"/>
  <c r="D135" i="2"/>
  <c r="D137" i="2"/>
  <c r="C268" i="2"/>
  <c r="D140" i="2"/>
  <c r="H152" i="2"/>
  <c r="D156" i="2"/>
  <c r="E270" i="2"/>
  <c r="F162" i="2"/>
  <c r="K270" i="2"/>
  <c r="H168" i="2"/>
  <c r="D172" i="2"/>
  <c r="J174" i="2"/>
  <c r="I271" i="2"/>
  <c r="H180" i="2"/>
  <c r="J106" i="2"/>
  <c r="J108" i="2"/>
  <c r="J110" i="2"/>
  <c r="J112" i="2"/>
  <c r="J114" i="2"/>
  <c r="J116" i="2"/>
  <c r="J118" i="2"/>
  <c r="J120" i="2"/>
  <c r="J122" i="2"/>
  <c r="J124" i="2"/>
  <c r="D126" i="2"/>
  <c r="J126" i="2"/>
  <c r="J128" i="2"/>
  <c r="J130" i="2"/>
  <c r="J132" i="2"/>
  <c r="J134" i="2"/>
  <c r="J136" i="2"/>
  <c r="D138" i="2"/>
  <c r="J138" i="2"/>
  <c r="H148" i="2"/>
  <c r="C269" i="2"/>
  <c r="D152" i="2"/>
  <c r="J154" i="2"/>
  <c r="H164" i="2"/>
  <c r="D168" i="2"/>
  <c r="J170" i="2"/>
  <c r="K271" i="2"/>
  <c r="J177" i="2"/>
  <c r="F177" i="2"/>
  <c r="H185" i="2"/>
  <c r="G272" i="2"/>
  <c r="J193" i="2"/>
  <c r="F193" i="2"/>
  <c r="H201" i="2"/>
  <c r="H207" i="2"/>
  <c r="D209" i="2"/>
  <c r="D216" i="2"/>
  <c r="J216" i="2"/>
  <c r="D219" i="2"/>
  <c r="F226" i="2"/>
  <c r="I268" i="2"/>
  <c r="D180" i="2"/>
  <c r="J182" i="2"/>
  <c r="K272" i="2"/>
  <c r="H192" i="2"/>
  <c r="D196" i="2"/>
  <c r="J198" i="2"/>
  <c r="D207" i="2"/>
  <c r="J209" i="2"/>
  <c r="J219" i="2"/>
  <c r="H222" i="2"/>
  <c r="J227" i="2"/>
  <c r="E6" i="1" l="1"/>
  <c r="E6" i="9"/>
  <c r="E7" i="9" s="1"/>
  <c r="E9" i="9" s="1"/>
  <c r="C31" i="5" s="1"/>
  <c r="E6" i="6"/>
  <c r="E7" i="6" s="1"/>
  <c r="E9" i="6" s="1"/>
  <c r="C18" i="5" s="1"/>
  <c r="J18" i="1"/>
  <c r="J20" i="1" s="1"/>
  <c r="M19" i="1"/>
  <c r="M21" i="1" s="1"/>
  <c r="M23" i="1" s="1"/>
  <c r="D10" i="5" s="1"/>
  <c r="J268" i="2"/>
  <c r="H270" i="2"/>
  <c r="H271" i="2"/>
  <c r="D268" i="2"/>
  <c r="H272" i="2"/>
  <c r="F272" i="2"/>
  <c r="F271" i="2"/>
  <c r="D270" i="2"/>
  <c r="A54" i="2"/>
  <c r="H268" i="2"/>
  <c r="D267" i="2"/>
  <c r="F269" i="2"/>
  <c r="D269" i="2"/>
  <c r="D272" i="2"/>
  <c r="J269" i="2"/>
  <c r="J271" i="2"/>
  <c r="F270" i="2"/>
  <c r="H267" i="2"/>
  <c r="D271" i="2"/>
  <c r="J270" i="2"/>
  <c r="H269" i="2"/>
  <c r="F267" i="2"/>
  <c r="J267" i="2"/>
  <c r="F268" i="2"/>
  <c r="J272" i="2"/>
  <c r="J7" i="1" l="1"/>
  <c r="J9" i="1" s="1"/>
  <c r="C10" i="5" s="1"/>
  <c r="I7" i="1"/>
  <c r="I9" i="1" s="1"/>
  <c r="C9" i="5" s="1"/>
  <c r="H7" i="1"/>
  <c r="H9" i="1" s="1"/>
  <c r="C8" i="5" s="1"/>
  <c r="G7" i="1"/>
  <c r="G9" i="1" s="1"/>
  <c r="C7" i="5" s="1"/>
  <c r="I5" i="1"/>
  <c r="H5" i="1"/>
  <c r="G5" i="1"/>
  <c r="F5" i="1"/>
  <c r="F7" i="1" s="1"/>
  <c r="F9" i="1" s="1"/>
  <c r="C6" i="5" s="1"/>
  <c r="E5" i="1"/>
  <c r="E7" i="1"/>
  <c r="E9" i="1" s="1"/>
  <c r="C5" i="5" s="1"/>
</calcChain>
</file>

<file path=xl/comments1.xml><?xml version="1.0" encoding="utf-8"?>
<comments xmlns="http://schemas.openxmlformats.org/spreadsheetml/2006/main">
  <authors>
    <author>a2c</author>
  </authors>
  <commentList>
    <comment ref="B6" authorId="0" shapeId="0">
      <text>
        <r>
          <rPr>
            <b/>
            <sz val="8"/>
            <color indexed="81"/>
            <rFont val="Tahoma"/>
            <family val="2"/>
          </rPr>
          <t>a2c:</t>
        </r>
        <r>
          <rPr>
            <sz val="8"/>
            <color indexed="81"/>
            <rFont val="Tahoma"/>
            <family val="2"/>
          </rPr>
          <t xml:space="preserve">
Updated on July 26 - Financial Planning Data (TD)</t>
        </r>
      </text>
    </comment>
  </commentList>
</comments>
</file>

<file path=xl/sharedStrings.xml><?xml version="1.0" encoding="utf-8"?>
<sst xmlns="http://schemas.openxmlformats.org/spreadsheetml/2006/main" count="1095" uniqueCount="143">
  <si>
    <t>PENSION CONTRIBUTION</t>
  </si>
  <si>
    <t>DBP PENSION LIABILIT</t>
  </si>
  <si>
    <t>Pension</t>
  </si>
  <si>
    <t>FAS 87 Exp - DBP</t>
  </si>
  <si>
    <t>To adjust DBP per actuari</t>
  </si>
  <si>
    <t>To adjust DBP per actuarial update</t>
  </si>
  <si>
    <t>Pension True-Up</t>
  </si>
  <si>
    <t>True-Up FAS 87 Exp - DBP</t>
  </si>
  <si>
    <t>DBP PENSION COSTS</t>
  </si>
  <si>
    <t>Pension True-up</t>
  </si>
  <si>
    <t>True-up FAS 87 Exp - DBP</t>
  </si>
  <si>
    <t>Pension Nov True-up</t>
  </si>
  <si>
    <t>Pension Nov Update</t>
  </si>
  <si>
    <t>Nov Update - FAS 87 exp - DBP</t>
  </si>
  <si>
    <t>System-Wide FAS 87</t>
  </si>
  <si>
    <t>O&amp;M Percentage</t>
  </si>
  <si>
    <t>O&amp;M $ (Regulatory Basis)</t>
  </si>
  <si>
    <t>WA Allocation %</t>
  </si>
  <si>
    <t xml:space="preserve">WA Allocated O&amp;M </t>
  </si>
  <si>
    <t>SAP</t>
  </si>
  <si>
    <t>Payroll Analysis Report</t>
  </si>
  <si>
    <t>Rx</t>
  </si>
  <si>
    <t>Pension Balancing File for Period End</t>
  </si>
  <si>
    <t>NORTHWEST NATURAL GAS COMPANY</t>
  </si>
  <si>
    <t>PAYROLL ANALYSIS REPORT</t>
  </si>
  <si>
    <t xml:space="preserve">      EMPLOYEE WAGES - TOTALS</t>
  </si>
  <si>
    <t>FTE's</t>
  </si>
  <si>
    <t>O&amp;M</t>
  </si>
  <si>
    <t>INDIRECT CONST</t>
  </si>
  <si>
    <t>DIR CONST</t>
  </si>
  <si>
    <t>OTHER</t>
  </si>
  <si>
    <t>TOTAL</t>
  </si>
  <si>
    <t xml:space="preserve">Monthly </t>
  </si>
  <si>
    <t xml:space="preserve">Year-To-Date </t>
  </si>
  <si>
    <t xml:space="preserve">12 Month </t>
  </si>
  <si>
    <t>Notes:</t>
  </si>
  <si>
    <t>1) The Payroll Analysis refers to Corp. 5000 Payroll costs and its allocation to O&amp;M, Capital, CoH and Other.  Non-corp. 5000 employees payroll costs are only included in this report when they correspond to and are booked in Corp. 5000 projects or orders.</t>
  </si>
  <si>
    <t>2) The Other category includes Corp.5000 employees payroll costs charged to other corporations (shared services).  Corp. 5000 employees direct charges to non-Corp.5000 activities are part of the Payroll Analysis Other category  -- refer to the report Manual Adjustments.</t>
  </si>
  <si>
    <t>3) Total Payroll Analysis estimates above are unloaded (or without Payroll Overheads). Total amounts represent salaries and wages, including Vation Taken.</t>
  </si>
  <si>
    <t>Monthly</t>
  </si>
  <si>
    <t>O&amp;M%</t>
  </si>
  <si>
    <t>IND%</t>
  </si>
  <si>
    <t>CAP%</t>
  </si>
  <si>
    <t>OTH%</t>
  </si>
  <si>
    <t>Period</t>
  </si>
  <si>
    <t>PAYROLL ANALYSIS MONTHLY AVERAGES</t>
  </si>
  <si>
    <t>YEAR</t>
  </si>
  <si>
    <t>2009</t>
  </si>
  <si>
    <t>2010</t>
  </si>
  <si>
    <t>2011</t>
  </si>
  <si>
    <t>2012</t>
  </si>
  <si>
    <t>2013</t>
  </si>
  <si>
    <t>2014</t>
  </si>
  <si>
    <t>Sept Trailing 12 mo</t>
  </si>
  <si>
    <t>Calendar year (2018 est)</t>
  </si>
  <si>
    <t>2018 (Aug 12 mo)</t>
  </si>
  <si>
    <t>Trailing Twelve Month Ended September 30
2017 and Earlier</t>
  </si>
  <si>
    <t>Calendar Year
2017 and Earlier</t>
  </si>
  <si>
    <t>Calendar Year
2018</t>
  </si>
  <si>
    <t>System-Wide Service Cost</t>
  </si>
  <si>
    <t>Service Cost O&amp;M</t>
  </si>
  <si>
    <t>Non-Service Cost</t>
  </si>
  <si>
    <t>Total O&amp;M</t>
  </si>
  <si>
    <t>WA Allocated O&amp;M</t>
  </si>
  <si>
    <t>O&amp;M %</t>
  </si>
  <si>
    <t>2018 (Oct - Dec 2017 Only)</t>
  </si>
  <si>
    <t>Trailing Twelve Month Ended September 30
Jan - Sept 2018 Only</t>
  </si>
  <si>
    <t>D-1</t>
  </si>
  <si>
    <t>DB Expense per SAP</t>
  </si>
  <si>
    <t>602-02485 (Service Cost), Cost Element 506000</t>
  </si>
  <si>
    <t>926-09920 (Non-Service Cost), Cost Element 502200</t>
  </si>
  <si>
    <t>Run YTD. Only grab FAS 87 Expense. Remainder of expenses are professional fees and administrative costs, which are not components of FAS 87.</t>
  </si>
  <si>
    <t>Service Cost</t>
  </si>
  <si>
    <t>FAS 87 Expense - WA Portion</t>
  </si>
  <si>
    <t>Trailing 12 months, September 30</t>
  </si>
  <si>
    <t>Trailing 12 months, September 30^</t>
  </si>
  <si>
    <t>^</t>
  </si>
  <si>
    <t>2018 includes 3 months of pre-ASU 2017-07 adoption and 9 months of post-adoption</t>
  </si>
  <si>
    <t>*</t>
  </si>
  <si>
    <t>2018 includes 9 months of actuals and 3 months of projected results</t>
  </si>
  <si>
    <t>Calendar Year (2018 Est) *</t>
  </si>
  <si>
    <t>D-3</t>
  </si>
  <si>
    <t>OPEB Expense per SAP</t>
  </si>
  <si>
    <t>602-02585 (Service Cost)</t>
  </si>
  <si>
    <t>926-09910 (Non-Service Cost)</t>
  </si>
  <si>
    <t>Run YTD. Only grab FAS 106 Expense. Do not include transfers to gas storage. Remainder of expenses are professional fees and administrative costs, which are not components of FAS 87.</t>
  </si>
  <si>
    <t>502200</t>
  </si>
  <si>
    <t>BENEFITS</t>
  </si>
  <si>
    <t>Post Retire Ben FAS 106 Exp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</si>
  <si>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</si>
  <si>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</si>
  <si>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</si>
  <si>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</si>
  <si>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</si>
  <si>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</si>
  <si>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</si>
  <si>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</si>
  <si>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</si>
  <si>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</si>
  <si>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</si>
  <si>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True-Up Post Retire Ben FAS 106 Exp</t>
  </si>
  <si>
    <t>12</t>
  </si>
  <si>
    <t>Correct FAS 106 expense</t>
  </si>
  <si>
    <t>Correct FAS 106 expense posted backward</t>
  </si>
  <si>
    <t>To adjust FAS 106 expense per actuarial update</t>
  </si>
  <si>
    <t>To adjust FAS 106 expense</t>
  </si>
  <si>
    <t>FAS 106 Jan to Sept 2012</t>
  </si>
  <si>
    <t>FAS 106 October 2012</t>
  </si>
  <si>
    <t>True-up Post Retire Ben FAS 106 Exp</t>
  </si>
  <si>
    <t>2015</t>
  </si>
  <si>
    <t>2016</t>
  </si>
  <si>
    <t>2017</t>
  </si>
  <si>
    <t>Nov Update - FAS 106 Exp - OPEB</t>
  </si>
  <si>
    <t>Name</t>
  </si>
  <si>
    <t>Cost Element</t>
  </si>
  <si>
    <t>Cost element name</t>
  </si>
  <si>
    <t>Val.in rep.cur.</t>
  </si>
  <si>
    <t>Name of offsetting account</t>
  </si>
  <si>
    <t>Document Header Text</t>
  </si>
  <si>
    <t>Fiscal Year</t>
  </si>
  <si>
    <t>FAS 106 LIABILITY LO</t>
  </si>
  <si>
    <t>System-Wide FAS 106</t>
  </si>
  <si>
    <t>FAS 106 Expense - WA Portion</t>
  </si>
  <si>
    <t>Order 602-02472 WESTERN STATES PENSION</t>
  </si>
  <si>
    <t>506000</t>
  </si>
  <si>
    <t>AP Accrual PT 1 for Dec</t>
  </si>
  <si>
    <t>Western States</t>
  </si>
  <si>
    <t>R AP Accrual PT 1 for Dec</t>
  </si>
  <si>
    <t>505400</t>
  </si>
  <si>
    <t>CLEARING</t>
  </si>
  <si>
    <t>Western States Pension Pl</t>
  </si>
  <si>
    <t>Record Western States Termination</t>
  </si>
  <si>
    <t>Allocate Clearing - Western States</t>
  </si>
  <si>
    <t>*Withdrawal Liability Pay</t>
  </si>
  <si>
    <t>AP Accrual PT 2 for Janua</t>
  </si>
  <si>
    <t>Western States-HR</t>
  </si>
  <si>
    <t>AP Accrual PT 2 for Jan14</t>
  </si>
  <si>
    <t>Reverse Western States Pe</t>
  </si>
  <si>
    <t>Reverse original Western States JE</t>
  </si>
  <si>
    <t>2018 (Est)</t>
  </si>
  <si>
    <t>ESTIMATE</t>
  </si>
  <si>
    <t>Western States Pension Plan - WA Portion</t>
  </si>
  <si>
    <t>PBA Side-Calc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</si>
</sst>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dd\-mmm\-yy_)"/>
    <numFmt numFmtId="165" formatCode="hh:mm\ AM/PM_)"/>
    <numFmt numFmtId="166" formatCode="mmm\-yy_)"/>
    <numFmt numFmtId="167" formatCode="_(* #,##0_);_(* \(#,##0\);_(* &quot;-&quot;??_);_(@_)"/>
    <numFmt numFmtId="168" formatCode="0.0%"/>
    <numFmt numFmtId="169" formatCode="_(* #,##0.0_);_(* \(#,##0.0\);_(* &quot;-&quot;??_);_(@_)"/>
    <numFmt numFmtId="170" formatCode="#,##0.000_);\(#,##0.0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MS Sans Serif"/>
      <family val="2"/>
    </font>
    <font>
      <u/>
      <sz val="10"/>
      <name val="MS Sans Serif"/>
      <family val="2"/>
    </font>
    <font>
      <b/>
      <u/>
      <sz val="12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u/>
      <sz val="10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43" fontId="0" fillId="0" borderId="1" xfId="1" applyFont="1" applyBorder="1"/>
    <xf numFmtId="43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 applyAlignment="1" applyProtection="1">
      <alignment horizontal="centerContinuous" vertical="center"/>
    </xf>
    <xf numFmtId="0" fontId="4" fillId="2" borderId="0" xfId="0" applyFont="1" applyFill="1" applyAlignment="1" applyProtection="1">
      <alignment horizontal="centerContinuous" vertical="center"/>
    </xf>
    <xf numFmtId="0" fontId="4" fillId="0" borderId="0" xfId="0" applyFont="1" applyAlignment="1">
      <alignment horizontal="centerContinuous" vertical="center"/>
    </xf>
    <xf numFmtId="164" fontId="0" fillId="0" borderId="0" xfId="0" applyNumberFormat="1" applyAlignment="1" applyProtection="1">
      <alignment horizontal="centerContinuous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Continuous" vertical="center"/>
    </xf>
    <xf numFmtId="165" fontId="0" fillId="2" borderId="0" xfId="0" applyNumberForma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2" borderId="0" xfId="0" applyFill="1"/>
    <xf numFmtId="0" fontId="0" fillId="0" borderId="0" xfId="0" applyAlignment="1">
      <alignment horizontal="centerContinuous"/>
    </xf>
    <xf numFmtId="0" fontId="5" fillId="0" borderId="0" xfId="0" applyFont="1" applyAlignment="1"/>
    <xf numFmtId="0" fontId="5" fillId="0" borderId="0" xfId="0" applyFont="1"/>
    <xf numFmtId="0" fontId="5" fillId="2" borderId="0" xfId="0" applyFont="1" applyFill="1"/>
    <xf numFmtId="0" fontId="5" fillId="0" borderId="0" xfId="0" applyFont="1" applyAlignment="1" applyProtection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166" fontId="0" fillId="0" borderId="0" xfId="0" applyNumberFormat="1" applyProtection="1"/>
    <xf numFmtId="167" fontId="0" fillId="2" borderId="0" xfId="1" applyNumberFormat="1" applyFont="1" applyFill="1" applyProtection="1"/>
    <xf numFmtId="0" fontId="0" fillId="0" borderId="0" xfId="0" applyProtection="1"/>
    <xf numFmtId="168" fontId="0" fillId="0" borderId="0" xfId="0" applyNumberFormat="1" applyProtection="1"/>
    <xf numFmtId="168" fontId="0" fillId="0" borderId="0" xfId="2" applyNumberFormat="1" applyFont="1"/>
    <xf numFmtId="166" fontId="0" fillId="0" borderId="0" xfId="0" applyNumberFormat="1" applyFill="1" applyProtection="1"/>
    <xf numFmtId="0" fontId="0" fillId="0" borderId="0" xfId="0" applyFill="1" applyProtection="1"/>
    <xf numFmtId="168" fontId="0" fillId="0" borderId="0" xfId="0" applyNumberFormat="1" applyFill="1" applyProtection="1"/>
    <xf numFmtId="0" fontId="0" fillId="0" borderId="0" xfId="0" applyFill="1"/>
    <xf numFmtId="167" fontId="7" fillId="2" borderId="0" xfId="1" applyNumberFormat="1" applyFont="1" applyFill="1" applyProtection="1"/>
    <xf numFmtId="166" fontId="0" fillId="2" borderId="0" xfId="0" applyNumberFormat="1" applyFill="1" applyProtection="1"/>
    <xf numFmtId="169" fontId="0" fillId="0" borderId="0" xfId="1" applyNumberFormat="1" applyFont="1"/>
    <xf numFmtId="0" fontId="6" fillId="0" borderId="0" xfId="0" quotePrefix="1" applyFont="1" applyAlignment="1" applyProtection="1">
      <alignment horizontal="left"/>
    </xf>
    <xf numFmtId="0" fontId="6" fillId="2" borderId="0" xfId="0" quotePrefix="1" applyFont="1" applyFill="1" applyAlignment="1" applyProtection="1">
      <alignment horizontal="left"/>
    </xf>
    <xf numFmtId="170" fontId="0" fillId="0" borderId="0" xfId="0" applyNumberFormat="1"/>
    <xf numFmtId="0" fontId="0" fillId="0" borderId="0" xfId="0" applyAlignment="1">
      <alignment horizontal="left" vertical="center"/>
    </xf>
    <xf numFmtId="0" fontId="8" fillId="0" borderId="0" xfId="0" applyFont="1"/>
    <xf numFmtId="0" fontId="0" fillId="0" borderId="0" xfId="0" applyAlignment="1">
      <alignment horizontal="center"/>
    </xf>
    <xf numFmtId="166" fontId="9" fillId="0" borderId="0" xfId="0" applyNumberFormat="1" applyFont="1" applyProtection="1"/>
    <xf numFmtId="0" fontId="5" fillId="0" borderId="0" xfId="0" applyFont="1" applyAlignment="1" applyProtection="1">
      <alignment horizontal="left"/>
    </xf>
    <xf numFmtId="166" fontId="0" fillId="0" borderId="0" xfId="0" quotePrefix="1" applyNumberFormat="1" applyProtection="1"/>
    <xf numFmtId="10" fontId="0" fillId="0" borderId="0" xfId="2" applyNumberFormat="1" applyFont="1"/>
    <xf numFmtId="10" fontId="0" fillId="0" borderId="0" xfId="1" applyNumberFormat="1" applyFont="1"/>
    <xf numFmtId="10" fontId="0" fillId="0" borderId="0" xfId="0" applyNumberFormat="1"/>
    <xf numFmtId="43" fontId="12" fillId="0" borderId="1" xfId="1" applyFont="1" applyBorder="1"/>
    <xf numFmtId="0" fontId="2" fillId="3" borderId="5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3" fillId="0" borderId="0" xfId="0" applyFont="1"/>
    <xf numFmtId="43" fontId="0" fillId="0" borderId="0" xfId="1" applyNumberFormat="1" applyFont="1"/>
    <xf numFmtId="43" fontId="0" fillId="0" borderId="6" xfId="1" applyNumberFormat="1" applyFont="1" applyBorder="1"/>
    <xf numFmtId="0" fontId="2" fillId="4" borderId="0" xfId="0" applyFont="1" applyFill="1" applyAlignment="1">
      <alignment horizontal="center"/>
    </xf>
    <xf numFmtId="0" fontId="0" fillId="4" borderId="0" xfId="0" applyFill="1"/>
    <xf numFmtId="10" fontId="0" fillId="4" borderId="0" xfId="0" applyNumberFormat="1" applyFill="1"/>
    <xf numFmtId="43" fontId="0" fillId="4" borderId="1" xfId="1" applyFont="1" applyFill="1" applyBorder="1"/>
    <xf numFmtId="43" fontId="0" fillId="0" borderId="0" xfId="0" applyNumberFormat="1" applyFill="1"/>
    <xf numFmtId="43" fontId="0" fillId="0" borderId="7" xfId="0" applyNumberFormat="1" applyBorder="1"/>
    <xf numFmtId="0" fontId="2" fillId="0" borderId="10" xfId="0" applyFont="1" applyBorder="1" applyAlignment="1">
      <alignment horizontal="center"/>
    </xf>
    <xf numFmtId="0" fontId="14" fillId="5" borderId="7" xfId="0" applyFont="1" applyFill="1" applyBorder="1"/>
    <xf numFmtId="0" fontId="14" fillId="0" borderId="0" xfId="0" applyFont="1"/>
    <xf numFmtId="4" fontId="14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15" xfId="0" applyBorder="1"/>
    <xf numFmtId="0" fontId="2" fillId="0" borderId="16" xfId="0" applyFont="1" applyBorder="1" applyAlignment="1">
      <alignment horizontal="center" wrapText="1"/>
    </xf>
    <xf numFmtId="0" fontId="2" fillId="0" borderId="17" xfId="0" applyFont="1" applyBorder="1"/>
    <xf numFmtId="43" fontId="0" fillId="0" borderId="18" xfId="0" applyNumberFormat="1" applyBorder="1"/>
    <xf numFmtId="0" fontId="2" fillId="0" borderId="19" xfId="0" applyFont="1" applyBorder="1"/>
    <xf numFmtId="43" fontId="0" fillId="0" borderId="20" xfId="0" applyNumberFormat="1" applyBorder="1"/>
    <xf numFmtId="43" fontId="0" fillId="0" borderId="21" xfId="0" applyNumberFormat="1" applyBorder="1"/>
    <xf numFmtId="0" fontId="14" fillId="0" borderId="0" xfId="0" applyNumberFormat="1" applyFont="1"/>
    <xf numFmtId="0" fontId="15" fillId="2" borderId="0" xfId="0" applyFont="1" applyFill="1"/>
    <xf numFmtId="4" fontId="15" fillId="2" borderId="0" xfId="0" applyNumberFormat="1" applyFont="1" applyFill="1" applyAlignment="1">
      <alignment horizontal="right"/>
    </xf>
    <xf numFmtId="0" fontId="15" fillId="2" borderId="0" xfId="0" applyNumberFormat="1" applyFont="1" applyFill="1"/>
    <xf numFmtId="43" fontId="12" fillId="6" borderId="1" xfId="1" applyFont="1" applyFill="1" applyBorder="1"/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7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58739</xdr:colOff>
      <xdr:row>24</xdr:row>
      <xdr:rowOff>39905</xdr:rowOff>
    </xdr:from>
    <xdr:to>
      <xdr:col>24</xdr:col>
      <xdr:colOff>57263</xdr:colOff>
      <xdr:row>43</xdr:row>
      <xdr:rowOff>27988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96989" y="5135780"/>
          <a:ext cx="8666274" cy="3456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502921</xdr:colOff>
      <xdr:row>7</xdr:row>
      <xdr:rowOff>167640</xdr:rowOff>
    </xdr:from>
    <xdr:to>
      <xdr:col>13</xdr:col>
      <xdr:colOff>173191</xdr:colOff>
      <xdr:row>23</xdr:row>
      <xdr:rowOff>132800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0441" y="1531620"/>
          <a:ext cx="5156670" cy="2891240"/>
        </a:xfrm>
        <a:prstGeom prst="rect">
          <a:avLst/>
        </a:prstGeom>
      </xdr:spPr>
    </xdr:pic>
    <xdr:clientData/>
  </xdr:twoCellAnchor>
  <xdr:twoCellAnchor editAs="oneCell">
    <xdr:from>
      <xdr:col>4</xdr:col>
      <xdr:colOff>454962</xdr:colOff>
      <xdr:row>24</xdr:row>
      <xdr:rowOff>15239</xdr:rowOff>
    </xdr:from>
    <xdr:to>
      <xdr:col>13</xdr:col>
      <xdr:colOff>144780</xdr:colOff>
      <xdr:row>39</xdr:row>
      <xdr:rowOff>7872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2482" y="4488179"/>
          <a:ext cx="5176218" cy="27358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1504110</xdr:colOff>
      <xdr:row>24</xdr:row>
      <xdr:rowOff>114300</xdr:rowOff>
    </xdr:from>
    <xdr:to>
      <xdr:col>14</xdr:col>
      <xdr:colOff>370725</xdr:colOff>
      <xdr:row>39</xdr:row>
      <xdr:rowOff>113895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510" y="5181600"/>
          <a:ext cx="5029290" cy="2714220"/>
        </a:xfrm>
        <a:prstGeom prst="rect">
          <a:avLst/>
        </a:prstGeom>
      </xdr:spPr>
    </xdr:pic>
    <xdr:clientData/>
  </xdr:twoCellAnchor>
  <xdr:twoCellAnchor editAs="oneCell">
    <xdr:from>
      <xdr:col>9</xdr:col>
      <xdr:colOff>1523431</xdr:colOff>
      <xdr:row>40</xdr:row>
      <xdr:rowOff>76200</xdr:rowOff>
    </xdr:from>
    <xdr:to>
      <xdr:col>14</xdr:col>
      <xdr:colOff>199298</xdr:colOff>
      <xdr:row>56</xdr:row>
      <xdr:rowOff>94812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01081" y="8039100"/>
          <a:ext cx="4838542" cy="2914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39684</xdr:colOff>
      <xdr:row>9</xdr:row>
      <xdr:rowOff>121920</xdr:rowOff>
    </xdr:from>
    <xdr:to>
      <xdr:col>13</xdr:col>
      <xdr:colOff>519145</xdr:colOff>
      <xdr:row>20</xdr:row>
      <xdr:rowOff>43483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1544" y="1851660"/>
          <a:ext cx="5356261" cy="1933243"/>
        </a:xfrm>
        <a:prstGeom prst="rect">
          <a:avLst/>
        </a:prstGeom>
      </xdr:spPr>
    </xdr:pic>
    <xdr:clientData/>
  </xdr:twoCellAnchor>
  <xdr:twoCellAnchor editAs="oneCell">
    <xdr:from>
      <xdr:col>5</xdr:col>
      <xdr:colOff>119054</xdr:colOff>
      <xdr:row>20</xdr:row>
      <xdr:rowOff>76200</xdr:rowOff>
    </xdr:from>
    <xdr:to>
      <xdr:col>13</xdr:col>
      <xdr:colOff>544495</xdr:colOff>
      <xdr:row>30</xdr:row>
      <xdr:rowOff>53340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0914" y="3817620"/>
          <a:ext cx="5302241" cy="18059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b\AppData\Local\Microsoft\Windows\Temporary%20Internet%20Files\Content.Outlook\6F7JPLAO\Payroll%20Analysis%20Report%20Aug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Officers"/>
      <sheetName val="Non Bargaining"/>
      <sheetName val="Bargaining"/>
      <sheetName val="Statistics"/>
      <sheetName val="FTE Statistics"/>
      <sheetName val="PVT"/>
      <sheetName val="RPT DISTB"/>
      <sheetName val="read me"/>
      <sheetName val="Chart3_O&amp;M%"/>
      <sheetName val="Chart1_OM%"/>
      <sheetName val="Chart4"/>
      <sheetName val="Values History"/>
      <sheetName val="Summary"/>
    </sheetNames>
    <sheetDataSet>
      <sheetData sheetId="0" refreshError="1"/>
      <sheetData sheetId="1" refreshError="1">
        <row r="3">
          <cell r="A3" t="str">
            <v>FOR THE MONTH OF August,  2018</v>
          </cell>
        </row>
        <row r="9">
          <cell r="A9">
            <v>42948</v>
          </cell>
          <cell r="C9">
            <v>194430</v>
          </cell>
          <cell r="E9">
            <v>65459</v>
          </cell>
          <cell r="G9">
            <v>0</v>
          </cell>
          <cell r="I9">
            <v>16659</v>
          </cell>
          <cell r="K9">
            <v>276548</v>
          </cell>
        </row>
        <row r="10">
          <cell r="A10">
            <v>42979</v>
          </cell>
          <cell r="C10">
            <v>208884</v>
          </cell>
          <cell r="E10">
            <v>66982</v>
          </cell>
          <cell r="G10">
            <v>0</v>
          </cell>
          <cell r="I10">
            <v>15133</v>
          </cell>
          <cell r="K10">
            <v>290999</v>
          </cell>
        </row>
        <row r="11">
          <cell r="A11">
            <v>43009</v>
          </cell>
          <cell r="C11">
            <v>212704</v>
          </cell>
          <cell r="E11">
            <v>66333</v>
          </cell>
          <cell r="G11">
            <v>0</v>
          </cell>
          <cell r="I11">
            <v>11963</v>
          </cell>
          <cell r="K11">
            <v>291000</v>
          </cell>
        </row>
        <row r="12">
          <cell r="A12">
            <v>43040</v>
          </cell>
          <cell r="C12">
            <v>210254</v>
          </cell>
          <cell r="E12">
            <v>67215</v>
          </cell>
          <cell r="G12">
            <v>0</v>
          </cell>
          <cell r="I12">
            <v>13531</v>
          </cell>
          <cell r="K12">
            <v>291000</v>
          </cell>
        </row>
        <row r="13">
          <cell r="A13">
            <v>43070</v>
          </cell>
          <cell r="C13">
            <v>218331</v>
          </cell>
          <cell r="E13">
            <v>75384</v>
          </cell>
          <cell r="G13">
            <v>0</v>
          </cell>
          <cell r="I13">
            <v>36840</v>
          </cell>
          <cell r="K13">
            <v>330555</v>
          </cell>
        </row>
        <row r="14">
          <cell r="A14">
            <v>43101</v>
          </cell>
          <cell r="C14">
            <v>211373</v>
          </cell>
          <cell r="E14">
            <v>66211</v>
          </cell>
          <cell r="G14">
            <v>0</v>
          </cell>
          <cell r="I14">
            <v>17750</v>
          </cell>
          <cell r="K14">
            <v>295334</v>
          </cell>
        </row>
        <row r="15">
          <cell r="A15">
            <v>43132</v>
          </cell>
          <cell r="C15">
            <v>211650</v>
          </cell>
          <cell r="E15">
            <v>67611</v>
          </cell>
          <cell r="G15">
            <v>0</v>
          </cell>
          <cell r="I15">
            <v>16072</v>
          </cell>
          <cell r="K15">
            <v>295333</v>
          </cell>
        </row>
        <row r="16">
          <cell r="A16">
            <v>43160</v>
          </cell>
          <cell r="C16">
            <v>261245</v>
          </cell>
          <cell r="E16">
            <v>85796</v>
          </cell>
          <cell r="G16">
            <v>0</v>
          </cell>
          <cell r="I16">
            <v>16375</v>
          </cell>
          <cell r="K16">
            <v>363416</v>
          </cell>
        </row>
        <row r="17">
          <cell r="A17">
            <v>43191</v>
          </cell>
          <cell r="C17">
            <v>221231</v>
          </cell>
          <cell r="E17">
            <v>64651</v>
          </cell>
          <cell r="G17">
            <v>0</v>
          </cell>
          <cell r="I17">
            <v>10910</v>
          </cell>
          <cell r="K17">
            <v>296792</v>
          </cell>
        </row>
        <row r="18">
          <cell r="A18">
            <v>43221</v>
          </cell>
          <cell r="C18">
            <v>220154</v>
          </cell>
          <cell r="E18">
            <v>65421</v>
          </cell>
          <cell r="G18">
            <v>0</v>
          </cell>
          <cell r="I18">
            <v>11217</v>
          </cell>
          <cell r="K18">
            <v>296792</v>
          </cell>
        </row>
        <row r="19">
          <cell r="A19">
            <v>43252</v>
          </cell>
          <cell r="C19">
            <v>222975</v>
          </cell>
          <cell r="E19">
            <v>64039</v>
          </cell>
          <cell r="G19">
            <v>0</v>
          </cell>
          <cell r="I19">
            <v>9777</v>
          </cell>
          <cell r="K19">
            <v>296791</v>
          </cell>
        </row>
        <row r="20">
          <cell r="A20">
            <v>43282</v>
          </cell>
          <cell r="C20">
            <v>222241</v>
          </cell>
          <cell r="E20">
            <v>63164</v>
          </cell>
          <cell r="G20">
            <v>0</v>
          </cell>
          <cell r="I20">
            <v>11387</v>
          </cell>
          <cell r="K20">
            <v>296792</v>
          </cell>
        </row>
        <row r="21">
          <cell r="A21">
            <v>43313</v>
          </cell>
          <cell r="C21">
            <v>234795</v>
          </cell>
          <cell r="E21">
            <v>69083</v>
          </cell>
          <cell r="G21">
            <v>0</v>
          </cell>
          <cell r="I21">
            <v>10213</v>
          </cell>
          <cell r="K21">
            <v>314091</v>
          </cell>
        </row>
        <row r="24">
          <cell r="C24">
            <v>1507337</v>
          </cell>
          <cell r="E24">
            <v>498909</v>
          </cell>
          <cell r="G24">
            <v>0</v>
          </cell>
          <cell r="I24">
            <v>128506</v>
          </cell>
          <cell r="K24">
            <v>2134752</v>
          </cell>
        </row>
        <row r="25">
          <cell r="C25">
            <v>1716221</v>
          </cell>
          <cell r="E25">
            <v>565891</v>
          </cell>
          <cell r="G25">
            <v>0</v>
          </cell>
          <cell r="I25">
            <v>143639</v>
          </cell>
          <cell r="K25">
            <v>2425751</v>
          </cell>
        </row>
        <row r="26">
          <cell r="C26">
            <v>1928925</v>
          </cell>
          <cell r="E26">
            <v>632224</v>
          </cell>
          <cell r="G26">
            <v>0</v>
          </cell>
          <cell r="I26">
            <v>155602</v>
          </cell>
          <cell r="K26">
            <v>2716751</v>
          </cell>
        </row>
        <row r="27">
          <cell r="C27">
            <v>2139179</v>
          </cell>
          <cell r="E27">
            <v>699439</v>
          </cell>
          <cell r="G27">
            <v>0</v>
          </cell>
          <cell r="I27">
            <v>169133</v>
          </cell>
          <cell r="K27">
            <v>3007751</v>
          </cell>
        </row>
        <row r="28">
          <cell r="C28">
            <v>2357510</v>
          </cell>
          <cell r="E28">
            <v>774823</v>
          </cell>
          <cell r="G28">
            <v>0</v>
          </cell>
          <cell r="I28">
            <v>205973</v>
          </cell>
          <cell r="K28">
            <v>3338306</v>
          </cell>
        </row>
        <row r="29">
          <cell r="C29">
            <v>211373</v>
          </cell>
          <cell r="E29">
            <v>66211</v>
          </cell>
          <cell r="G29">
            <v>0</v>
          </cell>
          <cell r="I29">
            <v>17750</v>
          </cell>
          <cell r="K29">
            <v>295334</v>
          </cell>
        </row>
        <row r="30">
          <cell r="C30">
            <v>423023</v>
          </cell>
          <cell r="E30">
            <v>133822</v>
          </cell>
          <cell r="G30">
            <v>0</v>
          </cell>
          <cell r="I30">
            <v>33822</v>
          </cell>
          <cell r="K30">
            <v>590667</v>
          </cell>
        </row>
        <row r="31">
          <cell r="C31">
            <v>684268</v>
          </cell>
          <cell r="E31">
            <v>219618</v>
          </cell>
          <cell r="G31">
            <v>0</v>
          </cell>
          <cell r="I31">
            <v>50197</v>
          </cell>
          <cell r="K31">
            <v>954083</v>
          </cell>
        </row>
        <row r="32">
          <cell r="C32">
            <v>905499</v>
          </cell>
          <cell r="E32">
            <v>284269</v>
          </cell>
          <cell r="G32">
            <v>0</v>
          </cell>
          <cell r="I32">
            <v>61107</v>
          </cell>
          <cell r="K32">
            <v>1250875</v>
          </cell>
        </row>
        <row r="33">
          <cell r="C33">
            <v>1125653</v>
          </cell>
          <cell r="E33">
            <v>349690</v>
          </cell>
          <cell r="G33">
            <v>0</v>
          </cell>
          <cell r="I33">
            <v>72324</v>
          </cell>
          <cell r="K33">
            <v>1547667</v>
          </cell>
        </row>
        <row r="34">
          <cell r="C34">
            <v>1348628</v>
          </cell>
          <cell r="E34">
            <v>413729</v>
          </cell>
          <cell r="G34">
            <v>0</v>
          </cell>
          <cell r="I34">
            <v>82101</v>
          </cell>
          <cell r="K34">
            <v>1844458</v>
          </cell>
        </row>
        <row r="35">
          <cell r="C35">
            <v>1570869</v>
          </cell>
          <cell r="E35">
            <v>476893</v>
          </cell>
          <cell r="G35">
            <v>0</v>
          </cell>
          <cell r="I35">
            <v>93488</v>
          </cell>
          <cell r="K35">
            <v>2141250</v>
          </cell>
        </row>
        <row r="36">
          <cell r="C36">
            <v>1805664</v>
          </cell>
          <cell r="E36">
            <v>545976</v>
          </cell>
          <cell r="G36">
            <v>0</v>
          </cell>
          <cell r="I36">
            <v>103701</v>
          </cell>
          <cell r="K36">
            <v>2455341</v>
          </cell>
        </row>
        <row r="39">
          <cell r="C39">
            <v>2322200</v>
          </cell>
          <cell r="E39">
            <v>822080</v>
          </cell>
          <cell r="G39">
            <v>0</v>
          </cell>
          <cell r="I39">
            <v>207184</v>
          </cell>
          <cell r="K39">
            <v>3351464</v>
          </cell>
        </row>
        <row r="40">
          <cell r="C40">
            <v>2348797</v>
          </cell>
          <cell r="E40">
            <v>817935</v>
          </cell>
          <cell r="G40">
            <v>0</v>
          </cell>
          <cell r="I40">
            <v>208303</v>
          </cell>
          <cell r="K40">
            <v>3375035</v>
          </cell>
        </row>
        <row r="41">
          <cell r="C41">
            <v>2352778</v>
          </cell>
          <cell r="E41">
            <v>805501</v>
          </cell>
          <cell r="G41">
            <v>0</v>
          </cell>
          <cell r="I41">
            <v>204543</v>
          </cell>
          <cell r="K41">
            <v>3362822</v>
          </cell>
        </row>
        <row r="42">
          <cell r="C42">
            <v>2357076</v>
          </cell>
          <cell r="E42">
            <v>791719</v>
          </cell>
          <cell r="G42">
            <v>0</v>
          </cell>
          <cell r="I42">
            <v>207063</v>
          </cell>
          <cell r="K42">
            <v>3355858</v>
          </cell>
        </row>
        <row r="43">
          <cell r="C43">
            <v>2357510</v>
          </cell>
          <cell r="E43">
            <v>774823</v>
          </cell>
          <cell r="G43">
            <v>0</v>
          </cell>
          <cell r="I43">
            <v>205973</v>
          </cell>
          <cell r="K43">
            <v>3338306</v>
          </cell>
        </row>
        <row r="44">
          <cell r="C44">
            <v>2390759</v>
          </cell>
          <cell r="E44">
            <v>780546</v>
          </cell>
          <cell r="G44">
            <v>0</v>
          </cell>
          <cell r="I44">
            <v>211752</v>
          </cell>
          <cell r="K44">
            <v>3383057</v>
          </cell>
        </row>
        <row r="45">
          <cell r="C45">
            <v>2423975</v>
          </cell>
          <cell r="E45">
            <v>786548</v>
          </cell>
          <cell r="G45">
            <v>0</v>
          </cell>
          <cell r="I45">
            <v>217283</v>
          </cell>
          <cell r="K45">
            <v>3427806</v>
          </cell>
        </row>
        <row r="46">
          <cell r="C46">
            <v>2511960</v>
          </cell>
          <cell r="E46">
            <v>811933</v>
          </cell>
          <cell r="G46">
            <v>0</v>
          </cell>
          <cell r="I46">
            <v>204162</v>
          </cell>
          <cell r="K46">
            <v>3528055</v>
          </cell>
        </row>
        <row r="47">
          <cell r="C47">
            <v>2545643</v>
          </cell>
          <cell r="E47">
            <v>812807</v>
          </cell>
          <cell r="G47">
            <v>0</v>
          </cell>
          <cell r="I47">
            <v>204897</v>
          </cell>
          <cell r="K47">
            <v>3563347</v>
          </cell>
        </row>
        <row r="48">
          <cell r="C48">
            <v>2573991</v>
          </cell>
          <cell r="E48">
            <v>814111</v>
          </cell>
          <cell r="G48">
            <v>0</v>
          </cell>
          <cell r="I48">
            <v>196565</v>
          </cell>
          <cell r="K48">
            <v>3584667</v>
          </cell>
        </row>
        <row r="49">
          <cell r="C49">
            <v>2581516</v>
          </cell>
          <cell r="E49">
            <v>813584</v>
          </cell>
          <cell r="G49">
            <v>0</v>
          </cell>
          <cell r="I49">
            <v>195358</v>
          </cell>
          <cell r="K49">
            <v>3590458</v>
          </cell>
        </row>
        <row r="50">
          <cell r="C50">
            <v>2615472</v>
          </cell>
          <cell r="E50">
            <v>818266</v>
          </cell>
          <cell r="G50">
            <v>0</v>
          </cell>
          <cell r="I50">
            <v>187614</v>
          </cell>
          <cell r="K50">
            <v>3621352</v>
          </cell>
        </row>
        <row r="51">
          <cell r="C51">
            <v>2655837</v>
          </cell>
          <cell r="E51">
            <v>821890</v>
          </cell>
          <cell r="G51">
            <v>0</v>
          </cell>
          <cell r="I51">
            <v>181168</v>
          </cell>
          <cell r="K51">
            <v>3658895</v>
          </cell>
        </row>
        <row r="53">
          <cell r="C53">
            <v>2322200</v>
          </cell>
          <cell r="E53">
            <v>822080</v>
          </cell>
          <cell r="G53">
            <v>0</v>
          </cell>
          <cell r="I53">
            <v>207184</v>
          </cell>
          <cell r="K53">
            <v>3351464</v>
          </cell>
        </row>
        <row r="54">
          <cell r="C54">
            <v>2764298</v>
          </cell>
          <cell r="E54">
            <v>931221</v>
          </cell>
          <cell r="G54">
            <v>0</v>
          </cell>
          <cell r="I54">
            <v>213921</v>
          </cell>
          <cell r="K54">
            <v>3909440</v>
          </cell>
        </row>
        <row r="66">
          <cell r="A66">
            <v>37987</v>
          </cell>
          <cell r="C66">
            <v>127024.25</v>
          </cell>
          <cell r="E66">
            <v>22446.799999999999</v>
          </cell>
          <cell r="G66">
            <v>0</v>
          </cell>
          <cell r="I66">
            <v>174.31</v>
          </cell>
          <cell r="K66">
            <v>149645.35999999999</v>
          </cell>
        </row>
        <row r="67">
          <cell r="A67">
            <v>38018</v>
          </cell>
          <cell r="C67">
            <v>110146.24000000001</v>
          </cell>
          <cell r="E67">
            <v>19478.3</v>
          </cell>
          <cell r="G67">
            <v>0</v>
          </cell>
          <cell r="I67">
            <v>230.82</v>
          </cell>
          <cell r="K67">
            <v>129855.36000000002</v>
          </cell>
        </row>
        <row r="68">
          <cell r="A68">
            <v>38047</v>
          </cell>
          <cell r="C68">
            <v>124694.05</v>
          </cell>
          <cell r="E68">
            <v>22037.5</v>
          </cell>
          <cell r="G68">
            <v>0</v>
          </cell>
          <cell r="I68">
            <v>185.13</v>
          </cell>
          <cell r="K68">
            <v>146916.68</v>
          </cell>
        </row>
        <row r="69">
          <cell r="A69">
            <v>38078</v>
          </cell>
          <cell r="C69">
            <v>124763.77</v>
          </cell>
          <cell r="E69">
            <v>22037.5</v>
          </cell>
          <cell r="G69">
            <v>0</v>
          </cell>
          <cell r="I69">
            <v>115.41</v>
          </cell>
          <cell r="K69">
            <v>146916.68000000002</v>
          </cell>
        </row>
        <row r="70">
          <cell r="A70">
            <v>38108</v>
          </cell>
          <cell r="C70">
            <v>124345.9</v>
          </cell>
          <cell r="E70">
            <v>22037.5</v>
          </cell>
          <cell r="G70">
            <v>0</v>
          </cell>
          <cell r="I70">
            <v>533.28</v>
          </cell>
          <cell r="K70">
            <v>146916.68</v>
          </cell>
        </row>
        <row r="71">
          <cell r="A71">
            <v>38139</v>
          </cell>
          <cell r="C71">
            <v>124763.77</v>
          </cell>
          <cell r="E71">
            <v>22037.5</v>
          </cell>
          <cell r="G71">
            <v>0</v>
          </cell>
          <cell r="I71">
            <v>115.41</v>
          </cell>
          <cell r="K71">
            <v>146916.68000000002</v>
          </cell>
        </row>
        <row r="72">
          <cell r="A72">
            <v>38169</v>
          </cell>
          <cell r="C72">
            <v>125600.46</v>
          </cell>
          <cell r="E72">
            <v>22211.5</v>
          </cell>
          <cell r="G72">
            <v>0</v>
          </cell>
          <cell r="I72">
            <v>264.72000000000003</v>
          </cell>
          <cell r="K72">
            <v>148076.68000000002</v>
          </cell>
        </row>
        <row r="73">
          <cell r="A73">
            <v>38200</v>
          </cell>
          <cell r="C73">
            <v>124619.51</v>
          </cell>
          <cell r="E73">
            <v>22037.5</v>
          </cell>
          <cell r="G73">
            <v>0</v>
          </cell>
          <cell r="I73">
            <v>259.67</v>
          </cell>
          <cell r="K73">
            <v>146916.68000000002</v>
          </cell>
        </row>
        <row r="74">
          <cell r="A74">
            <v>38231</v>
          </cell>
          <cell r="C74">
            <v>164939.25</v>
          </cell>
          <cell r="E74">
            <v>29106.93</v>
          </cell>
          <cell r="G74">
            <v>0</v>
          </cell>
          <cell r="I74">
            <v>0</v>
          </cell>
          <cell r="K74">
            <v>194046.18</v>
          </cell>
        </row>
        <row r="75">
          <cell r="A75">
            <v>38261</v>
          </cell>
          <cell r="C75">
            <v>131869.57</v>
          </cell>
          <cell r="E75">
            <v>23302.92</v>
          </cell>
          <cell r="G75">
            <v>0</v>
          </cell>
          <cell r="I75">
            <v>180.32</v>
          </cell>
          <cell r="K75">
            <v>155352.81</v>
          </cell>
        </row>
        <row r="76">
          <cell r="A76">
            <v>38292</v>
          </cell>
          <cell r="C76">
            <v>128221.89</v>
          </cell>
          <cell r="E76">
            <v>22664.76</v>
          </cell>
          <cell r="G76">
            <v>0</v>
          </cell>
          <cell r="I76">
            <v>211.72</v>
          </cell>
          <cell r="K76">
            <v>151098.37</v>
          </cell>
        </row>
        <row r="77">
          <cell r="A77">
            <v>38322</v>
          </cell>
          <cell r="C77">
            <v>134347.45000000001</v>
          </cell>
          <cell r="E77">
            <v>23752.5</v>
          </cell>
          <cell r="G77">
            <v>0</v>
          </cell>
          <cell r="I77">
            <v>250.05</v>
          </cell>
          <cell r="K77">
            <v>158350</v>
          </cell>
        </row>
        <row r="78">
          <cell r="A78">
            <v>38353</v>
          </cell>
          <cell r="C78">
            <v>110449.87</v>
          </cell>
          <cell r="E78">
            <v>19612.5</v>
          </cell>
          <cell r="G78">
            <v>0</v>
          </cell>
          <cell r="I78">
            <v>687.63</v>
          </cell>
          <cell r="K78">
            <v>130750</v>
          </cell>
        </row>
        <row r="79">
          <cell r="A79">
            <v>38384</v>
          </cell>
          <cell r="C79">
            <v>105825</v>
          </cell>
          <cell r="E79">
            <v>18675</v>
          </cell>
          <cell r="G79">
            <v>0</v>
          </cell>
          <cell r="I79">
            <v>0</v>
          </cell>
          <cell r="K79">
            <v>124500</v>
          </cell>
        </row>
        <row r="80">
          <cell r="A80">
            <v>38412</v>
          </cell>
          <cell r="C80">
            <v>118759.09</v>
          </cell>
          <cell r="E80">
            <v>21062.5</v>
          </cell>
          <cell r="G80">
            <v>0</v>
          </cell>
          <cell r="I80">
            <v>595.07000000000005</v>
          </cell>
          <cell r="K80">
            <v>140416.66</v>
          </cell>
        </row>
        <row r="81">
          <cell r="A81">
            <v>38443</v>
          </cell>
          <cell r="C81">
            <v>119163.02</v>
          </cell>
          <cell r="E81">
            <v>21062.5</v>
          </cell>
          <cell r="G81">
            <v>0</v>
          </cell>
          <cell r="I81">
            <v>191.14</v>
          </cell>
          <cell r="K81">
            <v>140416.66000000003</v>
          </cell>
        </row>
        <row r="82">
          <cell r="A82">
            <v>38473</v>
          </cell>
          <cell r="C82">
            <v>119354.16</v>
          </cell>
          <cell r="E82">
            <v>21062.5</v>
          </cell>
          <cell r="G82">
            <v>0</v>
          </cell>
          <cell r="I82">
            <v>0</v>
          </cell>
          <cell r="K82">
            <v>140416.66</v>
          </cell>
        </row>
        <row r="83">
          <cell r="A83">
            <v>38504</v>
          </cell>
          <cell r="C83">
            <v>127535.41</v>
          </cell>
          <cell r="E83">
            <v>22506.25</v>
          </cell>
          <cell r="G83">
            <v>0</v>
          </cell>
          <cell r="I83">
            <v>0</v>
          </cell>
          <cell r="K83">
            <v>150041.66</v>
          </cell>
        </row>
        <row r="84">
          <cell r="A84">
            <v>38534</v>
          </cell>
          <cell r="C84">
            <v>134038.01999999999</v>
          </cell>
          <cell r="E84">
            <v>23687.5</v>
          </cell>
          <cell r="G84">
            <v>0</v>
          </cell>
          <cell r="I84">
            <v>191.14</v>
          </cell>
          <cell r="K84">
            <v>157916.66</v>
          </cell>
        </row>
        <row r="85">
          <cell r="A85">
            <v>38565</v>
          </cell>
          <cell r="C85">
            <v>134077.69</v>
          </cell>
          <cell r="E85">
            <v>23687.5</v>
          </cell>
          <cell r="G85">
            <v>0</v>
          </cell>
          <cell r="I85">
            <v>151.47</v>
          </cell>
          <cell r="K85">
            <v>157916.66</v>
          </cell>
        </row>
        <row r="86">
          <cell r="A86">
            <v>38596</v>
          </cell>
          <cell r="C86">
            <v>133713.44</v>
          </cell>
          <cell r="E86">
            <v>23687.5</v>
          </cell>
          <cell r="G86">
            <v>0</v>
          </cell>
          <cell r="I86">
            <v>515.72</v>
          </cell>
          <cell r="K86">
            <v>157916.66</v>
          </cell>
        </row>
        <row r="87">
          <cell r="A87">
            <v>38626</v>
          </cell>
          <cell r="C87">
            <v>134229.16</v>
          </cell>
          <cell r="E87">
            <v>23687.5</v>
          </cell>
          <cell r="G87">
            <v>0</v>
          </cell>
          <cell r="I87">
            <v>0</v>
          </cell>
          <cell r="K87">
            <v>157916.66</v>
          </cell>
        </row>
        <row r="88">
          <cell r="A88">
            <v>38657</v>
          </cell>
          <cell r="C88">
            <v>115944.56</v>
          </cell>
          <cell r="E88">
            <v>23687.5</v>
          </cell>
          <cell r="G88">
            <v>0</v>
          </cell>
          <cell r="I88">
            <v>18284.599999999999</v>
          </cell>
          <cell r="K88">
            <v>157916.66</v>
          </cell>
        </row>
        <row r="89">
          <cell r="A89">
            <v>38687</v>
          </cell>
          <cell r="C89">
            <v>134843.76</v>
          </cell>
          <cell r="E89">
            <v>23875.94</v>
          </cell>
          <cell r="G89">
            <v>0</v>
          </cell>
          <cell r="I89">
            <v>453.21</v>
          </cell>
          <cell r="K89">
            <v>159172.91</v>
          </cell>
        </row>
        <row r="90">
          <cell r="A90">
            <v>38718</v>
          </cell>
          <cell r="C90">
            <v>136364.79</v>
          </cell>
          <cell r="E90">
            <v>24064.37</v>
          </cell>
          <cell r="G90">
            <v>0</v>
          </cell>
          <cell r="I90">
            <v>0</v>
          </cell>
          <cell r="K90">
            <v>160429.16</v>
          </cell>
        </row>
        <row r="91">
          <cell r="A91">
            <v>38749</v>
          </cell>
          <cell r="C91">
            <v>135918.79</v>
          </cell>
          <cell r="E91">
            <v>24064.37</v>
          </cell>
          <cell r="G91">
            <v>0</v>
          </cell>
          <cell r="I91">
            <v>446</v>
          </cell>
          <cell r="K91">
            <v>160429.16</v>
          </cell>
        </row>
        <row r="92">
          <cell r="A92">
            <v>38777</v>
          </cell>
          <cell r="C92">
            <v>136923.45000000001</v>
          </cell>
          <cell r="E92">
            <v>24812.5</v>
          </cell>
          <cell r="G92">
            <v>0</v>
          </cell>
          <cell r="I92">
            <v>5202.18</v>
          </cell>
          <cell r="K92">
            <v>166938.13</v>
          </cell>
        </row>
        <row r="93">
          <cell r="A93">
            <v>38808</v>
          </cell>
          <cell r="C93">
            <v>139734.46</v>
          </cell>
          <cell r="E93">
            <v>24812.5</v>
          </cell>
          <cell r="G93">
            <v>0</v>
          </cell>
          <cell r="I93">
            <v>869.7</v>
          </cell>
          <cell r="K93">
            <v>165416.66</v>
          </cell>
        </row>
        <row r="94">
          <cell r="A94">
            <v>38838</v>
          </cell>
          <cell r="C94">
            <v>135546.06</v>
          </cell>
          <cell r="E94">
            <v>24812.5</v>
          </cell>
          <cell r="G94">
            <v>0</v>
          </cell>
          <cell r="I94">
            <v>5058.1000000000004</v>
          </cell>
          <cell r="K94">
            <v>165416.66</v>
          </cell>
        </row>
        <row r="95">
          <cell r="A95">
            <v>38869</v>
          </cell>
          <cell r="C95">
            <v>120805.95</v>
          </cell>
          <cell r="E95">
            <v>24812.5</v>
          </cell>
          <cell r="G95">
            <v>0</v>
          </cell>
          <cell r="I95">
            <v>19798.21</v>
          </cell>
          <cell r="K95">
            <v>165416.66</v>
          </cell>
        </row>
        <row r="96">
          <cell r="A96">
            <v>38899</v>
          </cell>
          <cell r="C96">
            <v>140403.46</v>
          </cell>
          <cell r="E96">
            <v>24812.5</v>
          </cell>
          <cell r="G96">
            <v>0</v>
          </cell>
          <cell r="I96">
            <v>200.7</v>
          </cell>
          <cell r="K96">
            <v>165416.66</v>
          </cell>
        </row>
        <row r="97">
          <cell r="A97">
            <v>38930</v>
          </cell>
          <cell r="C97">
            <v>137109.03</v>
          </cell>
          <cell r="E97">
            <v>24812.5</v>
          </cell>
          <cell r="G97">
            <v>0</v>
          </cell>
          <cell r="I97">
            <v>3495.13</v>
          </cell>
          <cell r="K97">
            <v>165416.66</v>
          </cell>
        </row>
        <row r="98">
          <cell r="A98">
            <v>38961</v>
          </cell>
          <cell r="C98">
            <v>140358.91</v>
          </cell>
          <cell r="E98">
            <v>24812.5</v>
          </cell>
          <cell r="G98">
            <v>0</v>
          </cell>
          <cell r="I98">
            <v>245.25</v>
          </cell>
          <cell r="K98">
            <v>165416.66</v>
          </cell>
        </row>
        <row r="99">
          <cell r="A99">
            <v>38991</v>
          </cell>
          <cell r="C99">
            <v>135348.71</v>
          </cell>
          <cell r="E99">
            <v>24812.5</v>
          </cell>
          <cell r="G99">
            <v>0</v>
          </cell>
          <cell r="I99">
            <v>5255.45</v>
          </cell>
          <cell r="K99">
            <v>165416.66</v>
          </cell>
        </row>
        <row r="100">
          <cell r="A100">
            <v>39022</v>
          </cell>
          <cell r="C100">
            <v>137689.29999999999</v>
          </cell>
          <cell r="E100">
            <v>24812.5</v>
          </cell>
          <cell r="G100">
            <v>0</v>
          </cell>
          <cell r="I100">
            <v>2914.86</v>
          </cell>
          <cell r="K100">
            <v>165416.65999999997</v>
          </cell>
        </row>
        <row r="101">
          <cell r="A101">
            <v>39052</v>
          </cell>
          <cell r="C101">
            <v>145787.70000000001</v>
          </cell>
          <cell r="E101">
            <v>26204.04</v>
          </cell>
          <cell r="G101">
            <v>0</v>
          </cell>
          <cell r="I101">
            <v>2701.84</v>
          </cell>
          <cell r="K101">
            <v>174693.58000000002</v>
          </cell>
        </row>
        <row r="102">
          <cell r="A102">
            <v>39083</v>
          </cell>
          <cell r="C102">
            <v>140136.68</v>
          </cell>
          <cell r="E102">
            <v>24743.75</v>
          </cell>
          <cell r="G102">
            <v>0</v>
          </cell>
          <cell r="I102">
            <v>77.900000000000006</v>
          </cell>
          <cell r="K102">
            <v>164958.32999999999</v>
          </cell>
        </row>
        <row r="103">
          <cell r="A103">
            <v>39114</v>
          </cell>
          <cell r="C103">
            <v>156990.07999999999</v>
          </cell>
          <cell r="E103">
            <v>28025</v>
          </cell>
          <cell r="G103">
            <v>0</v>
          </cell>
          <cell r="I103">
            <v>1818.26</v>
          </cell>
          <cell r="K103">
            <v>186833.34</v>
          </cell>
        </row>
        <row r="104">
          <cell r="A104">
            <v>39142</v>
          </cell>
          <cell r="C104">
            <v>167544.01999999999</v>
          </cell>
          <cell r="E104">
            <v>30000</v>
          </cell>
          <cell r="G104">
            <v>0</v>
          </cell>
          <cell r="I104">
            <v>2456</v>
          </cell>
          <cell r="K104">
            <v>200000.02</v>
          </cell>
        </row>
        <row r="105">
          <cell r="A105">
            <v>39173</v>
          </cell>
          <cell r="C105">
            <v>165528.01</v>
          </cell>
          <cell r="E105">
            <v>30000</v>
          </cell>
          <cell r="G105">
            <v>0</v>
          </cell>
          <cell r="I105">
            <v>4472.01</v>
          </cell>
          <cell r="K105">
            <v>200000.02000000002</v>
          </cell>
        </row>
        <row r="106">
          <cell r="A106">
            <v>39203</v>
          </cell>
          <cell r="C106">
            <v>164555.44</v>
          </cell>
          <cell r="E106">
            <v>31125</v>
          </cell>
          <cell r="G106">
            <v>0</v>
          </cell>
          <cell r="I106">
            <v>11819.58</v>
          </cell>
          <cell r="K106">
            <v>207500.02</v>
          </cell>
        </row>
        <row r="107">
          <cell r="A107">
            <v>39234</v>
          </cell>
          <cell r="C107">
            <v>164652.81</v>
          </cell>
          <cell r="E107">
            <v>31125</v>
          </cell>
          <cell r="G107">
            <v>0</v>
          </cell>
          <cell r="I107">
            <v>11722.21</v>
          </cell>
          <cell r="K107">
            <v>207500.02</v>
          </cell>
        </row>
        <row r="108">
          <cell r="A108">
            <v>39264</v>
          </cell>
          <cell r="C108">
            <v>169007.01</v>
          </cell>
          <cell r="E108">
            <v>31125</v>
          </cell>
          <cell r="G108">
            <v>0</v>
          </cell>
          <cell r="I108">
            <v>7368.01</v>
          </cell>
          <cell r="K108">
            <v>207500.02000000002</v>
          </cell>
        </row>
        <row r="109">
          <cell r="A109">
            <v>39295</v>
          </cell>
          <cell r="C109">
            <v>176036.01</v>
          </cell>
          <cell r="E109">
            <v>31125</v>
          </cell>
          <cell r="G109">
            <v>0</v>
          </cell>
          <cell r="I109">
            <v>339.01</v>
          </cell>
          <cell r="K109">
            <v>207500.02000000002</v>
          </cell>
        </row>
        <row r="110">
          <cell r="A110">
            <v>39326</v>
          </cell>
          <cell r="C110">
            <v>174849.49</v>
          </cell>
          <cell r="E110">
            <v>31125</v>
          </cell>
          <cell r="G110">
            <v>0</v>
          </cell>
          <cell r="I110">
            <v>1525.53</v>
          </cell>
          <cell r="K110">
            <v>207500.02</v>
          </cell>
        </row>
        <row r="111">
          <cell r="A111">
            <v>39356</v>
          </cell>
          <cell r="C111">
            <v>172005.19</v>
          </cell>
          <cell r="E111">
            <v>31125</v>
          </cell>
          <cell r="G111">
            <v>0</v>
          </cell>
          <cell r="I111">
            <v>4369.83</v>
          </cell>
          <cell r="K111">
            <v>207500.02</v>
          </cell>
        </row>
        <row r="112">
          <cell r="A112">
            <v>39387</v>
          </cell>
          <cell r="C112">
            <v>176375.02</v>
          </cell>
          <cell r="E112">
            <v>31125</v>
          </cell>
          <cell r="G112">
            <v>0</v>
          </cell>
          <cell r="I112">
            <v>0</v>
          </cell>
          <cell r="K112">
            <v>207500.02</v>
          </cell>
        </row>
        <row r="113">
          <cell r="A113">
            <v>39417</v>
          </cell>
          <cell r="C113">
            <v>178161.3</v>
          </cell>
          <cell r="E113">
            <v>35195.199999999997</v>
          </cell>
          <cell r="G113">
            <v>0</v>
          </cell>
          <cell r="I113">
            <v>21278.14</v>
          </cell>
          <cell r="K113">
            <v>234634.64</v>
          </cell>
        </row>
        <row r="114">
          <cell r="A114">
            <v>39448</v>
          </cell>
          <cell r="C114">
            <v>181475</v>
          </cell>
          <cell r="E114">
            <v>32025</v>
          </cell>
          <cell r="G114">
            <v>0</v>
          </cell>
          <cell r="I114">
            <v>0</v>
          </cell>
          <cell r="K114">
            <v>213500</v>
          </cell>
        </row>
        <row r="115">
          <cell r="A115">
            <v>39479</v>
          </cell>
          <cell r="C115">
            <v>176001.59</v>
          </cell>
          <cell r="E115">
            <v>32025</v>
          </cell>
          <cell r="G115">
            <v>0</v>
          </cell>
          <cell r="I115">
            <v>5473.41</v>
          </cell>
          <cell r="K115">
            <v>213500</v>
          </cell>
        </row>
        <row r="116">
          <cell r="A116">
            <v>39508</v>
          </cell>
          <cell r="C116">
            <v>186372.63</v>
          </cell>
          <cell r="E116">
            <v>33225.01</v>
          </cell>
          <cell r="G116">
            <v>0</v>
          </cell>
          <cell r="I116">
            <v>1902.4</v>
          </cell>
          <cell r="K116">
            <v>221500.04</v>
          </cell>
        </row>
        <row r="117">
          <cell r="A117">
            <v>39539</v>
          </cell>
          <cell r="C117">
            <v>186025.03</v>
          </cell>
          <cell r="E117">
            <v>33225.01</v>
          </cell>
          <cell r="G117">
            <v>0</v>
          </cell>
          <cell r="I117">
            <v>2250</v>
          </cell>
          <cell r="K117">
            <v>221500.04</v>
          </cell>
        </row>
        <row r="118">
          <cell r="A118">
            <v>39569</v>
          </cell>
          <cell r="C118">
            <v>185740.61</v>
          </cell>
          <cell r="E118">
            <v>33225.01</v>
          </cell>
          <cell r="G118">
            <v>0</v>
          </cell>
          <cell r="I118">
            <v>2534.42</v>
          </cell>
          <cell r="K118">
            <v>221500.04</v>
          </cell>
        </row>
        <row r="119">
          <cell r="A119">
            <v>39600</v>
          </cell>
          <cell r="C119">
            <v>180086.36</v>
          </cell>
          <cell r="E119">
            <v>33225.01</v>
          </cell>
          <cell r="G119">
            <v>0</v>
          </cell>
          <cell r="I119">
            <v>8188.67</v>
          </cell>
          <cell r="K119">
            <v>221500.04</v>
          </cell>
        </row>
        <row r="120">
          <cell r="A120">
            <v>39630</v>
          </cell>
          <cell r="C120">
            <v>193939.44</v>
          </cell>
          <cell r="E120">
            <v>33225.01</v>
          </cell>
          <cell r="G120">
            <v>0</v>
          </cell>
          <cell r="I120">
            <v>-5664.41</v>
          </cell>
          <cell r="K120">
            <v>221500.04</v>
          </cell>
        </row>
        <row r="121">
          <cell r="A121">
            <v>39661</v>
          </cell>
          <cell r="C121">
            <v>180282.03</v>
          </cell>
          <cell r="E121">
            <v>33225.01</v>
          </cell>
          <cell r="G121">
            <v>0</v>
          </cell>
          <cell r="I121">
            <v>7993</v>
          </cell>
          <cell r="K121">
            <v>221500.04</v>
          </cell>
        </row>
        <row r="122">
          <cell r="A122">
            <v>39692</v>
          </cell>
          <cell r="C122">
            <v>178222.47</v>
          </cell>
          <cell r="E122">
            <v>33225.01</v>
          </cell>
          <cell r="G122">
            <v>0</v>
          </cell>
          <cell r="I122">
            <v>10052.56</v>
          </cell>
          <cell r="K122">
            <v>221500.04</v>
          </cell>
        </row>
        <row r="123">
          <cell r="A123">
            <v>39722</v>
          </cell>
          <cell r="C123">
            <v>134972.57</v>
          </cell>
          <cell r="E123">
            <v>33225.01</v>
          </cell>
          <cell r="G123">
            <v>0</v>
          </cell>
          <cell r="I123">
            <v>53302.46</v>
          </cell>
          <cell r="K123">
            <v>221500.04</v>
          </cell>
        </row>
        <row r="124">
          <cell r="A124">
            <v>39753</v>
          </cell>
          <cell r="C124">
            <v>175114.67</v>
          </cell>
          <cell r="E124">
            <v>33225.01</v>
          </cell>
          <cell r="G124">
            <v>0</v>
          </cell>
          <cell r="I124">
            <v>13160.36</v>
          </cell>
          <cell r="K124">
            <v>221500.04000000004</v>
          </cell>
        </row>
        <row r="125">
          <cell r="A125">
            <v>39783</v>
          </cell>
          <cell r="C125">
            <v>216188.85</v>
          </cell>
          <cell r="E125">
            <v>41167.22</v>
          </cell>
          <cell r="G125">
            <v>0</v>
          </cell>
          <cell r="I125">
            <v>7192.05</v>
          </cell>
          <cell r="K125">
            <v>264548.12</v>
          </cell>
        </row>
        <row r="126">
          <cell r="A126">
            <v>39814</v>
          </cell>
          <cell r="C126">
            <v>157688.37</v>
          </cell>
          <cell r="E126">
            <v>30686.98</v>
          </cell>
          <cell r="G126">
            <v>0</v>
          </cell>
          <cell r="I126">
            <v>10078.56</v>
          </cell>
          <cell r="K126">
            <v>198453.91</v>
          </cell>
        </row>
        <row r="127">
          <cell r="A127">
            <v>39845</v>
          </cell>
          <cell r="C127">
            <v>106965.41</v>
          </cell>
          <cell r="E127">
            <v>23427.9</v>
          </cell>
          <cell r="G127">
            <v>12091.06</v>
          </cell>
          <cell r="I127">
            <v>13701.6</v>
          </cell>
          <cell r="K127">
            <v>156185.97</v>
          </cell>
        </row>
        <row r="128">
          <cell r="A128">
            <v>39873</v>
          </cell>
          <cell r="C128">
            <v>158664.54999999999</v>
          </cell>
          <cell r="E128">
            <v>33367</v>
          </cell>
          <cell r="G128">
            <v>9451.35</v>
          </cell>
          <cell r="I128">
            <v>20963.75</v>
          </cell>
          <cell r="K128">
            <v>222446.65</v>
          </cell>
        </row>
        <row r="129">
          <cell r="A129">
            <v>39904</v>
          </cell>
          <cell r="C129">
            <v>148458.94</v>
          </cell>
          <cell r="E129">
            <v>29865.46</v>
          </cell>
          <cell r="G129">
            <v>8103.68</v>
          </cell>
          <cell r="I129">
            <v>12675</v>
          </cell>
          <cell r="K129">
            <v>199103.08</v>
          </cell>
        </row>
        <row r="130">
          <cell r="A130">
            <v>39934</v>
          </cell>
          <cell r="C130">
            <v>134554.66</v>
          </cell>
          <cell r="E130">
            <v>28811.14</v>
          </cell>
          <cell r="G130">
            <v>5885.24</v>
          </cell>
          <cell r="I130">
            <v>22823.24</v>
          </cell>
          <cell r="K130">
            <v>192074.27999999997</v>
          </cell>
        </row>
        <row r="131">
          <cell r="A131">
            <v>39965</v>
          </cell>
          <cell r="C131">
            <v>160573.54999999999</v>
          </cell>
          <cell r="E131">
            <v>28587.08</v>
          </cell>
          <cell r="G131">
            <v>354.98</v>
          </cell>
          <cell r="I131">
            <v>1064.95</v>
          </cell>
          <cell r="K131">
            <v>190580.56000000003</v>
          </cell>
        </row>
        <row r="132">
          <cell r="A132">
            <v>39995</v>
          </cell>
          <cell r="C132">
            <v>190784.86</v>
          </cell>
          <cell r="E132">
            <v>32569.03</v>
          </cell>
          <cell r="G132">
            <v>-572.88</v>
          </cell>
          <cell r="I132">
            <v>-5654.12</v>
          </cell>
          <cell r="K132">
            <v>217126.88999999998</v>
          </cell>
        </row>
        <row r="133">
          <cell r="A133">
            <v>40026</v>
          </cell>
          <cell r="C133">
            <v>167670.07</v>
          </cell>
          <cell r="E133">
            <v>30504.59</v>
          </cell>
          <cell r="G133">
            <v>2905.98</v>
          </cell>
          <cell r="I133">
            <v>2283.27</v>
          </cell>
          <cell r="K133">
            <v>203363.91</v>
          </cell>
        </row>
        <row r="134">
          <cell r="A134">
            <v>40057</v>
          </cell>
          <cell r="C134">
            <v>148208.07</v>
          </cell>
          <cell r="E134">
            <v>28790.78</v>
          </cell>
          <cell r="G134">
            <v>1344.57</v>
          </cell>
          <cell r="I134">
            <v>13595.12</v>
          </cell>
          <cell r="K134">
            <v>191938.54</v>
          </cell>
        </row>
        <row r="135">
          <cell r="A135">
            <v>40087</v>
          </cell>
          <cell r="C135">
            <v>150109.03</v>
          </cell>
          <cell r="E135">
            <v>29262.18</v>
          </cell>
          <cell r="G135">
            <v>5859.84</v>
          </cell>
          <cell r="I135">
            <v>9850.19</v>
          </cell>
          <cell r="K135">
            <v>195081.24</v>
          </cell>
        </row>
        <row r="136">
          <cell r="A136">
            <v>40118</v>
          </cell>
          <cell r="C136">
            <v>171165.6</v>
          </cell>
          <cell r="E136">
            <v>31181.13</v>
          </cell>
          <cell r="G136">
            <v>182.41</v>
          </cell>
          <cell r="I136">
            <v>5345.07</v>
          </cell>
          <cell r="K136">
            <v>207874.21000000002</v>
          </cell>
        </row>
        <row r="137">
          <cell r="A137">
            <v>40148</v>
          </cell>
          <cell r="C137">
            <v>83115.990000000005</v>
          </cell>
          <cell r="E137">
            <v>23339.119999999999</v>
          </cell>
          <cell r="G137">
            <v>14510.75</v>
          </cell>
          <cell r="I137">
            <v>34628.25</v>
          </cell>
          <cell r="K137">
            <v>155594.10999999999</v>
          </cell>
        </row>
        <row r="138">
          <cell r="A138">
            <v>40179</v>
          </cell>
          <cell r="C138">
            <v>161289.62</v>
          </cell>
          <cell r="E138">
            <v>28462.87</v>
          </cell>
          <cell r="G138">
            <v>0</v>
          </cell>
          <cell r="I138">
            <v>18666.02</v>
          </cell>
          <cell r="K138">
            <v>208418.50999999998</v>
          </cell>
        </row>
        <row r="139">
          <cell r="A139">
            <v>40210</v>
          </cell>
          <cell r="C139">
            <v>171048.26</v>
          </cell>
          <cell r="E139">
            <v>30184.98</v>
          </cell>
          <cell r="G139">
            <v>0</v>
          </cell>
          <cell r="I139">
            <v>11848.17</v>
          </cell>
          <cell r="K139">
            <v>213081.41000000003</v>
          </cell>
        </row>
        <row r="140">
          <cell r="A140">
            <v>40238</v>
          </cell>
          <cell r="C140">
            <v>160801.64000000001</v>
          </cell>
          <cell r="E140">
            <v>28376.76</v>
          </cell>
          <cell r="G140">
            <v>0</v>
          </cell>
          <cell r="I140">
            <v>14253.4</v>
          </cell>
          <cell r="K140">
            <v>203431.80000000002</v>
          </cell>
        </row>
        <row r="141">
          <cell r="A141">
            <v>40269</v>
          </cell>
          <cell r="C141">
            <v>176274.35</v>
          </cell>
          <cell r="E141">
            <v>31107.24</v>
          </cell>
          <cell r="G141">
            <v>0</v>
          </cell>
          <cell r="I141">
            <v>20066.099999999999</v>
          </cell>
          <cell r="K141">
            <v>227447.69</v>
          </cell>
        </row>
        <row r="142">
          <cell r="A142">
            <v>40299</v>
          </cell>
          <cell r="C142">
            <v>170564.18</v>
          </cell>
          <cell r="E142">
            <v>30099.56</v>
          </cell>
          <cell r="G142">
            <v>0</v>
          </cell>
          <cell r="I142">
            <v>26219.66</v>
          </cell>
          <cell r="K142">
            <v>226883.4</v>
          </cell>
        </row>
        <row r="143">
          <cell r="A143">
            <v>40330</v>
          </cell>
          <cell r="C143">
            <v>148102.94</v>
          </cell>
          <cell r="E143">
            <v>26135.81</v>
          </cell>
          <cell r="G143">
            <v>0</v>
          </cell>
          <cell r="I143">
            <v>31192.51</v>
          </cell>
          <cell r="K143">
            <v>205431.26</v>
          </cell>
        </row>
        <row r="144">
          <cell r="A144">
            <v>40360</v>
          </cell>
          <cell r="C144">
            <v>178923.28</v>
          </cell>
          <cell r="E144">
            <v>31574.7</v>
          </cell>
          <cell r="G144">
            <v>0</v>
          </cell>
          <cell r="I144">
            <v>23701.81</v>
          </cell>
          <cell r="K144">
            <v>234199.79</v>
          </cell>
        </row>
        <row r="145">
          <cell r="A145">
            <v>40391</v>
          </cell>
          <cell r="C145">
            <v>144859.06</v>
          </cell>
          <cell r="E145">
            <v>25563.360000000001</v>
          </cell>
          <cell r="G145">
            <v>0</v>
          </cell>
          <cell r="I145">
            <v>20206.11</v>
          </cell>
          <cell r="K145">
            <v>190628.52999999997</v>
          </cell>
        </row>
        <row r="146">
          <cell r="A146">
            <v>40422</v>
          </cell>
          <cell r="C146">
            <v>183009.77</v>
          </cell>
          <cell r="E146">
            <v>32295.84</v>
          </cell>
          <cell r="G146">
            <v>0</v>
          </cell>
          <cell r="I146">
            <v>11371.37</v>
          </cell>
          <cell r="K146">
            <v>226676.97999999998</v>
          </cell>
        </row>
        <row r="147">
          <cell r="A147">
            <v>40452</v>
          </cell>
          <cell r="C147">
            <v>169529.18</v>
          </cell>
          <cell r="E147">
            <v>29916.92</v>
          </cell>
          <cell r="G147">
            <v>0</v>
          </cell>
          <cell r="I147">
            <v>19126.72</v>
          </cell>
          <cell r="K147">
            <v>218572.81999999998</v>
          </cell>
        </row>
        <row r="148">
          <cell r="A148">
            <v>40483</v>
          </cell>
          <cell r="C148">
            <v>139821</v>
          </cell>
          <cell r="E148">
            <v>24674</v>
          </cell>
          <cell r="G148">
            <v>0</v>
          </cell>
          <cell r="I148">
            <v>34207</v>
          </cell>
          <cell r="K148">
            <v>198702</v>
          </cell>
        </row>
        <row r="149">
          <cell r="A149">
            <v>40513</v>
          </cell>
          <cell r="C149">
            <v>167239</v>
          </cell>
          <cell r="E149">
            <v>29513</v>
          </cell>
          <cell r="G149">
            <v>0</v>
          </cell>
          <cell r="I149">
            <v>21725</v>
          </cell>
          <cell r="K149">
            <v>218477</v>
          </cell>
        </row>
        <row r="150">
          <cell r="A150">
            <v>40544</v>
          </cell>
          <cell r="C150">
            <v>172378</v>
          </cell>
          <cell r="E150">
            <v>30420</v>
          </cell>
          <cell r="G150">
            <v>0</v>
          </cell>
          <cell r="I150">
            <v>13919</v>
          </cell>
          <cell r="K150">
            <v>216717</v>
          </cell>
        </row>
        <row r="151">
          <cell r="A151">
            <v>40575</v>
          </cell>
          <cell r="C151">
            <v>170817</v>
          </cell>
          <cell r="E151">
            <v>30144</v>
          </cell>
          <cell r="G151">
            <v>0</v>
          </cell>
          <cell r="I151">
            <v>23556</v>
          </cell>
          <cell r="K151">
            <v>224517</v>
          </cell>
        </row>
        <row r="152">
          <cell r="A152">
            <v>40603</v>
          </cell>
          <cell r="C152">
            <v>164509</v>
          </cell>
          <cell r="E152">
            <v>29031</v>
          </cell>
          <cell r="G152">
            <v>0</v>
          </cell>
          <cell r="I152">
            <v>14131</v>
          </cell>
          <cell r="K152">
            <v>207671</v>
          </cell>
        </row>
        <row r="153">
          <cell r="A153">
            <v>40634</v>
          </cell>
          <cell r="C153">
            <v>179933</v>
          </cell>
          <cell r="E153">
            <v>31753</v>
          </cell>
          <cell r="G153">
            <v>0</v>
          </cell>
          <cell r="I153">
            <v>10218</v>
          </cell>
          <cell r="K153">
            <v>221904</v>
          </cell>
        </row>
        <row r="154">
          <cell r="A154">
            <v>40664</v>
          </cell>
          <cell r="C154">
            <v>194520</v>
          </cell>
          <cell r="E154">
            <v>34327</v>
          </cell>
          <cell r="G154">
            <v>0</v>
          </cell>
          <cell r="I154">
            <v>1314</v>
          </cell>
          <cell r="K154">
            <v>230161</v>
          </cell>
        </row>
        <row r="155">
          <cell r="A155">
            <v>40695</v>
          </cell>
          <cell r="C155">
            <v>172238</v>
          </cell>
          <cell r="E155">
            <v>30395</v>
          </cell>
          <cell r="G155">
            <v>0</v>
          </cell>
          <cell r="I155">
            <v>14738</v>
          </cell>
          <cell r="K155">
            <v>217371</v>
          </cell>
        </row>
        <row r="156">
          <cell r="A156">
            <v>40725</v>
          </cell>
          <cell r="C156">
            <v>195914</v>
          </cell>
          <cell r="E156">
            <v>34573</v>
          </cell>
          <cell r="G156">
            <v>0</v>
          </cell>
          <cell r="I156">
            <v>2912</v>
          </cell>
          <cell r="K156">
            <v>233399</v>
          </cell>
        </row>
        <row r="157">
          <cell r="A157">
            <v>40756</v>
          </cell>
          <cell r="C157">
            <v>154518</v>
          </cell>
          <cell r="E157">
            <v>27268</v>
          </cell>
          <cell r="G157">
            <v>0</v>
          </cell>
          <cell r="I157">
            <v>27401</v>
          </cell>
          <cell r="K157">
            <v>209187</v>
          </cell>
        </row>
        <row r="158">
          <cell r="A158">
            <v>40787</v>
          </cell>
          <cell r="C158">
            <v>184728</v>
          </cell>
          <cell r="E158">
            <v>32599</v>
          </cell>
          <cell r="G158">
            <v>0</v>
          </cell>
          <cell r="I158">
            <v>38928</v>
          </cell>
          <cell r="K158">
            <v>256255</v>
          </cell>
        </row>
        <row r="159">
          <cell r="A159">
            <v>40817</v>
          </cell>
          <cell r="C159">
            <v>175671</v>
          </cell>
          <cell r="E159">
            <v>31001</v>
          </cell>
          <cell r="G159">
            <v>0</v>
          </cell>
          <cell r="I159">
            <v>26484</v>
          </cell>
          <cell r="K159">
            <v>233156</v>
          </cell>
        </row>
        <row r="160">
          <cell r="A160">
            <v>40848</v>
          </cell>
          <cell r="C160">
            <v>184157</v>
          </cell>
          <cell r="E160">
            <v>32498</v>
          </cell>
          <cell r="G160">
            <v>0</v>
          </cell>
          <cell r="I160">
            <v>20773</v>
          </cell>
          <cell r="K160">
            <v>237428</v>
          </cell>
        </row>
        <row r="161">
          <cell r="A161">
            <v>40878</v>
          </cell>
          <cell r="C161">
            <v>178168</v>
          </cell>
          <cell r="E161">
            <v>31441</v>
          </cell>
          <cell r="G161">
            <v>0</v>
          </cell>
          <cell r="I161">
            <v>14183</v>
          </cell>
          <cell r="K161">
            <v>223792</v>
          </cell>
        </row>
        <row r="162">
          <cell r="A162">
            <v>40909</v>
          </cell>
          <cell r="C162">
            <v>193438</v>
          </cell>
          <cell r="E162">
            <v>34136</v>
          </cell>
          <cell r="G162">
            <v>0</v>
          </cell>
          <cell r="I162">
            <v>12485</v>
          </cell>
          <cell r="K162">
            <v>240059</v>
          </cell>
        </row>
        <row r="163">
          <cell r="A163">
            <v>40940</v>
          </cell>
          <cell r="C163">
            <v>178272</v>
          </cell>
          <cell r="E163">
            <v>31460</v>
          </cell>
          <cell r="G163">
            <v>0</v>
          </cell>
          <cell r="I163">
            <v>36098</v>
          </cell>
          <cell r="K163">
            <v>245830</v>
          </cell>
        </row>
        <row r="164">
          <cell r="A164">
            <v>40969</v>
          </cell>
          <cell r="C164">
            <v>165650</v>
          </cell>
          <cell r="E164">
            <v>29232</v>
          </cell>
          <cell r="G164">
            <v>0</v>
          </cell>
          <cell r="I164">
            <v>35378</v>
          </cell>
          <cell r="K164">
            <v>230260</v>
          </cell>
        </row>
        <row r="165">
          <cell r="A165">
            <v>41000</v>
          </cell>
          <cell r="C165">
            <v>184280</v>
          </cell>
          <cell r="E165">
            <v>32520</v>
          </cell>
          <cell r="G165">
            <v>0</v>
          </cell>
          <cell r="I165">
            <v>7722</v>
          </cell>
          <cell r="K165">
            <v>224522</v>
          </cell>
        </row>
        <row r="166">
          <cell r="A166">
            <v>41030</v>
          </cell>
          <cell r="C166">
            <v>191664</v>
          </cell>
          <cell r="E166">
            <v>33823</v>
          </cell>
          <cell r="G166">
            <v>0</v>
          </cell>
          <cell r="I166">
            <v>19621</v>
          </cell>
          <cell r="K166">
            <v>245108</v>
          </cell>
        </row>
        <row r="167">
          <cell r="A167">
            <v>41061</v>
          </cell>
          <cell r="C167">
            <v>173141</v>
          </cell>
          <cell r="E167">
            <v>30554</v>
          </cell>
          <cell r="G167">
            <v>0</v>
          </cell>
          <cell r="I167">
            <v>14150</v>
          </cell>
          <cell r="K167">
            <v>217845</v>
          </cell>
        </row>
        <row r="168">
          <cell r="A168">
            <v>41091</v>
          </cell>
          <cell r="C168">
            <v>184866</v>
          </cell>
          <cell r="E168">
            <v>32623</v>
          </cell>
          <cell r="G168">
            <v>0</v>
          </cell>
          <cell r="I168">
            <v>8664</v>
          </cell>
          <cell r="K168">
            <v>226153</v>
          </cell>
        </row>
        <row r="169">
          <cell r="A169">
            <v>41122</v>
          </cell>
          <cell r="C169">
            <v>185278</v>
          </cell>
          <cell r="E169">
            <v>32696</v>
          </cell>
          <cell r="G169">
            <v>0</v>
          </cell>
          <cell r="I169">
            <v>3231</v>
          </cell>
          <cell r="K169">
            <v>221205</v>
          </cell>
        </row>
        <row r="170">
          <cell r="A170">
            <v>41153</v>
          </cell>
          <cell r="C170">
            <v>197150</v>
          </cell>
          <cell r="E170">
            <v>34791</v>
          </cell>
          <cell r="G170">
            <v>0</v>
          </cell>
          <cell r="I170">
            <v>9006</v>
          </cell>
          <cell r="K170">
            <v>240947</v>
          </cell>
        </row>
        <row r="171">
          <cell r="A171">
            <v>41183</v>
          </cell>
          <cell r="C171">
            <v>192557</v>
          </cell>
          <cell r="E171">
            <v>33981</v>
          </cell>
          <cell r="G171">
            <v>0</v>
          </cell>
          <cell r="I171">
            <v>6201</v>
          </cell>
          <cell r="K171">
            <v>232739</v>
          </cell>
        </row>
        <row r="172">
          <cell r="A172">
            <v>41214</v>
          </cell>
          <cell r="C172">
            <v>184907</v>
          </cell>
          <cell r="E172">
            <v>32631</v>
          </cell>
          <cell r="G172">
            <v>0</v>
          </cell>
          <cell r="I172">
            <v>24426</v>
          </cell>
          <cell r="K172">
            <v>241964</v>
          </cell>
        </row>
        <row r="173">
          <cell r="A173">
            <v>41244</v>
          </cell>
          <cell r="C173">
            <v>192585.2</v>
          </cell>
          <cell r="E173">
            <v>33986.21</v>
          </cell>
          <cell r="G173">
            <v>0</v>
          </cell>
          <cell r="I173">
            <v>4040.22</v>
          </cell>
          <cell r="K173">
            <v>230611.63</v>
          </cell>
        </row>
        <row r="174">
          <cell r="A174">
            <v>41275</v>
          </cell>
          <cell r="C174">
            <v>141898</v>
          </cell>
          <cell r="E174">
            <v>25041</v>
          </cell>
          <cell r="G174">
            <v>0</v>
          </cell>
          <cell r="I174">
            <v>8049</v>
          </cell>
          <cell r="K174">
            <v>174988</v>
          </cell>
        </row>
        <row r="175">
          <cell r="A175">
            <v>41306</v>
          </cell>
          <cell r="C175">
            <v>158670</v>
          </cell>
          <cell r="E175">
            <v>28001</v>
          </cell>
          <cell r="G175">
            <v>0</v>
          </cell>
          <cell r="I175">
            <v>23889</v>
          </cell>
          <cell r="K175">
            <v>210560</v>
          </cell>
        </row>
        <row r="176">
          <cell r="A176">
            <v>41334</v>
          </cell>
          <cell r="C176">
            <v>158878</v>
          </cell>
          <cell r="E176">
            <v>28037</v>
          </cell>
          <cell r="G176">
            <v>0</v>
          </cell>
          <cell r="I176">
            <v>24895</v>
          </cell>
          <cell r="K176">
            <v>211810</v>
          </cell>
        </row>
        <row r="177">
          <cell r="A177">
            <v>41365</v>
          </cell>
          <cell r="C177">
            <v>159281</v>
          </cell>
          <cell r="E177">
            <v>28108</v>
          </cell>
          <cell r="G177">
            <v>0</v>
          </cell>
          <cell r="I177">
            <v>22472</v>
          </cell>
          <cell r="K177">
            <v>209861</v>
          </cell>
        </row>
        <row r="178">
          <cell r="A178">
            <v>41395</v>
          </cell>
          <cell r="C178">
            <v>175978</v>
          </cell>
          <cell r="E178">
            <v>31055</v>
          </cell>
          <cell r="G178">
            <v>0</v>
          </cell>
          <cell r="I178">
            <v>22965</v>
          </cell>
          <cell r="K178">
            <v>229998</v>
          </cell>
        </row>
        <row r="179">
          <cell r="A179">
            <v>41426</v>
          </cell>
          <cell r="C179">
            <v>147805</v>
          </cell>
          <cell r="E179">
            <v>26083</v>
          </cell>
          <cell r="G179">
            <v>0</v>
          </cell>
          <cell r="I179">
            <v>11184</v>
          </cell>
          <cell r="K179">
            <v>185072</v>
          </cell>
        </row>
        <row r="180">
          <cell r="A180">
            <v>41456</v>
          </cell>
          <cell r="C180">
            <v>182857</v>
          </cell>
          <cell r="E180">
            <v>32269</v>
          </cell>
          <cell r="G180">
            <v>0</v>
          </cell>
          <cell r="I180">
            <v>11238</v>
          </cell>
          <cell r="K180">
            <v>226364</v>
          </cell>
        </row>
        <row r="181">
          <cell r="A181">
            <v>41487</v>
          </cell>
          <cell r="C181">
            <v>194311</v>
          </cell>
          <cell r="E181">
            <v>299299</v>
          </cell>
          <cell r="G181">
            <v>0</v>
          </cell>
          <cell r="I181">
            <v>-33824</v>
          </cell>
          <cell r="K181">
            <v>459786</v>
          </cell>
        </row>
        <row r="182">
          <cell r="A182">
            <v>41518</v>
          </cell>
          <cell r="C182">
            <v>165710</v>
          </cell>
          <cell r="E182">
            <v>61335</v>
          </cell>
          <cell r="G182">
            <v>0</v>
          </cell>
          <cell r="I182">
            <v>15855</v>
          </cell>
          <cell r="K182">
            <v>242900</v>
          </cell>
        </row>
        <row r="183">
          <cell r="A183">
            <v>41548</v>
          </cell>
          <cell r="C183">
            <v>180238</v>
          </cell>
          <cell r="E183">
            <v>66499</v>
          </cell>
          <cell r="G183">
            <v>0</v>
          </cell>
          <cell r="I183">
            <v>12090</v>
          </cell>
          <cell r="K183">
            <v>258827</v>
          </cell>
        </row>
        <row r="184">
          <cell r="A184">
            <v>41579</v>
          </cell>
          <cell r="C184">
            <v>177468</v>
          </cell>
          <cell r="E184">
            <v>65659</v>
          </cell>
          <cell r="G184">
            <v>0</v>
          </cell>
          <cell r="I184">
            <v>14195</v>
          </cell>
          <cell r="K184">
            <v>257322</v>
          </cell>
        </row>
        <row r="185">
          <cell r="A185">
            <v>41609</v>
          </cell>
          <cell r="C185">
            <v>182867</v>
          </cell>
          <cell r="E185">
            <v>64321</v>
          </cell>
          <cell r="G185">
            <v>0</v>
          </cell>
          <cell r="I185">
            <v>10329</v>
          </cell>
          <cell r="K185">
            <v>257517</v>
          </cell>
        </row>
        <row r="186">
          <cell r="A186">
            <v>41640</v>
          </cell>
          <cell r="C186">
            <v>180250</v>
          </cell>
          <cell r="E186">
            <v>63808</v>
          </cell>
          <cell r="G186">
            <v>0</v>
          </cell>
          <cell r="I186">
            <v>12378</v>
          </cell>
          <cell r="K186">
            <v>256436</v>
          </cell>
        </row>
        <row r="187">
          <cell r="A187">
            <v>41671</v>
          </cell>
          <cell r="C187">
            <v>180369</v>
          </cell>
          <cell r="E187">
            <v>64870</v>
          </cell>
          <cell r="G187">
            <v>0</v>
          </cell>
          <cell r="I187">
            <v>16730</v>
          </cell>
          <cell r="K187">
            <v>261969</v>
          </cell>
        </row>
        <row r="188">
          <cell r="A188">
            <v>41699</v>
          </cell>
          <cell r="C188">
            <v>185911</v>
          </cell>
          <cell r="E188">
            <v>67994</v>
          </cell>
          <cell r="G188">
            <v>0</v>
          </cell>
          <cell r="I188">
            <v>16947</v>
          </cell>
          <cell r="K188">
            <v>270852</v>
          </cell>
        </row>
        <row r="189">
          <cell r="A189">
            <v>41730</v>
          </cell>
          <cell r="C189">
            <v>202935</v>
          </cell>
          <cell r="E189">
            <v>72823</v>
          </cell>
          <cell r="G189">
            <v>0</v>
          </cell>
          <cell r="I189">
            <v>2712</v>
          </cell>
          <cell r="K189">
            <v>278470</v>
          </cell>
        </row>
        <row r="190">
          <cell r="A190">
            <v>41760</v>
          </cell>
          <cell r="C190">
            <v>202840</v>
          </cell>
          <cell r="E190">
            <v>71525</v>
          </cell>
          <cell r="G190">
            <v>0</v>
          </cell>
          <cell r="I190">
            <v>11552</v>
          </cell>
          <cell r="K190">
            <v>285917</v>
          </cell>
        </row>
        <row r="191">
          <cell r="A191">
            <v>41791</v>
          </cell>
          <cell r="C191">
            <v>190232</v>
          </cell>
          <cell r="E191">
            <v>60295</v>
          </cell>
          <cell r="G191">
            <v>0</v>
          </cell>
          <cell r="I191">
            <v>35389</v>
          </cell>
          <cell r="K191">
            <v>285916</v>
          </cell>
        </row>
        <row r="192">
          <cell r="A192">
            <v>41821</v>
          </cell>
          <cell r="C192">
            <v>202181</v>
          </cell>
          <cell r="E192">
            <v>71518</v>
          </cell>
          <cell r="G192">
            <v>0</v>
          </cell>
          <cell r="I192">
            <v>12218</v>
          </cell>
          <cell r="K192">
            <v>285917</v>
          </cell>
        </row>
        <row r="193">
          <cell r="A193">
            <v>41852</v>
          </cell>
          <cell r="C193">
            <v>197339</v>
          </cell>
          <cell r="E193">
            <v>70287</v>
          </cell>
          <cell r="G193">
            <v>0</v>
          </cell>
          <cell r="I193">
            <v>18290</v>
          </cell>
          <cell r="K193">
            <v>285916</v>
          </cell>
        </row>
        <row r="194">
          <cell r="A194">
            <v>41883</v>
          </cell>
          <cell r="C194">
            <v>199836</v>
          </cell>
          <cell r="E194">
            <v>70269</v>
          </cell>
          <cell r="G194">
            <v>0</v>
          </cell>
          <cell r="I194">
            <v>15812</v>
          </cell>
          <cell r="K194">
            <v>285917</v>
          </cell>
        </row>
        <row r="195">
          <cell r="A195">
            <v>41913</v>
          </cell>
          <cell r="C195">
            <v>198766</v>
          </cell>
          <cell r="E195">
            <v>71616</v>
          </cell>
          <cell r="G195">
            <v>0</v>
          </cell>
          <cell r="I195">
            <v>15535</v>
          </cell>
          <cell r="K195">
            <v>285917</v>
          </cell>
        </row>
        <row r="196">
          <cell r="A196">
            <v>41944</v>
          </cell>
          <cell r="C196">
            <v>197917</v>
          </cell>
          <cell r="E196">
            <v>70670</v>
          </cell>
          <cell r="G196">
            <v>0</v>
          </cell>
          <cell r="I196">
            <v>17329</v>
          </cell>
          <cell r="K196">
            <v>285916</v>
          </cell>
        </row>
        <row r="197">
          <cell r="A197">
            <v>41974</v>
          </cell>
          <cell r="C197">
            <v>170548</v>
          </cell>
          <cell r="E197">
            <v>64190</v>
          </cell>
          <cell r="G197">
            <v>0</v>
          </cell>
          <cell r="I197">
            <v>52179</v>
          </cell>
          <cell r="K197">
            <v>286917</v>
          </cell>
        </row>
        <row r="198">
          <cell r="A198">
            <v>42005</v>
          </cell>
          <cell r="C198">
            <v>218093</v>
          </cell>
          <cell r="E198">
            <v>72719</v>
          </cell>
          <cell r="G198">
            <v>0</v>
          </cell>
          <cell r="I198">
            <v>13153</v>
          </cell>
          <cell r="K198">
            <v>303965</v>
          </cell>
        </row>
        <row r="199">
          <cell r="A199">
            <v>42036</v>
          </cell>
          <cell r="C199">
            <v>211808</v>
          </cell>
          <cell r="E199">
            <v>71513</v>
          </cell>
          <cell r="G199">
            <v>0</v>
          </cell>
          <cell r="I199">
            <v>21512</v>
          </cell>
          <cell r="K199">
            <v>304833</v>
          </cell>
        </row>
        <row r="200">
          <cell r="A200">
            <v>42064</v>
          </cell>
          <cell r="C200">
            <v>226165</v>
          </cell>
          <cell r="E200">
            <v>73506</v>
          </cell>
          <cell r="G200">
            <v>0</v>
          </cell>
          <cell r="I200">
            <v>14912</v>
          </cell>
          <cell r="K200">
            <v>314583</v>
          </cell>
        </row>
        <row r="201">
          <cell r="A201">
            <v>42095</v>
          </cell>
          <cell r="C201">
            <v>217305</v>
          </cell>
          <cell r="E201">
            <v>74881</v>
          </cell>
          <cell r="G201">
            <v>0</v>
          </cell>
          <cell r="I201">
            <v>22397</v>
          </cell>
          <cell r="K201">
            <v>314583</v>
          </cell>
        </row>
        <row r="202">
          <cell r="A202">
            <v>42125</v>
          </cell>
          <cell r="C202">
            <v>226723</v>
          </cell>
          <cell r="E202">
            <v>79124</v>
          </cell>
          <cell r="G202">
            <v>0</v>
          </cell>
          <cell r="I202">
            <v>8736</v>
          </cell>
          <cell r="K202">
            <v>314583</v>
          </cell>
        </row>
        <row r="203">
          <cell r="A203">
            <v>42156</v>
          </cell>
          <cell r="C203">
            <v>270913</v>
          </cell>
          <cell r="E203">
            <v>85675</v>
          </cell>
          <cell r="G203">
            <v>0</v>
          </cell>
          <cell r="I203">
            <v>25631</v>
          </cell>
          <cell r="K203">
            <v>382219</v>
          </cell>
        </row>
        <row r="204">
          <cell r="A204">
            <v>42186</v>
          </cell>
          <cell r="C204">
            <v>225114</v>
          </cell>
          <cell r="E204">
            <v>75851</v>
          </cell>
          <cell r="G204">
            <v>0</v>
          </cell>
          <cell r="I204">
            <v>6042</v>
          </cell>
          <cell r="K204">
            <v>307007</v>
          </cell>
        </row>
        <row r="205">
          <cell r="A205">
            <v>42217</v>
          </cell>
          <cell r="C205">
            <v>228722</v>
          </cell>
          <cell r="E205">
            <v>74670</v>
          </cell>
          <cell r="G205">
            <v>0</v>
          </cell>
          <cell r="I205">
            <v>11525</v>
          </cell>
          <cell r="K205">
            <v>314917</v>
          </cell>
        </row>
        <row r="206">
          <cell r="A206">
            <v>42248</v>
          </cell>
          <cell r="C206">
            <v>223969</v>
          </cell>
          <cell r="E206">
            <v>75867</v>
          </cell>
          <cell r="G206">
            <v>0</v>
          </cell>
          <cell r="I206">
            <v>15080</v>
          </cell>
          <cell r="K206">
            <v>314916</v>
          </cell>
        </row>
        <row r="207">
          <cell r="A207">
            <v>42278</v>
          </cell>
          <cell r="C207">
            <v>219267</v>
          </cell>
          <cell r="E207">
            <v>74908</v>
          </cell>
          <cell r="G207">
            <v>0</v>
          </cell>
          <cell r="I207">
            <v>20742</v>
          </cell>
          <cell r="K207">
            <v>314917</v>
          </cell>
        </row>
        <row r="208">
          <cell r="A208">
            <v>42309</v>
          </cell>
          <cell r="C208">
            <v>218694</v>
          </cell>
          <cell r="E208">
            <v>73027</v>
          </cell>
          <cell r="G208">
            <v>0</v>
          </cell>
          <cell r="I208">
            <v>23196</v>
          </cell>
          <cell r="K208">
            <v>314917</v>
          </cell>
        </row>
        <row r="209">
          <cell r="A209">
            <v>42339</v>
          </cell>
          <cell r="C209">
            <v>226937</v>
          </cell>
          <cell r="E209">
            <v>80624</v>
          </cell>
          <cell r="G209">
            <v>0</v>
          </cell>
          <cell r="I209">
            <v>14809</v>
          </cell>
          <cell r="K209">
            <v>322370</v>
          </cell>
        </row>
        <row r="210">
          <cell r="A210">
            <v>42370</v>
          </cell>
          <cell r="C210">
            <v>203870</v>
          </cell>
          <cell r="E210">
            <v>70406</v>
          </cell>
          <cell r="G210">
            <v>0</v>
          </cell>
          <cell r="I210">
            <v>14473</v>
          </cell>
          <cell r="K210">
            <v>288749</v>
          </cell>
        </row>
        <row r="211">
          <cell r="A211">
            <v>42401</v>
          </cell>
          <cell r="C211">
            <v>198201</v>
          </cell>
          <cell r="E211">
            <v>68722</v>
          </cell>
          <cell r="G211">
            <v>0</v>
          </cell>
          <cell r="I211">
            <v>21828</v>
          </cell>
          <cell r="K211">
            <v>288751</v>
          </cell>
        </row>
        <row r="212">
          <cell r="A212">
            <v>42430</v>
          </cell>
          <cell r="C212">
            <v>486246</v>
          </cell>
          <cell r="E212">
            <v>130240</v>
          </cell>
          <cell r="G212">
            <v>0</v>
          </cell>
          <cell r="I212">
            <v>8570</v>
          </cell>
          <cell r="K212">
            <v>625056</v>
          </cell>
        </row>
        <row r="213">
          <cell r="A213">
            <v>42461</v>
          </cell>
          <cell r="C213">
            <v>194963</v>
          </cell>
          <cell r="E213">
            <v>70774</v>
          </cell>
          <cell r="G213">
            <v>0</v>
          </cell>
          <cell r="I213">
            <v>18976</v>
          </cell>
          <cell r="K213">
            <v>284713</v>
          </cell>
        </row>
        <row r="214">
          <cell r="A214">
            <v>42491</v>
          </cell>
          <cell r="C214">
            <v>199969</v>
          </cell>
          <cell r="E214">
            <v>69223</v>
          </cell>
          <cell r="G214">
            <v>0</v>
          </cell>
          <cell r="I214">
            <v>15521</v>
          </cell>
          <cell r="K214">
            <v>284713</v>
          </cell>
        </row>
        <row r="215">
          <cell r="A215">
            <v>42522</v>
          </cell>
          <cell r="C215">
            <v>194894</v>
          </cell>
          <cell r="E215">
            <v>68492</v>
          </cell>
          <cell r="G215">
            <v>0</v>
          </cell>
          <cell r="I215">
            <v>21328</v>
          </cell>
          <cell r="K215">
            <v>284714</v>
          </cell>
        </row>
        <row r="216">
          <cell r="A216">
            <v>42552</v>
          </cell>
          <cell r="C216">
            <v>191206</v>
          </cell>
          <cell r="E216">
            <v>72091</v>
          </cell>
          <cell r="G216">
            <v>0</v>
          </cell>
          <cell r="I216">
            <v>21683</v>
          </cell>
          <cell r="K216">
            <v>284980</v>
          </cell>
        </row>
        <row r="217">
          <cell r="A217">
            <v>42583</v>
          </cell>
          <cell r="C217">
            <v>206082</v>
          </cell>
          <cell r="E217">
            <v>76847</v>
          </cell>
          <cell r="G217">
            <v>0</v>
          </cell>
          <cell r="I217">
            <v>17715</v>
          </cell>
          <cell r="K217">
            <v>300644</v>
          </cell>
        </row>
        <row r="218">
          <cell r="A218">
            <v>42614</v>
          </cell>
          <cell r="C218">
            <v>182287</v>
          </cell>
          <cell r="E218">
            <v>71127</v>
          </cell>
          <cell r="G218">
            <v>0</v>
          </cell>
          <cell r="I218">
            <v>14014</v>
          </cell>
          <cell r="K218">
            <v>267428</v>
          </cell>
        </row>
        <row r="219">
          <cell r="A219">
            <v>42644</v>
          </cell>
          <cell r="C219">
            <v>208723</v>
          </cell>
          <cell r="E219">
            <v>78767</v>
          </cell>
          <cell r="G219">
            <v>0</v>
          </cell>
          <cell r="I219">
            <v>15723</v>
          </cell>
          <cell r="K219">
            <v>303213</v>
          </cell>
        </row>
        <row r="220">
          <cell r="A220">
            <v>42675</v>
          </cell>
          <cell r="C220">
            <v>205956</v>
          </cell>
          <cell r="E220">
            <v>80997</v>
          </cell>
          <cell r="G220">
            <v>0</v>
          </cell>
          <cell r="I220">
            <v>11011</v>
          </cell>
          <cell r="K220">
            <v>297964</v>
          </cell>
        </row>
        <row r="221">
          <cell r="A221">
            <v>42705</v>
          </cell>
          <cell r="C221">
            <v>217897</v>
          </cell>
          <cell r="E221">
            <v>92280</v>
          </cell>
          <cell r="G221">
            <v>0</v>
          </cell>
          <cell r="I221">
            <v>37930</v>
          </cell>
          <cell r="K221">
            <v>348107</v>
          </cell>
        </row>
        <row r="222">
          <cell r="A222">
            <v>42736</v>
          </cell>
          <cell r="C222">
            <v>178124</v>
          </cell>
          <cell r="E222">
            <v>60488</v>
          </cell>
          <cell r="G222">
            <v>0</v>
          </cell>
          <cell r="I222">
            <v>11971</v>
          </cell>
          <cell r="K222">
            <v>250583</v>
          </cell>
        </row>
        <row r="223">
          <cell r="A223">
            <v>42767</v>
          </cell>
          <cell r="C223">
            <v>178434</v>
          </cell>
          <cell r="E223">
            <v>61609</v>
          </cell>
          <cell r="G223">
            <v>0</v>
          </cell>
          <cell r="I223">
            <v>10541</v>
          </cell>
          <cell r="K223">
            <v>250584</v>
          </cell>
        </row>
        <row r="224">
          <cell r="A224">
            <v>42795</v>
          </cell>
          <cell r="C224">
            <v>173260</v>
          </cell>
          <cell r="E224">
            <v>60411</v>
          </cell>
          <cell r="G224">
            <v>0</v>
          </cell>
          <cell r="I224">
            <v>29496</v>
          </cell>
          <cell r="K224">
            <v>263167</v>
          </cell>
        </row>
        <row r="225">
          <cell r="A225">
            <v>42826</v>
          </cell>
          <cell r="C225">
            <v>187548</v>
          </cell>
          <cell r="E225">
            <v>63777</v>
          </cell>
          <cell r="G225">
            <v>0</v>
          </cell>
          <cell r="I225">
            <v>10175</v>
          </cell>
          <cell r="K225">
            <v>261500</v>
          </cell>
        </row>
        <row r="226">
          <cell r="A226">
            <v>42856</v>
          </cell>
          <cell r="C226">
            <v>191806</v>
          </cell>
          <cell r="E226">
            <v>64117</v>
          </cell>
          <cell r="G226">
            <v>0</v>
          </cell>
          <cell r="I226">
            <v>19549</v>
          </cell>
          <cell r="K226">
            <v>275472</v>
          </cell>
        </row>
        <row r="227">
          <cell r="A227">
            <v>42887</v>
          </cell>
          <cell r="C227">
            <v>215450</v>
          </cell>
          <cell r="E227">
            <v>64566</v>
          </cell>
          <cell r="G227">
            <v>0</v>
          </cell>
          <cell r="I227">
            <v>10984</v>
          </cell>
          <cell r="K227">
            <v>291000</v>
          </cell>
        </row>
        <row r="228">
          <cell r="A228">
            <v>42917</v>
          </cell>
          <cell r="C228">
            <v>188285</v>
          </cell>
          <cell r="E228">
            <v>58482</v>
          </cell>
          <cell r="G228">
            <v>0</v>
          </cell>
          <cell r="I228">
            <v>19131</v>
          </cell>
          <cell r="K228">
            <v>265898</v>
          </cell>
        </row>
      </sheetData>
      <sheetData sheetId="2" refreshError="1">
        <row r="9">
          <cell r="C9">
            <v>2490395</v>
          </cell>
          <cell r="E9">
            <v>1042763</v>
          </cell>
          <cell r="G9">
            <v>305811</v>
          </cell>
          <cell r="I9">
            <v>135235</v>
          </cell>
          <cell r="K9">
            <v>3974204</v>
          </cell>
        </row>
        <row r="10">
          <cell r="C10">
            <v>2643346</v>
          </cell>
          <cell r="E10">
            <v>964754</v>
          </cell>
          <cell r="G10">
            <v>305981</v>
          </cell>
          <cell r="I10">
            <v>131838</v>
          </cell>
          <cell r="K10">
            <v>4045919</v>
          </cell>
        </row>
        <row r="11">
          <cell r="C11">
            <v>2555561</v>
          </cell>
          <cell r="E11">
            <v>998518</v>
          </cell>
          <cell r="G11">
            <v>376200</v>
          </cell>
          <cell r="I11">
            <v>156313</v>
          </cell>
          <cell r="K11">
            <v>4086592</v>
          </cell>
        </row>
        <row r="12">
          <cell r="C12">
            <v>2578927</v>
          </cell>
          <cell r="E12">
            <v>1020735</v>
          </cell>
          <cell r="G12">
            <v>347070</v>
          </cell>
          <cell r="I12">
            <v>156456</v>
          </cell>
          <cell r="K12">
            <v>4103188</v>
          </cell>
        </row>
        <row r="13">
          <cell r="C13">
            <v>2673205</v>
          </cell>
          <cell r="E13">
            <v>1080784</v>
          </cell>
          <cell r="G13">
            <v>281829</v>
          </cell>
          <cell r="I13">
            <v>167521</v>
          </cell>
          <cell r="K13">
            <v>4203339</v>
          </cell>
        </row>
        <row r="14">
          <cell r="C14">
            <v>2709892</v>
          </cell>
          <cell r="E14">
            <v>1066670</v>
          </cell>
          <cell r="G14">
            <v>281392</v>
          </cell>
          <cell r="I14">
            <v>162803</v>
          </cell>
          <cell r="K14">
            <v>4220757</v>
          </cell>
        </row>
        <row r="15">
          <cell r="C15">
            <v>2814475</v>
          </cell>
          <cell r="E15">
            <v>969631</v>
          </cell>
          <cell r="G15">
            <v>249221</v>
          </cell>
          <cell r="I15">
            <v>144040</v>
          </cell>
          <cell r="K15">
            <v>4177367</v>
          </cell>
        </row>
        <row r="16">
          <cell r="C16">
            <v>2759510</v>
          </cell>
          <cell r="E16">
            <v>1117583</v>
          </cell>
          <cell r="G16">
            <v>284843</v>
          </cell>
          <cell r="I16">
            <v>159278</v>
          </cell>
          <cell r="K16">
            <v>4321214</v>
          </cell>
        </row>
        <row r="17">
          <cell r="C17">
            <v>2865293</v>
          </cell>
          <cell r="E17">
            <v>1068239</v>
          </cell>
          <cell r="G17">
            <v>249045</v>
          </cell>
          <cell r="I17">
            <v>150420</v>
          </cell>
          <cell r="K17">
            <v>4332997</v>
          </cell>
        </row>
        <row r="18">
          <cell r="C18">
            <v>2759038</v>
          </cell>
          <cell r="E18">
            <v>1166623</v>
          </cell>
          <cell r="G18">
            <v>311390</v>
          </cell>
          <cell r="I18">
            <v>147645</v>
          </cell>
          <cell r="K18">
            <v>4384696</v>
          </cell>
        </row>
        <row r="19">
          <cell r="C19">
            <v>2848939</v>
          </cell>
          <cell r="E19">
            <v>1063137</v>
          </cell>
          <cell r="G19">
            <v>250687</v>
          </cell>
          <cell r="I19">
            <v>152356</v>
          </cell>
          <cell r="K19">
            <v>4315119</v>
          </cell>
        </row>
        <row r="20">
          <cell r="C20">
            <v>2767479</v>
          </cell>
          <cell r="E20">
            <v>1107283</v>
          </cell>
          <cell r="G20">
            <v>316540</v>
          </cell>
          <cell r="I20">
            <v>142946</v>
          </cell>
          <cell r="K20">
            <v>4334248</v>
          </cell>
        </row>
        <row r="21">
          <cell r="C21">
            <v>2968475</v>
          </cell>
          <cell r="E21">
            <v>1123768</v>
          </cell>
          <cell r="G21">
            <v>315388</v>
          </cell>
          <cell r="I21">
            <v>141353</v>
          </cell>
          <cell r="K21">
            <v>4548984</v>
          </cell>
        </row>
        <row r="24">
          <cell r="C24">
            <v>20766365</v>
          </cell>
          <cell r="E24">
            <v>8058079</v>
          </cell>
          <cell r="G24">
            <v>2295325</v>
          </cell>
          <cell r="I24">
            <v>1160347</v>
          </cell>
          <cell r="K24">
            <v>32280116</v>
          </cell>
        </row>
        <row r="25">
          <cell r="C25">
            <v>23409711</v>
          </cell>
          <cell r="E25">
            <v>9022833</v>
          </cell>
          <cell r="G25">
            <v>2601306</v>
          </cell>
          <cell r="I25">
            <v>1292185</v>
          </cell>
          <cell r="K25">
            <v>36326035</v>
          </cell>
        </row>
        <row r="26">
          <cell r="C26">
            <v>25965272</v>
          </cell>
          <cell r="E26">
            <v>10021351</v>
          </cell>
          <cell r="G26">
            <v>2977506</v>
          </cell>
          <cell r="I26">
            <v>1448498</v>
          </cell>
          <cell r="K26">
            <v>40412627</v>
          </cell>
        </row>
        <row r="27">
          <cell r="C27">
            <v>28544199</v>
          </cell>
          <cell r="E27">
            <v>11042086</v>
          </cell>
          <cell r="G27">
            <v>3324576</v>
          </cell>
          <cell r="I27">
            <v>1604954</v>
          </cell>
          <cell r="K27">
            <v>44515815</v>
          </cell>
        </row>
        <row r="28">
          <cell r="C28">
            <v>31217404</v>
          </cell>
          <cell r="E28">
            <v>12122870</v>
          </cell>
          <cell r="G28">
            <v>3606405</v>
          </cell>
          <cell r="I28">
            <v>1772475</v>
          </cell>
          <cell r="K28">
            <v>48719154</v>
          </cell>
        </row>
        <row r="29">
          <cell r="C29">
            <v>2709892</v>
          </cell>
          <cell r="E29">
            <v>1066670</v>
          </cell>
          <cell r="G29">
            <v>281392</v>
          </cell>
          <cell r="I29">
            <v>162803</v>
          </cell>
          <cell r="K29">
            <v>4220757</v>
          </cell>
        </row>
        <row r="30">
          <cell r="C30">
            <v>5524367</v>
          </cell>
          <cell r="E30">
            <v>2036301</v>
          </cell>
          <cell r="G30">
            <v>530613</v>
          </cell>
          <cell r="I30">
            <v>306843</v>
          </cell>
          <cell r="K30">
            <v>8398124</v>
          </cell>
        </row>
        <row r="31">
          <cell r="C31">
            <v>8283877</v>
          </cell>
          <cell r="E31">
            <v>3153884</v>
          </cell>
          <cell r="G31">
            <v>815456</v>
          </cell>
          <cell r="I31">
            <v>466121</v>
          </cell>
          <cell r="K31">
            <v>12719338</v>
          </cell>
        </row>
        <row r="32">
          <cell r="C32">
            <v>11149170</v>
          </cell>
          <cell r="E32">
            <v>4222123</v>
          </cell>
          <cell r="G32">
            <v>1064501</v>
          </cell>
          <cell r="I32">
            <v>616541</v>
          </cell>
          <cell r="K32">
            <v>17052335</v>
          </cell>
        </row>
        <row r="33">
          <cell r="C33">
            <v>13908208</v>
          </cell>
          <cell r="E33">
            <v>5388746</v>
          </cell>
          <cell r="G33">
            <v>1375891</v>
          </cell>
          <cell r="I33">
            <v>764186</v>
          </cell>
          <cell r="K33">
            <v>21437031</v>
          </cell>
        </row>
        <row r="34">
          <cell r="C34">
            <v>16757147</v>
          </cell>
          <cell r="E34">
            <v>6451883</v>
          </cell>
          <cell r="G34">
            <v>1626578</v>
          </cell>
          <cell r="I34">
            <v>916542</v>
          </cell>
          <cell r="K34">
            <v>25752150</v>
          </cell>
        </row>
        <row r="35">
          <cell r="C35">
            <v>19524626</v>
          </cell>
          <cell r="E35">
            <v>7559166</v>
          </cell>
          <cell r="G35">
            <v>1943118</v>
          </cell>
          <cell r="I35">
            <v>1059488</v>
          </cell>
          <cell r="K35">
            <v>30086398</v>
          </cell>
        </row>
        <row r="36">
          <cell r="C36">
            <v>22493101</v>
          </cell>
          <cell r="E36">
            <v>8682934</v>
          </cell>
          <cell r="G36">
            <v>2258506</v>
          </cell>
          <cell r="I36">
            <v>1200841</v>
          </cell>
          <cell r="K36">
            <v>34635382</v>
          </cell>
        </row>
        <row r="39">
          <cell r="C39">
            <v>30859703</v>
          </cell>
          <cell r="E39">
            <v>11717372</v>
          </cell>
          <cell r="G39">
            <v>3531362</v>
          </cell>
          <cell r="I39">
            <v>1442917</v>
          </cell>
          <cell r="K39">
            <v>47551354</v>
          </cell>
        </row>
        <row r="40">
          <cell r="C40">
            <v>31102388</v>
          </cell>
          <cell r="E40">
            <v>11800754</v>
          </cell>
          <cell r="G40">
            <v>3485084</v>
          </cell>
          <cell r="I40">
            <v>1427624</v>
          </cell>
          <cell r="K40">
            <v>47815850</v>
          </cell>
        </row>
        <row r="41">
          <cell r="C41">
            <v>31143156</v>
          </cell>
          <cell r="E41">
            <v>11928101</v>
          </cell>
          <cell r="G41">
            <v>3594415</v>
          </cell>
          <cell r="I41">
            <v>1438092</v>
          </cell>
          <cell r="K41">
            <v>48103764</v>
          </cell>
        </row>
        <row r="42">
          <cell r="C42">
            <v>31253436</v>
          </cell>
          <cell r="E42">
            <v>12002869</v>
          </cell>
          <cell r="G42">
            <v>3677977</v>
          </cell>
          <cell r="I42">
            <v>1437094</v>
          </cell>
          <cell r="K42">
            <v>48371376</v>
          </cell>
        </row>
        <row r="43">
          <cell r="C43">
            <v>31217404</v>
          </cell>
          <cell r="E43">
            <v>12122870</v>
          </cell>
          <cell r="G43">
            <v>3606405</v>
          </cell>
          <cell r="I43">
            <v>1772475</v>
          </cell>
          <cell r="K43">
            <v>48719154</v>
          </cell>
        </row>
        <row r="44">
          <cell r="C44">
            <v>31253271</v>
          </cell>
          <cell r="E44">
            <v>12212928</v>
          </cell>
          <cell r="G44">
            <v>3667474</v>
          </cell>
          <cell r="I44">
            <v>1774914</v>
          </cell>
          <cell r="K44">
            <v>48908587</v>
          </cell>
        </row>
        <row r="45">
          <cell r="C45">
            <v>31566456</v>
          </cell>
          <cell r="E45">
            <v>12351127</v>
          </cell>
          <cell r="G45">
            <v>3647678</v>
          </cell>
          <cell r="I45">
            <v>1778606</v>
          </cell>
          <cell r="K45">
            <v>49343867</v>
          </cell>
        </row>
        <row r="46">
          <cell r="C46">
            <v>31560469</v>
          </cell>
          <cell r="E46">
            <v>12453369</v>
          </cell>
          <cell r="G46">
            <v>3665318</v>
          </cell>
          <cell r="I46">
            <v>1786716</v>
          </cell>
          <cell r="K46">
            <v>49465872</v>
          </cell>
        </row>
        <row r="47">
          <cell r="C47">
            <v>31699424</v>
          </cell>
          <cell r="E47">
            <v>12588294</v>
          </cell>
          <cell r="G47">
            <v>3632767</v>
          </cell>
          <cell r="I47">
            <v>1794626</v>
          </cell>
          <cell r="K47">
            <v>49715111</v>
          </cell>
        </row>
        <row r="48">
          <cell r="C48">
            <v>31950135</v>
          </cell>
          <cell r="E48">
            <v>12515606</v>
          </cell>
          <cell r="G48">
            <v>3644497</v>
          </cell>
          <cell r="I48">
            <v>1803015</v>
          </cell>
          <cell r="K48">
            <v>49913253</v>
          </cell>
        </row>
        <row r="49">
          <cell r="C49">
            <v>32272138</v>
          </cell>
          <cell r="E49">
            <v>12519437</v>
          </cell>
          <cell r="G49">
            <v>3560239</v>
          </cell>
          <cell r="I49">
            <v>1809702</v>
          </cell>
          <cell r="K49">
            <v>50161516</v>
          </cell>
        </row>
        <row r="50">
          <cell r="C50">
            <v>32466060</v>
          </cell>
          <cell r="E50">
            <v>12666720</v>
          </cell>
          <cell r="G50">
            <v>3560009</v>
          </cell>
          <cell r="I50">
            <v>1806851</v>
          </cell>
          <cell r="K50">
            <v>50499640</v>
          </cell>
        </row>
        <row r="51">
          <cell r="C51">
            <v>32944140</v>
          </cell>
          <cell r="E51">
            <v>12747725</v>
          </cell>
          <cell r="G51">
            <v>3569586</v>
          </cell>
          <cell r="I51">
            <v>1812969</v>
          </cell>
          <cell r="K51">
            <v>51074420</v>
          </cell>
        </row>
        <row r="53">
          <cell r="C53">
            <v>30859703</v>
          </cell>
          <cell r="E53">
            <v>11717372</v>
          </cell>
          <cell r="G53">
            <v>3531362</v>
          </cell>
          <cell r="I53">
            <v>1442917</v>
          </cell>
          <cell r="K53">
            <v>47551354</v>
          </cell>
        </row>
        <row r="54">
          <cell r="C54">
            <v>27275986</v>
          </cell>
          <cell r="E54">
            <v>9706636</v>
          </cell>
          <cell r="G54">
            <v>2224964</v>
          </cell>
          <cell r="I54">
            <v>1641673</v>
          </cell>
          <cell r="K54">
            <v>40849259</v>
          </cell>
        </row>
        <row r="66">
          <cell r="C66">
            <v>1568891.04</v>
          </cell>
          <cell r="E66">
            <v>459809.16</v>
          </cell>
          <cell r="G66">
            <v>111309.2</v>
          </cell>
          <cell r="I66">
            <v>61593.11</v>
          </cell>
          <cell r="K66">
            <v>2201602.5099999998</v>
          </cell>
        </row>
        <row r="67">
          <cell r="C67">
            <v>1547055.04</v>
          </cell>
          <cell r="E67">
            <v>459772.28</v>
          </cell>
          <cell r="G67">
            <v>109095.89</v>
          </cell>
          <cell r="I67">
            <v>63363.05</v>
          </cell>
          <cell r="K67">
            <v>2179286.2599999998</v>
          </cell>
        </row>
        <row r="68">
          <cell r="C68">
            <v>1675106.66</v>
          </cell>
          <cell r="E68">
            <v>435161.64</v>
          </cell>
          <cell r="G68">
            <v>102869.96</v>
          </cell>
          <cell r="I68">
            <v>59035.75</v>
          </cell>
          <cell r="K68">
            <v>2272174.0099999998</v>
          </cell>
        </row>
        <row r="69">
          <cell r="C69">
            <v>1657652.91</v>
          </cell>
          <cell r="E69">
            <v>462015.84</v>
          </cell>
          <cell r="G69">
            <v>121145.05</v>
          </cell>
          <cell r="I69">
            <v>64843.28</v>
          </cell>
          <cell r="K69">
            <v>2305657.0799999996</v>
          </cell>
        </row>
        <row r="70">
          <cell r="C70">
            <v>1650059.97</v>
          </cell>
          <cell r="E70">
            <v>483943.47</v>
          </cell>
          <cell r="G70">
            <v>146745.95000000001</v>
          </cell>
          <cell r="I70">
            <v>61956.99</v>
          </cell>
          <cell r="K70">
            <v>2342706.3800000004</v>
          </cell>
        </row>
        <row r="71">
          <cell r="C71">
            <v>1736764.19</v>
          </cell>
          <cell r="E71">
            <v>471115.9</v>
          </cell>
          <cell r="G71">
            <v>144267.15</v>
          </cell>
          <cell r="I71">
            <v>62273.07</v>
          </cell>
          <cell r="K71">
            <v>2414420.3099999996</v>
          </cell>
        </row>
        <row r="72">
          <cell r="C72">
            <v>1753981.87</v>
          </cell>
          <cell r="E72">
            <v>484159.12</v>
          </cell>
          <cell r="G72">
            <v>138605.01999999999</v>
          </cell>
          <cell r="I72">
            <v>65088.29</v>
          </cell>
          <cell r="K72">
            <v>2441834.3000000003</v>
          </cell>
        </row>
        <row r="73">
          <cell r="C73">
            <v>1664808.19</v>
          </cell>
          <cell r="E73">
            <v>464904.33</v>
          </cell>
          <cell r="G73">
            <v>131774.87</v>
          </cell>
          <cell r="I73">
            <v>56187.87</v>
          </cell>
          <cell r="K73">
            <v>2317675.2600000002</v>
          </cell>
        </row>
        <row r="74">
          <cell r="C74">
            <v>1702467.27</v>
          </cell>
          <cell r="E74">
            <v>492291.38</v>
          </cell>
          <cell r="G74">
            <v>138976.17000000001</v>
          </cell>
          <cell r="I74">
            <v>59007.41</v>
          </cell>
          <cell r="K74">
            <v>2392742.23</v>
          </cell>
        </row>
        <row r="75">
          <cell r="C75">
            <v>1712138.54</v>
          </cell>
          <cell r="E75">
            <v>453942.17</v>
          </cell>
          <cell r="G75">
            <v>152019.53</v>
          </cell>
          <cell r="I75">
            <v>60512.38</v>
          </cell>
          <cell r="K75">
            <v>2378612.6199999996</v>
          </cell>
        </row>
        <row r="76">
          <cell r="C76">
            <v>1667050.11</v>
          </cell>
          <cell r="E76">
            <v>481523.68</v>
          </cell>
          <cell r="G76">
            <v>148643.24</v>
          </cell>
          <cell r="I76">
            <v>68477.13</v>
          </cell>
          <cell r="K76">
            <v>2365694.16</v>
          </cell>
        </row>
        <row r="77">
          <cell r="C77">
            <v>1643522.02</v>
          </cell>
          <cell r="E77">
            <v>539764.05000000005</v>
          </cell>
          <cell r="G77">
            <v>160780.96</v>
          </cell>
          <cell r="I77">
            <v>68695.92</v>
          </cell>
          <cell r="K77">
            <v>2412762.9500000002</v>
          </cell>
        </row>
        <row r="78">
          <cell r="C78">
            <v>1695317.18</v>
          </cell>
          <cell r="E78">
            <v>470096.32</v>
          </cell>
          <cell r="G78">
            <v>130305.52</v>
          </cell>
          <cell r="I78">
            <v>64633.11</v>
          </cell>
          <cell r="K78">
            <v>2360352.13</v>
          </cell>
        </row>
        <row r="79">
          <cell r="C79">
            <v>1691274.81</v>
          </cell>
          <cell r="E79">
            <v>430410.74</v>
          </cell>
          <cell r="G79">
            <v>162011.87</v>
          </cell>
          <cell r="I79">
            <v>58548.23</v>
          </cell>
          <cell r="K79">
            <v>2342245.65</v>
          </cell>
        </row>
        <row r="80">
          <cell r="C80">
            <v>1736218.1</v>
          </cell>
          <cell r="E80">
            <v>554459.48</v>
          </cell>
          <cell r="G80">
            <v>141533.37</v>
          </cell>
          <cell r="I80">
            <v>62197.72</v>
          </cell>
          <cell r="K80">
            <v>2494408.6700000004</v>
          </cell>
        </row>
        <row r="81">
          <cell r="C81">
            <v>1710431.63</v>
          </cell>
          <cell r="E81">
            <v>473899.03</v>
          </cell>
          <cell r="G81">
            <v>161954.69</v>
          </cell>
          <cell r="I81">
            <v>59638.02</v>
          </cell>
          <cell r="K81">
            <v>2405923.37</v>
          </cell>
        </row>
        <row r="82">
          <cell r="C82">
            <v>1677181.08</v>
          </cell>
          <cell r="E82">
            <v>501646.06</v>
          </cell>
          <cell r="G82">
            <v>135678.65</v>
          </cell>
          <cell r="I82">
            <v>54393.7</v>
          </cell>
          <cell r="K82">
            <v>2368899.4900000002</v>
          </cell>
        </row>
        <row r="83">
          <cell r="C83">
            <v>2313000.33</v>
          </cell>
          <cell r="E83">
            <v>506803.7</v>
          </cell>
          <cell r="G83">
            <v>128207.51</v>
          </cell>
          <cell r="I83">
            <v>58495.86</v>
          </cell>
          <cell r="K83">
            <v>3006507.4</v>
          </cell>
        </row>
        <row r="84">
          <cell r="C84">
            <v>1784650.52</v>
          </cell>
          <cell r="E84">
            <v>534648.54</v>
          </cell>
          <cell r="G84">
            <v>133685.17000000001</v>
          </cell>
          <cell r="I84">
            <v>69231.64</v>
          </cell>
          <cell r="K84">
            <v>2522215.87</v>
          </cell>
        </row>
        <row r="85">
          <cell r="C85">
            <v>1774445.02</v>
          </cell>
          <cell r="E85">
            <v>488094.59</v>
          </cell>
          <cell r="G85">
            <v>132465.31</v>
          </cell>
          <cell r="I85">
            <v>58871.23</v>
          </cell>
          <cell r="K85">
            <v>2453876.15</v>
          </cell>
        </row>
        <row r="86">
          <cell r="C86">
            <v>1765819.93</v>
          </cell>
          <cell r="E86">
            <v>487699.87</v>
          </cell>
          <cell r="G86">
            <v>132488.43</v>
          </cell>
          <cell r="I86">
            <v>77217.740000000005</v>
          </cell>
          <cell r="K86">
            <v>2463225.9700000002</v>
          </cell>
        </row>
        <row r="87">
          <cell r="C87">
            <v>1717117.74</v>
          </cell>
          <cell r="E87">
            <v>496148.39</v>
          </cell>
          <cell r="G87">
            <v>137743.04000000001</v>
          </cell>
          <cell r="I87">
            <v>46439.199999999997</v>
          </cell>
          <cell r="K87">
            <v>2397448.37</v>
          </cell>
        </row>
        <row r="88">
          <cell r="C88">
            <v>1782277.88</v>
          </cell>
          <cell r="E88">
            <v>501442.99</v>
          </cell>
          <cell r="G88">
            <v>94702.75</v>
          </cell>
          <cell r="I88">
            <v>63460.4</v>
          </cell>
          <cell r="K88">
            <v>2441884.02</v>
          </cell>
        </row>
        <row r="89">
          <cell r="C89">
            <v>2805644.98</v>
          </cell>
          <cell r="E89">
            <v>538452.18999999994</v>
          </cell>
          <cell r="G89">
            <v>-157590.32999999999</v>
          </cell>
          <cell r="I89">
            <v>365080.92</v>
          </cell>
          <cell r="K89">
            <v>3551587.76</v>
          </cell>
        </row>
        <row r="90">
          <cell r="C90">
            <v>1833594.3</v>
          </cell>
          <cell r="E90">
            <v>451663.37</v>
          </cell>
          <cell r="G90">
            <v>68038.960000000006</v>
          </cell>
          <cell r="I90">
            <v>79039.360000000001</v>
          </cell>
          <cell r="K90">
            <v>2432335.9899999998</v>
          </cell>
        </row>
        <row r="91">
          <cell r="C91">
            <v>1796474.87</v>
          </cell>
          <cell r="E91">
            <v>548612.68999999994</v>
          </cell>
          <cell r="G91">
            <v>8871</v>
          </cell>
          <cell r="I91">
            <v>77960.53</v>
          </cell>
          <cell r="K91">
            <v>2431919.09</v>
          </cell>
        </row>
        <row r="92">
          <cell r="C92">
            <v>1868075.25</v>
          </cell>
          <cell r="E92">
            <v>526003.29</v>
          </cell>
          <cell r="G92">
            <v>67934.600000000006</v>
          </cell>
          <cell r="I92">
            <v>81660.11</v>
          </cell>
          <cell r="K92">
            <v>2543673.25</v>
          </cell>
        </row>
        <row r="93">
          <cell r="C93">
            <v>1721955.71</v>
          </cell>
          <cell r="E93">
            <v>511688.55</v>
          </cell>
          <cell r="G93">
            <v>112188.44</v>
          </cell>
          <cell r="I93">
            <v>97542.21</v>
          </cell>
          <cell r="K93">
            <v>2443374.9099999997</v>
          </cell>
        </row>
        <row r="94">
          <cell r="C94">
            <v>1733621.53</v>
          </cell>
          <cell r="E94">
            <v>543048.15</v>
          </cell>
          <cell r="G94">
            <v>88166.91</v>
          </cell>
          <cell r="I94">
            <v>82042.37</v>
          </cell>
          <cell r="K94">
            <v>2446878.9600000004</v>
          </cell>
        </row>
        <row r="95">
          <cell r="C95">
            <v>1737964.02</v>
          </cell>
          <cell r="E95">
            <v>507803.25</v>
          </cell>
          <cell r="G95">
            <v>94840.21</v>
          </cell>
          <cell r="I95">
            <v>189771.37</v>
          </cell>
          <cell r="K95">
            <v>2530378.85</v>
          </cell>
        </row>
        <row r="96">
          <cell r="C96">
            <v>1712827.16</v>
          </cell>
          <cell r="E96">
            <v>524302.13</v>
          </cell>
          <cell r="G96">
            <v>90728.639999999999</v>
          </cell>
          <cell r="I96">
            <v>90735.8</v>
          </cell>
          <cell r="K96">
            <v>2418593.73</v>
          </cell>
        </row>
        <row r="97">
          <cell r="C97">
            <v>1679873.65</v>
          </cell>
          <cell r="E97">
            <v>547609.42000000004</v>
          </cell>
          <cell r="G97">
            <v>99570.57</v>
          </cell>
          <cell r="I97">
            <v>85710.06</v>
          </cell>
          <cell r="K97">
            <v>2412763.6999999997</v>
          </cell>
        </row>
        <row r="98">
          <cell r="C98">
            <v>1802106.27</v>
          </cell>
          <cell r="E98">
            <v>529906.88</v>
          </cell>
          <cell r="G98">
            <v>95277.05</v>
          </cell>
          <cell r="I98">
            <v>70315.06</v>
          </cell>
          <cell r="K98">
            <v>2497605.2599999998</v>
          </cell>
        </row>
        <row r="99">
          <cell r="C99">
            <v>1838730.68</v>
          </cell>
          <cell r="E99">
            <v>531539.52</v>
          </cell>
          <cell r="G99">
            <v>75102.62</v>
          </cell>
          <cell r="I99">
            <v>90310.7</v>
          </cell>
          <cell r="K99">
            <v>2535683.5200000005</v>
          </cell>
        </row>
        <row r="100">
          <cell r="C100">
            <v>1852123.3</v>
          </cell>
          <cell r="E100">
            <v>530660.23</v>
          </cell>
          <cell r="G100">
            <v>66950.61</v>
          </cell>
          <cell r="I100">
            <v>116536.04</v>
          </cell>
          <cell r="K100">
            <v>2566270.1800000002</v>
          </cell>
        </row>
        <row r="101">
          <cell r="C101">
            <v>1345156.77</v>
          </cell>
          <cell r="E101">
            <v>563755.68000000005</v>
          </cell>
          <cell r="G101">
            <v>76591.05</v>
          </cell>
          <cell r="I101">
            <v>99454.97</v>
          </cell>
          <cell r="K101">
            <v>2084958.4700000002</v>
          </cell>
        </row>
        <row r="102">
          <cell r="C102">
            <v>1657310.85</v>
          </cell>
          <cell r="E102">
            <v>525816.96</v>
          </cell>
          <cell r="G102">
            <v>48027.99</v>
          </cell>
          <cell r="I102">
            <v>73619.59</v>
          </cell>
          <cell r="K102">
            <v>2304775.39</v>
          </cell>
        </row>
        <row r="103">
          <cell r="C103">
            <v>1790188.47</v>
          </cell>
          <cell r="E103">
            <v>445641.81</v>
          </cell>
          <cell r="G103">
            <v>39968.06</v>
          </cell>
          <cell r="I103">
            <v>151117.5</v>
          </cell>
          <cell r="K103">
            <v>2426915.8399999999</v>
          </cell>
        </row>
        <row r="104">
          <cell r="C104">
            <v>1772952.95</v>
          </cell>
          <cell r="E104">
            <v>565645.57999999996</v>
          </cell>
          <cell r="G104">
            <v>66476.13</v>
          </cell>
          <cell r="I104">
            <v>91837.759999999995</v>
          </cell>
          <cell r="K104">
            <v>2496912.4199999995</v>
          </cell>
        </row>
        <row r="105">
          <cell r="C105">
            <v>1743969.3</v>
          </cell>
          <cell r="E105">
            <v>488660.9</v>
          </cell>
          <cell r="G105">
            <v>82517.320000000007</v>
          </cell>
          <cell r="I105">
            <v>84573.48</v>
          </cell>
          <cell r="K105">
            <v>2399721</v>
          </cell>
        </row>
        <row r="106">
          <cell r="C106">
            <v>1748724.6</v>
          </cell>
          <cell r="E106">
            <v>499096.76</v>
          </cell>
          <cell r="G106">
            <v>88131.61</v>
          </cell>
          <cell r="I106">
            <v>117528.14</v>
          </cell>
          <cell r="K106">
            <v>2453481.1100000003</v>
          </cell>
        </row>
        <row r="107">
          <cell r="C107">
            <v>1793789.08</v>
          </cell>
          <cell r="E107">
            <v>510306.67</v>
          </cell>
          <cell r="G107">
            <v>90893.3</v>
          </cell>
          <cell r="I107">
            <v>108873.04</v>
          </cell>
          <cell r="K107">
            <v>2503862.09</v>
          </cell>
        </row>
        <row r="108">
          <cell r="C108">
            <v>1834064.75</v>
          </cell>
          <cell r="E108">
            <v>503600.71</v>
          </cell>
          <cell r="G108">
            <v>85634.53</v>
          </cell>
          <cell r="I108">
            <v>125524.4</v>
          </cell>
          <cell r="K108">
            <v>2548824.3899999997</v>
          </cell>
        </row>
        <row r="109">
          <cell r="C109">
            <v>1797798.57</v>
          </cell>
          <cell r="E109">
            <v>513015.01</v>
          </cell>
          <cell r="G109">
            <v>114506.8</v>
          </cell>
          <cell r="I109">
            <v>88480.25</v>
          </cell>
          <cell r="K109">
            <v>2513800.63</v>
          </cell>
        </row>
        <row r="110">
          <cell r="C110">
            <v>1763538.6</v>
          </cell>
          <cell r="E110">
            <v>505663.69</v>
          </cell>
          <cell r="G110">
            <v>93511.24</v>
          </cell>
          <cell r="I110">
            <v>108418.81</v>
          </cell>
          <cell r="K110">
            <v>2471132.3400000003</v>
          </cell>
        </row>
        <row r="111">
          <cell r="C111">
            <v>1791906.96</v>
          </cell>
          <cell r="E111">
            <v>475348.39</v>
          </cell>
          <cell r="G111">
            <v>114972.91</v>
          </cell>
          <cell r="I111">
            <v>114290.17</v>
          </cell>
          <cell r="K111">
            <v>2496518.4300000002</v>
          </cell>
        </row>
        <row r="112">
          <cell r="C112">
            <v>1807241.93</v>
          </cell>
          <cell r="E112">
            <v>542452.82999999996</v>
          </cell>
          <cell r="G112">
            <v>103865.39</v>
          </cell>
          <cell r="I112">
            <v>137812.88</v>
          </cell>
          <cell r="K112">
            <v>2591373.0299999998</v>
          </cell>
        </row>
        <row r="113">
          <cell r="C113">
            <v>1765962.5</v>
          </cell>
          <cell r="E113">
            <v>587533.94999999995</v>
          </cell>
          <cell r="G113">
            <v>96375.93</v>
          </cell>
          <cell r="I113">
            <v>136156.16</v>
          </cell>
          <cell r="K113">
            <v>2586028.5400000005</v>
          </cell>
        </row>
        <row r="114">
          <cell r="C114">
            <v>1784247.87</v>
          </cell>
          <cell r="E114">
            <v>524003.55</v>
          </cell>
          <cell r="G114">
            <v>126984.22</v>
          </cell>
          <cell r="I114">
            <v>132782.16</v>
          </cell>
          <cell r="K114">
            <v>2568017.8000000003</v>
          </cell>
        </row>
        <row r="115">
          <cell r="C115">
            <v>1826517.5</v>
          </cell>
          <cell r="E115">
            <v>472673.11</v>
          </cell>
          <cell r="G115">
            <v>136042.5</v>
          </cell>
          <cell r="I115">
            <v>96600.7</v>
          </cell>
          <cell r="K115">
            <v>2531833.81</v>
          </cell>
        </row>
        <row r="116">
          <cell r="C116">
            <v>1896738.58</v>
          </cell>
          <cell r="E116">
            <v>576461.63</v>
          </cell>
          <cell r="G116">
            <v>72358.600000000006</v>
          </cell>
          <cell r="I116">
            <v>109568.2</v>
          </cell>
          <cell r="K116">
            <v>2655127.0100000002</v>
          </cell>
        </row>
        <row r="117">
          <cell r="C117">
            <v>1936460.53</v>
          </cell>
          <cell r="E117">
            <v>487202.93</v>
          </cell>
          <cell r="G117">
            <v>45620.69</v>
          </cell>
          <cell r="I117">
            <v>98891.41</v>
          </cell>
          <cell r="K117">
            <v>2568175.56</v>
          </cell>
        </row>
        <row r="118">
          <cell r="C118">
            <v>1778047.49</v>
          </cell>
          <cell r="E118">
            <v>590048.73</v>
          </cell>
          <cell r="G118">
            <v>154398.44</v>
          </cell>
          <cell r="I118">
            <v>102527.05</v>
          </cell>
          <cell r="K118">
            <v>2625021.7099999995</v>
          </cell>
        </row>
        <row r="119">
          <cell r="C119">
            <v>1879614.14</v>
          </cell>
          <cell r="E119">
            <v>497343.87</v>
          </cell>
          <cell r="G119">
            <v>92927.12</v>
          </cell>
          <cell r="I119">
            <v>159134.24</v>
          </cell>
          <cell r="K119">
            <v>2629019.37</v>
          </cell>
        </row>
        <row r="120">
          <cell r="C120">
            <v>1899455.45</v>
          </cell>
          <cell r="E120">
            <v>571943.27</v>
          </cell>
          <cell r="G120">
            <v>106189.72</v>
          </cell>
          <cell r="I120">
            <v>24968.58</v>
          </cell>
          <cell r="K120">
            <v>2602557.02</v>
          </cell>
        </row>
        <row r="121">
          <cell r="C121">
            <v>1881784.72</v>
          </cell>
          <cell r="E121">
            <v>520379.32</v>
          </cell>
          <cell r="G121">
            <v>110621.5</v>
          </cell>
          <cell r="I121">
            <v>86185.13</v>
          </cell>
          <cell r="K121">
            <v>2598970.67</v>
          </cell>
        </row>
        <row r="122">
          <cell r="C122">
            <v>1790039.48</v>
          </cell>
          <cell r="E122">
            <v>481249.59</v>
          </cell>
          <cell r="G122">
            <v>160646.71</v>
          </cell>
          <cell r="I122">
            <v>146614.07</v>
          </cell>
          <cell r="K122">
            <v>2578549.8499999996</v>
          </cell>
        </row>
        <row r="123">
          <cell r="C123">
            <v>1849207.4</v>
          </cell>
          <cell r="E123">
            <v>504305.63</v>
          </cell>
          <cell r="G123">
            <v>161432.64000000001</v>
          </cell>
          <cell r="I123">
            <v>83615.490000000005</v>
          </cell>
          <cell r="K123">
            <v>2598561.16</v>
          </cell>
        </row>
        <row r="124">
          <cell r="C124">
            <v>1877400.21</v>
          </cell>
          <cell r="E124">
            <v>542348.31000000006</v>
          </cell>
          <cell r="G124">
            <v>153632.31</v>
          </cell>
          <cell r="I124">
            <v>140311.22</v>
          </cell>
          <cell r="K124">
            <v>2713692.0500000003</v>
          </cell>
        </row>
        <row r="125">
          <cell r="C125">
            <v>1814431.21</v>
          </cell>
          <cell r="E125">
            <v>589747.66</v>
          </cell>
          <cell r="G125">
            <v>147854.62</v>
          </cell>
          <cell r="I125">
            <v>119063.97</v>
          </cell>
          <cell r="K125">
            <v>2671097.4600000004</v>
          </cell>
        </row>
        <row r="126">
          <cell r="C126">
            <v>1964518.97</v>
          </cell>
          <cell r="E126">
            <v>594695.4</v>
          </cell>
          <cell r="G126">
            <v>163808.43</v>
          </cell>
          <cell r="I126">
            <v>134837.44</v>
          </cell>
          <cell r="K126">
            <v>2857860.24</v>
          </cell>
        </row>
        <row r="127">
          <cell r="C127">
            <v>1926357.29</v>
          </cell>
          <cell r="E127">
            <v>521374.93</v>
          </cell>
          <cell r="G127">
            <v>109422.65</v>
          </cell>
          <cell r="I127">
            <v>120698.73</v>
          </cell>
          <cell r="K127">
            <v>2677853.6</v>
          </cell>
        </row>
        <row r="128">
          <cell r="C128">
            <v>2050064.44</v>
          </cell>
          <cell r="E128">
            <v>510470.87</v>
          </cell>
          <cell r="G128">
            <v>206283.65</v>
          </cell>
          <cell r="I128">
            <v>171879.61</v>
          </cell>
          <cell r="K128">
            <v>2938698.57</v>
          </cell>
        </row>
        <row r="129">
          <cell r="C129">
            <v>1900311.09</v>
          </cell>
          <cell r="E129">
            <v>482203.34</v>
          </cell>
          <cell r="G129">
            <v>161340.23000000001</v>
          </cell>
          <cell r="I129">
            <v>149373.5</v>
          </cell>
          <cell r="K129">
            <v>2693228.16</v>
          </cell>
        </row>
        <row r="130">
          <cell r="C130">
            <v>1956725.23</v>
          </cell>
          <cell r="E130">
            <v>459591.86</v>
          </cell>
          <cell r="G130">
            <v>115649.41</v>
          </cell>
          <cell r="I130">
            <v>158753.21</v>
          </cell>
          <cell r="K130">
            <v>2690719.71</v>
          </cell>
        </row>
        <row r="131">
          <cell r="C131">
            <v>1758922.11</v>
          </cell>
          <cell r="E131">
            <v>487374.91</v>
          </cell>
          <cell r="G131">
            <v>289722.37</v>
          </cell>
          <cell r="I131">
            <v>157198.82</v>
          </cell>
          <cell r="K131">
            <v>2693218.21</v>
          </cell>
        </row>
        <row r="132">
          <cell r="C132">
            <v>1880471.16</v>
          </cell>
          <cell r="E132">
            <v>478352.47</v>
          </cell>
          <cell r="G132">
            <v>205550.42</v>
          </cell>
          <cell r="I132">
            <v>88481.86</v>
          </cell>
          <cell r="K132">
            <v>2652855.9099999997</v>
          </cell>
        </row>
        <row r="133">
          <cell r="C133">
            <v>1834774.97</v>
          </cell>
          <cell r="E133">
            <v>358244.94</v>
          </cell>
          <cell r="G133">
            <v>363375.3</v>
          </cell>
          <cell r="I133">
            <v>114497.23</v>
          </cell>
          <cell r="K133">
            <v>2670892.44</v>
          </cell>
        </row>
        <row r="134">
          <cell r="C134">
            <v>1952329.98</v>
          </cell>
          <cell r="E134">
            <v>338077.19</v>
          </cell>
          <cell r="G134">
            <v>472999.52</v>
          </cell>
          <cell r="I134">
            <v>126008.16</v>
          </cell>
          <cell r="K134">
            <v>2889414.85</v>
          </cell>
        </row>
        <row r="135">
          <cell r="C135">
            <v>1799187.21</v>
          </cell>
          <cell r="E135">
            <v>327357.24</v>
          </cell>
          <cell r="G135">
            <v>377430.01</v>
          </cell>
          <cell r="I135">
            <v>178797.81</v>
          </cell>
          <cell r="K135">
            <v>2682772.27</v>
          </cell>
        </row>
        <row r="136">
          <cell r="C136">
            <v>1876656.72</v>
          </cell>
          <cell r="E136">
            <v>330983.57</v>
          </cell>
          <cell r="G136">
            <v>308348.45</v>
          </cell>
          <cell r="I136">
            <v>188855.93</v>
          </cell>
          <cell r="K136">
            <v>2704844.6700000004</v>
          </cell>
        </row>
        <row r="137">
          <cell r="C137">
            <v>1803690.53</v>
          </cell>
          <cell r="E137">
            <v>249274.9</v>
          </cell>
          <cell r="G137">
            <v>431337.64</v>
          </cell>
          <cell r="I137">
            <v>298667.03999999998</v>
          </cell>
          <cell r="K137">
            <v>2782970.11</v>
          </cell>
        </row>
        <row r="138">
          <cell r="C138">
            <v>1782192.01</v>
          </cell>
          <cell r="E138">
            <v>240354.15</v>
          </cell>
          <cell r="G138">
            <v>383788.92</v>
          </cell>
          <cell r="I138">
            <v>212715.59</v>
          </cell>
          <cell r="K138">
            <v>2619050.67</v>
          </cell>
        </row>
        <row r="139">
          <cell r="C139">
            <v>1823198.24</v>
          </cell>
          <cell r="E139">
            <v>381655.12</v>
          </cell>
          <cell r="G139">
            <v>250455.67999999999</v>
          </cell>
          <cell r="I139">
            <v>159990.01</v>
          </cell>
          <cell r="K139">
            <v>2615299.0499999998</v>
          </cell>
        </row>
        <row r="140">
          <cell r="C140">
            <v>1881689.91</v>
          </cell>
          <cell r="E140">
            <v>538223.12</v>
          </cell>
          <cell r="G140">
            <v>154845.85999999999</v>
          </cell>
          <cell r="I140">
            <v>196874.21</v>
          </cell>
          <cell r="K140">
            <v>2771633.0999999996</v>
          </cell>
        </row>
        <row r="141">
          <cell r="C141">
            <v>1765580.31</v>
          </cell>
          <cell r="E141">
            <v>545591.75</v>
          </cell>
          <cell r="G141">
            <v>144283.22</v>
          </cell>
          <cell r="I141">
            <v>223966.92</v>
          </cell>
          <cell r="K141">
            <v>2679422.2000000002</v>
          </cell>
        </row>
        <row r="142">
          <cell r="C142">
            <v>1780087.37</v>
          </cell>
          <cell r="E142">
            <v>573662.96</v>
          </cell>
          <cell r="G142">
            <v>152242.20000000001</v>
          </cell>
          <cell r="I142">
            <v>234699.93</v>
          </cell>
          <cell r="K142">
            <v>2740692.4600000004</v>
          </cell>
        </row>
        <row r="143">
          <cell r="C143">
            <v>1852720.71</v>
          </cell>
          <cell r="E143">
            <v>595172.03</v>
          </cell>
          <cell r="G143">
            <v>115840.33</v>
          </cell>
          <cell r="I143">
            <v>218485.27</v>
          </cell>
          <cell r="K143">
            <v>2782218.3400000003</v>
          </cell>
        </row>
        <row r="144">
          <cell r="C144">
            <v>1840748.37</v>
          </cell>
          <cell r="E144">
            <v>558561.99</v>
          </cell>
          <cell r="G144">
            <v>105611.45</v>
          </cell>
          <cell r="I144">
            <v>285284.90999999997</v>
          </cell>
          <cell r="K144">
            <v>2790206.7200000007</v>
          </cell>
        </row>
        <row r="145">
          <cell r="C145">
            <v>1903119.72</v>
          </cell>
          <cell r="E145">
            <v>541764.51</v>
          </cell>
          <cell r="G145">
            <v>139724.53</v>
          </cell>
          <cell r="I145">
            <v>272166.53000000003</v>
          </cell>
          <cell r="K145">
            <v>2856775.29</v>
          </cell>
        </row>
        <row r="146">
          <cell r="C146">
            <v>1708059.26</v>
          </cell>
          <cell r="E146">
            <v>530304.39</v>
          </cell>
          <cell r="G146">
            <v>148731.53</v>
          </cell>
          <cell r="I146">
            <v>398589.39</v>
          </cell>
          <cell r="K146">
            <v>2785684.57</v>
          </cell>
        </row>
        <row r="147">
          <cell r="C147">
            <v>1851308.85</v>
          </cell>
          <cell r="E147">
            <v>561450.81000000006</v>
          </cell>
          <cell r="G147">
            <v>117727.89</v>
          </cell>
          <cell r="I147">
            <v>298917.28000000003</v>
          </cell>
          <cell r="K147">
            <v>2829404.83</v>
          </cell>
        </row>
        <row r="148">
          <cell r="C148">
            <v>1836648</v>
          </cell>
          <cell r="E148">
            <v>574832</v>
          </cell>
          <cell r="G148">
            <v>129993</v>
          </cell>
          <cell r="I148">
            <v>177611</v>
          </cell>
          <cell r="K148">
            <v>2719084</v>
          </cell>
        </row>
        <row r="149">
          <cell r="C149">
            <v>1888743</v>
          </cell>
          <cell r="E149">
            <v>622282</v>
          </cell>
          <cell r="G149">
            <v>157847</v>
          </cell>
          <cell r="I149">
            <v>189070</v>
          </cell>
          <cell r="K149">
            <v>2857942</v>
          </cell>
        </row>
        <row r="150">
          <cell r="C150">
            <v>1958602</v>
          </cell>
          <cell r="E150">
            <v>560134</v>
          </cell>
          <cell r="G150">
            <v>134180</v>
          </cell>
          <cell r="I150">
            <v>145529</v>
          </cell>
          <cell r="K150">
            <v>2798445</v>
          </cell>
        </row>
        <row r="151">
          <cell r="C151">
            <v>1910701</v>
          </cell>
          <cell r="E151">
            <v>602656</v>
          </cell>
          <cell r="G151">
            <v>126567</v>
          </cell>
          <cell r="I151">
            <v>111333</v>
          </cell>
          <cell r="K151">
            <v>2751257</v>
          </cell>
        </row>
        <row r="152">
          <cell r="C152">
            <v>1951399</v>
          </cell>
          <cell r="E152">
            <v>657537</v>
          </cell>
          <cell r="G152">
            <v>143743</v>
          </cell>
          <cell r="I152">
            <v>107002</v>
          </cell>
          <cell r="K152">
            <v>2859681</v>
          </cell>
        </row>
        <row r="153">
          <cell r="C153">
            <v>1971091</v>
          </cell>
          <cell r="E153">
            <v>595516</v>
          </cell>
          <cell r="G153">
            <v>133943</v>
          </cell>
          <cell r="I153">
            <v>82336</v>
          </cell>
          <cell r="K153">
            <v>2782886</v>
          </cell>
        </row>
        <row r="154">
          <cell r="C154">
            <v>1953501</v>
          </cell>
          <cell r="E154">
            <v>631784</v>
          </cell>
          <cell r="G154">
            <v>149645</v>
          </cell>
          <cell r="I154">
            <v>101666</v>
          </cell>
          <cell r="K154">
            <v>2836596</v>
          </cell>
        </row>
        <row r="155">
          <cell r="C155">
            <v>1924593</v>
          </cell>
          <cell r="E155">
            <v>646239</v>
          </cell>
          <cell r="G155">
            <v>157975</v>
          </cell>
          <cell r="I155">
            <v>121943</v>
          </cell>
          <cell r="K155">
            <v>2850750</v>
          </cell>
        </row>
        <row r="156">
          <cell r="C156">
            <v>1960668</v>
          </cell>
          <cell r="E156">
            <v>578160</v>
          </cell>
          <cell r="G156">
            <v>154624</v>
          </cell>
          <cell r="I156">
            <v>113459</v>
          </cell>
          <cell r="K156">
            <v>2806911</v>
          </cell>
        </row>
        <row r="157">
          <cell r="C157">
            <v>1990234</v>
          </cell>
          <cell r="E157">
            <v>601179</v>
          </cell>
          <cell r="G157">
            <v>141400</v>
          </cell>
          <cell r="I157">
            <v>91528</v>
          </cell>
          <cell r="K157">
            <v>2824341</v>
          </cell>
        </row>
        <row r="158">
          <cell r="C158">
            <v>2562332</v>
          </cell>
          <cell r="E158">
            <v>-42173</v>
          </cell>
          <cell r="G158">
            <v>198393</v>
          </cell>
          <cell r="I158">
            <v>95346</v>
          </cell>
          <cell r="K158">
            <v>2813898</v>
          </cell>
        </row>
        <row r="159">
          <cell r="C159">
            <v>2105112</v>
          </cell>
          <cell r="E159">
            <v>530971</v>
          </cell>
          <cell r="G159">
            <v>179188</v>
          </cell>
          <cell r="I159">
            <v>119154</v>
          </cell>
          <cell r="K159">
            <v>2934425</v>
          </cell>
        </row>
        <row r="160">
          <cell r="C160">
            <v>2033287</v>
          </cell>
          <cell r="E160">
            <v>551211</v>
          </cell>
          <cell r="G160">
            <v>178043</v>
          </cell>
          <cell r="I160">
            <v>140253</v>
          </cell>
          <cell r="K160">
            <v>2902794</v>
          </cell>
        </row>
        <row r="161">
          <cell r="C161">
            <v>2107494</v>
          </cell>
          <cell r="E161">
            <v>579744</v>
          </cell>
          <cell r="G161">
            <v>194401</v>
          </cell>
          <cell r="I161">
            <v>148300</v>
          </cell>
          <cell r="K161">
            <v>3029939</v>
          </cell>
        </row>
        <row r="162">
          <cell r="C162">
            <v>2183262</v>
          </cell>
          <cell r="E162">
            <v>591300</v>
          </cell>
          <cell r="G162">
            <v>106700</v>
          </cell>
          <cell r="I162">
            <v>119352</v>
          </cell>
          <cell r="K162">
            <v>3000614</v>
          </cell>
        </row>
        <row r="163">
          <cell r="C163">
            <v>2144889</v>
          </cell>
          <cell r="E163">
            <v>611541</v>
          </cell>
          <cell r="G163">
            <v>114463</v>
          </cell>
          <cell r="I163">
            <v>114817</v>
          </cell>
          <cell r="K163">
            <v>2985710</v>
          </cell>
        </row>
        <row r="164">
          <cell r="C164">
            <v>2292969</v>
          </cell>
          <cell r="E164">
            <v>641698</v>
          </cell>
          <cell r="G164">
            <v>123899</v>
          </cell>
          <cell r="I164">
            <v>123991</v>
          </cell>
          <cell r="K164">
            <v>3182557</v>
          </cell>
        </row>
        <row r="165">
          <cell r="C165">
            <v>2222576</v>
          </cell>
          <cell r="E165">
            <v>617770</v>
          </cell>
          <cell r="G165">
            <v>108892</v>
          </cell>
          <cell r="I165">
            <v>97592</v>
          </cell>
          <cell r="K165">
            <v>3046830</v>
          </cell>
        </row>
        <row r="166">
          <cell r="C166">
            <v>2112817</v>
          </cell>
          <cell r="E166">
            <v>649103</v>
          </cell>
          <cell r="G166">
            <v>145510</v>
          </cell>
          <cell r="I166">
            <v>123135</v>
          </cell>
          <cell r="K166">
            <v>3030565</v>
          </cell>
        </row>
        <row r="167">
          <cell r="C167">
            <v>2165580</v>
          </cell>
          <cell r="E167">
            <v>608139</v>
          </cell>
          <cell r="G167">
            <v>206297</v>
          </cell>
          <cell r="I167">
            <v>118641</v>
          </cell>
          <cell r="K167">
            <v>3098657</v>
          </cell>
        </row>
        <row r="168">
          <cell r="C168">
            <v>2115433</v>
          </cell>
          <cell r="E168">
            <v>616479</v>
          </cell>
          <cell r="G168">
            <v>221008</v>
          </cell>
          <cell r="I168">
            <v>108335</v>
          </cell>
          <cell r="K168">
            <v>3061255</v>
          </cell>
        </row>
        <row r="169">
          <cell r="C169">
            <v>2135283</v>
          </cell>
          <cell r="E169">
            <v>614758</v>
          </cell>
          <cell r="G169">
            <v>218239</v>
          </cell>
          <cell r="I169">
            <v>116193</v>
          </cell>
          <cell r="K169">
            <v>3084473</v>
          </cell>
        </row>
        <row r="170">
          <cell r="C170">
            <v>2220966</v>
          </cell>
          <cell r="E170">
            <v>602896</v>
          </cell>
          <cell r="G170">
            <v>152088</v>
          </cell>
          <cell r="I170">
            <v>132890</v>
          </cell>
          <cell r="K170">
            <v>3108840</v>
          </cell>
        </row>
        <row r="171">
          <cell r="C171">
            <v>2186359</v>
          </cell>
          <cell r="E171">
            <v>643498</v>
          </cell>
          <cell r="G171">
            <v>223306</v>
          </cell>
          <cell r="I171">
            <v>129351</v>
          </cell>
          <cell r="K171">
            <v>3182514</v>
          </cell>
        </row>
        <row r="172">
          <cell r="C172">
            <v>2608621</v>
          </cell>
          <cell r="E172">
            <v>635717</v>
          </cell>
          <cell r="G172">
            <v>170665</v>
          </cell>
          <cell r="I172">
            <v>127703</v>
          </cell>
          <cell r="K172">
            <v>3542706</v>
          </cell>
        </row>
        <row r="173">
          <cell r="C173">
            <v>2441165.5499999998</v>
          </cell>
          <cell r="E173">
            <v>616985.47</v>
          </cell>
          <cell r="G173">
            <v>156647.57</v>
          </cell>
          <cell r="I173">
            <v>154447.76999999999</v>
          </cell>
          <cell r="K173">
            <v>3369246.3599999994</v>
          </cell>
        </row>
        <row r="174">
          <cell r="C174">
            <v>2223122</v>
          </cell>
          <cell r="E174">
            <v>753964</v>
          </cell>
          <cell r="G174">
            <v>121571</v>
          </cell>
          <cell r="I174">
            <v>122375</v>
          </cell>
          <cell r="K174">
            <v>3221032</v>
          </cell>
        </row>
        <row r="175">
          <cell r="C175">
            <v>2149601</v>
          </cell>
          <cell r="E175">
            <v>756003</v>
          </cell>
          <cell r="G175">
            <v>167444</v>
          </cell>
          <cell r="I175">
            <v>113172</v>
          </cell>
          <cell r="K175">
            <v>3186220</v>
          </cell>
        </row>
        <row r="176">
          <cell r="C176">
            <v>2408239</v>
          </cell>
          <cell r="E176">
            <v>705537</v>
          </cell>
          <cell r="G176">
            <v>176730</v>
          </cell>
          <cell r="I176">
            <v>116410</v>
          </cell>
          <cell r="K176">
            <v>3406916</v>
          </cell>
        </row>
        <row r="177">
          <cell r="C177">
            <v>2297543</v>
          </cell>
          <cell r="E177">
            <v>737535</v>
          </cell>
          <cell r="G177">
            <v>200627</v>
          </cell>
          <cell r="I177">
            <v>95549</v>
          </cell>
          <cell r="K177">
            <v>3331254</v>
          </cell>
        </row>
        <row r="178">
          <cell r="C178">
            <v>2169493</v>
          </cell>
          <cell r="E178">
            <v>802782</v>
          </cell>
          <cell r="G178">
            <v>236643</v>
          </cell>
          <cell r="I178">
            <v>109515</v>
          </cell>
          <cell r="K178">
            <v>3318433</v>
          </cell>
        </row>
        <row r="179">
          <cell r="C179">
            <v>2202469</v>
          </cell>
          <cell r="E179">
            <v>700240</v>
          </cell>
          <cell r="G179">
            <v>172041</v>
          </cell>
          <cell r="I179">
            <v>107307</v>
          </cell>
          <cell r="K179">
            <v>3182057</v>
          </cell>
        </row>
        <row r="180">
          <cell r="C180">
            <v>2225956</v>
          </cell>
          <cell r="E180">
            <v>749261</v>
          </cell>
          <cell r="G180">
            <v>210279</v>
          </cell>
          <cell r="I180">
            <v>112295</v>
          </cell>
          <cell r="K180">
            <v>3297791</v>
          </cell>
        </row>
        <row r="181">
          <cell r="C181">
            <v>2258799</v>
          </cell>
          <cell r="E181">
            <v>546405</v>
          </cell>
          <cell r="G181">
            <v>207483</v>
          </cell>
          <cell r="I181">
            <v>171460</v>
          </cell>
          <cell r="K181">
            <v>3184147</v>
          </cell>
        </row>
        <row r="182">
          <cell r="C182">
            <v>2310529</v>
          </cell>
          <cell r="E182">
            <v>733452</v>
          </cell>
          <cell r="G182">
            <v>169256</v>
          </cell>
          <cell r="I182">
            <v>138538</v>
          </cell>
          <cell r="K182">
            <v>3351775</v>
          </cell>
        </row>
        <row r="183">
          <cell r="C183">
            <v>2176159</v>
          </cell>
          <cell r="E183">
            <v>771365</v>
          </cell>
          <cell r="G183">
            <v>189586</v>
          </cell>
          <cell r="I183">
            <v>125785</v>
          </cell>
          <cell r="K183">
            <v>3262895</v>
          </cell>
        </row>
        <row r="184">
          <cell r="C184">
            <v>2239991</v>
          </cell>
          <cell r="E184">
            <v>729686</v>
          </cell>
          <cell r="G184">
            <v>161256</v>
          </cell>
          <cell r="I184">
            <v>141752</v>
          </cell>
          <cell r="K184">
            <v>3272685</v>
          </cell>
        </row>
        <row r="185">
          <cell r="C185">
            <v>2535492</v>
          </cell>
          <cell r="E185">
            <v>549795</v>
          </cell>
          <cell r="G185">
            <v>176630</v>
          </cell>
          <cell r="I185">
            <v>147355</v>
          </cell>
          <cell r="K185">
            <v>3409272</v>
          </cell>
        </row>
        <row r="186">
          <cell r="C186">
            <v>2246066</v>
          </cell>
          <cell r="E186">
            <v>795359</v>
          </cell>
          <cell r="G186">
            <v>116963</v>
          </cell>
          <cell r="I186">
            <v>138305</v>
          </cell>
          <cell r="K186">
            <v>3296693</v>
          </cell>
        </row>
        <row r="187">
          <cell r="C187">
            <v>2247418</v>
          </cell>
          <cell r="E187">
            <v>716574</v>
          </cell>
          <cell r="G187">
            <v>140677</v>
          </cell>
          <cell r="I187">
            <v>124412</v>
          </cell>
          <cell r="K187">
            <v>3229081</v>
          </cell>
        </row>
        <row r="188">
          <cell r="C188">
            <v>2336213</v>
          </cell>
          <cell r="E188">
            <v>754231</v>
          </cell>
          <cell r="G188">
            <v>146901</v>
          </cell>
          <cell r="I188">
            <v>161887</v>
          </cell>
          <cell r="K188">
            <v>3399232</v>
          </cell>
        </row>
        <row r="189">
          <cell r="C189">
            <v>2333931</v>
          </cell>
          <cell r="E189">
            <v>791791</v>
          </cell>
          <cell r="G189">
            <v>120098</v>
          </cell>
          <cell r="I189">
            <v>116782</v>
          </cell>
          <cell r="K189">
            <v>3362602</v>
          </cell>
        </row>
        <row r="190">
          <cell r="C190">
            <v>2312401</v>
          </cell>
          <cell r="E190">
            <v>814826</v>
          </cell>
          <cell r="G190">
            <v>166139</v>
          </cell>
          <cell r="I190">
            <v>128034</v>
          </cell>
          <cell r="K190">
            <v>3421400</v>
          </cell>
        </row>
        <row r="191">
          <cell r="C191">
            <v>2261245</v>
          </cell>
          <cell r="E191">
            <v>779480</v>
          </cell>
          <cell r="G191">
            <v>220829</v>
          </cell>
          <cell r="I191">
            <v>128621</v>
          </cell>
          <cell r="K191">
            <v>3390175</v>
          </cell>
        </row>
        <row r="192">
          <cell r="C192">
            <v>2413986</v>
          </cell>
          <cell r="E192">
            <v>902735</v>
          </cell>
          <cell r="G192">
            <v>245868</v>
          </cell>
          <cell r="I192">
            <v>126060</v>
          </cell>
          <cell r="K192">
            <v>3688649</v>
          </cell>
        </row>
        <row r="193">
          <cell r="C193">
            <v>2210491</v>
          </cell>
          <cell r="E193">
            <v>852511</v>
          </cell>
          <cell r="G193">
            <v>212128</v>
          </cell>
          <cell r="I193">
            <v>138600</v>
          </cell>
          <cell r="K193">
            <v>3413730</v>
          </cell>
        </row>
        <row r="194">
          <cell r="C194">
            <v>2216502</v>
          </cell>
          <cell r="E194">
            <v>791185</v>
          </cell>
          <cell r="G194">
            <v>242243</v>
          </cell>
          <cell r="I194">
            <v>137063</v>
          </cell>
          <cell r="K194">
            <v>3386993</v>
          </cell>
        </row>
        <row r="195">
          <cell r="C195">
            <v>2137740</v>
          </cell>
          <cell r="E195">
            <v>856733</v>
          </cell>
          <cell r="G195">
            <v>270581</v>
          </cell>
          <cell r="I195">
            <v>140866</v>
          </cell>
          <cell r="K195">
            <v>3405920</v>
          </cell>
        </row>
        <row r="196">
          <cell r="C196">
            <v>2353605</v>
          </cell>
          <cell r="E196">
            <v>782659</v>
          </cell>
          <cell r="G196">
            <v>152050</v>
          </cell>
          <cell r="I196">
            <v>156660</v>
          </cell>
          <cell r="K196">
            <v>3444974</v>
          </cell>
        </row>
        <row r="197">
          <cell r="C197">
            <v>2206388</v>
          </cell>
          <cell r="E197">
            <v>868552</v>
          </cell>
          <cell r="G197">
            <v>190487</v>
          </cell>
          <cell r="I197">
            <v>144383</v>
          </cell>
          <cell r="K197">
            <v>3409810</v>
          </cell>
        </row>
        <row r="198">
          <cell r="C198">
            <v>2275434</v>
          </cell>
          <cell r="E198">
            <v>835552</v>
          </cell>
          <cell r="G198">
            <v>167915</v>
          </cell>
          <cell r="I198">
            <v>149109</v>
          </cell>
          <cell r="K198">
            <v>3428010</v>
          </cell>
        </row>
        <row r="199">
          <cell r="C199">
            <v>2345965</v>
          </cell>
          <cell r="E199">
            <v>761755</v>
          </cell>
          <cell r="G199">
            <v>157393</v>
          </cell>
          <cell r="I199">
            <v>132413</v>
          </cell>
          <cell r="K199">
            <v>3397526</v>
          </cell>
        </row>
        <row r="200">
          <cell r="C200">
            <v>2430072</v>
          </cell>
          <cell r="E200">
            <v>883184</v>
          </cell>
          <cell r="G200">
            <v>172190</v>
          </cell>
          <cell r="I200">
            <v>144813</v>
          </cell>
          <cell r="K200">
            <v>3630259</v>
          </cell>
        </row>
        <row r="201">
          <cell r="C201">
            <v>2332949</v>
          </cell>
          <cell r="E201">
            <v>838064</v>
          </cell>
          <cell r="G201">
            <v>175642</v>
          </cell>
          <cell r="I201">
            <v>138616</v>
          </cell>
          <cell r="K201">
            <v>3485271</v>
          </cell>
        </row>
        <row r="202">
          <cell r="C202">
            <v>2407708</v>
          </cell>
          <cell r="E202">
            <v>841392</v>
          </cell>
          <cell r="G202">
            <v>149979</v>
          </cell>
          <cell r="I202">
            <v>112730</v>
          </cell>
          <cell r="K202">
            <v>3511809</v>
          </cell>
        </row>
        <row r="203">
          <cell r="C203">
            <v>2513903</v>
          </cell>
          <cell r="E203">
            <v>858800</v>
          </cell>
          <cell r="G203">
            <v>175954</v>
          </cell>
          <cell r="I203">
            <v>132993</v>
          </cell>
          <cell r="K203">
            <v>3681650</v>
          </cell>
        </row>
        <row r="204">
          <cell r="C204">
            <v>2263456</v>
          </cell>
          <cell r="E204">
            <v>902320</v>
          </cell>
          <cell r="G204">
            <v>211337</v>
          </cell>
          <cell r="I204">
            <v>129087</v>
          </cell>
          <cell r="K204">
            <v>3506200</v>
          </cell>
        </row>
        <row r="205">
          <cell r="C205">
            <v>2345257</v>
          </cell>
          <cell r="E205">
            <v>853512</v>
          </cell>
          <cell r="G205">
            <v>199559</v>
          </cell>
          <cell r="I205">
            <v>134710</v>
          </cell>
          <cell r="K205">
            <v>3533038</v>
          </cell>
        </row>
        <row r="206">
          <cell r="C206">
            <v>2245888</v>
          </cell>
          <cell r="E206">
            <v>865442</v>
          </cell>
          <cell r="G206">
            <v>222497</v>
          </cell>
          <cell r="I206">
            <v>141435</v>
          </cell>
          <cell r="K206">
            <v>3475262</v>
          </cell>
        </row>
        <row r="207">
          <cell r="C207">
            <v>2251145</v>
          </cell>
          <cell r="E207">
            <v>822677</v>
          </cell>
          <cell r="G207">
            <v>266941</v>
          </cell>
          <cell r="I207">
            <v>142385</v>
          </cell>
          <cell r="K207">
            <v>3483148</v>
          </cell>
        </row>
        <row r="208">
          <cell r="C208">
            <v>2283414</v>
          </cell>
          <cell r="E208">
            <v>794567</v>
          </cell>
          <cell r="G208">
            <v>224908</v>
          </cell>
          <cell r="I208">
            <v>151130</v>
          </cell>
          <cell r="K208">
            <v>3454019</v>
          </cell>
        </row>
        <row r="209">
          <cell r="C209">
            <v>2186230</v>
          </cell>
          <cell r="E209">
            <v>836037</v>
          </cell>
          <cell r="G209">
            <v>237860</v>
          </cell>
          <cell r="I209">
            <v>226083</v>
          </cell>
          <cell r="K209">
            <v>3486210</v>
          </cell>
        </row>
        <row r="210">
          <cell r="C210">
            <v>2362071</v>
          </cell>
          <cell r="E210">
            <v>819478</v>
          </cell>
          <cell r="G210">
            <v>188876</v>
          </cell>
          <cell r="I210">
            <v>159685</v>
          </cell>
          <cell r="K210">
            <v>3530110</v>
          </cell>
        </row>
        <row r="211">
          <cell r="C211">
            <v>2413972</v>
          </cell>
          <cell r="E211">
            <v>822308</v>
          </cell>
          <cell r="G211">
            <v>190508</v>
          </cell>
          <cell r="I211">
            <v>147292</v>
          </cell>
          <cell r="K211">
            <v>3574080</v>
          </cell>
        </row>
        <row r="212">
          <cell r="C212">
            <v>2364643</v>
          </cell>
          <cell r="E212">
            <v>908874</v>
          </cell>
          <cell r="G212">
            <v>218239</v>
          </cell>
          <cell r="I212">
            <v>162365</v>
          </cell>
          <cell r="K212">
            <v>3654121</v>
          </cell>
        </row>
        <row r="213">
          <cell r="C213">
            <v>2457396</v>
          </cell>
          <cell r="E213">
            <v>849553</v>
          </cell>
          <cell r="G213">
            <v>254470</v>
          </cell>
          <cell r="I213">
            <v>146623</v>
          </cell>
          <cell r="K213">
            <v>3708042</v>
          </cell>
        </row>
        <row r="214">
          <cell r="C214">
            <v>2418042</v>
          </cell>
          <cell r="E214">
            <v>843060</v>
          </cell>
          <cell r="G214">
            <v>253124</v>
          </cell>
          <cell r="I214">
            <v>153218</v>
          </cell>
          <cell r="K214">
            <v>3667444</v>
          </cell>
        </row>
        <row r="215">
          <cell r="C215">
            <v>2271702</v>
          </cell>
          <cell r="E215">
            <v>929433</v>
          </cell>
          <cell r="G215">
            <v>311351</v>
          </cell>
          <cell r="I215">
            <v>146542</v>
          </cell>
          <cell r="K215">
            <v>3659028</v>
          </cell>
        </row>
        <row r="216">
          <cell r="C216">
            <v>2477178</v>
          </cell>
          <cell r="E216">
            <v>831992</v>
          </cell>
          <cell r="G216">
            <v>241756</v>
          </cell>
          <cell r="I216">
            <v>145795</v>
          </cell>
          <cell r="K216">
            <v>3696721</v>
          </cell>
        </row>
        <row r="217">
          <cell r="C217">
            <v>2390173</v>
          </cell>
          <cell r="E217">
            <v>898895</v>
          </cell>
          <cell r="G217">
            <v>272164</v>
          </cell>
          <cell r="I217">
            <v>163747</v>
          </cell>
          <cell r="K217">
            <v>3724979</v>
          </cell>
        </row>
        <row r="218">
          <cell r="C218">
            <v>2400661</v>
          </cell>
          <cell r="E218">
            <v>881372</v>
          </cell>
          <cell r="G218">
            <v>352259</v>
          </cell>
          <cell r="I218">
            <v>147131</v>
          </cell>
          <cell r="K218">
            <v>3781423</v>
          </cell>
        </row>
        <row r="219">
          <cell r="C219">
            <v>2514793</v>
          </cell>
          <cell r="E219">
            <v>871171</v>
          </cell>
          <cell r="G219">
            <v>266869</v>
          </cell>
          <cell r="I219">
            <v>145845</v>
          </cell>
          <cell r="K219">
            <v>3798678</v>
          </cell>
        </row>
        <row r="220">
          <cell r="C220">
            <v>2468647</v>
          </cell>
          <cell r="E220">
            <v>945967</v>
          </cell>
          <cell r="G220">
            <v>263508</v>
          </cell>
          <cell r="I220">
            <v>157454</v>
          </cell>
          <cell r="K220">
            <v>3835576</v>
          </cell>
        </row>
        <row r="221">
          <cell r="C221">
            <v>2709237</v>
          </cell>
          <cell r="E221">
            <v>960783</v>
          </cell>
          <cell r="G221">
            <v>353401</v>
          </cell>
          <cell r="I221">
            <v>-167860</v>
          </cell>
          <cell r="K221">
            <v>3855561</v>
          </cell>
        </row>
        <row r="222">
          <cell r="C222">
            <v>2674025</v>
          </cell>
          <cell r="E222">
            <v>976612</v>
          </cell>
          <cell r="G222">
            <v>220323</v>
          </cell>
          <cell r="I222">
            <v>160364</v>
          </cell>
          <cell r="K222">
            <v>4031324</v>
          </cell>
        </row>
        <row r="223">
          <cell r="C223">
            <v>2501290</v>
          </cell>
          <cell r="E223">
            <v>831432</v>
          </cell>
          <cell r="G223">
            <v>269017</v>
          </cell>
          <cell r="I223">
            <v>140348</v>
          </cell>
          <cell r="K223">
            <v>3742087</v>
          </cell>
        </row>
        <row r="224">
          <cell r="C224">
            <v>2765497</v>
          </cell>
          <cell r="E224">
            <v>1015341</v>
          </cell>
          <cell r="G224">
            <v>267203</v>
          </cell>
          <cell r="I224">
            <v>151168</v>
          </cell>
          <cell r="K224">
            <v>4199209</v>
          </cell>
        </row>
        <row r="225">
          <cell r="C225">
            <v>2726338</v>
          </cell>
          <cell r="E225">
            <v>933314</v>
          </cell>
          <cell r="G225">
            <v>281596</v>
          </cell>
          <cell r="I225">
            <v>142510</v>
          </cell>
          <cell r="K225">
            <v>4083758</v>
          </cell>
        </row>
        <row r="226">
          <cell r="C226">
            <v>2508327</v>
          </cell>
          <cell r="E226">
            <v>1239311</v>
          </cell>
          <cell r="G226">
            <v>299660</v>
          </cell>
          <cell r="I226">
            <v>139256</v>
          </cell>
          <cell r="K226">
            <v>4186554</v>
          </cell>
        </row>
        <row r="227">
          <cell r="C227">
            <v>2526936</v>
          </cell>
          <cell r="E227">
            <v>1059306</v>
          </cell>
          <cell r="G227">
            <v>334945</v>
          </cell>
          <cell r="I227">
            <v>145669</v>
          </cell>
          <cell r="K227">
            <v>4066856</v>
          </cell>
        </row>
        <row r="228">
          <cell r="C228">
            <v>2573557</v>
          </cell>
          <cell r="E228">
            <v>960000</v>
          </cell>
          <cell r="G228">
            <v>316770</v>
          </cell>
          <cell r="I228">
            <v>145797</v>
          </cell>
          <cell r="K228">
            <v>3996124</v>
          </cell>
        </row>
      </sheetData>
      <sheetData sheetId="3" refreshError="1">
        <row r="9">
          <cell r="C9">
            <v>2455717</v>
          </cell>
          <cell r="E9">
            <v>542616</v>
          </cell>
          <cell r="G9">
            <v>958961</v>
          </cell>
          <cell r="I9">
            <v>35022</v>
          </cell>
          <cell r="K9">
            <v>3992316</v>
          </cell>
        </row>
        <row r="10">
          <cell r="C10">
            <v>2305346</v>
          </cell>
          <cell r="E10">
            <v>541676</v>
          </cell>
          <cell r="G10">
            <v>789386</v>
          </cell>
          <cell r="I10">
            <v>30462</v>
          </cell>
          <cell r="K10">
            <v>3666870</v>
          </cell>
        </row>
        <row r="11">
          <cell r="C11">
            <v>2428743</v>
          </cell>
          <cell r="E11">
            <v>553229</v>
          </cell>
          <cell r="G11">
            <v>857452</v>
          </cell>
          <cell r="I11">
            <v>32410</v>
          </cell>
          <cell r="K11">
            <v>3871834</v>
          </cell>
        </row>
        <row r="12">
          <cell r="C12">
            <v>2519909</v>
          </cell>
          <cell r="E12">
            <v>555131</v>
          </cell>
          <cell r="G12">
            <v>842600</v>
          </cell>
          <cell r="I12">
            <v>38522</v>
          </cell>
          <cell r="K12">
            <v>3956162</v>
          </cell>
        </row>
        <row r="13">
          <cell r="C13">
            <v>2401815</v>
          </cell>
          <cell r="E13">
            <v>595856</v>
          </cell>
          <cell r="G13">
            <v>1077855</v>
          </cell>
          <cell r="I13">
            <v>43491</v>
          </cell>
          <cell r="K13">
            <v>4119017</v>
          </cell>
        </row>
        <row r="14">
          <cell r="C14">
            <v>2597351</v>
          </cell>
          <cell r="E14">
            <v>660440</v>
          </cell>
          <cell r="G14">
            <v>1014838</v>
          </cell>
          <cell r="I14">
            <v>34559</v>
          </cell>
          <cell r="K14">
            <v>4307188</v>
          </cell>
        </row>
        <row r="15">
          <cell r="C15">
            <v>2254881</v>
          </cell>
          <cell r="E15">
            <v>604941</v>
          </cell>
          <cell r="G15">
            <v>705057</v>
          </cell>
          <cell r="I15">
            <v>29975</v>
          </cell>
          <cell r="K15">
            <v>3594854</v>
          </cell>
        </row>
        <row r="16">
          <cell r="C16">
            <v>2568284</v>
          </cell>
          <cell r="E16">
            <v>593982</v>
          </cell>
          <cell r="G16">
            <v>836787</v>
          </cell>
          <cell r="I16">
            <v>31316</v>
          </cell>
          <cell r="K16">
            <v>4030369</v>
          </cell>
        </row>
        <row r="17">
          <cell r="C17">
            <v>2286361</v>
          </cell>
          <cell r="E17">
            <v>571905</v>
          </cell>
          <cell r="G17">
            <v>992621</v>
          </cell>
          <cell r="I17">
            <v>30293</v>
          </cell>
          <cell r="K17">
            <v>3881180</v>
          </cell>
        </row>
        <row r="18">
          <cell r="C18">
            <v>2689796</v>
          </cell>
          <cell r="E18">
            <v>596581</v>
          </cell>
          <cell r="G18">
            <v>917671</v>
          </cell>
          <cell r="I18">
            <v>31063</v>
          </cell>
          <cell r="K18">
            <v>4235111</v>
          </cell>
        </row>
        <row r="19">
          <cell r="C19">
            <v>2106425</v>
          </cell>
          <cell r="E19">
            <v>622084</v>
          </cell>
          <cell r="G19">
            <v>1042115</v>
          </cell>
          <cell r="I19">
            <v>45109</v>
          </cell>
          <cell r="K19">
            <v>3815733</v>
          </cell>
        </row>
        <row r="20">
          <cell r="C20">
            <v>2589520</v>
          </cell>
          <cell r="E20">
            <v>599195</v>
          </cell>
          <cell r="G20">
            <v>1010417</v>
          </cell>
          <cell r="I20">
            <v>34069</v>
          </cell>
          <cell r="K20">
            <v>4233201</v>
          </cell>
        </row>
        <row r="21">
          <cell r="C21">
            <v>2569972</v>
          </cell>
          <cell r="E21">
            <v>659002</v>
          </cell>
          <cell r="G21">
            <v>1005836</v>
          </cell>
          <cell r="I21">
            <v>49578</v>
          </cell>
          <cell r="K21">
            <v>4284388</v>
          </cell>
        </row>
        <row r="24">
          <cell r="C24">
            <v>19444623</v>
          </cell>
          <cell r="E24">
            <v>4801075</v>
          </cell>
          <cell r="G24">
            <v>6873426</v>
          </cell>
          <cell r="I24">
            <v>269779</v>
          </cell>
          <cell r="K24">
            <v>31388903</v>
          </cell>
        </row>
        <row r="25">
          <cell r="C25">
            <v>21749969</v>
          </cell>
          <cell r="E25">
            <v>5342751</v>
          </cell>
          <cell r="G25">
            <v>7662812</v>
          </cell>
          <cell r="I25">
            <v>300241</v>
          </cell>
          <cell r="K25">
            <v>35055773</v>
          </cell>
        </row>
        <row r="26">
          <cell r="C26">
            <v>24178712</v>
          </cell>
          <cell r="E26">
            <v>5895980</v>
          </cell>
          <cell r="G26">
            <v>8520264</v>
          </cell>
          <cell r="I26">
            <v>332651</v>
          </cell>
          <cell r="K26">
            <v>38927607</v>
          </cell>
        </row>
        <row r="27">
          <cell r="C27">
            <v>26698621</v>
          </cell>
          <cell r="E27">
            <v>6451111</v>
          </cell>
          <cell r="G27">
            <v>9362864</v>
          </cell>
          <cell r="I27">
            <v>371173</v>
          </cell>
          <cell r="K27">
            <v>42883769</v>
          </cell>
        </row>
        <row r="28">
          <cell r="C28">
            <v>29100436</v>
          </cell>
          <cell r="E28">
            <v>7046967</v>
          </cell>
          <cell r="G28">
            <v>10440719</v>
          </cell>
          <cell r="I28">
            <v>414664</v>
          </cell>
          <cell r="K28">
            <v>47002786</v>
          </cell>
        </row>
        <row r="29">
          <cell r="C29">
            <v>2597351</v>
          </cell>
          <cell r="E29">
            <v>660440</v>
          </cell>
          <cell r="G29">
            <v>1014838</v>
          </cell>
          <cell r="I29">
            <v>34559</v>
          </cell>
          <cell r="K29">
            <v>4307188</v>
          </cell>
        </row>
        <row r="30">
          <cell r="C30">
            <v>4852232</v>
          </cell>
          <cell r="E30">
            <v>1265381</v>
          </cell>
          <cell r="G30">
            <v>1719895</v>
          </cell>
          <cell r="I30">
            <v>64534</v>
          </cell>
          <cell r="K30">
            <v>7902042</v>
          </cell>
        </row>
        <row r="31">
          <cell r="C31">
            <v>7420516</v>
          </cell>
          <cell r="E31">
            <v>1859363</v>
          </cell>
          <cell r="G31">
            <v>2556682</v>
          </cell>
          <cell r="I31">
            <v>95850</v>
          </cell>
          <cell r="K31">
            <v>11932411</v>
          </cell>
        </row>
        <row r="32">
          <cell r="C32">
            <v>9706877</v>
          </cell>
          <cell r="E32">
            <v>2431268</v>
          </cell>
          <cell r="G32">
            <v>3549303</v>
          </cell>
          <cell r="I32">
            <v>126143</v>
          </cell>
          <cell r="K32">
            <v>15813591</v>
          </cell>
        </row>
        <row r="33">
          <cell r="C33">
            <v>12396673</v>
          </cell>
          <cell r="E33">
            <v>3027849</v>
          </cell>
          <cell r="G33">
            <v>4466974</v>
          </cell>
          <cell r="I33">
            <v>157206</v>
          </cell>
          <cell r="K33">
            <v>20048702</v>
          </cell>
        </row>
        <row r="34">
          <cell r="C34">
            <v>14503098</v>
          </cell>
          <cell r="E34">
            <v>3649933</v>
          </cell>
          <cell r="G34">
            <v>5509089</v>
          </cell>
          <cell r="I34">
            <v>202315</v>
          </cell>
          <cell r="K34">
            <v>23864435</v>
          </cell>
        </row>
        <row r="35">
          <cell r="C35">
            <v>17092618</v>
          </cell>
          <cell r="E35">
            <v>4249128</v>
          </cell>
          <cell r="G35">
            <v>6519506</v>
          </cell>
          <cell r="I35">
            <v>236384</v>
          </cell>
          <cell r="K35">
            <v>28097636</v>
          </cell>
        </row>
        <row r="36">
          <cell r="C36">
            <v>19662590</v>
          </cell>
          <cell r="E36">
            <v>4908130</v>
          </cell>
          <cell r="G36">
            <v>7525342</v>
          </cell>
          <cell r="I36">
            <v>285962</v>
          </cell>
          <cell r="K36">
            <v>32382024</v>
          </cell>
        </row>
        <row r="39">
          <cell r="C39">
            <v>28354366</v>
          </cell>
          <cell r="E39">
            <v>6906615</v>
          </cell>
          <cell r="G39">
            <v>10002910</v>
          </cell>
          <cell r="I39">
            <v>426500</v>
          </cell>
          <cell r="K39">
            <v>45690391</v>
          </cell>
        </row>
        <row r="40">
          <cell r="C40">
            <v>28357929</v>
          </cell>
          <cell r="E40">
            <v>6954435</v>
          </cell>
          <cell r="G40">
            <v>9951102</v>
          </cell>
          <cell r="I40">
            <v>412739</v>
          </cell>
          <cell r="K40">
            <v>45676205</v>
          </cell>
        </row>
        <row r="41">
          <cell r="C41">
            <v>28435183</v>
          </cell>
          <cell r="E41">
            <v>7030864</v>
          </cell>
          <cell r="G41">
            <v>10018139</v>
          </cell>
          <cell r="I41">
            <v>407563</v>
          </cell>
          <cell r="K41">
            <v>45891749</v>
          </cell>
        </row>
        <row r="42">
          <cell r="C42">
            <v>28606457</v>
          </cell>
          <cell r="E42">
            <v>7066105</v>
          </cell>
          <cell r="G42">
            <v>10143244</v>
          </cell>
          <cell r="I42">
            <v>407783</v>
          </cell>
          <cell r="K42">
            <v>46223589</v>
          </cell>
        </row>
        <row r="43">
          <cell r="C43">
            <v>29100436</v>
          </cell>
          <cell r="E43">
            <v>7046967</v>
          </cell>
          <cell r="G43">
            <v>10440719</v>
          </cell>
          <cell r="I43">
            <v>414664</v>
          </cell>
          <cell r="K43">
            <v>47002786</v>
          </cell>
        </row>
        <row r="44">
          <cell r="C44">
            <v>28700412</v>
          </cell>
          <cell r="E44">
            <v>6907047</v>
          </cell>
          <cell r="G44">
            <v>10695763</v>
          </cell>
          <cell r="I44">
            <v>416923</v>
          </cell>
          <cell r="K44">
            <v>46720145</v>
          </cell>
        </row>
        <row r="45">
          <cell r="C45">
            <v>28774368</v>
          </cell>
          <cell r="E45">
            <v>6960612</v>
          </cell>
          <cell r="G45">
            <v>10574671</v>
          </cell>
          <cell r="I45">
            <v>418968</v>
          </cell>
          <cell r="K45">
            <v>46728619</v>
          </cell>
        </row>
        <row r="46">
          <cell r="C46">
            <v>28892062</v>
          </cell>
          <cell r="E46">
            <v>6972765</v>
          </cell>
          <cell r="G46">
            <v>10521731</v>
          </cell>
          <cell r="I46">
            <v>416190</v>
          </cell>
          <cell r="K46">
            <v>46802748</v>
          </cell>
        </row>
        <row r="47">
          <cell r="C47">
            <v>29096218</v>
          </cell>
          <cell r="E47">
            <v>7005409</v>
          </cell>
          <cell r="G47">
            <v>10781472</v>
          </cell>
          <cell r="I47">
            <v>416271</v>
          </cell>
          <cell r="K47">
            <v>47299370</v>
          </cell>
        </row>
        <row r="48">
          <cell r="C48">
            <v>28975720</v>
          </cell>
          <cell r="E48">
            <v>7012165</v>
          </cell>
          <cell r="G48">
            <v>10871476</v>
          </cell>
          <cell r="I48">
            <v>412698</v>
          </cell>
          <cell r="K48">
            <v>47272059</v>
          </cell>
        </row>
        <row r="49">
          <cell r="C49">
            <v>28944139</v>
          </cell>
          <cell r="E49">
            <v>7101889</v>
          </cell>
          <cell r="G49">
            <v>10892520</v>
          </cell>
          <cell r="I49">
            <v>423633</v>
          </cell>
          <cell r="K49">
            <v>47362181</v>
          </cell>
        </row>
        <row r="50">
          <cell r="C50">
            <v>29204148</v>
          </cell>
          <cell r="E50">
            <v>7037636</v>
          </cell>
          <cell r="G50">
            <v>11045760</v>
          </cell>
          <cell r="I50">
            <v>416291</v>
          </cell>
          <cell r="K50">
            <v>47703835</v>
          </cell>
        </row>
        <row r="51">
          <cell r="C51">
            <v>29318403</v>
          </cell>
          <cell r="E51">
            <v>7154022</v>
          </cell>
          <cell r="G51">
            <v>11092635</v>
          </cell>
          <cell r="I51">
            <v>430847</v>
          </cell>
          <cell r="K51">
            <v>47995907</v>
          </cell>
        </row>
        <row r="53">
          <cell r="C53">
            <v>28354366</v>
          </cell>
          <cell r="E53">
            <v>6906615</v>
          </cell>
          <cell r="G53">
            <v>10002910</v>
          </cell>
          <cell r="I53">
            <v>426500</v>
          </cell>
          <cell r="K53">
            <v>45690391</v>
          </cell>
        </row>
        <row r="54">
          <cell r="C54">
            <v>26225998</v>
          </cell>
          <cell r="E54">
            <v>6213270</v>
          </cell>
          <cell r="G54">
            <v>9375115</v>
          </cell>
          <cell r="I54">
            <v>425086</v>
          </cell>
          <cell r="K54">
            <v>42239469</v>
          </cell>
        </row>
        <row r="66">
          <cell r="C66">
            <v>2106460.02</v>
          </cell>
          <cell r="E66">
            <v>508086.58</v>
          </cell>
          <cell r="G66">
            <v>841214.46</v>
          </cell>
          <cell r="I66">
            <v>24016.67</v>
          </cell>
          <cell r="K66">
            <v>3479777.73</v>
          </cell>
        </row>
        <row r="67">
          <cell r="C67">
            <v>2085915.7</v>
          </cell>
          <cell r="E67">
            <v>398774.43</v>
          </cell>
          <cell r="G67">
            <v>999594.79</v>
          </cell>
          <cell r="I67">
            <v>31222.31</v>
          </cell>
          <cell r="K67">
            <v>3515507.23</v>
          </cell>
        </row>
        <row r="68">
          <cell r="C68">
            <v>2194509.56</v>
          </cell>
          <cell r="E68">
            <v>444529.21</v>
          </cell>
          <cell r="G68">
            <v>1050561.05</v>
          </cell>
          <cell r="I68">
            <v>43100.45</v>
          </cell>
          <cell r="K68">
            <v>3732700.2700000005</v>
          </cell>
        </row>
        <row r="69">
          <cell r="C69">
            <v>2211145.58</v>
          </cell>
          <cell r="E69">
            <v>462400.45</v>
          </cell>
          <cell r="G69">
            <v>1064528.92</v>
          </cell>
          <cell r="I69">
            <v>28156.49</v>
          </cell>
          <cell r="K69">
            <v>3766231.4400000004</v>
          </cell>
        </row>
        <row r="70">
          <cell r="C70">
            <v>2166896.67</v>
          </cell>
          <cell r="E70">
            <v>416128.01</v>
          </cell>
          <cell r="G70">
            <v>1045894.11</v>
          </cell>
          <cell r="I70">
            <v>27102.880000000001</v>
          </cell>
          <cell r="K70">
            <v>3656021.6699999995</v>
          </cell>
        </row>
        <row r="71">
          <cell r="C71">
            <v>1948660.76</v>
          </cell>
          <cell r="E71">
            <v>380690.59</v>
          </cell>
          <cell r="G71">
            <v>981966.63</v>
          </cell>
          <cell r="I71">
            <v>19322.810000000001</v>
          </cell>
          <cell r="K71">
            <v>3330640.79</v>
          </cell>
        </row>
        <row r="72">
          <cell r="C72">
            <v>2434745.23</v>
          </cell>
          <cell r="E72">
            <v>460905.29</v>
          </cell>
          <cell r="G72">
            <v>1294614.1100000001</v>
          </cell>
          <cell r="I72">
            <v>33592.15</v>
          </cell>
          <cell r="K72">
            <v>4223856.78</v>
          </cell>
        </row>
        <row r="73">
          <cell r="C73">
            <v>2050967.07</v>
          </cell>
          <cell r="E73">
            <v>380402.57</v>
          </cell>
          <cell r="G73">
            <v>1189764.05</v>
          </cell>
          <cell r="I73">
            <v>26158.799999999999</v>
          </cell>
          <cell r="K73">
            <v>3647292.49</v>
          </cell>
        </row>
        <row r="74">
          <cell r="C74">
            <v>2208299.61</v>
          </cell>
          <cell r="E74">
            <v>393915.19</v>
          </cell>
          <cell r="G74">
            <v>1386736.89</v>
          </cell>
          <cell r="I74">
            <v>39582.879999999997</v>
          </cell>
          <cell r="K74">
            <v>4028534.5699999994</v>
          </cell>
        </row>
        <row r="75">
          <cell r="C75">
            <v>2187240.11</v>
          </cell>
          <cell r="E75">
            <v>370543.23</v>
          </cell>
          <cell r="G75">
            <v>1332236.06</v>
          </cell>
          <cell r="I75">
            <v>24297.49</v>
          </cell>
          <cell r="K75">
            <v>3914316.89</v>
          </cell>
        </row>
        <row r="76">
          <cell r="C76">
            <v>2252441.86</v>
          </cell>
          <cell r="E76">
            <v>377058.44</v>
          </cell>
          <cell r="G76">
            <v>1122470.32</v>
          </cell>
          <cell r="I76">
            <v>28719.05</v>
          </cell>
          <cell r="K76">
            <v>3780689.67</v>
          </cell>
        </row>
        <row r="77">
          <cell r="C77">
            <v>2464729.44</v>
          </cell>
          <cell r="E77">
            <v>451018.17</v>
          </cell>
          <cell r="G77">
            <v>1284140.0900000001</v>
          </cell>
          <cell r="I77">
            <v>24452.82</v>
          </cell>
          <cell r="K77">
            <v>4224340.5200000005</v>
          </cell>
        </row>
        <row r="78">
          <cell r="C78">
            <v>2270962.13</v>
          </cell>
          <cell r="E78">
            <v>425242.41</v>
          </cell>
          <cell r="G78">
            <v>1056054.3400000001</v>
          </cell>
          <cell r="I78">
            <v>65713.850000000006</v>
          </cell>
          <cell r="K78">
            <v>3817972.73</v>
          </cell>
        </row>
        <row r="79">
          <cell r="C79">
            <v>2172336.12</v>
          </cell>
          <cell r="E79">
            <v>431013.19</v>
          </cell>
          <cell r="G79">
            <v>1054447.51</v>
          </cell>
          <cell r="I79">
            <v>18644.080000000002</v>
          </cell>
          <cell r="K79">
            <v>3676440.9000000004</v>
          </cell>
        </row>
        <row r="80">
          <cell r="C80">
            <v>2259016.86</v>
          </cell>
          <cell r="E80">
            <v>458092.62</v>
          </cell>
          <cell r="G80">
            <v>1164582.1100000001</v>
          </cell>
          <cell r="I80">
            <v>34245.89</v>
          </cell>
          <cell r="K80">
            <v>3915937.48</v>
          </cell>
        </row>
        <row r="81">
          <cell r="C81">
            <v>2290370.08</v>
          </cell>
          <cell r="E81">
            <v>469245.34</v>
          </cell>
          <cell r="G81">
            <v>1155366.6399999999</v>
          </cell>
          <cell r="I81">
            <v>34631.61</v>
          </cell>
          <cell r="K81">
            <v>3949613.6699999995</v>
          </cell>
        </row>
        <row r="82">
          <cell r="C82">
            <v>2215994.7400000002</v>
          </cell>
          <cell r="E82">
            <v>459235.26</v>
          </cell>
          <cell r="G82">
            <v>1209864.6599999999</v>
          </cell>
          <cell r="I82">
            <v>24115.75</v>
          </cell>
          <cell r="K82">
            <v>3909210.41</v>
          </cell>
        </row>
        <row r="83">
          <cell r="C83">
            <v>2291111.73</v>
          </cell>
          <cell r="E83">
            <v>437950.78</v>
          </cell>
          <cell r="G83">
            <v>1288374.1000000001</v>
          </cell>
          <cell r="I83">
            <v>30238.76</v>
          </cell>
          <cell r="K83">
            <v>4047675.3699999996</v>
          </cell>
        </row>
        <row r="84">
          <cell r="C84">
            <v>2208282.79</v>
          </cell>
          <cell r="E84">
            <v>412420.08</v>
          </cell>
          <cell r="G84">
            <v>1141861.1499999999</v>
          </cell>
          <cell r="I84">
            <v>31087.58</v>
          </cell>
          <cell r="K84">
            <v>3793651.6</v>
          </cell>
        </row>
        <row r="85">
          <cell r="C85">
            <v>2226091.14</v>
          </cell>
          <cell r="E85">
            <v>414719.5</v>
          </cell>
          <cell r="G85">
            <v>1278315.44</v>
          </cell>
          <cell r="I85">
            <v>31975.25</v>
          </cell>
          <cell r="K85">
            <v>3951101.33</v>
          </cell>
        </row>
        <row r="86">
          <cell r="C86">
            <v>2243791.56</v>
          </cell>
          <cell r="E86">
            <v>416172.95</v>
          </cell>
          <cell r="G86">
            <v>1277453.06</v>
          </cell>
          <cell r="I86">
            <v>50152.59</v>
          </cell>
          <cell r="K86">
            <v>3987570.16</v>
          </cell>
        </row>
        <row r="87">
          <cell r="C87">
            <v>2146946.0699999998</v>
          </cell>
          <cell r="E87">
            <v>412564.33</v>
          </cell>
          <cell r="G87">
            <v>1295659.46</v>
          </cell>
          <cell r="I87">
            <v>59170.15</v>
          </cell>
          <cell r="K87">
            <v>3914340.01</v>
          </cell>
        </row>
        <row r="88">
          <cell r="C88">
            <v>2352429.4500000002</v>
          </cell>
          <cell r="E88">
            <v>420623.19</v>
          </cell>
          <cell r="G88">
            <v>1229308.3700000001</v>
          </cell>
          <cell r="I88">
            <v>27213.31</v>
          </cell>
          <cell r="K88">
            <v>4029574.3200000003</v>
          </cell>
        </row>
        <row r="89">
          <cell r="C89">
            <v>2243680.2999999998</v>
          </cell>
          <cell r="E89">
            <v>401908.84</v>
          </cell>
          <cell r="G89">
            <v>948812.81</v>
          </cell>
          <cell r="I89">
            <v>140492.71</v>
          </cell>
          <cell r="K89">
            <v>3734894.6599999997</v>
          </cell>
        </row>
        <row r="90">
          <cell r="C90">
            <v>2300872.69</v>
          </cell>
          <cell r="E90">
            <v>432416.84</v>
          </cell>
          <cell r="G90">
            <v>1198126.3700000001</v>
          </cell>
          <cell r="I90">
            <v>40213.19</v>
          </cell>
          <cell r="K90">
            <v>3971629.09</v>
          </cell>
        </row>
        <row r="91">
          <cell r="C91">
            <v>2196537.7200000002</v>
          </cell>
          <cell r="E91">
            <v>402093.45</v>
          </cell>
          <cell r="G91">
            <v>1036284.36</v>
          </cell>
          <cell r="I91">
            <v>32652.36</v>
          </cell>
          <cell r="K91">
            <v>3667567.89</v>
          </cell>
        </row>
        <row r="92">
          <cell r="C92">
            <v>2254963.52</v>
          </cell>
          <cell r="E92">
            <v>417070.61</v>
          </cell>
          <cell r="G92">
            <v>1136223.48</v>
          </cell>
          <cell r="I92">
            <v>29748.67</v>
          </cell>
          <cell r="K92">
            <v>3838006.28</v>
          </cell>
        </row>
        <row r="93">
          <cell r="C93">
            <v>2247253.0099999998</v>
          </cell>
          <cell r="E93">
            <v>365459.48</v>
          </cell>
          <cell r="G93">
            <v>916941.57</v>
          </cell>
          <cell r="I93">
            <v>25956.99</v>
          </cell>
          <cell r="K93">
            <v>3555611.05</v>
          </cell>
        </row>
        <row r="94">
          <cell r="C94">
            <v>2205285.54</v>
          </cell>
          <cell r="E94">
            <v>395686.93</v>
          </cell>
          <cell r="G94">
            <v>1313610.3500000001</v>
          </cell>
          <cell r="I94">
            <v>33874.17</v>
          </cell>
          <cell r="K94">
            <v>3948456.99</v>
          </cell>
        </row>
        <row r="95">
          <cell r="C95">
            <v>2248160.66</v>
          </cell>
          <cell r="E95">
            <v>395955.28</v>
          </cell>
          <cell r="G95">
            <v>1216166.98</v>
          </cell>
          <cell r="I95">
            <v>20050.09</v>
          </cell>
          <cell r="K95">
            <v>3880333.0100000002</v>
          </cell>
        </row>
        <row r="96">
          <cell r="C96">
            <v>2006864.91</v>
          </cell>
          <cell r="E96">
            <v>400021.49</v>
          </cell>
          <cell r="G96">
            <v>1173145.52</v>
          </cell>
          <cell r="I96">
            <v>23140.78</v>
          </cell>
          <cell r="K96">
            <v>3603172.6999999997</v>
          </cell>
        </row>
        <row r="97">
          <cell r="C97">
            <v>2130078.75</v>
          </cell>
          <cell r="E97">
            <v>413359.65</v>
          </cell>
          <cell r="G97">
            <v>1320743.99</v>
          </cell>
          <cell r="I97">
            <v>38986.239999999998</v>
          </cell>
          <cell r="K97">
            <v>3903168.63</v>
          </cell>
        </row>
        <row r="98">
          <cell r="C98">
            <v>1940115.33</v>
          </cell>
          <cell r="E98">
            <v>367693.3</v>
          </cell>
          <cell r="G98">
            <v>1228563.95</v>
          </cell>
          <cell r="I98">
            <v>25451.69</v>
          </cell>
          <cell r="K98">
            <v>3561824.27</v>
          </cell>
        </row>
        <row r="99">
          <cell r="C99">
            <v>2282224.58</v>
          </cell>
          <cell r="E99">
            <v>402256.85</v>
          </cell>
          <cell r="G99">
            <v>1274039.19</v>
          </cell>
          <cell r="I99">
            <v>37188.080000000002</v>
          </cell>
          <cell r="K99">
            <v>3995708.7</v>
          </cell>
        </row>
        <row r="100">
          <cell r="C100">
            <v>2332214.23</v>
          </cell>
          <cell r="E100">
            <v>357541.75</v>
          </cell>
          <cell r="G100">
            <v>1223068.75</v>
          </cell>
          <cell r="I100">
            <v>29560.65</v>
          </cell>
          <cell r="K100">
            <v>3942385.38</v>
          </cell>
        </row>
        <row r="101">
          <cell r="C101">
            <v>2219808.7400000002</v>
          </cell>
          <cell r="E101">
            <v>401359.63</v>
          </cell>
          <cell r="G101">
            <v>1068289.3999999999</v>
          </cell>
          <cell r="I101">
            <v>27142.94</v>
          </cell>
          <cell r="K101">
            <v>3716600.71</v>
          </cell>
        </row>
        <row r="102">
          <cell r="C102">
            <v>2413209.69</v>
          </cell>
          <cell r="E102">
            <v>433062.11</v>
          </cell>
          <cell r="G102">
            <v>1030681.85</v>
          </cell>
          <cell r="I102">
            <v>53350.75</v>
          </cell>
          <cell r="K102">
            <v>3930304.4</v>
          </cell>
        </row>
        <row r="103">
          <cell r="C103">
            <v>2154973.7999999998</v>
          </cell>
          <cell r="E103">
            <v>374883</v>
          </cell>
          <cell r="G103">
            <v>1217159.47</v>
          </cell>
          <cell r="I103">
            <v>34333.129999999997</v>
          </cell>
          <cell r="K103">
            <v>3781349.3999999994</v>
          </cell>
        </row>
        <row r="104">
          <cell r="C104">
            <v>2019266.64</v>
          </cell>
          <cell r="E104">
            <v>361574.57</v>
          </cell>
          <cell r="G104">
            <v>1113322.05</v>
          </cell>
          <cell r="I104">
            <v>33972.76</v>
          </cell>
          <cell r="K104">
            <v>3528136.0199999996</v>
          </cell>
        </row>
        <row r="105">
          <cell r="C105">
            <v>2111574.77</v>
          </cell>
          <cell r="E105">
            <v>323141.84999999998</v>
          </cell>
          <cell r="G105">
            <v>1136374.81</v>
          </cell>
          <cell r="I105">
            <v>31305.52</v>
          </cell>
          <cell r="K105">
            <v>3602396.95</v>
          </cell>
        </row>
        <row r="106">
          <cell r="C106">
            <v>2106480.2200000002</v>
          </cell>
          <cell r="E106">
            <v>363459.26</v>
          </cell>
          <cell r="G106">
            <v>1135563.98</v>
          </cell>
          <cell r="I106">
            <v>87034.75</v>
          </cell>
          <cell r="K106">
            <v>3692538.2100000004</v>
          </cell>
        </row>
        <row r="107">
          <cell r="C107">
            <v>1973591.9</v>
          </cell>
          <cell r="E107">
            <v>339577.48</v>
          </cell>
          <cell r="G107">
            <v>1236456.24</v>
          </cell>
          <cell r="I107">
            <v>38450.480000000003</v>
          </cell>
          <cell r="K107">
            <v>3588076.1</v>
          </cell>
        </row>
        <row r="108">
          <cell r="C108">
            <v>1850705.93</v>
          </cell>
          <cell r="E108">
            <v>336371.83</v>
          </cell>
          <cell r="G108">
            <v>1291902.3</v>
          </cell>
          <cell r="I108">
            <v>21179.51</v>
          </cell>
          <cell r="K108">
            <v>3500159.5699999994</v>
          </cell>
        </row>
        <row r="109">
          <cell r="C109">
            <v>1864367.38</v>
          </cell>
          <cell r="E109">
            <v>335505.21999999997</v>
          </cell>
          <cell r="G109">
            <v>1305622.3600000001</v>
          </cell>
          <cell r="I109">
            <v>25741.55</v>
          </cell>
          <cell r="K109">
            <v>3531236.51</v>
          </cell>
        </row>
        <row r="110">
          <cell r="C110">
            <v>1816446.72</v>
          </cell>
          <cell r="E110">
            <v>330320.05</v>
          </cell>
          <cell r="G110">
            <v>1209695.8400000001</v>
          </cell>
          <cell r="I110">
            <v>23221.1</v>
          </cell>
          <cell r="K110">
            <v>3379683.7100000004</v>
          </cell>
        </row>
        <row r="111">
          <cell r="C111">
            <v>2059494.39</v>
          </cell>
          <cell r="E111">
            <v>371674.49</v>
          </cell>
          <cell r="G111">
            <v>1246872.73</v>
          </cell>
          <cell r="I111">
            <v>26907.17</v>
          </cell>
          <cell r="K111">
            <v>3704948.78</v>
          </cell>
        </row>
        <row r="112">
          <cell r="C112">
            <v>2068864.65</v>
          </cell>
          <cell r="E112">
            <v>394407.88</v>
          </cell>
          <cell r="G112">
            <v>1047519.87</v>
          </cell>
          <cell r="I112">
            <v>32240.82</v>
          </cell>
          <cell r="K112">
            <v>3543033.2199999997</v>
          </cell>
        </row>
        <row r="113">
          <cell r="C113">
            <v>1837417.4</v>
          </cell>
          <cell r="E113">
            <v>375240.81</v>
          </cell>
          <cell r="G113">
            <v>1080955.1499999999</v>
          </cell>
          <cell r="I113">
            <v>30512.65</v>
          </cell>
          <cell r="K113">
            <v>3324126.01</v>
          </cell>
        </row>
        <row r="114">
          <cell r="C114">
            <v>2094352.99</v>
          </cell>
          <cell r="E114">
            <v>422905.14</v>
          </cell>
          <cell r="G114">
            <v>1014635.08</v>
          </cell>
          <cell r="I114">
            <v>22392.58</v>
          </cell>
          <cell r="K114">
            <v>3554285.79</v>
          </cell>
        </row>
        <row r="115">
          <cell r="C115">
            <v>2006538.08</v>
          </cell>
          <cell r="E115">
            <v>385012.56</v>
          </cell>
          <cell r="G115">
            <v>907278.67</v>
          </cell>
          <cell r="I115">
            <v>21748.16</v>
          </cell>
          <cell r="K115">
            <v>3320577.47</v>
          </cell>
        </row>
        <row r="116">
          <cell r="C116">
            <v>1853118.7</v>
          </cell>
          <cell r="E116">
            <v>488323.71</v>
          </cell>
          <cell r="G116">
            <v>1018887.08</v>
          </cell>
          <cell r="I116">
            <v>21305.3</v>
          </cell>
          <cell r="K116">
            <v>3381634.79</v>
          </cell>
        </row>
        <row r="117">
          <cell r="C117">
            <v>2103739</v>
          </cell>
          <cell r="E117">
            <v>361455.45</v>
          </cell>
          <cell r="G117">
            <v>1056220.33</v>
          </cell>
          <cell r="I117">
            <v>29127.58</v>
          </cell>
          <cell r="K117">
            <v>3550542.3600000003</v>
          </cell>
        </row>
        <row r="118">
          <cell r="C118">
            <v>1924603.37</v>
          </cell>
          <cell r="E118">
            <v>488076.38</v>
          </cell>
          <cell r="G118">
            <v>1186105.53</v>
          </cell>
          <cell r="I118">
            <v>22259.86</v>
          </cell>
          <cell r="K118">
            <v>3621045.14</v>
          </cell>
        </row>
        <row r="119">
          <cell r="C119">
            <v>1865797.84</v>
          </cell>
          <cell r="E119">
            <v>376820.51</v>
          </cell>
          <cell r="G119">
            <v>1030238.07</v>
          </cell>
          <cell r="I119">
            <v>24916.01</v>
          </cell>
          <cell r="K119">
            <v>3297772.4299999997</v>
          </cell>
        </row>
        <row r="120">
          <cell r="C120">
            <v>1917568.4</v>
          </cell>
          <cell r="E120">
            <v>428995.99</v>
          </cell>
          <cell r="G120">
            <v>1018737.81</v>
          </cell>
          <cell r="I120">
            <v>22622.33</v>
          </cell>
          <cell r="K120">
            <v>3387924.53</v>
          </cell>
        </row>
        <row r="121">
          <cell r="C121">
            <v>1819534.41</v>
          </cell>
          <cell r="E121">
            <v>380835.32</v>
          </cell>
          <cell r="G121">
            <v>968437.69</v>
          </cell>
          <cell r="I121">
            <v>31554.32</v>
          </cell>
          <cell r="K121">
            <v>3200361.7399999998</v>
          </cell>
        </row>
        <row r="122">
          <cell r="C122">
            <v>1947847.9</v>
          </cell>
          <cell r="E122">
            <v>430622.47</v>
          </cell>
          <cell r="G122">
            <v>1052344.55</v>
          </cell>
          <cell r="I122">
            <v>24285.87</v>
          </cell>
          <cell r="K122">
            <v>3455100.79</v>
          </cell>
        </row>
        <row r="123">
          <cell r="C123">
            <v>2088749.43</v>
          </cell>
          <cell r="E123">
            <v>414102.6</v>
          </cell>
          <cell r="G123">
            <v>1126915.1000000001</v>
          </cell>
          <cell r="I123">
            <v>38561.93</v>
          </cell>
          <cell r="K123">
            <v>3668329.06</v>
          </cell>
        </row>
        <row r="124">
          <cell r="C124">
            <v>1954427.73</v>
          </cell>
          <cell r="E124">
            <v>432603.57</v>
          </cell>
          <cell r="G124">
            <v>890963.65</v>
          </cell>
          <cell r="I124">
            <v>27930.1</v>
          </cell>
          <cell r="K124">
            <v>3305925.05</v>
          </cell>
        </row>
        <row r="125">
          <cell r="C125">
            <v>2200783.54</v>
          </cell>
          <cell r="E125">
            <v>566154.86</v>
          </cell>
          <cell r="G125">
            <v>631424.93000000005</v>
          </cell>
          <cell r="I125">
            <v>28570.1</v>
          </cell>
          <cell r="K125">
            <v>3426933.43</v>
          </cell>
        </row>
        <row r="126">
          <cell r="C126">
            <v>2077074.98</v>
          </cell>
          <cell r="E126">
            <v>447389.81</v>
          </cell>
          <cell r="G126">
            <v>893361.18</v>
          </cell>
          <cell r="I126">
            <v>38700.01</v>
          </cell>
          <cell r="K126">
            <v>3456525.98</v>
          </cell>
        </row>
        <row r="127">
          <cell r="C127">
            <v>1447184.33</v>
          </cell>
          <cell r="E127">
            <v>190208.16</v>
          </cell>
          <cell r="G127">
            <v>1186456.5</v>
          </cell>
          <cell r="I127">
            <v>24816.79</v>
          </cell>
          <cell r="K127">
            <v>2848665.7800000003</v>
          </cell>
        </row>
        <row r="128">
          <cell r="C128">
            <v>2193390.3199999998</v>
          </cell>
          <cell r="E128">
            <v>262199.81</v>
          </cell>
          <cell r="G128">
            <v>793522.49</v>
          </cell>
          <cell r="I128">
            <v>34546.22</v>
          </cell>
          <cell r="K128">
            <v>3283658.8400000003</v>
          </cell>
        </row>
        <row r="129">
          <cell r="C129">
            <v>1881450.38</v>
          </cell>
          <cell r="E129">
            <v>180596.33</v>
          </cell>
          <cell r="G129">
            <v>1104739.6000000001</v>
          </cell>
          <cell r="I129">
            <v>30640.5</v>
          </cell>
          <cell r="K129">
            <v>3197426.81</v>
          </cell>
        </row>
        <row r="130">
          <cell r="C130">
            <v>2126679</v>
          </cell>
          <cell r="E130">
            <v>225340.16</v>
          </cell>
          <cell r="G130">
            <v>1029673.84</v>
          </cell>
          <cell r="I130">
            <v>29454</v>
          </cell>
          <cell r="K130">
            <v>3411147</v>
          </cell>
        </row>
        <row r="131">
          <cell r="C131">
            <v>1875926.97</v>
          </cell>
          <cell r="E131">
            <v>202180.36</v>
          </cell>
          <cell r="G131">
            <v>1023000.06</v>
          </cell>
          <cell r="I131">
            <v>32988.22</v>
          </cell>
          <cell r="K131">
            <v>3134095.6100000003</v>
          </cell>
        </row>
        <row r="132">
          <cell r="C132">
            <v>2185976.2999999998</v>
          </cell>
          <cell r="E132">
            <v>369372.05</v>
          </cell>
          <cell r="G132">
            <v>1053948.55</v>
          </cell>
          <cell r="I132">
            <v>29739.49</v>
          </cell>
          <cell r="K132">
            <v>3639036.3899999997</v>
          </cell>
        </row>
        <row r="133">
          <cell r="C133">
            <v>2173757.86</v>
          </cell>
          <cell r="E133">
            <v>226818.4</v>
          </cell>
          <cell r="G133">
            <v>1141044.58</v>
          </cell>
          <cell r="I133">
            <v>27993.14</v>
          </cell>
          <cell r="K133">
            <v>3569613.98</v>
          </cell>
        </row>
        <row r="134">
          <cell r="C134">
            <v>1934441.82</v>
          </cell>
          <cell r="E134">
            <v>-28905.25</v>
          </cell>
          <cell r="G134">
            <v>1252355.73</v>
          </cell>
          <cell r="I134">
            <v>26470.48</v>
          </cell>
          <cell r="K134">
            <v>3184362.78</v>
          </cell>
        </row>
        <row r="135">
          <cell r="C135">
            <v>2817414.33</v>
          </cell>
          <cell r="E135">
            <v>54677.33</v>
          </cell>
          <cell r="G135">
            <v>1221924.3700000001</v>
          </cell>
          <cell r="I135">
            <v>29812.25</v>
          </cell>
          <cell r="K135">
            <v>4123828.2800000003</v>
          </cell>
        </row>
        <row r="136">
          <cell r="C136">
            <v>2327086.73</v>
          </cell>
          <cell r="E136">
            <v>-36758.78</v>
          </cell>
          <cell r="G136">
            <v>999831.4</v>
          </cell>
          <cell r="I136">
            <v>33692.94</v>
          </cell>
          <cell r="K136">
            <v>3323852.29</v>
          </cell>
        </row>
        <row r="137">
          <cell r="C137">
            <v>1509693.37</v>
          </cell>
          <cell r="E137">
            <v>164800.69</v>
          </cell>
          <cell r="G137">
            <v>1276054.55</v>
          </cell>
          <cell r="I137">
            <v>48892.88</v>
          </cell>
          <cell r="K137">
            <v>2999441.49</v>
          </cell>
        </row>
        <row r="138">
          <cell r="C138">
            <v>1879698.83</v>
          </cell>
          <cell r="E138">
            <v>136625.60000000001</v>
          </cell>
          <cell r="G138">
            <v>983464.34</v>
          </cell>
          <cell r="I138">
            <v>20335.259999999998</v>
          </cell>
          <cell r="K138">
            <v>3020124.03</v>
          </cell>
        </row>
        <row r="139">
          <cell r="C139">
            <v>1535751.89</v>
          </cell>
          <cell r="E139">
            <v>245269.08</v>
          </cell>
          <cell r="G139">
            <v>923434.94</v>
          </cell>
          <cell r="I139">
            <v>21964.720000000001</v>
          </cell>
          <cell r="K139">
            <v>2726420.6300000004</v>
          </cell>
        </row>
        <row r="140">
          <cell r="C140">
            <v>1836512.08</v>
          </cell>
          <cell r="E140">
            <v>390097.45</v>
          </cell>
          <cell r="G140">
            <v>760420.68</v>
          </cell>
          <cell r="I140">
            <v>27288.04</v>
          </cell>
          <cell r="K140">
            <v>3014318.2500000005</v>
          </cell>
        </row>
        <row r="141">
          <cell r="C141">
            <v>1445549.97</v>
          </cell>
          <cell r="E141">
            <v>496984.3</v>
          </cell>
          <cell r="G141">
            <v>888342.44</v>
          </cell>
          <cell r="I141">
            <v>22307.919999999998</v>
          </cell>
          <cell r="K141">
            <v>2853184.63</v>
          </cell>
        </row>
        <row r="142">
          <cell r="C142">
            <v>1840410.56</v>
          </cell>
          <cell r="E142">
            <v>408180.4</v>
          </cell>
          <cell r="G142">
            <v>779438.8</v>
          </cell>
          <cell r="I142">
            <v>38811.4</v>
          </cell>
          <cell r="K142">
            <v>3066841.1599999997</v>
          </cell>
        </row>
        <row r="143">
          <cell r="C143">
            <v>1676065.02</v>
          </cell>
          <cell r="E143">
            <v>393100.69</v>
          </cell>
          <cell r="G143">
            <v>812552.55</v>
          </cell>
          <cell r="I143">
            <v>29121.72</v>
          </cell>
          <cell r="K143">
            <v>2910839.98</v>
          </cell>
        </row>
        <row r="144">
          <cell r="C144">
            <v>1669380.2</v>
          </cell>
          <cell r="E144">
            <v>414970.18</v>
          </cell>
          <cell r="G144">
            <v>878450.52</v>
          </cell>
          <cell r="I144">
            <v>33154.870000000003</v>
          </cell>
          <cell r="K144">
            <v>2995955.77</v>
          </cell>
        </row>
        <row r="145">
          <cell r="C145">
            <v>1677257.17</v>
          </cell>
          <cell r="E145">
            <v>415997</v>
          </cell>
          <cell r="G145">
            <v>788354.43</v>
          </cell>
          <cell r="I145">
            <v>63439.34</v>
          </cell>
          <cell r="K145">
            <v>2945047.94</v>
          </cell>
        </row>
        <row r="146">
          <cell r="C146">
            <v>1530542.77</v>
          </cell>
          <cell r="E146">
            <v>461390.87</v>
          </cell>
          <cell r="G146">
            <v>861940.03</v>
          </cell>
          <cell r="I146">
            <v>85416.22</v>
          </cell>
          <cell r="K146">
            <v>2939289.89</v>
          </cell>
        </row>
        <row r="147">
          <cell r="C147">
            <v>1885787.73</v>
          </cell>
          <cell r="E147">
            <v>455505.99</v>
          </cell>
          <cell r="G147">
            <v>954412.63</v>
          </cell>
          <cell r="I147">
            <v>137723.54</v>
          </cell>
          <cell r="K147">
            <v>3433429.8899999997</v>
          </cell>
        </row>
        <row r="148">
          <cell r="C148">
            <v>1770699</v>
          </cell>
          <cell r="E148">
            <v>447034</v>
          </cell>
          <cell r="G148">
            <v>710851</v>
          </cell>
          <cell r="I148">
            <v>28952</v>
          </cell>
          <cell r="K148">
            <v>2957536</v>
          </cell>
        </row>
        <row r="149">
          <cell r="C149">
            <v>1734441</v>
          </cell>
          <cell r="E149">
            <v>432387</v>
          </cell>
          <cell r="G149">
            <v>795959</v>
          </cell>
          <cell r="I149">
            <v>34654</v>
          </cell>
          <cell r="K149">
            <v>2997441</v>
          </cell>
        </row>
        <row r="150">
          <cell r="C150">
            <v>2024975</v>
          </cell>
          <cell r="E150">
            <v>478521</v>
          </cell>
          <cell r="G150">
            <v>613704</v>
          </cell>
          <cell r="I150">
            <v>29713</v>
          </cell>
          <cell r="K150">
            <v>3146913</v>
          </cell>
        </row>
        <row r="151">
          <cell r="C151">
            <v>1679315</v>
          </cell>
          <cell r="E151">
            <v>486675</v>
          </cell>
          <cell r="G151">
            <v>559137</v>
          </cell>
          <cell r="I151">
            <v>21326</v>
          </cell>
          <cell r="K151">
            <v>2746453</v>
          </cell>
        </row>
        <row r="152">
          <cell r="C152">
            <v>1893297</v>
          </cell>
          <cell r="E152">
            <v>425813</v>
          </cell>
          <cell r="G152">
            <v>608283</v>
          </cell>
          <cell r="I152">
            <v>30548</v>
          </cell>
          <cell r="K152">
            <v>2957941</v>
          </cell>
        </row>
        <row r="153">
          <cell r="C153">
            <v>1695486</v>
          </cell>
          <cell r="E153">
            <v>483576</v>
          </cell>
          <cell r="G153">
            <v>655492</v>
          </cell>
          <cell r="I153">
            <v>27735</v>
          </cell>
          <cell r="K153">
            <v>2862289</v>
          </cell>
        </row>
        <row r="154">
          <cell r="C154">
            <v>1985692</v>
          </cell>
          <cell r="E154">
            <v>455631</v>
          </cell>
          <cell r="G154">
            <v>680603</v>
          </cell>
          <cell r="I154">
            <v>25057</v>
          </cell>
          <cell r="K154">
            <v>3146983</v>
          </cell>
        </row>
        <row r="155">
          <cell r="C155">
            <v>1748611</v>
          </cell>
          <cell r="E155">
            <v>478612</v>
          </cell>
          <cell r="G155">
            <v>726367</v>
          </cell>
          <cell r="I155">
            <v>22829</v>
          </cell>
          <cell r="K155">
            <v>2976419</v>
          </cell>
        </row>
        <row r="156">
          <cell r="C156">
            <v>1894740</v>
          </cell>
          <cell r="E156">
            <v>412566</v>
          </cell>
          <cell r="G156">
            <v>647796</v>
          </cell>
          <cell r="I156">
            <v>31619</v>
          </cell>
          <cell r="K156">
            <v>2986721</v>
          </cell>
        </row>
        <row r="157">
          <cell r="C157">
            <v>1823354</v>
          </cell>
          <cell r="E157">
            <v>413126</v>
          </cell>
          <cell r="G157">
            <v>689527</v>
          </cell>
          <cell r="I157">
            <v>22280</v>
          </cell>
          <cell r="K157">
            <v>2948287</v>
          </cell>
        </row>
        <row r="158">
          <cell r="C158">
            <v>1647022</v>
          </cell>
          <cell r="E158">
            <v>463990</v>
          </cell>
          <cell r="G158">
            <v>788019</v>
          </cell>
          <cell r="I158">
            <v>28377</v>
          </cell>
          <cell r="K158">
            <v>2927408</v>
          </cell>
        </row>
        <row r="159">
          <cell r="C159">
            <v>2217881</v>
          </cell>
          <cell r="E159">
            <v>411696</v>
          </cell>
          <cell r="G159">
            <v>686957</v>
          </cell>
          <cell r="I159">
            <v>27757</v>
          </cell>
          <cell r="K159">
            <v>3344291</v>
          </cell>
        </row>
        <row r="160">
          <cell r="C160">
            <v>1822723</v>
          </cell>
          <cell r="E160">
            <v>405076</v>
          </cell>
          <cell r="G160">
            <v>686276</v>
          </cell>
          <cell r="I160">
            <v>22521</v>
          </cell>
          <cell r="K160">
            <v>2936596</v>
          </cell>
        </row>
        <row r="161">
          <cell r="C161">
            <v>2051456</v>
          </cell>
          <cell r="E161">
            <v>427899</v>
          </cell>
          <cell r="G161">
            <v>575721</v>
          </cell>
          <cell r="I161">
            <v>23260</v>
          </cell>
          <cell r="K161">
            <v>3078336</v>
          </cell>
        </row>
        <row r="162">
          <cell r="C162">
            <v>2126330</v>
          </cell>
          <cell r="E162">
            <v>469930</v>
          </cell>
          <cell r="G162">
            <v>547791</v>
          </cell>
          <cell r="I162">
            <v>24060</v>
          </cell>
          <cell r="K162">
            <v>3168111</v>
          </cell>
        </row>
        <row r="163">
          <cell r="C163">
            <v>1887300</v>
          </cell>
          <cell r="E163">
            <v>434416</v>
          </cell>
          <cell r="G163">
            <v>667671</v>
          </cell>
          <cell r="I163">
            <v>17361</v>
          </cell>
          <cell r="K163">
            <v>3006748</v>
          </cell>
        </row>
        <row r="164">
          <cell r="C164">
            <v>2091620</v>
          </cell>
          <cell r="E164">
            <v>454576</v>
          </cell>
          <cell r="G164">
            <v>695929</v>
          </cell>
          <cell r="I164">
            <v>22892</v>
          </cell>
          <cell r="K164">
            <v>3265017</v>
          </cell>
        </row>
        <row r="165">
          <cell r="C165">
            <v>1964379</v>
          </cell>
          <cell r="E165">
            <v>415083</v>
          </cell>
          <cell r="G165">
            <v>615917</v>
          </cell>
          <cell r="I165">
            <v>32953</v>
          </cell>
          <cell r="K165">
            <v>3028332</v>
          </cell>
        </row>
        <row r="166">
          <cell r="C166">
            <v>2139762</v>
          </cell>
          <cell r="E166">
            <v>419846</v>
          </cell>
          <cell r="G166">
            <v>619405</v>
          </cell>
          <cell r="I166">
            <v>22545</v>
          </cell>
          <cell r="K166">
            <v>3201558</v>
          </cell>
        </row>
        <row r="167">
          <cell r="C167">
            <v>1822825</v>
          </cell>
          <cell r="E167">
            <v>411064</v>
          </cell>
          <cell r="G167">
            <v>801250</v>
          </cell>
          <cell r="I167">
            <v>25859</v>
          </cell>
          <cell r="K167">
            <v>3060998</v>
          </cell>
        </row>
        <row r="168">
          <cell r="C168">
            <v>1868346</v>
          </cell>
          <cell r="E168">
            <v>449684</v>
          </cell>
          <cell r="G168">
            <v>850460</v>
          </cell>
          <cell r="I168">
            <v>24355</v>
          </cell>
          <cell r="K168">
            <v>3192845</v>
          </cell>
        </row>
        <row r="169">
          <cell r="C169">
            <v>1983939</v>
          </cell>
          <cell r="E169">
            <v>446832</v>
          </cell>
          <cell r="G169">
            <v>942367</v>
          </cell>
          <cell r="I169">
            <v>22134</v>
          </cell>
          <cell r="K169">
            <v>3395272</v>
          </cell>
        </row>
        <row r="170">
          <cell r="C170">
            <v>1643260</v>
          </cell>
          <cell r="E170">
            <v>473054</v>
          </cell>
          <cell r="G170">
            <v>1084186</v>
          </cell>
          <cell r="I170">
            <v>21221</v>
          </cell>
          <cell r="K170">
            <v>3221721</v>
          </cell>
        </row>
        <row r="171">
          <cell r="C171">
            <v>1974494</v>
          </cell>
          <cell r="E171">
            <v>530214</v>
          </cell>
          <cell r="G171">
            <v>836423</v>
          </cell>
          <cell r="I171">
            <v>25654</v>
          </cell>
          <cell r="K171">
            <v>3366785</v>
          </cell>
        </row>
        <row r="172">
          <cell r="C172">
            <v>1944791</v>
          </cell>
          <cell r="E172">
            <v>483755</v>
          </cell>
          <cell r="G172">
            <v>613364</v>
          </cell>
          <cell r="I172">
            <v>29307</v>
          </cell>
          <cell r="K172">
            <v>3071217</v>
          </cell>
        </row>
        <row r="173">
          <cell r="C173">
            <v>2256513.04</v>
          </cell>
          <cell r="E173">
            <v>394027.44</v>
          </cell>
          <cell r="G173">
            <v>500838.64</v>
          </cell>
          <cell r="I173">
            <v>26904.5</v>
          </cell>
          <cell r="K173">
            <v>3178283.62</v>
          </cell>
        </row>
        <row r="174">
          <cell r="C174">
            <v>2064814</v>
          </cell>
          <cell r="E174">
            <v>587541</v>
          </cell>
          <cell r="G174">
            <v>718920</v>
          </cell>
          <cell r="I174">
            <v>24160</v>
          </cell>
          <cell r="K174">
            <v>3395435</v>
          </cell>
        </row>
        <row r="175">
          <cell r="C175">
            <v>1878806</v>
          </cell>
          <cell r="E175">
            <v>464183</v>
          </cell>
          <cell r="G175">
            <v>580884</v>
          </cell>
          <cell r="I175">
            <v>21269</v>
          </cell>
          <cell r="K175">
            <v>2945142</v>
          </cell>
        </row>
        <row r="176">
          <cell r="C176">
            <v>2101348</v>
          </cell>
          <cell r="E176">
            <v>482801</v>
          </cell>
          <cell r="G176">
            <v>617426</v>
          </cell>
          <cell r="I176">
            <v>23493</v>
          </cell>
          <cell r="K176">
            <v>3225068</v>
          </cell>
        </row>
        <row r="177">
          <cell r="C177">
            <v>2042393</v>
          </cell>
          <cell r="E177">
            <v>505193</v>
          </cell>
          <cell r="G177">
            <v>670029</v>
          </cell>
          <cell r="I177">
            <v>31202</v>
          </cell>
          <cell r="K177">
            <v>3248817</v>
          </cell>
        </row>
        <row r="178">
          <cell r="C178">
            <v>2154561</v>
          </cell>
          <cell r="E178">
            <v>499626</v>
          </cell>
          <cell r="G178">
            <v>670694</v>
          </cell>
          <cell r="I178">
            <v>20823</v>
          </cell>
          <cell r="K178">
            <v>3345704</v>
          </cell>
        </row>
        <row r="179">
          <cell r="C179">
            <v>1853240</v>
          </cell>
          <cell r="E179">
            <v>443515</v>
          </cell>
          <cell r="G179">
            <v>753825</v>
          </cell>
          <cell r="I179">
            <v>25137</v>
          </cell>
          <cell r="K179">
            <v>3075717</v>
          </cell>
        </row>
        <row r="180">
          <cell r="C180">
            <v>2157642</v>
          </cell>
          <cell r="E180">
            <v>513103</v>
          </cell>
          <cell r="G180">
            <v>760841</v>
          </cell>
          <cell r="I180">
            <v>22840</v>
          </cell>
          <cell r="K180">
            <v>3454426</v>
          </cell>
        </row>
        <row r="181">
          <cell r="C181">
            <v>1908409</v>
          </cell>
          <cell r="E181">
            <v>474840</v>
          </cell>
          <cell r="G181">
            <v>717810</v>
          </cell>
          <cell r="I181">
            <v>23722</v>
          </cell>
          <cell r="K181">
            <v>3124781</v>
          </cell>
        </row>
        <row r="182">
          <cell r="C182">
            <v>2186845</v>
          </cell>
          <cell r="E182">
            <v>469773</v>
          </cell>
          <cell r="G182">
            <v>784367</v>
          </cell>
          <cell r="I182">
            <v>29133</v>
          </cell>
          <cell r="K182">
            <v>3470118</v>
          </cell>
        </row>
        <row r="183">
          <cell r="C183">
            <v>2163105</v>
          </cell>
          <cell r="E183">
            <v>544017</v>
          </cell>
          <cell r="G183">
            <v>774911</v>
          </cell>
          <cell r="I183">
            <v>25330</v>
          </cell>
          <cell r="K183">
            <v>3507363</v>
          </cell>
        </row>
        <row r="184">
          <cell r="C184">
            <v>2153027</v>
          </cell>
          <cell r="E184">
            <v>438187</v>
          </cell>
          <cell r="G184">
            <v>471716</v>
          </cell>
          <cell r="I184">
            <v>19890</v>
          </cell>
          <cell r="K184">
            <v>3082820</v>
          </cell>
        </row>
        <row r="185">
          <cell r="C185">
            <v>2274190</v>
          </cell>
          <cell r="E185">
            <v>521551</v>
          </cell>
          <cell r="G185">
            <v>532419</v>
          </cell>
          <cell r="I185">
            <v>27593</v>
          </cell>
          <cell r="K185">
            <v>3355753</v>
          </cell>
        </row>
        <row r="186">
          <cell r="C186">
            <v>2091868</v>
          </cell>
          <cell r="E186">
            <v>600290</v>
          </cell>
          <cell r="G186">
            <v>642793</v>
          </cell>
          <cell r="I186">
            <v>26577</v>
          </cell>
          <cell r="K186">
            <v>3361528</v>
          </cell>
        </row>
        <row r="187">
          <cell r="C187">
            <v>1907459</v>
          </cell>
          <cell r="E187">
            <v>534955</v>
          </cell>
          <cell r="G187">
            <v>556470</v>
          </cell>
          <cell r="I187">
            <v>19353</v>
          </cell>
          <cell r="K187">
            <v>3018237</v>
          </cell>
        </row>
        <row r="188">
          <cell r="C188">
            <v>2116520</v>
          </cell>
          <cell r="E188">
            <v>470977</v>
          </cell>
          <cell r="G188">
            <v>645005</v>
          </cell>
          <cell r="I188">
            <v>22314</v>
          </cell>
          <cell r="K188">
            <v>3254816</v>
          </cell>
        </row>
        <row r="189">
          <cell r="C189">
            <v>2128967</v>
          </cell>
          <cell r="E189">
            <v>496380</v>
          </cell>
          <cell r="G189">
            <v>646148</v>
          </cell>
          <cell r="I189">
            <v>27057</v>
          </cell>
          <cell r="K189">
            <v>3298552</v>
          </cell>
        </row>
        <row r="190">
          <cell r="C190">
            <v>2123717</v>
          </cell>
          <cell r="E190">
            <v>477902</v>
          </cell>
          <cell r="G190">
            <v>656162</v>
          </cell>
          <cell r="I190">
            <v>25435</v>
          </cell>
          <cell r="K190">
            <v>3283216</v>
          </cell>
        </row>
        <row r="191">
          <cell r="C191">
            <v>2034688</v>
          </cell>
          <cell r="E191">
            <v>476410</v>
          </cell>
          <cell r="G191">
            <v>847118</v>
          </cell>
          <cell r="I191">
            <v>26038</v>
          </cell>
          <cell r="K191">
            <v>3384254</v>
          </cell>
        </row>
        <row r="192">
          <cell r="C192">
            <v>2296836</v>
          </cell>
          <cell r="E192">
            <v>505679</v>
          </cell>
          <cell r="G192">
            <v>837025</v>
          </cell>
          <cell r="I192">
            <v>25294</v>
          </cell>
          <cell r="K192">
            <v>3664834</v>
          </cell>
        </row>
        <row r="193">
          <cell r="C193">
            <v>2229766</v>
          </cell>
          <cell r="E193">
            <v>530779</v>
          </cell>
          <cell r="G193">
            <v>792485</v>
          </cell>
          <cell r="I193">
            <v>27914</v>
          </cell>
          <cell r="K193">
            <v>3580944</v>
          </cell>
        </row>
        <row r="194">
          <cell r="C194">
            <v>2201522</v>
          </cell>
          <cell r="E194">
            <v>486578</v>
          </cell>
          <cell r="G194">
            <v>907484</v>
          </cell>
          <cell r="I194">
            <v>20441</v>
          </cell>
          <cell r="K194">
            <v>3616025</v>
          </cell>
        </row>
        <row r="195">
          <cell r="C195">
            <v>2139443</v>
          </cell>
          <cell r="E195">
            <v>573352</v>
          </cell>
          <cell r="G195">
            <v>993128</v>
          </cell>
          <cell r="I195">
            <v>24426</v>
          </cell>
          <cell r="K195">
            <v>3730349</v>
          </cell>
        </row>
        <row r="196">
          <cell r="C196">
            <v>2226339</v>
          </cell>
          <cell r="E196">
            <v>464338</v>
          </cell>
          <cell r="G196">
            <v>525806</v>
          </cell>
          <cell r="I196">
            <v>23700</v>
          </cell>
          <cell r="K196">
            <v>3240183</v>
          </cell>
        </row>
        <row r="197">
          <cell r="C197">
            <v>2188468</v>
          </cell>
          <cell r="E197">
            <v>558495</v>
          </cell>
          <cell r="G197">
            <v>828723</v>
          </cell>
          <cell r="I197">
            <v>42525</v>
          </cell>
          <cell r="K197">
            <v>3618211</v>
          </cell>
        </row>
        <row r="198">
          <cell r="C198">
            <v>2143242</v>
          </cell>
          <cell r="E198">
            <v>612117</v>
          </cell>
          <cell r="G198">
            <v>680913</v>
          </cell>
          <cell r="I198">
            <v>26287</v>
          </cell>
          <cell r="K198">
            <v>3462559</v>
          </cell>
        </row>
        <row r="199">
          <cell r="C199">
            <v>2078488</v>
          </cell>
          <cell r="E199">
            <v>534868</v>
          </cell>
          <cell r="G199">
            <v>556197</v>
          </cell>
          <cell r="I199">
            <v>25868</v>
          </cell>
          <cell r="K199">
            <v>3195421</v>
          </cell>
        </row>
        <row r="200">
          <cell r="C200">
            <v>2426753</v>
          </cell>
          <cell r="E200">
            <v>552959</v>
          </cell>
          <cell r="G200">
            <v>654369</v>
          </cell>
          <cell r="I200">
            <v>22854</v>
          </cell>
          <cell r="K200">
            <v>3656935</v>
          </cell>
        </row>
        <row r="201">
          <cell r="C201">
            <v>2244510</v>
          </cell>
          <cell r="E201">
            <v>528174</v>
          </cell>
          <cell r="G201">
            <v>698837</v>
          </cell>
          <cell r="I201">
            <v>19981</v>
          </cell>
          <cell r="K201">
            <v>3491502</v>
          </cell>
        </row>
        <row r="202">
          <cell r="C202">
            <v>2169222</v>
          </cell>
          <cell r="E202">
            <v>456168</v>
          </cell>
          <cell r="G202">
            <v>758578</v>
          </cell>
          <cell r="I202">
            <v>12960</v>
          </cell>
          <cell r="K202">
            <v>3396928</v>
          </cell>
        </row>
        <row r="203">
          <cell r="C203">
            <v>2078070</v>
          </cell>
          <cell r="E203">
            <v>482353</v>
          </cell>
          <cell r="G203">
            <v>931380</v>
          </cell>
          <cell r="I203">
            <v>36910</v>
          </cell>
          <cell r="K203">
            <v>3528713</v>
          </cell>
        </row>
        <row r="204">
          <cell r="C204">
            <v>2188009</v>
          </cell>
          <cell r="E204">
            <v>469415</v>
          </cell>
          <cell r="G204">
            <v>926041</v>
          </cell>
          <cell r="I204">
            <v>22841</v>
          </cell>
          <cell r="K204">
            <v>3606306</v>
          </cell>
        </row>
        <row r="205">
          <cell r="C205">
            <v>2043283</v>
          </cell>
          <cell r="E205">
            <v>479202</v>
          </cell>
          <cell r="G205">
            <v>929858</v>
          </cell>
          <cell r="I205">
            <v>20492</v>
          </cell>
          <cell r="K205">
            <v>3472835</v>
          </cell>
        </row>
        <row r="206">
          <cell r="C206">
            <v>1955863</v>
          </cell>
          <cell r="E206">
            <v>456160</v>
          </cell>
          <cell r="G206">
            <v>984927</v>
          </cell>
          <cell r="I206">
            <v>26133</v>
          </cell>
          <cell r="K206">
            <v>3423083</v>
          </cell>
        </row>
        <row r="207">
          <cell r="C207">
            <v>1931713</v>
          </cell>
          <cell r="E207">
            <v>479720</v>
          </cell>
          <cell r="G207">
            <v>948109</v>
          </cell>
          <cell r="I207">
            <v>36312</v>
          </cell>
          <cell r="K207">
            <v>3395854</v>
          </cell>
        </row>
        <row r="208">
          <cell r="C208">
            <v>2164769</v>
          </cell>
          <cell r="E208">
            <v>425207</v>
          </cell>
          <cell r="G208">
            <v>632697</v>
          </cell>
          <cell r="I208">
            <v>30437</v>
          </cell>
          <cell r="K208">
            <v>3253110</v>
          </cell>
        </row>
        <row r="209">
          <cell r="C209">
            <v>2405577</v>
          </cell>
          <cell r="E209">
            <v>502490</v>
          </cell>
          <cell r="G209">
            <v>766483</v>
          </cell>
          <cell r="I209">
            <v>45083</v>
          </cell>
          <cell r="K209">
            <v>3719633</v>
          </cell>
        </row>
        <row r="210">
          <cell r="C210">
            <v>2138279</v>
          </cell>
          <cell r="E210">
            <v>581049</v>
          </cell>
          <cell r="G210">
            <v>795846</v>
          </cell>
          <cell r="I210">
            <v>30008</v>
          </cell>
          <cell r="K210">
            <v>3545182</v>
          </cell>
        </row>
        <row r="211">
          <cell r="C211">
            <v>2225439</v>
          </cell>
          <cell r="E211">
            <v>478807</v>
          </cell>
          <cell r="G211">
            <v>619936</v>
          </cell>
          <cell r="I211">
            <v>31161</v>
          </cell>
          <cell r="K211">
            <v>3355343</v>
          </cell>
        </row>
        <row r="212">
          <cell r="C212">
            <v>2340879</v>
          </cell>
          <cell r="E212">
            <v>646032</v>
          </cell>
          <cell r="G212">
            <v>683778</v>
          </cell>
          <cell r="I212">
            <v>38340</v>
          </cell>
          <cell r="K212">
            <v>3709029</v>
          </cell>
        </row>
        <row r="213">
          <cell r="C213">
            <v>2266406</v>
          </cell>
          <cell r="E213">
            <v>494852</v>
          </cell>
          <cell r="G213">
            <v>698665</v>
          </cell>
          <cell r="I213">
            <v>30530</v>
          </cell>
          <cell r="K213">
            <v>3490453</v>
          </cell>
        </row>
        <row r="214">
          <cell r="C214">
            <v>2393061</v>
          </cell>
          <cell r="E214">
            <v>484673</v>
          </cell>
          <cell r="G214">
            <v>673217</v>
          </cell>
          <cell r="I214">
            <v>34283</v>
          </cell>
          <cell r="K214">
            <v>3585234</v>
          </cell>
        </row>
        <row r="215">
          <cell r="C215">
            <v>1952138</v>
          </cell>
          <cell r="E215">
            <v>622246</v>
          </cell>
          <cell r="G215">
            <v>946458</v>
          </cell>
          <cell r="I215">
            <v>41644</v>
          </cell>
          <cell r="K215">
            <v>3562486</v>
          </cell>
        </row>
        <row r="216">
          <cell r="C216">
            <v>2150636</v>
          </cell>
          <cell r="E216">
            <v>505742</v>
          </cell>
          <cell r="G216">
            <v>747193</v>
          </cell>
          <cell r="I216">
            <v>37310</v>
          </cell>
          <cell r="K216">
            <v>3440881</v>
          </cell>
        </row>
        <row r="217">
          <cell r="C217">
            <v>2301238</v>
          </cell>
          <cell r="E217">
            <v>536292</v>
          </cell>
          <cell r="G217">
            <v>877806</v>
          </cell>
          <cell r="I217">
            <v>43845</v>
          </cell>
          <cell r="K217">
            <v>3759181</v>
          </cell>
        </row>
        <row r="218">
          <cell r="C218">
            <v>2301783</v>
          </cell>
          <cell r="E218">
            <v>493856</v>
          </cell>
          <cell r="G218">
            <v>841194</v>
          </cell>
          <cell r="I218">
            <v>44223</v>
          </cell>
          <cell r="K218">
            <v>3681056</v>
          </cell>
        </row>
        <row r="219">
          <cell r="C219">
            <v>2351489</v>
          </cell>
          <cell r="E219">
            <v>476800</v>
          </cell>
          <cell r="G219">
            <v>790415</v>
          </cell>
          <cell r="I219">
            <v>37586</v>
          </cell>
          <cell r="K219">
            <v>3656290</v>
          </cell>
        </row>
        <row r="220">
          <cell r="C220">
            <v>2348635</v>
          </cell>
          <cell r="E220">
            <v>519890</v>
          </cell>
          <cell r="G220">
            <v>717495</v>
          </cell>
          <cell r="I220">
            <v>38302</v>
          </cell>
          <cell r="K220">
            <v>3624322</v>
          </cell>
        </row>
        <row r="221">
          <cell r="C221">
            <v>1907836</v>
          </cell>
          <cell r="E221">
            <v>614994</v>
          </cell>
          <cell r="G221">
            <v>780380</v>
          </cell>
          <cell r="I221">
            <v>36610</v>
          </cell>
          <cell r="K221">
            <v>3339820</v>
          </cell>
        </row>
        <row r="222">
          <cell r="C222">
            <v>2997375</v>
          </cell>
          <cell r="E222">
            <v>800360</v>
          </cell>
          <cell r="G222">
            <v>759794</v>
          </cell>
          <cell r="I222">
            <v>32300</v>
          </cell>
          <cell r="K222">
            <v>4589829</v>
          </cell>
        </row>
        <row r="223">
          <cell r="C223">
            <v>2180925</v>
          </cell>
          <cell r="E223">
            <v>551376</v>
          </cell>
          <cell r="G223">
            <v>826149</v>
          </cell>
          <cell r="I223">
            <v>27930</v>
          </cell>
          <cell r="K223">
            <v>3586380</v>
          </cell>
        </row>
        <row r="224">
          <cell r="C224">
            <v>2450590</v>
          </cell>
          <cell r="E224">
            <v>581829</v>
          </cell>
          <cell r="G224">
            <v>889727</v>
          </cell>
          <cell r="I224">
            <v>34094</v>
          </cell>
          <cell r="K224">
            <v>3956240</v>
          </cell>
        </row>
        <row r="225">
          <cell r="C225">
            <v>2082205</v>
          </cell>
          <cell r="E225">
            <v>539261</v>
          </cell>
          <cell r="G225">
            <v>732880</v>
          </cell>
          <cell r="I225">
            <v>30212</v>
          </cell>
          <cell r="K225">
            <v>3384558</v>
          </cell>
        </row>
        <row r="226">
          <cell r="C226">
            <v>2810294</v>
          </cell>
          <cell r="E226">
            <v>589825</v>
          </cell>
          <cell r="G226">
            <v>827667</v>
          </cell>
          <cell r="I226">
            <v>34636</v>
          </cell>
          <cell r="K226">
            <v>4262422</v>
          </cell>
        </row>
        <row r="227">
          <cell r="C227">
            <v>2138006</v>
          </cell>
          <cell r="E227">
            <v>532360</v>
          </cell>
          <cell r="G227">
            <v>1021071</v>
          </cell>
          <cell r="I227">
            <v>34174</v>
          </cell>
          <cell r="K227">
            <v>3725611</v>
          </cell>
        </row>
        <row r="228">
          <cell r="C228">
            <v>2329511</v>
          </cell>
          <cell r="E228">
            <v>663448</v>
          </cell>
          <cell r="G228">
            <v>857177</v>
          </cell>
          <cell r="I228">
            <v>41411</v>
          </cell>
          <cell r="K228">
            <v>3891547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showGridLines="0" tabSelected="1" workbookViewId="0">
      <selection activeCell="C10" sqref="C10"/>
    </sheetView>
  </sheetViews>
  <sheetFormatPr defaultRowHeight="14.5" x14ac:dyDescent="0.35"/>
  <cols>
    <col min="3" max="3" width="31.54296875" customWidth="1"/>
    <col min="4" max="4" width="39.26953125" customWidth="1"/>
  </cols>
  <sheetData>
    <row r="1" spans="2:4" ht="15" thickBot="1" x14ac:dyDescent="0.4"/>
    <row r="2" spans="2:4" x14ac:dyDescent="0.35">
      <c r="B2" s="81" t="s">
        <v>73</v>
      </c>
      <c r="C2" s="82"/>
      <c r="D2" s="83"/>
    </row>
    <row r="3" spans="2:4" ht="15" thickBot="1" x14ac:dyDescent="0.4">
      <c r="B3" s="84"/>
      <c r="C3" s="85"/>
      <c r="D3" s="86"/>
    </row>
    <row r="4" spans="2:4" x14ac:dyDescent="0.35">
      <c r="B4" s="69"/>
      <c r="C4" s="64" t="s">
        <v>75</v>
      </c>
      <c r="D4" s="70" t="s">
        <v>80</v>
      </c>
    </row>
    <row r="5" spans="2:4" x14ac:dyDescent="0.35">
      <c r="B5" s="71">
        <v>2013</v>
      </c>
      <c r="C5" s="63">
        <f>'Pension-Calc &amp; hist'!E9</f>
        <v>1328723.0413604761</v>
      </c>
      <c r="D5" s="72">
        <f>'Pension-Calc &amp; hist'!E20</f>
        <v>1394059.6996415874</v>
      </c>
    </row>
    <row r="6" spans="2:4" x14ac:dyDescent="0.35">
      <c r="B6" s="71">
        <v>2014</v>
      </c>
      <c r="C6" s="63">
        <f>'Pension-Calc &amp; hist'!F9</f>
        <v>1012966.3132500919</v>
      </c>
      <c r="D6" s="72">
        <f>'Pension-Calc &amp; hist'!F20</f>
        <v>901331.73474725173</v>
      </c>
    </row>
    <row r="7" spans="2:4" x14ac:dyDescent="0.35">
      <c r="B7" s="71">
        <v>2015</v>
      </c>
      <c r="C7" s="63">
        <f>'Pension-Calc &amp; hist'!G9</f>
        <v>1283648.288011753</v>
      </c>
      <c r="D7" s="72">
        <f>'Pension-Calc &amp; hist'!G20</f>
        <v>1342213.0551659754</v>
      </c>
    </row>
    <row r="8" spans="2:4" x14ac:dyDescent="0.35">
      <c r="B8" s="71">
        <v>2016</v>
      </c>
      <c r="C8" s="63">
        <f>'Pension-Calc &amp; hist'!H9</f>
        <v>1112834.758763958</v>
      </c>
      <c r="D8" s="72">
        <f>'Pension-Calc &amp; hist'!H20</f>
        <v>1084706.5779429614</v>
      </c>
    </row>
    <row r="9" spans="2:4" x14ac:dyDescent="0.35">
      <c r="B9" s="71">
        <v>2017</v>
      </c>
      <c r="C9" s="63">
        <f>'Pension-Calc &amp; hist'!I9</f>
        <v>1108449.9969193134</v>
      </c>
      <c r="D9" s="72">
        <f>'Pension-Calc &amp; hist'!I20</f>
        <v>1170933.6108406857</v>
      </c>
    </row>
    <row r="10" spans="2:4" ht="15" thickBot="1" x14ac:dyDescent="0.4">
      <c r="B10" s="73">
        <v>2018</v>
      </c>
      <c r="C10" s="74">
        <f>'Pension-Calc &amp; hist'!J9+'Pension-Calc &amp; hist'!M12</f>
        <v>1844665.588013757</v>
      </c>
      <c r="D10" s="75">
        <f>'Pension-Calc &amp; hist'!M23</f>
        <v>1975043.0463353507</v>
      </c>
    </row>
    <row r="12" spans="2:4" x14ac:dyDescent="0.35">
      <c r="B12" s="54" t="s">
        <v>76</v>
      </c>
      <c r="C12" t="s">
        <v>77</v>
      </c>
    </row>
    <row r="13" spans="2:4" x14ac:dyDescent="0.35">
      <c r="B13" s="54" t="s">
        <v>78</v>
      </c>
      <c r="C13" t="s">
        <v>79</v>
      </c>
    </row>
    <row r="14" spans="2:4" ht="15" thickBot="1" x14ac:dyDescent="0.4"/>
    <row r="15" spans="2:4" x14ac:dyDescent="0.35">
      <c r="B15" s="81" t="s">
        <v>122</v>
      </c>
      <c r="C15" s="82"/>
      <c r="D15" s="83"/>
    </row>
    <row r="16" spans="2:4" ht="15" thickBot="1" x14ac:dyDescent="0.4">
      <c r="B16" s="84"/>
      <c r="C16" s="85"/>
      <c r="D16" s="86"/>
    </row>
    <row r="17" spans="2:4" x14ac:dyDescent="0.35">
      <c r="B17" s="69"/>
      <c r="C17" s="64" t="s">
        <v>75</v>
      </c>
      <c r="D17" s="70" t="s">
        <v>80</v>
      </c>
    </row>
    <row r="18" spans="2:4" x14ac:dyDescent="0.35">
      <c r="B18" s="71">
        <v>2013</v>
      </c>
      <c r="C18" s="63">
        <f>'OPEB-Calc &amp; hist'!E9</f>
        <v>175091.63817443699</v>
      </c>
      <c r="D18" s="72">
        <f>'OPEB-Calc &amp; hist'!E20</f>
        <v>177829.39555573603</v>
      </c>
    </row>
    <row r="19" spans="2:4" x14ac:dyDescent="0.35">
      <c r="B19" s="71">
        <v>2014</v>
      </c>
      <c r="C19" s="63">
        <f>'OPEB-Calc &amp; hist'!F9</f>
        <v>149651.05141840011</v>
      </c>
      <c r="D19" s="72">
        <f>'OPEB-Calc &amp; hist'!F20</f>
        <v>136788.26574436572</v>
      </c>
    </row>
    <row r="20" spans="2:4" x14ac:dyDescent="0.35">
      <c r="B20" s="71">
        <v>2015</v>
      </c>
      <c r="C20" s="63">
        <f>'OPEB-Calc &amp; hist'!G9</f>
        <v>152729.83536133775</v>
      </c>
      <c r="D20" s="72">
        <f>'OPEB-Calc &amp; hist'!G20</f>
        <v>158740.99270364409</v>
      </c>
    </row>
    <row r="21" spans="2:4" x14ac:dyDescent="0.35">
      <c r="B21" s="71">
        <v>2016</v>
      </c>
      <c r="C21" s="63">
        <f>'OPEB-Calc &amp; hist'!H9</f>
        <v>132091.45532490106</v>
      </c>
      <c r="D21" s="72">
        <f>'OPEB-Calc &amp; hist'!H20</f>
        <v>113221.47168093668</v>
      </c>
    </row>
    <row r="22" spans="2:4" x14ac:dyDescent="0.35">
      <c r="B22" s="71">
        <v>2017</v>
      </c>
      <c r="C22" s="63">
        <f>'OPEB-Calc &amp; hist'!I9</f>
        <v>97524.432771469728</v>
      </c>
      <c r="D22" s="72">
        <f>'OPEB-Calc &amp; hist'!I20</f>
        <v>110465.99662714035</v>
      </c>
    </row>
    <row r="23" spans="2:4" ht="15" thickBot="1" x14ac:dyDescent="0.4">
      <c r="B23" s="73">
        <v>2018</v>
      </c>
      <c r="C23" s="74">
        <f>'OPEB-Calc &amp; hist'!J9+'OPEB-Calc &amp; hist'!M12</f>
        <v>128341.39555786522</v>
      </c>
      <c r="D23" s="75">
        <f>'OPEB-Calc &amp; hist'!M23</f>
        <v>123246.35773703542</v>
      </c>
    </row>
    <row r="25" spans="2:4" x14ac:dyDescent="0.35">
      <c r="B25" s="54" t="s">
        <v>76</v>
      </c>
      <c r="C25" t="s">
        <v>77</v>
      </c>
    </row>
    <row r="26" spans="2:4" x14ac:dyDescent="0.35">
      <c r="B26" s="54" t="s">
        <v>78</v>
      </c>
      <c r="C26" t="s">
        <v>79</v>
      </c>
    </row>
    <row r="27" spans="2:4" ht="15" thickBot="1" x14ac:dyDescent="0.4"/>
    <row r="28" spans="2:4" x14ac:dyDescent="0.35">
      <c r="B28" s="81" t="s">
        <v>141</v>
      </c>
      <c r="C28" s="82"/>
      <c r="D28" s="83"/>
    </row>
    <row r="29" spans="2:4" ht="15" thickBot="1" x14ac:dyDescent="0.4">
      <c r="B29" s="84"/>
      <c r="C29" s="85"/>
      <c r="D29" s="86"/>
    </row>
    <row r="30" spans="2:4" x14ac:dyDescent="0.35">
      <c r="B30" s="69"/>
      <c r="C30" s="64" t="s">
        <v>74</v>
      </c>
      <c r="D30" s="70" t="s">
        <v>80</v>
      </c>
    </row>
    <row r="31" spans="2:4" x14ac:dyDescent="0.35">
      <c r="B31" s="71">
        <v>2013</v>
      </c>
      <c r="C31" s="63">
        <f>WSPP!E9</f>
        <v>27826.754473736117</v>
      </c>
      <c r="D31" s="72">
        <f>WSPP!E20</f>
        <v>30134.999302039549</v>
      </c>
    </row>
    <row r="32" spans="2:4" x14ac:dyDescent="0.35">
      <c r="B32" s="71">
        <v>2014</v>
      </c>
      <c r="C32" s="63">
        <f>WSPP!F9</f>
        <v>19065.203917458286</v>
      </c>
      <c r="D32" s="72">
        <f>WSPP!F20</f>
        <v>18504.254394032032</v>
      </c>
    </row>
    <row r="33" spans="2:4" x14ac:dyDescent="0.35">
      <c r="B33" s="71">
        <v>2015</v>
      </c>
      <c r="C33" s="63">
        <f>WSPP!G9</f>
        <v>37608.98216417541</v>
      </c>
      <c r="D33" s="72">
        <f>WSPP!G20</f>
        <v>37639.232467704314</v>
      </c>
    </row>
    <row r="34" spans="2:4" x14ac:dyDescent="0.35">
      <c r="B34" s="71">
        <v>2016</v>
      </c>
      <c r="C34" s="63">
        <f>WSPP!H9</f>
        <v>36457.699383046645</v>
      </c>
      <c r="D34" s="72">
        <f>WSPP!H20</f>
        <v>36583.76442741834</v>
      </c>
    </row>
    <row r="35" spans="2:4" x14ac:dyDescent="0.35">
      <c r="B35" s="71">
        <v>2017</v>
      </c>
      <c r="C35" s="63">
        <f>WSPP!I9</f>
        <v>37949.832709634706</v>
      </c>
      <c r="D35" s="72">
        <f>WSPP!I20</f>
        <v>37788.114008635501</v>
      </c>
    </row>
    <row r="36" spans="2:4" ht="15" thickBot="1" x14ac:dyDescent="0.4">
      <c r="B36" s="73">
        <v>2018</v>
      </c>
      <c r="C36" s="74">
        <f>WSPP!J9</f>
        <v>39960.55190576546</v>
      </c>
      <c r="D36" s="75">
        <f>WSPP!J20</f>
        <v>39793.049968440799</v>
      </c>
    </row>
    <row r="38" spans="2:4" x14ac:dyDescent="0.35">
      <c r="B38" s="54"/>
    </row>
    <row r="39" spans="2:4" x14ac:dyDescent="0.35">
      <c r="B39" s="54"/>
    </row>
  </sheetData>
  <mergeCells count="3">
    <mergeCell ref="B2:D3"/>
    <mergeCell ref="B15:D16"/>
    <mergeCell ref="B28:D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91"/>
  <sheetViews>
    <sheetView zoomScale="80" zoomScaleNormal="80" workbookViewId="0">
      <selection activeCell="A26" sqref="A26"/>
    </sheetView>
  </sheetViews>
  <sheetFormatPr defaultRowHeight="14.5" x14ac:dyDescent="0.35"/>
  <cols>
    <col min="2" max="2" width="7" bestFit="1" customWidth="1"/>
    <col min="3" max="3" width="22.26953125" bestFit="1" customWidth="1"/>
    <col min="4" max="4" width="22.7265625" bestFit="1" customWidth="1"/>
    <col min="5" max="5" width="19.54296875" bestFit="1" customWidth="1"/>
    <col min="6" max="6" width="21.7265625" bestFit="1" customWidth="1"/>
    <col min="7" max="7" width="17.1796875" customWidth="1"/>
    <col min="8" max="9" width="13.7265625" bestFit="1" customWidth="1"/>
    <col min="10" max="10" width="23.453125" bestFit="1" customWidth="1"/>
    <col min="12" max="12" width="20.7265625" customWidth="1"/>
    <col min="13" max="13" width="27.81640625" customWidth="1"/>
  </cols>
  <sheetData>
    <row r="2" spans="3:13" ht="15" thickBot="1" x14ac:dyDescent="0.4"/>
    <row r="3" spans="3:13" ht="49.9" customHeight="1" thickBot="1" x14ac:dyDescent="0.4">
      <c r="E3" s="87" t="s">
        <v>56</v>
      </c>
      <c r="F3" s="88"/>
      <c r="G3" s="88"/>
      <c r="H3" s="88"/>
      <c r="I3" s="88"/>
      <c r="J3" s="89"/>
      <c r="M3" s="53" t="s">
        <v>66</v>
      </c>
    </row>
    <row r="4" spans="3:13" x14ac:dyDescent="0.35">
      <c r="E4" s="4">
        <v>2013</v>
      </c>
      <c r="F4" s="4">
        <v>2014</v>
      </c>
      <c r="G4" s="4">
        <v>2015</v>
      </c>
      <c r="H4" s="4">
        <v>2016</v>
      </c>
      <c r="I4" s="4">
        <v>2017</v>
      </c>
      <c r="J4" s="4" t="s">
        <v>65</v>
      </c>
      <c r="M4" s="4">
        <v>2018</v>
      </c>
    </row>
    <row r="5" spans="3:13" x14ac:dyDescent="0.35">
      <c r="C5" s="7" t="s">
        <v>19</v>
      </c>
      <c r="D5" s="3" t="s">
        <v>14</v>
      </c>
      <c r="E5" s="2">
        <f>SUM(D23:D35)</f>
        <v>20481500.719999999</v>
      </c>
      <c r="F5" s="2">
        <f>SUM(D36:D48)</f>
        <v>15674275.960000001</v>
      </c>
      <c r="G5" s="6">
        <f>SUM(D49:D61)</f>
        <v>19882103.240000002</v>
      </c>
      <c r="H5" s="6">
        <f>SUM(D62:D74)</f>
        <v>17780717.469999999</v>
      </c>
      <c r="I5" s="6">
        <f>SUM(D75:D87)</f>
        <v>17014300.52</v>
      </c>
      <c r="J5" s="62">
        <f>SUM(D88:D91)</f>
        <v>5307567.01</v>
      </c>
      <c r="L5" s="54" t="s">
        <v>14</v>
      </c>
      <c r="M5" s="6">
        <f>'Pension-2018 YTD'!D10</f>
        <v>15591573.440000001</v>
      </c>
    </row>
    <row r="6" spans="3:13" x14ac:dyDescent="0.35">
      <c r="C6" s="7" t="s">
        <v>20</v>
      </c>
      <c r="D6" s="3" t="s">
        <v>15</v>
      </c>
      <c r="E6" s="50">
        <f>PAR!O196</f>
        <v>0.66469570632663055</v>
      </c>
      <c r="F6" s="50">
        <f>PAR!O197</f>
        <v>0.65944934093986385</v>
      </c>
      <c r="G6" s="51">
        <f>PAR!O198</f>
        <v>0.6443413457399354</v>
      </c>
      <c r="H6" s="51">
        <f>PAR!O199</f>
        <v>0.64125620905773895</v>
      </c>
      <c r="I6" s="51">
        <f>PAR!O200</f>
        <v>0.63808166426801916</v>
      </c>
      <c r="J6" s="51">
        <f>PAR!O201</f>
        <v>0.63193684071704548</v>
      </c>
      <c r="L6" s="54" t="s">
        <v>59</v>
      </c>
      <c r="M6" s="6">
        <f>'Pension-2018 YTD'!D8</f>
        <v>5111035.97</v>
      </c>
    </row>
    <row r="7" spans="3:13" x14ac:dyDescent="0.35">
      <c r="C7" s="7" t="s">
        <v>21</v>
      </c>
      <c r="D7" s="3" t="s">
        <v>16</v>
      </c>
      <c r="E7" s="5">
        <f>E5*E6</f>
        <v>13613965.587709792</v>
      </c>
      <c r="F7" s="5">
        <f>F5*F6</f>
        <v>10336390.951531552</v>
      </c>
      <c r="G7" s="5">
        <f t="shared" ref="G7:I7" si="0">G5*G6</f>
        <v>12810861.157801932</v>
      </c>
      <c r="H7" s="5">
        <f t="shared" si="0"/>
        <v>11401995.479138911</v>
      </c>
      <c r="I7" s="5">
        <f t="shared" si="0"/>
        <v>10856513.192157824</v>
      </c>
      <c r="J7" s="5">
        <f>J5*M7</f>
        <v>3354047.1281934152</v>
      </c>
      <c r="L7" s="54" t="s">
        <v>64</v>
      </c>
      <c r="M7" s="51">
        <f>PAR!O201</f>
        <v>0.63193684071704548</v>
      </c>
    </row>
    <row r="8" spans="3:13" x14ac:dyDescent="0.35">
      <c r="C8" s="7" t="s">
        <v>22</v>
      </c>
      <c r="D8" s="3" t="s">
        <v>17</v>
      </c>
      <c r="E8" s="49">
        <f>1-0.9024</f>
        <v>9.760000000000002E-2</v>
      </c>
      <c r="F8" s="49">
        <f>1-0.902</f>
        <v>9.7999999999999976E-2</v>
      </c>
      <c r="G8" s="49">
        <f>1-0.8998</f>
        <v>0.10019999999999996</v>
      </c>
      <c r="H8" s="49">
        <f>1-0.9024</f>
        <v>9.760000000000002E-2</v>
      </c>
      <c r="I8" s="49">
        <f>1-0.8979</f>
        <v>0.10209999999999997</v>
      </c>
      <c r="J8" s="49">
        <f>1-0.8919</f>
        <v>0.10809999999999997</v>
      </c>
      <c r="L8" s="54" t="s">
        <v>60</v>
      </c>
      <c r="M8" s="5">
        <f>M6*M7</f>
        <v>3229851.9236729797</v>
      </c>
    </row>
    <row r="9" spans="3:13" x14ac:dyDescent="0.35">
      <c r="C9" s="7" t="s">
        <v>21</v>
      </c>
      <c r="D9" s="3" t="s">
        <v>18</v>
      </c>
      <c r="E9" s="52">
        <f>E7*E8</f>
        <v>1328723.0413604761</v>
      </c>
      <c r="F9" s="52">
        <f>F7*F8</f>
        <v>1012966.3132500919</v>
      </c>
      <c r="G9" s="52">
        <f t="shared" ref="G9:J9" si="1">G7*G8</f>
        <v>1283648.288011753</v>
      </c>
      <c r="H9" s="52">
        <f t="shared" si="1"/>
        <v>1112834.758763958</v>
      </c>
      <c r="I9" s="52">
        <f t="shared" si="1"/>
        <v>1108449.9969193134</v>
      </c>
      <c r="J9" s="80">
        <f t="shared" si="1"/>
        <v>362572.49455770809</v>
      </c>
      <c r="L9" s="54" t="s">
        <v>61</v>
      </c>
      <c r="M9" s="6">
        <f>M5-M6</f>
        <v>10480537.470000003</v>
      </c>
    </row>
    <row r="10" spans="3:13" x14ac:dyDescent="0.35">
      <c r="L10" s="54" t="s">
        <v>62</v>
      </c>
      <c r="M10" s="5">
        <f>M8+M9</f>
        <v>13710389.393672982</v>
      </c>
    </row>
    <row r="11" spans="3:13" x14ac:dyDescent="0.35">
      <c r="L11" s="54" t="s">
        <v>17</v>
      </c>
      <c r="M11" s="51">
        <f>J8</f>
        <v>0.10809999999999997</v>
      </c>
    </row>
    <row r="12" spans="3:13" x14ac:dyDescent="0.35">
      <c r="L12" s="54" t="s">
        <v>63</v>
      </c>
      <c r="M12" s="80">
        <f>M10*M11</f>
        <v>1482093.093456049</v>
      </c>
    </row>
    <row r="13" spans="3:13" ht="15" thickBot="1" x14ac:dyDescent="0.4">
      <c r="L13" s="54"/>
    </row>
    <row r="14" spans="3:13" ht="34.9" customHeight="1" thickBot="1" x14ac:dyDescent="0.4">
      <c r="E14" s="87" t="s">
        <v>57</v>
      </c>
      <c r="F14" s="88"/>
      <c r="G14" s="88"/>
      <c r="H14" s="88"/>
      <c r="I14" s="88"/>
      <c r="J14" s="89"/>
      <c r="M14" s="53" t="s">
        <v>58</v>
      </c>
    </row>
    <row r="15" spans="3:13" x14ac:dyDescent="0.35">
      <c r="E15" s="4">
        <v>2013</v>
      </c>
      <c r="F15" s="4">
        <v>2014</v>
      </c>
      <c r="G15" s="4">
        <v>2015</v>
      </c>
      <c r="H15" s="4">
        <v>2016</v>
      </c>
      <c r="I15" s="4">
        <v>2017</v>
      </c>
      <c r="J15" s="58"/>
      <c r="M15" s="4">
        <v>2018</v>
      </c>
    </row>
    <row r="16" spans="3:13" x14ac:dyDescent="0.35">
      <c r="C16" s="7" t="s">
        <v>19</v>
      </c>
      <c r="D16" s="3" t="s">
        <v>14</v>
      </c>
      <c r="E16" s="2">
        <f>SUM(D27:D39)</f>
        <v>21514240.960000001</v>
      </c>
      <c r="F16" s="2">
        <f>SUM(D40:D52)</f>
        <v>14187011.960000001</v>
      </c>
      <c r="G16" s="6">
        <f>SUM(D53:D65)</f>
        <v>20772490</v>
      </c>
      <c r="H16" s="6">
        <f>SUM(D66:D78)</f>
        <v>17271566.960000001</v>
      </c>
      <c r="I16" s="6">
        <f>SUM(D79:D91)</f>
        <v>18126300.039999999</v>
      </c>
      <c r="J16" s="59"/>
      <c r="L16" s="54" t="s">
        <v>14</v>
      </c>
      <c r="M16" s="2">
        <v>20778764</v>
      </c>
    </row>
    <row r="17" spans="2:13" x14ac:dyDescent="0.35">
      <c r="C17" s="7" t="s">
        <v>20</v>
      </c>
      <c r="D17" s="3" t="s">
        <v>15</v>
      </c>
      <c r="E17" s="50">
        <f>PAR!P196</f>
        <v>0.6639043686671392</v>
      </c>
      <c r="F17" s="50">
        <f>PAR!P197</f>
        <v>0.64828750588166517</v>
      </c>
      <c r="G17" s="51">
        <f>PAR!P198</f>
        <v>0.64485961345587006</v>
      </c>
      <c r="H17" s="51">
        <f>PAR!P199</f>
        <v>0.64347357312120157</v>
      </c>
      <c r="I17" s="51">
        <f>PAR!P200</f>
        <v>0.63269931714080341</v>
      </c>
      <c r="J17" s="60"/>
      <c r="L17" s="54" t="s">
        <v>59</v>
      </c>
      <c r="M17" s="2">
        <v>6814715</v>
      </c>
    </row>
    <row r="18" spans="2:13" x14ac:dyDescent="0.35">
      <c r="C18" s="7" t="s">
        <v>21</v>
      </c>
      <c r="D18" s="3" t="s">
        <v>16</v>
      </c>
      <c r="E18" s="5">
        <f>E16*E17</f>
        <v>14283398.561901508</v>
      </c>
      <c r="F18" s="5">
        <f>F16*F17</f>
        <v>9197262.5994617548</v>
      </c>
      <c r="G18" s="5">
        <f t="shared" ref="G18:I18" si="2">G16*G17</f>
        <v>13395339.871915927</v>
      </c>
      <c r="H18" s="5">
        <f t="shared" si="2"/>
        <v>11113796.905153289</v>
      </c>
      <c r="I18" s="5">
        <f t="shared" si="2"/>
        <v>11468497.657597316</v>
      </c>
      <c r="J18" s="61">
        <f>J16*M18</f>
        <v>0</v>
      </c>
      <c r="L18" s="54" t="s">
        <v>64</v>
      </c>
      <c r="M18" s="51">
        <f>PAR!P201</f>
        <v>0.63193684071704548</v>
      </c>
    </row>
    <row r="19" spans="2:13" x14ac:dyDescent="0.35">
      <c r="C19" s="7" t="s">
        <v>22</v>
      </c>
      <c r="D19" s="3" t="s">
        <v>17</v>
      </c>
      <c r="E19" s="49">
        <f>E8</f>
        <v>9.760000000000002E-2</v>
      </c>
      <c r="F19" s="49">
        <f>F8</f>
        <v>9.7999999999999976E-2</v>
      </c>
      <c r="G19" s="49">
        <f>G8</f>
        <v>0.10019999999999996</v>
      </c>
      <c r="H19" s="49">
        <f t="shared" ref="H19:I19" si="3">H8</f>
        <v>9.760000000000002E-2</v>
      </c>
      <c r="I19" s="49">
        <f t="shared" si="3"/>
        <v>0.10209999999999997</v>
      </c>
      <c r="J19" s="59"/>
      <c r="L19" s="54" t="s">
        <v>60</v>
      </c>
      <c r="M19" s="5">
        <f>M17*M18</f>
        <v>4306469.4674870605</v>
      </c>
    </row>
    <row r="20" spans="2:13" x14ac:dyDescent="0.35">
      <c r="C20" s="7" t="s">
        <v>21</v>
      </c>
      <c r="D20" s="3" t="s">
        <v>18</v>
      </c>
      <c r="E20" s="52">
        <f>E18*E19</f>
        <v>1394059.6996415874</v>
      </c>
      <c r="F20" s="52">
        <f>F18*F19</f>
        <v>901331.73474725173</v>
      </c>
      <c r="G20" s="52">
        <f t="shared" ref="G20:I20" si="4">G18*G19</f>
        <v>1342213.0551659754</v>
      </c>
      <c r="H20" s="52">
        <f t="shared" si="4"/>
        <v>1084706.5779429614</v>
      </c>
      <c r="I20" s="52">
        <f t="shared" si="4"/>
        <v>1170933.6108406857</v>
      </c>
      <c r="J20" s="61">
        <f>J18*M22</f>
        <v>0</v>
      </c>
      <c r="L20" s="54" t="s">
        <v>61</v>
      </c>
      <c r="M20" s="2">
        <f>M16-M17</f>
        <v>13964049</v>
      </c>
    </row>
    <row r="21" spans="2:13" x14ac:dyDescent="0.35">
      <c r="J21" s="59"/>
      <c r="L21" s="54" t="s">
        <v>62</v>
      </c>
      <c r="M21" s="5">
        <f>M19+M20</f>
        <v>18270518.46748706</v>
      </c>
    </row>
    <row r="22" spans="2:13" x14ac:dyDescent="0.35">
      <c r="L22" s="54" t="s">
        <v>17</v>
      </c>
      <c r="M22" s="49">
        <f>J8</f>
        <v>0.10809999999999997</v>
      </c>
    </row>
    <row r="23" spans="2:13" x14ac:dyDescent="0.35">
      <c r="B23" s="1">
        <v>506000</v>
      </c>
      <c r="C23" t="s">
        <v>0</v>
      </c>
      <c r="D23" s="2">
        <v>1652742</v>
      </c>
      <c r="E23" t="s">
        <v>1</v>
      </c>
      <c r="F23" t="s">
        <v>2</v>
      </c>
      <c r="G23" t="s">
        <v>3</v>
      </c>
      <c r="H23" s="1">
        <v>2012</v>
      </c>
      <c r="I23" s="1">
        <v>10</v>
      </c>
      <c r="L23" s="54" t="s">
        <v>63</v>
      </c>
      <c r="M23" s="80">
        <f>M21*M22</f>
        <v>1975043.0463353507</v>
      </c>
    </row>
    <row r="24" spans="2:13" x14ac:dyDescent="0.35">
      <c r="B24" s="1">
        <v>506000</v>
      </c>
      <c r="C24" t="s">
        <v>0</v>
      </c>
      <c r="D24" s="2">
        <v>1652742</v>
      </c>
      <c r="E24" t="s">
        <v>1</v>
      </c>
      <c r="F24" t="s">
        <v>2</v>
      </c>
      <c r="G24" t="s">
        <v>3</v>
      </c>
      <c r="H24" s="1">
        <v>2012</v>
      </c>
      <c r="I24" s="1">
        <v>11</v>
      </c>
    </row>
    <row r="25" spans="2:13" x14ac:dyDescent="0.35">
      <c r="B25" s="1">
        <v>506000</v>
      </c>
      <c r="C25" t="s">
        <v>0</v>
      </c>
      <c r="D25" s="2">
        <v>1652742</v>
      </c>
      <c r="E25" t="s">
        <v>1</v>
      </c>
      <c r="F25" t="s">
        <v>2</v>
      </c>
      <c r="G25" t="s">
        <v>3</v>
      </c>
      <c r="H25" s="1">
        <v>2012</v>
      </c>
      <c r="I25" s="1">
        <v>12</v>
      </c>
    </row>
    <row r="26" spans="2:13" x14ac:dyDescent="0.35">
      <c r="B26" s="1">
        <v>506000</v>
      </c>
      <c r="C26" t="s">
        <v>0</v>
      </c>
      <c r="D26" s="2">
        <v>-689371</v>
      </c>
      <c r="E26" t="s">
        <v>1</v>
      </c>
      <c r="F26" t="s">
        <v>4</v>
      </c>
      <c r="G26" t="s">
        <v>5</v>
      </c>
      <c r="H26" s="1">
        <v>2012</v>
      </c>
      <c r="I26" s="1">
        <v>12</v>
      </c>
    </row>
    <row r="27" spans="2:13" x14ac:dyDescent="0.35">
      <c r="B27" s="1">
        <v>506000</v>
      </c>
      <c r="C27" t="s">
        <v>0</v>
      </c>
      <c r="D27" s="2">
        <v>1801405.08</v>
      </c>
      <c r="E27" t="s">
        <v>1</v>
      </c>
      <c r="F27" t="s">
        <v>2</v>
      </c>
      <c r="G27" t="s">
        <v>3</v>
      </c>
      <c r="H27" s="1">
        <v>2013</v>
      </c>
      <c r="I27" s="1">
        <v>1</v>
      </c>
    </row>
    <row r="28" spans="2:13" x14ac:dyDescent="0.35">
      <c r="B28" s="1">
        <v>506000</v>
      </c>
      <c r="C28" t="s">
        <v>0</v>
      </c>
      <c r="D28" s="2">
        <v>1801405.08</v>
      </c>
      <c r="E28" t="s">
        <v>1</v>
      </c>
      <c r="F28" t="s">
        <v>2</v>
      </c>
      <c r="G28" t="s">
        <v>3</v>
      </c>
      <c r="H28" s="1">
        <v>2013</v>
      </c>
      <c r="I28" s="1">
        <v>2</v>
      </c>
    </row>
    <row r="29" spans="2:13" x14ac:dyDescent="0.35">
      <c r="B29" s="1">
        <v>506000</v>
      </c>
      <c r="C29" t="s">
        <v>0</v>
      </c>
      <c r="D29" s="2">
        <v>1801405.08</v>
      </c>
      <c r="E29" t="s">
        <v>1</v>
      </c>
      <c r="F29" t="s">
        <v>2</v>
      </c>
      <c r="G29" t="s">
        <v>3</v>
      </c>
      <c r="H29" s="1">
        <v>2013</v>
      </c>
      <c r="I29" s="1">
        <v>3</v>
      </c>
    </row>
    <row r="30" spans="2:13" x14ac:dyDescent="0.35">
      <c r="B30" s="1">
        <v>506000</v>
      </c>
      <c r="C30" t="s">
        <v>0</v>
      </c>
      <c r="D30" s="2">
        <v>1801405.08</v>
      </c>
      <c r="E30" t="s">
        <v>1</v>
      </c>
      <c r="F30" t="s">
        <v>2</v>
      </c>
      <c r="G30" t="s">
        <v>3</v>
      </c>
      <c r="H30" s="1">
        <v>2013</v>
      </c>
      <c r="I30" s="1">
        <v>4</v>
      </c>
    </row>
    <row r="31" spans="2:13" x14ac:dyDescent="0.35">
      <c r="B31" s="1">
        <v>506000</v>
      </c>
      <c r="C31" t="s">
        <v>0</v>
      </c>
      <c r="D31" s="2">
        <v>1801405.08</v>
      </c>
      <c r="E31" t="s">
        <v>1</v>
      </c>
      <c r="F31" t="s">
        <v>2</v>
      </c>
      <c r="G31" t="s">
        <v>3</v>
      </c>
      <c r="H31" s="1">
        <v>2013</v>
      </c>
      <c r="I31" s="1">
        <v>5</v>
      </c>
    </row>
    <row r="32" spans="2:13" x14ac:dyDescent="0.35">
      <c r="B32" s="1">
        <v>506000</v>
      </c>
      <c r="C32" t="s">
        <v>0</v>
      </c>
      <c r="D32" s="2">
        <v>1801405.08</v>
      </c>
      <c r="E32" t="s">
        <v>1</v>
      </c>
      <c r="F32" t="s">
        <v>2</v>
      </c>
      <c r="G32" t="s">
        <v>3</v>
      </c>
      <c r="H32" s="1">
        <v>2013</v>
      </c>
      <c r="I32" s="1">
        <v>6</v>
      </c>
    </row>
    <row r="33" spans="2:9" x14ac:dyDescent="0.35">
      <c r="B33" s="1">
        <v>506000</v>
      </c>
      <c r="C33" t="s">
        <v>0</v>
      </c>
      <c r="D33" s="2">
        <v>1801405.08</v>
      </c>
      <c r="E33" t="s">
        <v>1</v>
      </c>
      <c r="F33" t="s">
        <v>2</v>
      </c>
      <c r="G33" t="s">
        <v>3</v>
      </c>
      <c r="H33" s="1">
        <v>2013</v>
      </c>
      <c r="I33" s="1">
        <v>7</v>
      </c>
    </row>
    <row r="34" spans="2:9" x14ac:dyDescent="0.35">
      <c r="B34" s="1">
        <v>506000</v>
      </c>
      <c r="C34" t="s">
        <v>0</v>
      </c>
      <c r="D34" s="2">
        <v>1801405.08</v>
      </c>
      <c r="E34" t="s">
        <v>1</v>
      </c>
      <c r="F34" t="s">
        <v>2</v>
      </c>
      <c r="G34" t="s">
        <v>3</v>
      </c>
      <c r="H34" s="1">
        <v>2013</v>
      </c>
      <c r="I34" s="1">
        <v>8</v>
      </c>
    </row>
    <row r="35" spans="2:9" x14ac:dyDescent="0.35">
      <c r="B35" s="1">
        <v>506000</v>
      </c>
      <c r="C35" t="s">
        <v>0</v>
      </c>
      <c r="D35" s="2">
        <v>1801405.08</v>
      </c>
      <c r="E35" t="s">
        <v>1</v>
      </c>
      <c r="F35" t="s">
        <v>2</v>
      </c>
      <c r="G35" t="s">
        <v>3</v>
      </c>
      <c r="H35" s="1">
        <v>2013</v>
      </c>
      <c r="I35" s="1">
        <v>9</v>
      </c>
    </row>
    <row r="36" spans="2:9" x14ac:dyDescent="0.35">
      <c r="B36" s="1">
        <v>506000</v>
      </c>
      <c r="C36" t="s">
        <v>0</v>
      </c>
      <c r="D36" s="2">
        <v>1801405.08</v>
      </c>
      <c r="E36" t="s">
        <v>1</v>
      </c>
      <c r="F36" t="s">
        <v>2</v>
      </c>
      <c r="G36" t="s">
        <v>3</v>
      </c>
      <c r="H36" s="1">
        <v>2013</v>
      </c>
      <c r="I36" s="1">
        <v>10</v>
      </c>
    </row>
    <row r="37" spans="2:9" x14ac:dyDescent="0.35">
      <c r="B37" s="1">
        <v>506000</v>
      </c>
      <c r="C37" t="s">
        <v>0</v>
      </c>
      <c r="D37" s="2">
        <v>1801405.08</v>
      </c>
      <c r="E37" t="s">
        <v>1</v>
      </c>
      <c r="F37" t="s">
        <v>2</v>
      </c>
      <c r="G37" t="s">
        <v>3</v>
      </c>
      <c r="H37" s="1">
        <v>2013</v>
      </c>
      <c r="I37" s="1">
        <v>11</v>
      </c>
    </row>
    <row r="38" spans="2:9" x14ac:dyDescent="0.35">
      <c r="B38" s="1">
        <v>506000</v>
      </c>
      <c r="C38" t="s">
        <v>0</v>
      </c>
      <c r="D38" s="2">
        <v>-102620</v>
      </c>
      <c r="E38" t="s">
        <v>1</v>
      </c>
      <c r="F38" t="s">
        <v>6</v>
      </c>
      <c r="G38" t="s">
        <v>7</v>
      </c>
      <c r="H38" s="1">
        <v>2013</v>
      </c>
      <c r="I38" s="1">
        <v>11</v>
      </c>
    </row>
    <row r="39" spans="2:9" x14ac:dyDescent="0.35">
      <c r="B39" s="1">
        <v>506000</v>
      </c>
      <c r="C39" t="s">
        <v>0</v>
      </c>
      <c r="D39" s="2">
        <v>1801405.08</v>
      </c>
      <c r="E39" t="s">
        <v>1</v>
      </c>
      <c r="F39" t="s">
        <v>2</v>
      </c>
      <c r="G39" t="s">
        <v>3</v>
      </c>
      <c r="H39" s="1">
        <v>2013</v>
      </c>
      <c r="I39" s="1">
        <v>12</v>
      </c>
    </row>
    <row r="40" spans="2:9" x14ac:dyDescent="0.35">
      <c r="B40" s="1">
        <v>506000</v>
      </c>
      <c r="C40" t="s">
        <v>0</v>
      </c>
      <c r="D40" s="2">
        <v>1152520.08</v>
      </c>
      <c r="E40" t="s">
        <v>1</v>
      </c>
      <c r="F40" t="s">
        <v>2</v>
      </c>
      <c r="G40" t="s">
        <v>3</v>
      </c>
      <c r="H40" s="1">
        <v>2014</v>
      </c>
      <c r="I40" s="1">
        <v>1</v>
      </c>
    </row>
    <row r="41" spans="2:9" x14ac:dyDescent="0.35">
      <c r="B41" s="1">
        <v>506000</v>
      </c>
      <c r="C41" t="s">
        <v>0</v>
      </c>
      <c r="D41" s="2">
        <v>1152520.08</v>
      </c>
      <c r="E41" t="s">
        <v>1</v>
      </c>
      <c r="F41" t="s">
        <v>2</v>
      </c>
      <c r="G41" t="s">
        <v>3</v>
      </c>
      <c r="H41" s="1">
        <v>2014</v>
      </c>
      <c r="I41" s="1">
        <v>2</v>
      </c>
    </row>
    <row r="42" spans="2:9" x14ac:dyDescent="0.35">
      <c r="B42" s="1">
        <v>506000</v>
      </c>
      <c r="C42" t="s">
        <v>0</v>
      </c>
      <c r="D42" s="2">
        <v>1152520.08</v>
      </c>
      <c r="E42" t="s">
        <v>1</v>
      </c>
      <c r="F42" t="s">
        <v>2</v>
      </c>
      <c r="G42" t="s">
        <v>3</v>
      </c>
      <c r="H42" s="1">
        <v>2014</v>
      </c>
      <c r="I42" s="1">
        <v>3</v>
      </c>
    </row>
    <row r="43" spans="2:9" x14ac:dyDescent="0.35">
      <c r="B43" s="1">
        <v>506000</v>
      </c>
      <c r="C43" t="s">
        <v>0</v>
      </c>
      <c r="D43" s="2">
        <v>1152520.08</v>
      </c>
      <c r="E43" t="s">
        <v>1</v>
      </c>
      <c r="F43" t="s">
        <v>2</v>
      </c>
      <c r="G43" t="s">
        <v>3</v>
      </c>
      <c r="H43" s="1">
        <v>2014</v>
      </c>
      <c r="I43" s="1">
        <v>4</v>
      </c>
    </row>
    <row r="44" spans="2:9" x14ac:dyDescent="0.35">
      <c r="B44" s="1">
        <v>506000</v>
      </c>
      <c r="C44" t="s">
        <v>0</v>
      </c>
      <c r="D44" s="2">
        <v>1152520.08</v>
      </c>
      <c r="E44" t="s">
        <v>1</v>
      </c>
      <c r="F44" t="s">
        <v>2</v>
      </c>
      <c r="G44" t="s">
        <v>3</v>
      </c>
      <c r="H44" s="1">
        <v>2014</v>
      </c>
      <c r="I44" s="1">
        <v>5</v>
      </c>
    </row>
    <row r="45" spans="2:9" x14ac:dyDescent="0.35">
      <c r="B45" s="1">
        <v>506000</v>
      </c>
      <c r="C45" t="s">
        <v>0</v>
      </c>
      <c r="D45" s="2">
        <v>1152520.08</v>
      </c>
      <c r="E45" t="s">
        <v>1</v>
      </c>
      <c r="F45" t="s">
        <v>2</v>
      </c>
      <c r="G45" t="s">
        <v>3</v>
      </c>
      <c r="H45" s="1">
        <v>2014</v>
      </c>
      <c r="I45" s="1">
        <v>6</v>
      </c>
    </row>
    <row r="46" spans="2:9" x14ac:dyDescent="0.35">
      <c r="B46" s="1">
        <v>506000</v>
      </c>
      <c r="C46" t="s">
        <v>0</v>
      </c>
      <c r="D46" s="2">
        <v>1152520.08</v>
      </c>
      <c r="E46" t="s">
        <v>1</v>
      </c>
      <c r="F46" t="s">
        <v>2</v>
      </c>
      <c r="G46" t="s">
        <v>3</v>
      </c>
      <c r="H46" s="1">
        <v>2014</v>
      </c>
      <c r="I46" s="1">
        <v>7</v>
      </c>
    </row>
    <row r="47" spans="2:9" x14ac:dyDescent="0.35">
      <c r="B47" s="1">
        <v>506000</v>
      </c>
      <c r="C47" t="s">
        <v>0</v>
      </c>
      <c r="D47" s="2">
        <v>1152520.08</v>
      </c>
      <c r="E47" t="s">
        <v>1</v>
      </c>
      <c r="F47" t="s">
        <v>2</v>
      </c>
      <c r="G47" t="s">
        <v>3</v>
      </c>
      <c r="H47" s="1">
        <v>2014</v>
      </c>
      <c r="I47" s="1">
        <v>8</v>
      </c>
    </row>
    <row r="48" spans="2:9" x14ac:dyDescent="0.35">
      <c r="B48" s="1">
        <v>506000</v>
      </c>
      <c r="C48" t="s">
        <v>0</v>
      </c>
      <c r="D48" s="2">
        <v>1152520.08</v>
      </c>
      <c r="E48" t="s">
        <v>1</v>
      </c>
      <c r="F48" t="s">
        <v>2</v>
      </c>
      <c r="G48" t="s">
        <v>3</v>
      </c>
      <c r="H48" s="1">
        <v>2014</v>
      </c>
      <c r="I48" s="1">
        <v>9</v>
      </c>
    </row>
    <row r="49" spans="2:9" x14ac:dyDescent="0.35">
      <c r="B49" s="1">
        <v>506000</v>
      </c>
      <c r="C49" t="s">
        <v>0</v>
      </c>
      <c r="D49" s="2">
        <v>1152520.08</v>
      </c>
      <c r="E49" t="s">
        <v>1</v>
      </c>
      <c r="F49" t="s">
        <v>2</v>
      </c>
      <c r="G49" t="s">
        <v>3</v>
      </c>
      <c r="H49" s="1">
        <v>2014</v>
      </c>
      <c r="I49" s="1">
        <v>10</v>
      </c>
    </row>
    <row r="50" spans="2:9" x14ac:dyDescent="0.35">
      <c r="B50" s="1">
        <v>506000</v>
      </c>
      <c r="C50" t="s">
        <v>0</v>
      </c>
      <c r="D50" s="2">
        <v>1152520.08</v>
      </c>
      <c r="E50" t="s">
        <v>1</v>
      </c>
      <c r="F50" t="s">
        <v>2</v>
      </c>
      <c r="G50" t="s">
        <v>3</v>
      </c>
      <c r="H50" s="1">
        <v>2014</v>
      </c>
      <c r="I50" s="1">
        <v>11</v>
      </c>
    </row>
    <row r="51" spans="2:9" x14ac:dyDescent="0.35">
      <c r="B51" s="1">
        <v>506000</v>
      </c>
      <c r="C51" t="s">
        <v>0</v>
      </c>
      <c r="D51" s="2">
        <v>356771</v>
      </c>
      <c r="E51" t="s">
        <v>8</v>
      </c>
      <c r="F51" t="s">
        <v>9</v>
      </c>
      <c r="G51" t="s">
        <v>10</v>
      </c>
      <c r="H51" s="1">
        <v>2014</v>
      </c>
      <c r="I51" s="1">
        <v>11</v>
      </c>
    </row>
    <row r="52" spans="2:9" x14ac:dyDescent="0.35">
      <c r="B52" s="1">
        <v>506000</v>
      </c>
      <c r="C52" t="s">
        <v>0</v>
      </c>
      <c r="D52" s="2">
        <v>1152520.08</v>
      </c>
      <c r="E52" t="s">
        <v>1</v>
      </c>
      <c r="F52" t="s">
        <v>2</v>
      </c>
      <c r="G52" t="s">
        <v>3</v>
      </c>
      <c r="H52" s="1">
        <v>2014</v>
      </c>
      <c r="I52" s="1">
        <v>12</v>
      </c>
    </row>
    <row r="53" spans="2:9" x14ac:dyDescent="0.35">
      <c r="B53" s="1">
        <v>506000</v>
      </c>
      <c r="C53" t="s">
        <v>0</v>
      </c>
      <c r="D53" s="2">
        <v>1785308</v>
      </c>
      <c r="E53" t="s">
        <v>1</v>
      </c>
      <c r="F53" t="s">
        <v>2</v>
      </c>
      <c r="G53" t="s">
        <v>3</v>
      </c>
      <c r="H53" s="1">
        <v>2015</v>
      </c>
      <c r="I53" s="1">
        <v>1</v>
      </c>
    </row>
    <row r="54" spans="2:9" x14ac:dyDescent="0.35">
      <c r="B54" s="1">
        <v>506000</v>
      </c>
      <c r="C54" t="s">
        <v>0</v>
      </c>
      <c r="D54" s="2">
        <v>1785308</v>
      </c>
      <c r="E54" t="s">
        <v>1</v>
      </c>
      <c r="F54" t="s">
        <v>2</v>
      </c>
      <c r="G54" t="s">
        <v>3</v>
      </c>
      <c r="H54" s="1">
        <v>2015</v>
      </c>
      <c r="I54" s="1">
        <v>2</v>
      </c>
    </row>
    <row r="55" spans="2:9" x14ac:dyDescent="0.35">
      <c r="B55" s="1">
        <v>506000</v>
      </c>
      <c r="C55" t="s">
        <v>0</v>
      </c>
      <c r="D55" s="2">
        <v>1785308</v>
      </c>
      <c r="E55" t="s">
        <v>1</v>
      </c>
      <c r="F55" t="s">
        <v>2</v>
      </c>
      <c r="G55" t="s">
        <v>3</v>
      </c>
      <c r="H55" s="1">
        <v>2015</v>
      </c>
      <c r="I55" s="1">
        <v>3</v>
      </c>
    </row>
    <row r="56" spans="2:9" x14ac:dyDescent="0.35">
      <c r="B56" s="1">
        <v>506000</v>
      </c>
      <c r="C56" t="s">
        <v>0</v>
      </c>
      <c r="D56" s="2">
        <v>1785308</v>
      </c>
      <c r="E56" t="s">
        <v>1</v>
      </c>
      <c r="F56" t="s">
        <v>2</v>
      </c>
      <c r="G56" t="s">
        <v>3</v>
      </c>
      <c r="H56" s="1">
        <v>2015</v>
      </c>
      <c r="I56" s="1">
        <v>4</v>
      </c>
    </row>
    <row r="57" spans="2:9" x14ac:dyDescent="0.35">
      <c r="B57" s="1">
        <v>506000</v>
      </c>
      <c r="C57" t="s">
        <v>0</v>
      </c>
      <c r="D57" s="2">
        <v>1785308</v>
      </c>
      <c r="E57" t="s">
        <v>1</v>
      </c>
      <c r="F57" t="s">
        <v>2</v>
      </c>
      <c r="G57" t="s">
        <v>3</v>
      </c>
      <c r="H57" s="1">
        <v>2015</v>
      </c>
      <c r="I57" s="1">
        <v>5</v>
      </c>
    </row>
    <row r="58" spans="2:9" x14ac:dyDescent="0.35">
      <c r="B58" s="1">
        <v>506000</v>
      </c>
      <c r="C58" t="s">
        <v>0</v>
      </c>
      <c r="D58" s="2">
        <v>1785308</v>
      </c>
      <c r="E58" t="s">
        <v>1</v>
      </c>
      <c r="F58" t="s">
        <v>2</v>
      </c>
      <c r="G58" t="s">
        <v>3</v>
      </c>
      <c r="H58" s="1">
        <v>2015</v>
      </c>
      <c r="I58" s="1">
        <v>6</v>
      </c>
    </row>
    <row r="59" spans="2:9" x14ac:dyDescent="0.35">
      <c r="B59" s="1">
        <v>506000</v>
      </c>
      <c r="C59" t="s">
        <v>0</v>
      </c>
      <c r="D59" s="2">
        <v>1785308</v>
      </c>
      <c r="E59" t="s">
        <v>1</v>
      </c>
      <c r="F59" t="s">
        <v>2</v>
      </c>
      <c r="G59" t="s">
        <v>3</v>
      </c>
      <c r="H59" s="1">
        <v>2015</v>
      </c>
      <c r="I59" s="1">
        <v>7</v>
      </c>
    </row>
    <row r="60" spans="2:9" x14ac:dyDescent="0.35">
      <c r="B60" s="1">
        <v>506000</v>
      </c>
      <c r="C60" t="s">
        <v>0</v>
      </c>
      <c r="D60" s="2">
        <v>1785308</v>
      </c>
      <c r="E60" t="s">
        <v>1</v>
      </c>
      <c r="F60" t="s">
        <v>2</v>
      </c>
      <c r="G60" t="s">
        <v>3</v>
      </c>
      <c r="H60" s="1">
        <v>2015</v>
      </c>
      <c r="I60" s="1">
        <v>8</v>
      </c>
    </row>
    <row r="61" spans="2:9" x14ac:dyDescent="0.35">
      <c r="B61" s="1">
        <v>506000</v>
      </c>
      <c r="C61" t="s">
        <v>0</v>
      </c>
      <c r="D61" s="2">
        <v>1785308</v>
      </c>
      <c r="E61" t="s">
        <v>1</v>
      </c>
      <c r="F61" t="s">
        <v>2</v>
      </c>
      <c r="G61" t="s">
        <v>3</v>
      </c>
      <c r="H61" s="1">
        <v>2015</v>
      </c>
      <c r="I61" s="1">
        <v>9</v>
      </c>
    </row>
    <row r="62" spans="2:9" x14ac:dyDescent="0.35">
      <c r="B62" s="1">
        <v>506000</v>
      </c>
      <c r="C62" t="s">
        <v>0</v>
      </c>
      <c r="D62" s="2">
        <v>1785308</v>
      </c>
      <c r="E62" t="s">
        <v>1</v>
      </c>
      <c r="F62" t="s">
        <v>2</v>
      </c>
      <c r="G62" t="s">
        <v>3</v>
      </c>
      <c r="H62" s="1">
        <v>2015</v>
      </c>
      <c r="I62" s="1">
        <v>10</v>
      </c>
    </row>
    <row r="63" spans="2:9" x14ac:dyDescent="0.35">
      <c r="B63" s="1">
        <v>506000</v>
      </c>
      <c r="C63" t="s">
        <v>0</v>
      </c>
      <c r="D63" s="2">
        <v>-651206</v>
      </c>
      <c r="E63" t="s">
        <v>1</v>
      </c>
      <c r="F63" t="s">
        <v>11</v>
      </c>
      <c r="G63" t="s">
        <v>10</v>
      </c>
      <c r="H63" s="1">
        <v>2015</v>
      </c>
      <c r="I63" s="1">
        <v>11</v>
      </c>
    </row>
    <row r="64" spans="2:9" x14ac:dyDescent="0.35">
      <c r="B64" s="1">
        <v>506000</v>
      </c>
      <c r="C64" t="s">
        <v>0</v>
      </c>
      <c r="D64" s="2">
        <v>1785308</v>
      </c>
      <c r="E64" t="s">
        <v>1</v>
      </c>
      <c r="F64" t="s">
        <v>2</v>
      </c>
      <c r="G64" t="s">
        <v>3</v>
      </c>
      <c r="H64" s="1">
        <v>2015</v>
      </c>
      <c r="I64" s="1">
        <v>11</v>
      </c>
    </row>
    <row r="65" spans="2:9" x14ac:dyDescent="0.35">
      <c r="B65" s="1">
        <v>506000</v>
      </c>
      <c r="C65" t="s">
        <v>0</v>
      </c>
      <c r="D65" s="2">
        <v>1785308</v>
      </c>
      <c r="E65" t="s">
        <v>1</v>
      </c>
      <c r="F65" t="s">
        <v>2</v>
      </c>
      <c r="G65" t="s">
        <v>3</v>
      </c>
      <c r="H65" s="1">
        <v>2015</v>
      </c>
      <c r="I65" s="1">
        <v>12</v>
      </c>
    </row>
    <row r="66" spans="2:9" x14ac:dyDescent="0.35">
      <c r="B66" s="1">
        <v>506000</v>
      </c>
      <c r="C66" t="s">
        <v>0</v>
      </c>
      <c r="D66" s="2">
        <v>1452888.83</v>
      </c>
      <c r="E66" t="s">
        <v>1</v>
      </c>
      <c r="F66" t="s">
        <v>2</v>
      </c>
      <c r="G66" t="s">
        <v>3</v>
      </c>
      <c r="H66" s="1">
        <v>2016</v>
      </c>
      <c r="I66" s="1">
        <v>1</v>
      </c>
    </row>
    <row r="67" spans="2:9" x14ac:dyDescent="0.35">
      <c r="B67" s="1">
        <v>506000</v>
      </c>
      <c r="C67" t="s">
        <v>0</v>
      </c>
      <c r="D67" s="2">
        <v>1452888.83</v>
      </c>
      <c r="E67" t="s">
        <v>1</v>
      </c>
      <c r="F67" t="s">
        <v>2</v>
      </c>
      <c r="G67" t="s">
        <v>3</v>
      </c>
      <c r="H67" s="1">
        <v>2016</v>
      </c>
      <c r="I67" s="1">
        <v>2</v>
      </c>
    </row>
    <row r="68" spans="2:9" x14ac:dyDescent="0.35">
      <c r="B68" s="1">
        <v>506000</v>
      </c>
      <c r="C68" t="s">
        <v>0</v>
      </c>
      <c r="D68" s="2">
        <v>1452888.83</v>
      </c>
      <c r="E68" t="s">
        <v>1</v>
      </c>
      <c r="F68" t="s">
        <v>2</v>
      </c>
      <c r="G68" t="s">
        <v>3</v>
      </c>
      <c r="H68" s="1">
        <v>2016</v>
      </c>
      <c r="I68" s="1">
        <v>3</v>
      </c>
    </row>
    <row r="69" spans="2:9" x14ac:dyDescent="0.35">
      <c r="B69" s="1">
        <v>506000</v>
      </c>
      <c r="C69" t="s">
        <v>0</v>
      </c>
      <c r="D69" s="2">
        <v>1452888.83</v>
      </c>
      <c r="E69" t="s">
        <v>1</v>
      </c>
      <c r="F69" t="s">
        <v>2</v>
      </c>
      <c r="G69" t="s">
        <v>3</v>
      </c>
      <c r="H69" s="1">
        <v>2016</v>
      </c>
      <c r="I69" s="1">
        <v>4</v>
      </c>
    </row>
    <row r="70" spans="2:9" x14ac:dyDescent="0.35">
      <c r="B70" s="1">
        <v>506000</v>
      </c>
      <c r="C70" t="s">
        <v>0</v>
      </c>
      <c r="D70" s="2">
        <v>1452888.83</v>
      </c>
      <c r="E70" t="s">
        <v>1</v>
      </c>
      <c r="F70" t="s">
        <v>2</v>
      </c>
      <c r="G70" t="s">
        <v>3</v>
      </c>
      <c r="H70" s="1">
        <v>2016</v>
      </c>
      <c r="I70" s="1">
        <v>5</v>
      </c>
    </row>
    <row r="71" spans="2:9" x14ac:dyDescent="0.35">
      <c r="B71" s="1">
        <v>506000</v>
      </c>
      <c r="C71" t="s">
        <v>0</v>
      </c>
      <c r="D71" s="2">
        <v>1452888.83</v>
      </c>
      <c r="E71" t="s">
        <v>1</v>
      </c>
      <c r="F71" t="s">
        <v>2</v>
      </c>
      <c r="G71" t="s">
        <v>3</v>
      </c>
      <c r="H71" s="1">
        <v>2016</v>
      </c>
      <c r="I71" s="1">
        <v>6</v>
      </c>
    </row>
    <row r="72" spans="2:9" x14ac:dyDescent="0.35">
      <c r="B72" s="1">
        <v>506000</v>
      </c>
      <c r="C72" t="s">
        <v>0</v>
      </c>
      <c r="D72" s="2">
        <v>1452888.83</v>
      </c>
      <c r="E72" t="s">
        <v>1</v>
      </c>
      <c r="F72" t="s">
        <v>2</v>
      </c>
      <c r="G72" t="s">
        <v>3</v>
      </c>
      <c r="H72" s="1">
        <v>2016</v>
      </c>
      <c r="I72" s="1">
        <v>7</v>
      </c>
    </row>
    <row r="73" spans="2:9" x14ac:dyDescent="0.35">
      <c r="B73" s="1">
        <v>506000</v>
      </c>
      <c r="C73" t="s">
        <v>0</v>
      </c>
      <c r="D73" s="2">
        <v>1452888.83</v>
      </c>
      <c r="E73" t="s">
        <v>1</v>
      </c>
      <c r="F73" t="s">
        <v>2</v>
      </c>
      <c r="G73" t="s">
        <v>3</v>
      </c>
      <c r="H73" s="1">
        <v>2016</v>
      </c>
      <c r="I73" s="1">
        <v>8</v>
      </c>
    </row>
    <row r="74" spans="2:9" x14ac:dyDescent="0.35">
      <c r="B74" s="1">
        <v>506000</v>
      </c>
      <c r="C74" t="s">
        <v>0</v>
      </c>
      <c r="D74" s="2">
        <v>1452888.83</v>
      </c>
      <c r="E74" t="s">
        <v>1</v>
      </c>
      <c r="F74" t="s">
        <v>2</v>
      </c>
      <c r="G74" t="s">
        <v>3</v>
      </c>
      <c r="H74" s="1">
        <v>2016</v>
      </c>
      <c r="I74" s="1">
        <v>9</v>
      </c>
    </row>
    <row r="75" spans="2:9" x14ac:dyDescent="0.35">
      <c r="B75" s="1">
        <v>506000</v>
      </c>
      <c r="C75" t="s">
        <v>0</v>
      </c>
      <c r="D75" s="2">
        <v>1452888.83</v>
      </c>
      <c r="E75" t="s">
        <v>1</v>
      </c>
      <c r="F75" t="s">
        <v>2</v>
      </c>
      <c r="G75" t="s">
        <v>3</v>
      </c>
      <c r="H75" s="1">
        <v>2016</v>
      </c>
      <c r="I75" s="1">
        <v>10</v>
      </c>
    </row>
    <row r="76" spans="2:9" x14ac:dyDescent="0.35">
      <c r="B76" s="1">
        <v>506000</v>
      </c>
      <c r="C76" t="s">
        <v>0</v>
      </c>
      <c r="D76" s="2">
        <v>-163099</v>
      </c>
      <c r="E76" t="s">
        <v>1</v>
      </c>
      <c r="F76" t="s">
        <v>11</v>
      </c>
      <c r="G76" t="s">
        <v>10</v>
      </c>
      <c r="H76" s="1">
        <v>2016</v>
      </c>
      <c r="I76" s="1">
        <v>11</v>
      </c>
    </row>
    <row r="77" spans="2:9" x14ac:dyDescent="0.35">
      <c r="B77" s="1">
        <v>506000</v>
      </c>
      <c r="C77" t="s">
        <v>0</v>
      </c>
      <c r="D77" s="2">
        <v>1452888.83</v>
      </c>
      <c r="E77" t="s">
        <v>1</v>
      </c>
      <c r="F77" t="s">
        <v>2</v>
      </c>
      <c r="G77" t="s">
        <v>3</v>
      </c>
      <c r="H77" s="1">
        <v>2016</v>
      </c>
      <c r="I77" s="1">
        <v>11</v>
      </c>
    </row>
    <row r="78" spans="2:9" x14ac:dyDescent="0.35">
      <c r="B78" s="1">
        <v>506000</v>
      </c>
      <c r="C78" t="s">
        <v>0</v>
      </c>
      <c r="D78" s="2">
        <v>1452888.83</v>
      </c>
      <c r="E78" t="s">
        <v>1</v>
      </c>
      <c r="F78" t="s">
        <v>2</v>
      </c>
      <c r="G78" t="s">
        <v>3</v>
      </c>
      <c r="H78" s="1">
        <v>2016</v>
      </c>
      <c r="I78" s="1">
        <v>12</v>
      </c>
    </row>
    <row r="79" spans="2:9" x14ac:dyDescent="0.35">
      <c r="B79" s="1">
        <v>506000</v>
      </c>
      <c r="C79" t="s">
        <v>0</v>
      </c>
      <c r="D79" s="2">
        <v>1424303.67</v>
      </c>
      <c r="E79" t="s">
        <v>1</v>
      </c>
      <c r="F79" t="s">
        <v>2</v>
      </c>
      <c r="G79" t="s">
        <v>3</v>
      </c>
      <c r="H79" s="1">
        <v>2017</v>
      </c>
      <c r="I79" s="1">
        <v>1</v>
      </c>
    </row>
    <row r="80" spans="2:9" x14ac:dyDescent="0.35">
      <c r="B80" s="1">
        <v>506000</v>
      </c>
      <c r="C80" t="s">
        <v>0</v>
      </c>
      <c r="D80" s="2">
        <v>1424303.67</v>
      </c>
      <c r="E80" t="s">
        <v>1</v>
      </c>
      <c r="F80" t="s">
        <v>2</v>
      </c>
      <c r="G80" t="s">
        <v>3</v>
      </c>
      <c r="H80" s="1">
        <v>2017</v>
      </c>
      <c r="I80" s="1">
        <v>2</v>
      </c>
    </row>
    <row r="81" spans="2:9" x14ac:dyDescent="0.35">
      <c r="B81" s="1">
        <v>506000</v>
      </c>
      <c r="C81" t="s">
        <v>0</v>
      </c>
      <c r="D81" s="2">
        <v>1424303.67</v>
      </c>
      <c r="E81" t="s">
        <v>1</v>
      </c>
      <c r="F81" t="s">
        <v>2</v>
      </c>
      <c r="G81" t="s">
        <v>3</v>
      </c>
      <c r="H81" s="1">
        <v>2017</v>
      </c>
      <c r="I81" s="1">
        <v>3</v>
      </c>
    </row>
    <row r="82" spans="2:9" x14ac:dyDescent="0.35">
      <c r="B82" s="1">
        <v>506000</v>
      </c>
      <c r="C82" t="s">
        <v>0</v>
      </c>
      <c r="D82" s="2">
        <v>1424303.67</v>
      </c>
      <c r="E82" t="s">
        <v>1</v>
      </c>
      <c r="F82" t="s">
        <v>2</v>
      </c>
      <c r="G82" t="s">
        <v>3</v>
      </c>
      <c r="H82" s="1">
        <v>2017</v>
      </c>
      <c r="I82" s="1">
        <v>4</v>
      </c>
    </row>
    <row r="83" spans="2:9" x14ac:dyDescent="0.35">
      <c r="B83" s="1">
        <v>506000</v>
      </c>
      <c r="C83" t="s">
        <v>0</v>
      </c>
      <c r="D83" s="2">
        <v>1424303.67</v>
      </c>
      <c r="E83" t="s">
        <v>1</v>
      </c>
      <c r="F83" t="s">
        <v>2</v>
      </c>
      <c r="G83" t="s">
        <v>3</v>
      </c>
      <c r="H83" s="1">
        <v>2017</v>
      </c>
      <c r="I83" s="1">
        <v>5</v>
      </c>
    </row>
    <row r="84" spans="2:9" x14ac:dyDescent="0.35">
      <c r="B84" s="1">
        <v>506000</v>
      </c>
      <c r="C84" t="s">
        <v>0</v>
      </c>
      <c r="D84" s="2">
        <v>1424303.67</v>
      </c>
      <c r="E84" t="s">
        <v>1</v>
      </c>
      <c r="F84" t="s">
        <v>2</v>
      </c>
      <c r="G84" t="s">
        <v>3</v>
      </c>
      <c r="H84" s="1">
        <v>2017</v>
      </c>
      <c r="I84" s="1">
        <v>6</v>
      </c>
    </row>
    <row r="85" spans="2:9" x14ac:dyDescent="0.35">
      <c r="B85" s="1">
        <v>506000</v>
      </c>
      <c r="C85" t="s">
        <v>0</v>
      </c>
      <c r="D85" s="2">
        <v>1424303.67</v>
      </c>
      <c r="E85" t="s">
        <v>1</v>
      </c>
      <c r="F85" t="s">
        <v>2</v>
      </c>
      <c r="G85" t="s">
        <v>3</v>
      </c>
      <c r="H85" s="1">
        <v>2017</v>
      </c>
      <c r="I85" s="1">
        <v>7</v>
      </c>
    </row>
    <row r="86" spans="2:9" x14ac:dyDescent="0.35">
      <c r="B86" s="1">
        <v>506000</v>
      </c>
      <c r="C86" t="s">
        <v>0</v>
      </c>
      <c r="D86" s="2">
        <v>1424303.67</v>
      </c>
      <c r="E86" t="s">
        <v>1</v>
      </c>
      <c r="F86" t="s">
        <v>2</v>
      </c>
      <c r="G86" t="s">
        <v>3</v>
      </c>
      <c r="H86" s="1">
        <v>2017</v>
      </c>
      <c r="I86" s="1">
        <v>8</v>
      </c>
    </row>
    <row r="87" spans="2:9" x14ac:dyDescent="0.35">
      <c r="B87" s="1">
        <v>506000</v>
      </c>
      <c r="C87" t="s">
        <v>0</v>
      </c>
      <c r="D87" s="2">
        <v>1424303.67</v>
      </c>
      <c r="E87" t="s">
        <v>1</v>
      </c>
      <c r="F87" t="s">
        <v>2</v>
      </c>
      <c r="G87" t="s">
        <v>3</v>
      </c>
      <c r="H87" s="1">
        <v>2017</v>
      </c>
      <c r="I87" s="1">
        <v>9</v>
      </c>
    </row>
    <row r="88" spans="2:9" x14ac:dyDescent="0.35">
      <c r="B88" s="1">
        <v>506000</v>
      </c>
      <c r="C88" t="s">
        <v>0</v>
      </c>
      <c r="D88" s="2">
        <v>1424303.67</v>
      </c>
      <c r="E88" t="s">
        <v>1</v>
      </c>
      <c r="F88" t="s">
        <v>2</v>
      </c>
      <c r="G88" t="s">
        <v>3</v>
      </c>
      <c r="H88" s="1">
        <v>2017</v>
      </c>
      <c r="I88" s="1">
        <v>10</v>
      </c>
    </row>
    <row r="89" spans="2:9" x14ac:dyDescent="0.35">
      <c r="B89" s="1">
        <v>506000</v>
      </c>
      <c r="C89" t="s">
        <v>0</v>
      </c>
      <c r="D89" s="2">
        <v>1034656</v>
      </c>
      <c r="E89" t="s">
        <v>8</v>
      </c>
      <c r="F89" t="s">
        <v>12</v>
      </c>
      <c r="G89" t="s">
        <v>13</v>
      </c>
      <c r="H89" s="1">
        <v>2017</v>
      </c>
      <c r="I89" s="1">
        <v>11</v>
      </c>
    </row>
    <row r="90" spans="2:9" x14ac:dyDescent="0.35">
      <c r="B90" s="1">
        <v>506000</v>
      </c>
      <c r="C90" t="s">
        <v>0</v>
      </c>
      <c r="D90" s="2">
        <v>1424303.67</v>
      </c>
      <c r="E90" t="s">
        <v>1</v>
      </c>
      <c r="F90" t="s">
        <v>2</v>
      </c>
      <c r="G90" t="s">
        <v>3</v>
      </c>
      <c r="H90" s="1">
        <v>2017</v>
      </c>
      <c r="I90" s="1">
        <v>11</v>
      </c>
    </row>
    <row r="91" spans="2:9" x14ac:dyDescent="0.35">
      <c r="B91" s="1">
        <v>506000</v>
      </c>
      <c r="C91" t="s">
        <v>0</v>
      </c>
      <c r="D91" s="2">
        <v>1424303.67</v>
      </c>
      <c r="E91" t="s">
        <v>1</v>
      </c>
      <c r="F91" t="s">
        <v>2</v>
      </c>
      <c r="G91" t="s">
        <v>3</v>
      </c>
      <c r="H91" s="1">
        <v>2017</v>
      </c>
      <c r="I91" s="1">
        <v>12</v>
      </c>
    </row>
  </sheetData>
  <mergeCells count="2">
    <mergeCell ref="E3:J3"/>
    <mergeCell ref="E14:J1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10"/>
  <sheetViews>
    <sheetView workbookViewId="0"/>
  </sheetViews>
  <sheetFormatPr defaultRowHeight="14.5" x14ac:dyDescent="0.35"/>
  <cols>
    <col min="2" max="2" width="12.54296875" bestFit="1" customWidth="1"/>
    <col min="4" max="4" width="13.7265625" bestFit="1" customWidth="1"/>
  </cols>
  <sheetData>
    <row r="2" spans="2:11" ht="21" x14ac:dyDescent="0.5">
      <c r="J2" s="55" t="s">
        <v>67</v>
      </c>
      <c r="K2" s="55" t="s">
        <v>68</v>
      </c>
    </row>
    <row r="3" spans="2:11" x14ac:dyDescent="0.35">
      <c r="B3" s="3" t="s">
        <v>69</v>
      </c>
    </row>
    <row r="4" spans="2:11" x14ac:dyDescent="0.35">
      <c r="B4" s="3" t="s">
        <v>70</v>
      </c>
    </row>
    <row r="6" spans="2:11" x14ac:dyDescent="0.35">
      <c r="B6" t="s">
        <v>71</v>
      </c>
    </row>
    <row r="8" spans="2:11" x14ac:dyDescent="0.35">
      <c r="C8" s="7" t="s">
        <v>72</v>
      </c>
      <c r="D8" s="56">
        <v>5111035.97</v>
      </c>
    </row>
    <row r="9" spans="2:11" x14ac:dyDescent="0.35">
      <c r="C9" s="7" t="s">
        <v>61</v>
      </c>
      <c r="D9" s="56">
        <v>10480537.470000001</v>
      </c>
    </row>
    <row r="10" spans="2:11" x14ac:dyDescent="0.35">
      <c r="D10" s="57">
        <f>SUM(D8:D9)</f>
        <v>15591573.440000001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Q382"/>
  <sheetViews>
    <sheetView workbookViewId="0">
      <selection activeCell="A61" sqref="A61"/>
    </sheetView>
  </sheetViews>
  <sheetFormatPr defaultColWidth="9.54296875" defaultRowHeight="14.5" outlineLevelCol="1" x14ac:dyDescent="0.35"/>
  <cols>
    <col min="1" max="1" width="11.54296875" customWidth="1"/>
    <col min="2" max="2" width="11.54296875" style="16" hidden="1" customWidth="1" outlineLevel="1"/>
    <col min="3" max="3" width="15.453125" customWidth="1" collapsed="1"/>
    <col min="4" max="4" width="7" bestFit="1" customWidth="1"/>
    <col min="5" max="5" width="13" customWidth="1"/>
    <col min="6" max="6" width="7.1796875" bestFit="1" customWidth="1"/>
    <col min="7" max="7" width="12.453125" customWidth="1"/>
    <col min="8" max="8" width="6.81640625" bestFit="1" customWidth="1"/>
    <col min="9" max="9" width="11.453125" customWidth="1"/>
    <col min="10" max="10" width="6.453125" customWidth="1"/>
    <col min="11" max="11" width="13.1796875" customWidth="1"/>
    <col min="12" max="13" width="10.54296875" bestFit="1" customWidth="1"/>
    <col min="14" max="14" width="13.81640625" bestFit="1" customWidth="1"/>
    <col min="15" max="15" width="16.54296875" bestFit="1" customWidth="1"/>
    <col min="16" max="16" width="20.81640625" bestFit="1" customWidth="1"/>
  </cols>
  <sheetData>
    <row r="1" spans="1:13" s="12" customFormat="1" ht="15" x14ac:dyDescent="0.35">
      <c r="A1" s="8" t="s">
        <v>23</v>
      </c>
      <c r="B1" s="9"/>
      <c r="C1" s="10"/>
      <c r="D1" s="10"/>
      <c r="E1" s="10"/>
      <c r="F1" s="10"/>
      <c r="G1" s="10"/>
      <c r="H1" s="10"/>
      <c r="I1" s="10"/>
      <c r="J1" s="10"/>
      <c r="K1" s="11"/>
    </row>
    <row r="2" spans="1:13" s="12" customFormat="1" ht="15" x14ac:dyDescent="0.35">
      <c r="A2" s="9" t="s">
        <v>24</v>
      </c>
      <c r="B2" s="9"/>
      <c r="C2" s="13"/>
      <c r="D2" s="13"/>
      <c r="E2" s="13"/>
      <c r="F2" s="13"/>
      <c r="G2" s="13"/>
      <c r="H2" s="13"/>
      <c r="I2" s="13"/>
      <c r="J2" s="13"/>
      <c r="K2" s="14"/>
    </row>
    <row r="3" spans="1:13" s="12" customFormat="1" ht="15" x14ac:dyDescent="0.35">
      <c r="A3" s="10" t="str">
        <f>[1]Officers!$A$3</f>
        <v>FOR THE MONTH OF August,  2018</v>
      </c>
      <c r="B3" s="13"/>
      <c r="C3" s="10"/>
      <c r="D3" s="10"/>
      <c r="E3" s="10"/>
      <c r="F3" s="10"/>
      <c r="G3" s="10"/>
      <c r="H3" s="10"/>
      <c r="I3" s="10"/>
      <c r="J3" s="10"/>
      <c r="K3" s="15"/>
    </row>
    <row r="4" spans="1:13" s="12" customFormat="1" ht="15" x14ac:dyDescent="0.35">
      <c r="A4" s="8" t="s">
        <v>25</v>
      </c>
      <c r="B4" s="9"/>
      <c r="C4" s="10"/>
      <c r="D4" s="10"/>
      <c r="E4" s="10"/>
      <c r="F4" s="10"/>
      <c r="G4" s="10"/>
      <c r="H4" s="10"/>
      <c r="I4" s="10"/>
      <c r="J4" s="10"/>
      <c r="K4" s="15"/>
    </row>
    <row r="5" spans="1:13" x14ac:dyDescent="0.35">
      <c r="C5" s="17"/>
      <c r="D5" s="17"/>
      <c r="E5" s="17"/>
      <c r="F5" s="17"/>
      <c r="G5" s="17"/>
      <c r="H5" s="17"/>
      <c r="I5" s="18"/>
      <c r="J5" s="18"/>
      <c r="K5" s="17"/>
    </row>
    <row r="6" spans="1:13" s="19" customFormat="1" ht="13" x14ac:dyDescent="0.3">
      <c r="B6" s="20" t="s">
        <v>26</v>
      </c>
      <c r="C6" s="21" t="s">
        <v>27</v>
      </c>
      <c r="D6" s="22"/>
      <c r="E6" s="21" t="s">
        <v>28</v>
      </c>
      <c r="F6" s="22"/>
      <c r="G6" s="21" t="s">
        <v>29</v>
      </c>
      <c r="H6" s="22"/>
      <c r="I6" s="21" t="s">
        <v>30</v>
      </c>
      <c r="J6" s="21"/>
      <c r="K6" s="23" t="s">
        <v>31</v>
      </c>
    </row>
    <row r="7" spans="1:13" x14ac:dyDescent="0.35">
      <c r="A7" s="24"/>
      <c r="B7" s="25"/>
      <c r="C7" s="24"/>
      <c r="D7" s="24"/>
      <c r="E7" s="24"/>
      <c r="F7" s="24"/>
      <c r="G7" s="24"/>
      <c r="H7" s="24"/>
      <c r="I7" s="24"/>
      <c r="J7" s="24"/>
      <c r="K7" s="24"/>
    </row>
    <row r="8" spans="1:13" ht="15" x14ac:dyDescent="0.35">
      <c r="A8" s="26" t="s">
        <v>32</v>
      </c>
      <c r="B8" s="27"/>
    </row>
    <row r="9" spans="1:13" x14ac:dyDescent="0.35">
      <c r="A9" s="28">
        <f>+[1]Officers!A9</f>
        <v>42948</v>
      </c>
      <c r="B9" s="29"/>
      <c r="C9" s="30">
        <f>+[1]Officers!C9+'[1]Non Bargaining'!C9+[1]Bargaining!C9</f>
        <v>5140542</v>
      </c>
      <c r="D9" s="31">
        <f t="shared" ref="D9:D20" si="0">+C9/$K9</f>
        <v>0.6236199919738622</v>
      </c>
      <c r="E9" s="30">
        <f>+[1]Officers!E9+'[1]Non Bargaining'!E9+[1]Bargaining!E9</f>
        <v>1650838</v>
      </c>
      <c r="F9" s="31">
        <f t="shared" ref="F9:F21" si="1">+E9/$K9</f>
        <v>0.20026985098266811</v>
      </c>
      <c r="G9">
        <f>+[1]Officers!G9+'[1]Non Bargaining'!G9+[1]Bargaining!G9</f>
        <v>1264772</v>
      </c>
      <c r="H9" s="31">
        <f t="shared" ref="H9:H21" si="2">+G9/$K9</f>
        <v>0.15343461924613505</v>
      </c>
      <c r="I9" s="30">
        <f>+[1]Officers!I9+'[1]Non Bargaining'!I9+[1]Bargaining!I9</f>
        <v>186916</v>
      </c>
      <c r="J9" s="31">
        <f>+I9/$K9</f>
        <v>2.267553779733468E-2</v>
      </c>
      <c r="K9" s="30">
        <f>+[1]Officers!K9+'[1]Non Bargaining'!K9+[1]Bargaining!K9</f>
        <v>8243068</v>
      </c>
    </row>
    <row r="10" spans="1:13" x14ac:dyDescent="0.35">
      <c r="A10" s="28">
        <f>+[1]Officers!A10</f>
        <v>42979</v>
      </c>
      <c r="B10" s="29"/>
      <c r="C10" s="30">
        <f>+[1]Officers!C10+'[1]Non Bargaining'!C10+[1]Bargaining!C10</f>
        <v>5157576</v>
      </c>
      <c r="D10" s="31">
        <f t="shared" si="0"/>
        <v>0.64439188044460949</v>
      </c>
      <c r="E10" s="30">
        <f>+[1]Officers!E10+'[1]Non Bargaining'!E10+[1]Bargaining!E10</f>
        <v>1573412</v>
      </c>
      <c r="F10" s="31">
        <f t="shared" si="1"/>
        <v>0.19658341775169458</v>
      </c>
      <c r="G10">
        <f>+[1]Officers!G10+'[1]Non Bargaining'!G10+[1]Bargaining!G10</f>
        <v>1095367</v>
      </c>
      <c r="H10" s="31">
        <f t="shared" si="2"/>
        <v>0.13685607364912714</v>
      </c>
      <c r="I10" s="30">
        <f>+[1]Officers!I10+'[1]Non Bargaining'!I10+[1]Bargaining!I10</f>
        <v>177433</v>
      </c>
      <c r="J10" s="31">
        <f>+I10/$K10</f>
        <v>2.2168628154568812E-2</v>
      </c>
      <c r="K10" s="30">
        <f>+[1]Officers!K10+'[1]Non Bargaining'!K10+[1]Bargaining!K10</f>
        <v>8003788</v>
      </c>
      <c r="M10" s="32"/>
    </row>
    <row r="11" spans="1:13" x14ac:dyDescent="0.35">
      <c r="A11" s="28">
        <f>+[1]Officers!A11</f>
        <v>43009</v>
      </c>
      <c r="B11" s="29"/>
      <c r="C11" s="30">
        <f>+[1]Officers!C11+'[1]Non Bargaining'!C11+[1]Bargaining!C11</f>
        <v>5197008</v>
      </c>
      <c r="D11" s="31">
        <f t="shared" si="0"/>
        <v>0.62998419526400984</v>
      </c>
      <c r="E11" s="30">
        <f>+[1]Officers!E11+'[1]Non Bargaining'!E11+[1]Bargaining!E11</f>
        <v>1618080</v>
      </c>
      <c r="F11" s="31">
        <f t="shared" si="1"/>
        <v>0.19614455599698694</v>
      </c>
      <c r="G11">
        <f>+[1]Officers!G11+'[1]Non Bargaining'!G11+[1]Bargaining!G11</f>
        <v>1233652</v>
      </c>
      <c r="H11" s="31">
        <f t="shared" si="2"/>
        <v>0.14954398039330252</v>
      </c>
      <c r="I11" s="30">
        <f>+[1]Officers!I11+'[1]Non Bargaining'!I11+[1]Bargaining!I11</f>
        <v>200686</v>
      </c>
      <c r="J11" s="31">
        <f t="shared" ref="J11:J21" si="3">+I11/$K11</f>
        <v>2.4327268345700658E-2</v>
      </c>
      <c r="K11" s="30">
        <f>+[1]Officers!K11+'[1]Non Bargaining'!K11+[1]Bargaining!K11</f>
        <v>8249426</v>
      </c>
    </row>
    <row r="12" spans="1:13" x14ac:dyDescent="0.35">
      <c r="A12" s="28">
        <f>+[1]Officers!A12</f>
        <v>43040</v>
      </c>
      <c r="B12" s="29"/>
      <c r="C12" s="30">
        <f>+[1]Officers!C12+'[1]Non Bargaining'!C12+[1]Bargaining!C12</f>
        <v>5309090</v>
      </c>
      <c r="D12" s="31">
        <f t="shared" si="0"/>
        <v>0.63579251169112672</v>
      </c>
      <c r="E12" s="30">
        <f>+[1]Officers!E12+'[1]Non Bargaining'!E12+[1]Bargaining!E12</f>
        <v>1643081</v>
      </c>
      <c r="F12" s="31">
        <f t="shared" si="1"/>
        <v>0.19676791990754877</v>
      </c>
      <c r="G12">
        <f>+[1]Officers!G12+'[1]Non Bargaining'!G12+[1]Bargaining!G12</f>
        <v>1189670</v>
      </c>
      <c r="H12" s="31">
        <f t="shared" si="2"/>
        <v>0.14246947732729764</v>
      </c>
      <c r="I12" s="30">
        <f>+[1]Officers!I12+'[1]Non Bargaining'!I12+[1]Bargaining!I12</f>
        <v>208509</v>
      </c>
      <c r="J12" s="31">
        <f t="shared" si="3"/>
        <v>2.4970091074026837E-2</v>
      </c>
      <c r="K12" s="30">
        <f>+[1]Officers!K12+'[1]Non Bargaining'!K12+[1]Bargaining!K12</f>
        <v>8350350</v>
      </c>
    </row>
    <row r="13" spans="1:13" x14ac:dyDescent="0.35">
      <c r="A13" s="28">
        <f>+[1]Officers!A13</f>
        <v>43070</v>
      </c>
      <c r="B13" s="29"/>
      <c r="C13" s="30">
        <f>+[1]Officers!C13+'[1]Non Bargaining'!C13+[1]Bargaining!C13</f>
        <v>5293351</v>
      </c>
      <c r="D13" s="31">
        <f t="shared" si="0"/>
        <v>0.61174222177946824</v>
      </c>
      <c r="E13" s="30">
        <f>+[1]Officers!E13+'[1]Non Bargaining'!E13+[1]Bargaining!E13</f>
        <v>1752024</v>
      </c>
      <c r="F13" s="31">
        <f t="shared" si="1"/>
        <v>0.20247798688788085</v>
      </c>
      <c r="G13">
        <f>+[1]Officers!G13+'[1]Non Bargaining'!G13+[1]Bargaining!G13</f>
        <v>1359684</v>
      </c>
      <c r="H13" s="31">
        <f t="shared" si="2"/>
        <v>0.15713602046756289</v>
      </c>
      <c r="I13" s="30">
        <f>+[1]Officers!I13+'[1]Non Bargaining'!I13+[1]Bargaining!I13</f>
        <v>247852</v>
      </c>
      <c r="J13" s="31">
        <f t="shared" si="3"/>
        <v>2.8643770865088063E-2</v>
      </c>
      <c r="K13" s="30">
        <f>+[1]Officers!K13+'[1]Non Bargaining'!K13+[1]Bargaining!K13</f>
        <v>8652911</v>
      </c>
    </row>
    <row r="14" spans="1:13" x14ac:dyDescent="0.35">
      <c r="A14" s="28">
        <f>+[1]Officers!A14</f>
        <v>43101</v>
      </c>
      <c r="B14" s="29"/>
      <c r="C14" s="30">
        <f>+[1]Officers!C14+'[1]Non Bargaining'!C14+[1]Bargaining!C14</f>
        <v>5518616</v>
      </c>
      <c r="D14" s="31">
        <f t="shared" si="0"/>
        <v>0.62546089724693055</v>
      </c>
      <c r="E14" s="30">
        <f>+[1]Officers!E14+'[1]Non Bargaining'!E14+[1]Bargaining!E14</f>
        <v>1793321</v>
      </c>
      <c r="F14" s="31">
        <f t="shared" si="1"/>
        <v>0.20324881486803262</v>
      </c>
      <c r="G14">
        <f>+[1]Officers!G14+'[1]Non Bargaining'!G14+[1]Bargaining!G14</f>
        <v>1296230</v>
      </c>
      <c r="H14" s="31">
        <f t="shared" si="2"/>
        <v>0.14691023597916375</v>
      </c>
      <c r="I14" s="30">
        <f>+[1]Officers!I14+'[1]Non Bargaining'!I14+[1]Bargaining!I14</f>
        <v>215112</v>
      </c>
      <c r="J14" s="31">
        <f t="shared" si="3"/>
        <v>2.4380051905873088E-2</v>
      </c>
      <c r="K14" s="30">
        <f>+[1]Officers!K14+'[1]Non Bargaining'!K14+[1]Bargaining!K14</f>
        <v>8823279</v>
      </c>
    </row>
    <row r="15" spans="1:13" x14ac:dyDescent="0.35">
      <c r="A15" s="33">
        <f>+[1]Officers!A15</f>
        <v>43132</v>
      </c>
      <c r="B15" s="29"/>
      <c r="C15" s="34">
        <f>+[1]Officers!C15+'[1]Non Bargaining'!C15+[1]Bargaining!C15</f>
        <v>5281006</v>
      </c>
      <c r="D15" s="35">
        <f t="shared" si="0"/>
        <v>0.65459815949171207</v>
      </c>
      <c r="E15" s="34">
        <f>+[1]Officers!E15+'[1]Non Bargaining'!E15+[1]Bargaining!E15</f>
        <v>1642183</v>
      </c>
      <c r="F15" s="35">
        <f t="shared" si="1"/>
        <v>0.2035540140171358</v>
      </c>
      <c r="G15" s="36">
        <f>+[1]Officers!G15+'[1]Non Bargaining'!G15+[1]Bargaining!G15</f>
        <v>954278</v>
      </c>
      <c r="H15" s="35">
        <f t="shared" si="2"/>
        <v>0.11828591416927609</v>
      </c>
      <c r="I15" s="34">
        <f>+[1]Officers!I15+'[1]Non Bargaining'!I15+[1]Bargaining!I15</f>
        <v>190087</v>
      </c>
      <c r="J15" s="35">
        <f t="shared" si="3"/>
        <v>2.3561912321875999E-2</v>
      </c>
      <c r="K15" s="34">
        <f>+[1]Officers!K15+'[1]Non Bargaining'!K15+[1]Bargaining!K15</f>
        <v>8067554</v>
      </c>
    </row>
    <row r="16" spans="1:13" x14ac:dyDescent="0.35">
      <c r="A16" s="33">
        <f>+[1]Officers!A16</f>
        <v>43160</v>
      </c>
      <c r="B16" s="29"/>
      <c r="C16" s="34">
        <f>+[1]Officers!C16+'[1]Non Bargaining'!C16+[1]Bargaining!C16</f>
        <v>5589039</v>
      </c>
      <c r="D16" s="35">
        <f t="shared" si="0"/>
        <v>0.64131263813111161</v>
      </c>
      <c r="E16" s="34">
        <f>+[1]Officers!E16+'[1]Non Bargaining'!E16+[1]Bargaining!E16</f>
        <v>1797361</v>
      </c>
      <c r="F16" s="35">
        <f t="shared" si="1"/>
        <v>0.20623765992399998</v>
      </c>
      <c r="G16" s="36">
        <f>+[1]Officers!G16+'[1]Non Bargaining'!G16+[1]Bargaining!G16</f>
        <v>1121630</v>
      </c>
      <c r="H16" s="35">
        <f t="shared" si="2"/>
        <v>0.12870110484235281</v>
      </c>
      <c r="I16" s="34">
        <f>+[1]Officers!I16+'[1]Non Bargaining'!I16+[1]Bargaining!I16</f>
        <v>206969</v>
      </c>
      <c r="J16" s="35">
        <f t="shared" si="3"/>
        <v>2.3748597102535525E-2</v>
      </c>
      <c r="K16" s="34">
        <f>+[1]Officers!K16+'[1]Non Bargaining'!K16+[1]Bargaining!K16</f>
        <v>8714999</v>
      </c>
    </row>
    <row r="17" spans="1:14" x14ac:dyDescent="0.35">
      <c r="A17" s="33">
        <f>+[1]Officers!A17</f>
        <v>43191</v>
      </c>
      <c r="B17" s="29"/>
      <c r="C17" s="34">
        <f>+[1]Officers!C17+'[1]Non Bargaining'!C17+[1]Bargaining!C17</f>
        <v>5372885</v>
      </c>
      <c r="D17" s="35">
        <f t="shared" si="0"/>
        <v>0.63128945716991802</v>
      </c>
      <c r="E17" s="34">
        <f>+[1]Officers!E17+'[1]Non Bargaining'!E17+[1]Bargaining!E17</f>
        <v>1704795</v>
      </c>
      <c r="F17" s="35">
        <f t="shared" si="1"/>
        <v>0.20030562912401631</v>
      </c>
      <c r="G17" s="36">
        <f>+[1]Officers!G17+'[1]Non Bargaining'!G17+[1]Bargaining!G17</f>
        <v>1241666</v>
      </c>
      <c r="H17" s="35">
        <f t="shared" si="2"/>
        <v>0.14589008607598031</v>
      </c>
      <c r="I17" s="34">
        <f>+[1]Officers!I17+'[1]Non Bargaining'!I17+[1]Bargaining!I17</f>
        <v>191623</v>
      </c>
      <c r="J17" s="35">
        <f t="shared" si="3"/>
        <v>2.2514827630085364E-2</v>
      </c>
      <c r="K17" s="34">
        <f>+[1]Officers!K17+'[1]Non Bargaining'!K17+[1]Bargaining!K17</f>
        <v>8510969</v>
      </c>
    </row>
    <row r="18" spans="1:14" x14ac:dyDescent="0.35">
      <c r="A18" s="33">
        <f>+[1]Officers!A18</f>
        <v>43221</v>
      </c>
      <c r="B18" s="29"/>
      <c r="C18" s="34">
        <f>+[1]Officers!C18+'[1]Non Bargaining'!C18+[1]Bargaining!C18</f>
        <v>5668988</v>
      </c>
      <c r="D18" s="35">
        <f t="shared" si="0"/>
        <v>0.63577917993172062</v>
      </c>
      <c r="E18" s="34">
        <f>+[1]Officers!E18+'[1]Non Bargaining'!E18+[1]Bargaining!E18</f>
        <v>1828625</v>
      </c>
      <c r="F18" s="35">
        <f t="shared" si="1"/>
        <v>0.20508099556792897</v>
      </c>
      <c r="G18" s="36">
        <f>+[1]Officers!G18+'[1]Non Bargaining'!G18+[1]Bargaining!G18</f>
        <v>1229061</v>
      </c>
      <c r="H18" s="35">
        <f t="shared" si="2"/>
        <v>0.13783966285800225</v>
      </c>
      <c r="I18" s="34">
        <f>+[1]Officers!I18+'[1]Non Bargaining'!I18+[1]Bargaining!I18</f>
        <v>189925</v>
      </c>
      <c r="J18" s="35">
        <f t="shared" si="3"/>
        <v>2.1300161642348166E-2</v>
      </c>
      <c r="K18" s="34">
        <f>+[1]Officers!K18+'[1]Non Bargaining'!K18+[1]Bargaining!K18</f>
        <v>8916599</v>
      </c>
    </row>
    <row r="19" spans="1:14" x14ac:dyDescent="0.35">
      <c r="A19" s="33">
        <f>+[1]Officers!A19</f>
        <v>43252</v>
      </c>
      <c r="B19" s="29"/>
      <c r="C19" s="34">
        <f>+[1]Officers!C19+'[1]Non Bargaining'!C19+[1]Bargaining!C19</f>
        <v>5178339</v>
      </c>
      <c r="D19" s="35">
        <f t="shared" si="0"/>
        <v>0.61444688627650701</v>
      </c>
      <c r="E19" s="34">
        <f>+[1]Officers!E19+'[1]Non Bargaining'!E19+[1]Bargaining!E19</f>
        <v>1749260</v>
      </c>
      <c r="F19" s="35">
        <f t="shared" si="1"/>
        <v>0.2075621855363356</v>
      </c>
      <c r="G19" s="36">
        <f>+[1]Officers!G19+'[1]Non Bargaining'!G19+[1]Bargaining!G19</f>
        <v>1292802</v>
      </c>
      <c r="H19" s="35">
        <f t="shared" si="2"/>
        <v>0.15340018555603269</v>
      </c>
      <c r="I19" s="34">
        <f>+[1]Officers!I19+'[1]Non Bargaining'!I19+[1]Bargaining!I19</f>
        <v>207242</v>
      </c>
      <c r="J19" s="35">
        <f t="shared" si="3"/>
        <v>2.4590742631124742E-2</v>
      </c>
      <c r="K19" s="34">
        <f>+[1]Officers!K19+'[1]Non Bargaining'!K19+[1]Bargaining!K19</f>
        <v>8427643</v>
      </c>
    </row>
    <row r="20" spans="1:14" x14ac:dyDescent="0.35">
      <c r="A20" s="33">
        <f>+[1]Officers!A20</f>
        <v>43282</v>
      </c>
      <c r="B20" s="37"/>
      <c r="C20" s="34">
        <f>+[1]Officers!C20+'[1]Non Bargaining'!C20+[1]Bargaining!C20</f>
        <v>5579240</v>
      </c>
      <c r="D20" s="35">
        <f t="shared" si="0"/>
        <v>0.6294097825183228</v>
      </c>
      <c r="E20" s="34">
        <f>+[1]Officers!E20+'[1]Non Bargaining'!E20+[1]Bargaining!E20</f>
        <v>1769642</v>
      </c>
      <c r="F20" s="35">
        <f t="shared" si="1"/>
        <v>0.19963829954533049</v>
      </c>
      <c r="G20" s="36">
        <f>+[1]Officers!G20+'[1]Non Bargaining'!G20+[1]Bargaining!G20</f>
        <v>1326957</v>
      </c>
      <c r="H20" s="35">
        <f t="shared" si="2"/>
        <v>0.14969775754066253</v>
      </c>
      <c r="I20" s="34">
        <f>+[1]Officers!I20+'[1]Non Bargaining'!I20+[1]Bargaining!I20</f>
        <v>188402</v>
      </c>
      <c r="J20" s="35">
        <f t="shared" si="3"/>
        <v>2.1254160395684188E-2</v>
      </c>
      <c r="K20" s="34">
        <f>+[1]Officers!K20+'[1]Non Bargaining'!K20+[1]Bargaining!K20</f>
        <v>8864241</v>
      </c>
    </row>
    <row r="21" spans="1:14" x14ac:dyDescent="0.35">
      <c r="A21" s="33">
        <f>+[1]Officers!A21</f>
        <v>43313</v>
      </c>
      <c r="B21" s="37"/>
      <c r="C21" s="34">
        <f>+[1]Officers!C21+'[1]Non Bargaining'!C21+[1]Bargaining!C21</f>
        <v>5773242</v>
      </c>
      <c r="D21" s="35">
        <f>+C21/$K21</f>
        <v>0.63113040194860581</v>
      </c>
      <c r="E21" s="34">
        <f>+[1]Officers!E21+'[1]Non Bargaining'!E21+[1]Bargaining!E21</f>
        <v>1851853</v>
      </c>
      <c r="F21" s="35">
        <f t="shared" si="1"/>
        <v>0.20244443732650244</v>
      </c>
      <c r="G21" s="36">
        <f>+[1]Officers!G21+'[1]Non Bargaining'!G21+[1]Bargaining!G21</f>
        <v>1321224</v>
      </c>
      <c r="H21" s="35">
        <f t="shared" si="2"/>
        <v>0.14443611305123619</v>
      </c>
      <c r="I21" s="34">
        <f>+[1]Officers!I21+'[1]Non Bargaining'!I21+[1]Bargaining!I21</f>
        <v>201144</v>
      </c>
      <c r="J21" s="35">
        <f t="shared" si="3"/>
        <v>2.1989047673655525E-2</v>
      </c>
      <c r="K21" s="34">
        <f>+[1]Officers!K21+'[1]Non Bargaining'!K21+[1]Bargaining!K21</f>
        <v>9147463</v>
      </c>
      <c r="L21">
        <f>SUM(C19:C21)</f>
        <v>16530821</v>
      </c>
      <c r="M21">
        <f>SUM(K19:K21)</f>
        <v>26439347</v>
      </c>
      <c r="N21" s="32">
        <f>L21/M21</f>
        <v>0.62523560056154182</v>
      </c>
    </row>
    <row r="22" spans="1:14" x14ac:dyDescent="0.35">
      <c r="A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4" ht="15" x14ac:dyDescent="0.35">
      <c r="A23" s="26" t="s">
        <v>33</v>
      </c>
      <c r="B23" s="27"/>
    </row>
    <row r="24" spans="1:14" x14ac:dyDescent="0.35">
      <c r="A24" s="28">
        <f>+A9</f>
        <v>42948</v>
      </c>
      <c r="B24" s="38"/>
      <c r="C24" s="30">
        <f>+[1]Officers!C24+'[1]Non Bargaining'!C24+[1]Bargaining!C24</f>
        <v>41718325</v>
      </c>
      <c r="D24" s="31">
        <f t="shared" ref="D24:D36" si="4">+C24/$K24</f>
        <v>0.63398076380759394</v>
      </c>
      <c r="E24" s="30">
        <f>+[1]Officers!E24+'[1]Non Bargaining'!E24+[1]Bargaining!E24</f>
        <v>13358063</v>
      </c>
      <c r="F24" s="31">
        <f t="shared" ref="F24:F36" si="5">+E24/$K24</f>
        <v>0.2029984421409527</v>
      </c>
      <c r="G24">
        <f>+[1]Officers!G24+'[1]Non Bargaining'!G24+[1]Bargaining!G24</f>
        <v>9168751</v>
      </c>
      <c r="H24" s="31">
        <f t="shared" ref="H24:H36" si="6">+G24/$K24</f>
        <v>0.13933473508683872</v>
      </c>
      <c r="I24" s="30">
        <f>+[1]Officers!I24+'[1]Non Bargaining'!I24+[1]Bargaining!I24</f>
        <v>1558632</v>
      </c>
      <c r="J24" s="31">
        <f>+I24/$K24</f>
        <v>2.3686058964614658E-2</v>
      </c>
      <c r="K24" s="30">
        <f>+[1]Officers!K24+'[1]Non Bargaining'!K24+[1]Bargaining!K24</f>
        <v>65803771</v>
      </c>
    </row>
    <row r="25" spans="1:14" x14ac:dyDescent="0.35">
      <c r="A25" s="28">
        <f>+A10</f>
        <v>42979</v>
      </c>
      <c r="B25" s="38"/>
      <c r="C25" s="30">
        <f>+[1]Officers!C25+'[1]Non Bargaining'!C25+[1]Bargaining!C25</f>
        <v>46875901</v>
      </c>
      <c r="D25" s="31">
        <f t="shared" si="4"/>
        <v>0.63510975887984589</v>
      </c>
      <c r="E25" s="30">
        <f>+[1]Officers!E25+'[1]Non Bargaining'!E25+[1]Bargaining!E25</f>
        <v>14931475</v>
      </c>
      <c r="F25" s="31">
        <f t="shared" si="5"/>
        <v>0.202302788526037</v>
      </c>
      <c r="G25">
        <f>+[1]Officers!G25+'[1]Non Bargaining'!G25+[1]Bargaining!G25</f>
        <v>10264118</v>
      </c>
      <c r="H25" s="31">
        <f t="shared" si="6"/>
        <v>0.1390659458064451</v>
      </c>
      <c r="I25" s="30">
        <f>+[1]Officers!I25+'[1]Non Bargaining'!I25+[1]Bargaining!I25</f>
        <v>1736065</v>
      </c>
      <c r="J25" s="31">
        <f>+I25/$K25</f>
        <v>2.3521506787671977E-2</v>
      </c>
      <c r="K25" s="30">
        <f>+[1]Officers!K25+'[1]Non Bargaining'!K25+[1]Bargaining!K25</f>
        <v>73807559</v>
      </c>
    </row>
    <row r="26" spans="1:14" x14ac:dyDescent="0.35">
      <c r="A26" s="28">
        <f t="shared" ref="A26:A36" si="7">+A11</f>
        <v>43009</v>
      </c>
      <c r="B26" s="38"/>
      <c r="C26" s="30">
        <f>+[1]Officers!C26+'[1]Non Bargaining'!C26+[1]Bargaining!C26</f>
        <v>52072909</v>
      </c>
      <c r="D26" s="31">
        <f t="shared" si="4"/>
        <v>0.63459447114709366</v>
      </c>
      <c r="E26" s="30">
        <f>+[1]Officers!E26+'[1]Non Bargaining'!E26+[1]Bargaining!E26</f>
        <v>16549555</v>
      </c>
      <c r="F26" s="31">
        <f t="shared" si="5"/>
        <v>0.20168368360109745</v>
      </c>
      <c r="G26">
        <f>+[1]Officers!G26+'[1]Non Bargaining'!G26+[1]Bargaining!G26</f>
        <v>11497770</v>
      </c>
      <c r="H26" s="31">
        <f t="shared" si="6"/>
        <v>0.14011933292455236</v>
      </c>
      <c r="I26" s="30">
        <f>+[1]Officers!I26+'[1]Non Bargaining'!I26+[1]Bargaining!I26</f>
        <v>1936751</v>
      </c>
      <c r="J26" s="31">
        <f t="shared" ref="J26:J36" si="8">+I26/$K26</f>
        <v>2.3602512327256478E-2</v>
      </c>
      <c r="K26" s="30">
        <f>+[1]Officers!K26+'[1]Non Bargaining'!K26+[1]Bargaining!K26</f>
        <v>82056985</v>
      </c>
    </row>
    <row r="27" spans="1:14" x14ac:dyDescent="0.35">
      <c r="A27" s="28">
        <f t="shared" si="7"/>
        <v>43040</v>
      </c>
      <c r="B27" s="38"/>
      <c r="C27" s="30">
        <f>+[1]Officers!C27+'[1]Non Bargaining'!C27+[1]Bargaining!C27</f>
        <v>57381999</v>
      </c>
      <c r="D27" s="31">
        <f t="shared" si="4"/>
        <v>0.63470512652540856</v>
      </c>
      <c r="E27" s="30">
        <f>+[1]Officers!E27+'[1]Non Bargaining'!E27+[1]Bargaining!E27</f>
        <v>18192636</v>
      </c>
      <c r="F27" s="31">
        <f t="shared" si="5"/>
        <v>0.20122964580252256</v>
      </c>
      <c r="G27">
        <f>+[1]Officers!G27+'[1]Non Bargaining'!G27+[1]Bargaining!G27</f>
        <v>12687440</v>
      </c>
      <c r="H27" s="31">
        <f t="shared" si="6"/>
        <v>0.14033640080199244</v>
      </c>
      <c r="I27" s="30">
        <f>+[1]Officers!I27+'[1]Non Bargaining'!I27+[1]Bargaining!I27</f>
        <v>2145260</v>
      </c>
      <c r="J27" s="31">
        <f t="shared" si="8"/>
        <v>2.3728826870076415E-2</v>
      </c>
      <c r="K27" s="30">
        <f>+[1]Officers!K27+'[1]Non Bargaining'!K27+[1]Bargaining!K27</f>
        <v>90407335</v>
      </c>
    </row>
    <row r="28" spans="1:14" x14ac:dyDescent="0.35">
      <c r="A28" s="28">
        <f t="shared" si="7"/>
        <v>43070</v>
      </c>
      <c r="B28" s="38"/>
      <c r="C28" s="30">
        <f>+[1]Officers!C28+'[1]Non Bargaining'!C28+[1]Bargaining!C28</f>
        <v>62675350</v>
      </c>
      <c r="D28" s="31">
        <f t="shared" si="4"/>
        <v>0.63269931714080341</v>
      </c>
      <c r="E28" s="30">
        <f>+[1]Officers!E28+'[1]Non Bargaining'!E28+[1]Bargaining!E28</f>
        <v>19944660</v>
      </c>
      <c r="F28" s="31">
        <f t="shared" si="5"/>
        <v>0.20133868837757579</v>
      </c>
      <c r="G28">
        <f>+[1]Officers!G28+'[1]Non Bargaining'!G28+[1]Bargaining!G28</f>
        <v>14047124</v>
      </c>
      <c r="H28" s="31">
        <f t="shared" si="6"/>
        <v>0.14180384732741325</v>
      </c>
      <c r="I28" s="30">
        <f>+[1]Officers!I28+'[1]Non Bargaining'!I28+[1]Bargaining!I28</f>
        <v>2393112</v>
      </c>
      <c r="J28" s="31">
        <f t="shared" si="8"/>
        <v>2.4158147154207551E-2</v>
      </c>
      <c r="K28" s="30">
        <f>+[1]Officers!K28+'[1]Non Bargaining'!K28+[1]Bargaining!K28</f>
        <v>99060246</v>
      </c>
    </row>
    <row r="29" spans="1:14" x14ac:dyDescent="0.35">
      <c r="A29" s="28">
        <f t="shared" si="7"/>
        <v>43101</v>
      </c>
      <c r="B29" s="38"/>
      <c r="C29" s="30">
        <f>+[1]Officers!C29+'[1]Non Bargaining'!C29+[1]Bargaining!C29</f>
        <v>5518616</v>
      </c>
      <c r="D29" s="31">
        <f t="shared" si="4"/>
        <v>0.62546089724693055</v>
      </c>
      <c r="E29" s="30">
        <f>+[1]Officers!E29+'[1]Non Bargaining'!E29+[1]Bargaining!E29</f>
        <v>1793321</v>
      </c>
      <c r="F29" s="31">
        <f t="shared" si="5"/>
        <v>0.20324881486803262</v>
      </c>
      <c r="G29">
        <f>+[1]Officers!G29+'[1]Non Bargaining'!G29+[1]Bargaining!G29</f>
        <v>1296230</v>
      </c>
      <c r="H29" s="31">
        <f t="shared" si="6"/>
        <v>0.14691023597916375</v>
      </c>
      <c r="I29" s="30">
        <f>+[1]Officers!I29+'[1]Non Bargaining'!I29+[1]Bargaining!I29</f>
        <v>215112</v>
      </c>
      <c r="J29" s="31">
        <f t="shared" si="8"/>
        <v>2.4380051905873088E-2</v>
      </c>
      <c r="K29" s="30">
        <f>+[1]Officers!K29+'[1]Non Bargaining'!K29+[1]Bargaining!K29</f>
        <v>8823279</v>
      </c>
    </row>
    <row r="30" spans="1:14" x14ac:dyDescent="0.35">
      <c r="A30" s="28">
        <f t="shared" si="7"/>
        <v>43132</v>
      </c>
      <c r="B30" s="38"/>
      <c r="C30" s="30">
        <f>+[1]Officers!C30+'[1]Non Bargaining'!C30+[1]Bargaining!C30</f>
        <v>10799622</v>
      </c>
      <c r="D30" s="31">
        <f t="shared" si="4"/>
        <v>0.63937770268642169</v>
      </c>
      <c r="E30" s="30">
        <f>+[1]Officers!E30+'[1]Non Bargaining'!E30+[1]Bargaining!E30</f>
        <v>3435504</v>
      </c>
      <c r="F30" s="31">
        <f t="shared" si="5"/>
        <v>0.20339458687443066</v>
      </c>
      <c r="G30">
        <f>+[1]Officers!G30+'[1]Non Bargaining'!G30+[1]Bargaining!G30</f>
        <v>2250508</v>
      </c>
      <c r="H30" s="31">
        <f t="shared" si="6"/>
        <v>0.1332384258372574</v>
      </c>
      <c r="I30" s="30">
        <f>+[1]Officers!I30+'[1]Non Bargaining'!I30+[1]Bargaining!I30</f>
        <v>405199</v>
      </c>
      <c r="J30" s="31">
        <f t="shared" si="8"/>
        <v>2.3989284601890266E-2</v>
      </c>
      <c r="K30" s="30">
        <f>+[1]Officers!K30+'[1]Non Bargaining'!K30+[1]Bargaining!K30</f>
        <v>16890833</v>
      </c>
    </row>
    <row r="31" spans="1:14" x14ac:dyDescent="0.35">
      <c r="A31" s="28">
        <f t="shared" si="7"/>
        <v>43160</v>
      </c>
      <c r="B31" s="38"/>
      <c r="C31" s="30">
        <f>+[1]Officers!C31+'[1]Non Bargaining'!C31+[1]Bargaining!C31</f>
        <v>16388661</v>
      </c>
      <c r="D31" s="31">
        <f t="shared" si="4"/>
        <v>0.6400362620515514</v>
      </c>
      <c r="E31" s="30">
        <f>+[1]Officers!E31+'[1]Non Bargaining'!E31+[1]Bargaining!E31</f>
        <v>5232865</v>
      </c>
      <c r="F31" s="31">
        <f t="shared" si="5"/>
        <v>0.20436223279134222</v>
      </c>
      <c r="G31">
        <f>+[1]Officers!G31+'[1]Non Bargaining'!G31+[1]Bargaining!G31</f>
        <v>3372138</v>
      </c>
      <c r="H31" s="31">
        <f t="shared" si="6"/>
        <v>0.13169413905394678</v>
      </c>
      <c r="I31" s="30">
        <f>+[1]Officers!I31+'[1]Non Bargaining'!I31+[1]Bargaining!I31</f>
        <v>612168</v>
      </c>
      <c r="J31" s="31">
        <f t="shared" si="8"/>
        <v>2.3907366103159623E-2</v>
      </c>
      <c r="K31" s="30">
        <f>+[1]Officers!K31+'[1]Non Bargaining'!K31+[1]Bargaining!K31</f>
        <v>25605832</v>
      </c>
    </row>
    <row r="32" spans="1:14" x14ac:dyDescent="0.35">
      <c r="A32" s="28">
        <f t="shared" si="7"/>
        <v>43191</v>
      </c>
      <c r="B32" s="38"/>
      <c r="C32" s="30">
        <f>+[1]Officers!C32+'[1]Non Bargaining'!C32+[1]Bargaining!C32</f>
        <v>21761546</v>
      </c>
      <c r="D32" s="31">
        <f t="shared" si="4"/>
        <v>0.63785423492665683</v>
      </c>
      <c r="E32" s="30">
        <f>+[1]Officers!E32+'[1]Non Bargaining'!E32+[1]Bargaining!E32</f>
        <v>6937660</v>
      </c>
      <c r="F32" s="31">
        <f t="shared" si="5"/>
        <v>0.20335024963213871</v>
      </c>
      <c r="G32">
        <f>+[1]Officers!G32+'[1]Non Bargaining'!G32+[1]Bargaining!G32</f>
        <v>4613804</v>
      </c>
      <c r="H32" s="31">
        <f t="shared" si="6"/>
        <v>0.13523553981511924</v>
      </c>
      <c r="I32" s="30">
        <f>+[1]Officers!I32+'[1]Non Bargaining'!I32+[1]Bargaining!I32</f>
        <v>803791</v>
      </c>
      <c r="J32" s="31">
        <f t="shared" si="8"/>
        <v>2.3559975626085226E-2</v>
      </c>
      <c r="K32" s="30">
        <f>+[1]Officers!K32+'[1]Non Bargaining'!K32+[1]Bargaining!K32</f>
        <v>34116801</v>
      </c>
    </row>
    <row r="33" spans="1:14" x14ac:dyDescent="0.35">
      <c r="A33" s="28">
        <f t="shared" si="7"/>
        <v>43221</v>
      </c>
      <c r="B33" s="38"/>
      <c r="C33" s="30">
        <f>+[1]Officers!C33+'[1]Non Bargaining'!C33+[1]Bargaining!C33</f>
        <v>27430534</v>
      </c>
      <c r="D33" s="31">
        <f t="shared" si="4"/>
        <v>0.63742427974549998</v>
      </c>
      <c r="E33" s="30">
        <f>+[1]Officers!E33+'[1]Non Bargaining'!E33+[1]Bargaining!E33</f>
        <v>8766285</v>
      </c>
      <c r="F33" s="31">
        <f t="shared" si="5"/>
        <v>0.20370886334800412</v>
      </c>
      <c r="G33">
        <f>+[1]Officers!G33+'[1]Non Bargaining'!G33+[1]Bargaining!G33</f>
        <v>5842865</v>
      </c>
      <c r="H33" s="31">
        <f t="shared" si="6"/>
        <v>0.13577511886116364</v>
      </c>
      <c r="I33" s="30">
        <f>+[1]Officers!I33+'[1]Non Bargaining'!I33+[1]Bargaining!I33</f>
        <v>993716</v>
      </c>
      <c r="J33" s="31">
        <f t="shared" si="8"/>
        <v>2.3091738045332232E-2</v>
      </c>
      <c r="K33" s="30">
        <f>+[1]Officers!K33+'[1]Non Bargaining'!K33+[1]Bargaining!K33</f>
        <v>43033400</v>
      </c>
    </row>
    <row r="34" spans="1:14" x14ac:dyDescent="0.35">
      <c r="A34" s="28">
        <f t="shared" si="7"/>
        <v>43252</v>
      </c>
      <c r="B34" s="38"/>
      <c r="C34" s="30">
        <f>+[1]Officers!C34+'[1]Non Bargaining'!C34+[1]Bargaining!C34</f>
        <v>32608873</v>
      </c>
      <c r="D34" s="31">
        <f t="shared" si="4"/>
        <v>0.63366133096058697</v>
      </c>
      <c r="E34" s="30">
        <f>+[1]Officers!E34+'[1]Non Bargaining'!E34+[1]Bargaining!E34</f>
        <v>10515545</v>
      </c>
      <c r="F34" s="31">
        <f t="shared" si="5"/>
        <v>0.2043399120379274</v>
      </c>
      <c r="G34">
        <f>+[1]Officers!G34+'[1]Non Bargaining'!G34+[1]Bargaining!G34</f>
        <v>7135667</v>
      </c>
      <c r="H34" s="31">
        <f t="shared" si="6"/>
        <v>0.13866153082050825</v>
      </c>
      <c r="I34" s="30">
        <f>+[1]Officers!I34+'[1]Non Bargaining'!I34+[1]Bargaining!I34</f>
        <v>1200958</v>
      </c>
      <c r="J34" s="31">
        <f t="shared" si="8"/>
        <v>2.3337226180977326E-2</v>
      </c>
      <c r="K34" s="30">
        <f>+[1]Officers!K34+'[1]Non Bargaining'!K34+[1]Bargaining!K34</f>
        <v>51461043</v>
      </c>
    </row>
    <row r="35" spans="1:14" x14ac:dyDescent="0.35">
      <c r="A35" s="28">
        <f t="shared" si="7"/>
        <v>43282</v>
      </c>
      <c r="B35" s="38"/>
      <c r="C35" s="30">
        <f>+[1]Officers!C35+'[1]Non Bargaining'!C35+[1]Bargaining!C35</f>
        <v>38188113</v>
      </c>
      <c r="D35" s="31">
        <f t="shared" si="4"/>
        <v>0.63303660534776762</v>
      </c>
      <c r="E35" s="30">
        <f>+[1]Officers!E35+'[1]Non Bargaining'!E35+[1]Bargaining!E35</f>
        <v>12285187</v>
      </c>
      <c r="F35" s="31">
        <f t="shared" si="5"/>
        <v>0.20364905368700792</v>
      </c>
      <c r="G35">
        <f>+[1]Officers!G35+'[1]Non Bargaining'!G35+[1]Bargaining!G35</f>
        <v>8462624</v>
      </c>
      <c r="H35" s="31">
        <f t="shared" si="6"/>
        <v>0.14028320198210753</v>
      </c>
      <c r="I35" s="30">
        <f>+[1]Officers!I35+'[1]Non Bargaining'!I35+[1]Bargaining!I35</f>
        <v>1389360</v>
      </c>
      <c r="J35" s="31">
        <f t="shared" si="8"/>
        <v>2.3031138983116931E-2</v>
      </c>
      <c r="K35" s="30">
        <f>+[1]Officers!K35+'[1]Non Bargaining'!K35+[1]Bargaining!K35</f>
        <v>60325284</v>
      </c>
    </row>
    <row r="36" spans="1:14" x14ac:dyDescent="0.35">
      <c r="A36" s="28">
        <f t="shared" si="7"/>
        <v>43313</v>
      </c>
      <c r="B36" s="38"/>
      <c r="C36" s="30">
        <f>+[1]Officers!C36+'[1]Non Bargaining'!C36+[1]Bargaining!C36</f>
        <v>43961355</v>
      </c>
      <c r="D36" s="31">
        <f t="shared" si="4"/>
        <v>0.63278561591928995</v>
      </c>
      <c r="E36" s="30">
        <f>+[1]Officers!E36+'[1]Non Bargaining'!E36+[1]Bargaining!E36</f>
        <v>14137040</v>
      </c>
      <c r="F36" s="31">
        <f t="shared" si="5"/>
        <v>0.20349044208659262</v>
      </c>
      <c r="G36">
        <f>+[1]Officers!G36+'[1]Non Bargaining'!G36+[1]Bargaining!G36</f>
        <v>9783848</v>
      </c>
      <c r="H36" s="31">
        <f t="shared" si="6"/>
        <v>0.14083001496975497</v>
      </c>
      <c r="I36" s="30">
        <f>+[1]Officers!I36+'[1]Non Bargaining'!I36+[1]Bargaining!I36</f>
        <v>1590504</v>
      </c>
      <c r="J36" s="31">
        <f t="shared" si="8"/>
        <v>2.2893927024362517E-2</v>
      </c>
      <c r="K36" s="30">
        <f>+[1]Officers!K36+'[1]Non Bargaining'!K36+[1]Bargaining!K36</f>
        <v>69472747</v>
      </c>
      <c r="N36" s="39">
        <f>(D36-D24)*K24*2</f>
        <v>-157290.47590617911</v>
      </c>
    </row>
    <row r="38" spans="1:14" ht="15" x14ac:dyDescent="0.35">
      <c r="A38" s="40" t="s">
        <v>34</v>
      </c>
      <c r="B38" s="41"/>
    </row>
    <row r="39" spans="1:14" x14ac:dyDescent="0.35">
      <c r="A39" s="28">
        <f>+A9</f>
        <v>42948</v>
      </c>
      <c r="B39" s="38"/>
      <c r="C39" s="30">
        <f>+[1]Officers!C39+'[1]Non Bargaining'!C39+[1]Bargaining!C39</f>
        <v>61536269</v>
      </c>
      <c r="D39" s="31">
        <f t="shared" ref="D39:D51" si="9">+C39/$K39</f>
        <v>0.63706620410550807</v>
      </c>
      <c r="E39" s="30">
        <f>+[1]Officers!E39+'[1]Non Bargaining'!E39+[1]Bargaining!E39</f>
        <v>19446067</v>
      </c>
      <c r="F39" s="31">
        <f t="shared" ref="F39:F51" si="10">+E39/$K39</f>
        <v>0.20131919418889996</v>
      </c>
      <c r="G39" s="30">
        <f>+[1]Officers!G39+'[1]Non Bargaining'!G39+[1]Bargaining!G39</f>
        <v>13534272</v>
      </c>
      <c r="H39" s="31">
        <f t="shared" ref="H39:H51" si="11">+G39/$K39</f>
        <v>0.140116185600584</v>
      </c>
      <c r="I39" s="30">
        <f>+[1]Officers!I39+'[1]Non Bargaining'!I39+[1]Bargaining!I39</f>
        <v>2076601</v>
      </c>
      <c r="J39" s="31">
        <f>+I39/$K39</f>
        <v>2.1498416105007963E-2</v>
      </c>
      <c r="K39" s="30">
        <f>+[1]Officers!K39+'[1]Non Bargaining'!K39+[1]Bargaining!K39</f>
        <v>96593209</v>
      </c>
    </row>
    <row r="40" spans="1:14" x14ac:dyDescent="0.35">
      <c r="A40" s="28">
        <f>+A10</f>
        <v>42979</v>
      </c>
      <c r="B40" s="38"/>
      <c r="C40" s="30">
        <f>+[1]Officers!C40+'[1]Non Bargaining'!C40+[1]Bargaining!C40</f>
        <v>61809114</v>
      </c>
      <c r="D40" s="31">
        <f t="shared" si="9"/>
        <v>0.63808166426801916</v>
      </c>
      <c r="E40" s="30">
        <f>+[1]Officers!E40+'[1]Non Bargaining'!E40+[1]Bargaining!E40</f>
        <v>19573124</v>
      </c>
      <c r="F40" s="31">
        <f t="shared" si="10"/>
        <v>0.20206164962733988</v>
      </c>
      <c r="G40" s="30">
        <f>+[1]Officers!G40+'[1]Non Bargaining'!G40+[1]Bargaining!G40</f>
        <v>13436186</v>
      </c>
      <c r="H40" s="31">
        <f t="shared" si="11"/>
        <v>0.13870743923452228</v>
      </c>
      <c r="I40" s="30">
        <f>+[1]Officers!I40+'[1]Non Bargaining'!I40+[1]Bargaining!I40</f>
        <v>2048666</v>
      </c>
      <c r="J40" s="31">
        <f>+I40/$K40</f>
        <v>2.1149246870118633E-2</v>
      </c>
      <c r="K40" s="30">
        <f>+[1]Officers!K40+'[1]Non Bargaining'!K40+[1]Bargaining!K40</f>
        <v>96867090</v>
      </c>
    </row>
    <row r="41" spans="1:14" x14ac:dyDescent="0.35">
      <c r="A41" s="28">
        <f t="shared" ref="A41:A51" si="12">+A11</f>
        <v>43009</v>
      </c>
      <c r="B41" s="38"/>
      <c r="C41" s="30">
        <f>+[1]Officers!C41+'[1]Non Bargaining'!C41+[1]Bargaining!C41</f>
        <v>61931117</v>
      </c>
      <c r="D41" s="31">
        <f t="shared" si="9"/>
        <v>0.6361152026685748</v>
      </c>
      <c r="E41" s="30">
        <f>+[1]Officers!E41+'[1]Non Bargaining'!E41+[1]Bargaining!E41</f>
        <v>19764466</v>
      </c>
      <c r="F41" s="31">
        <f t="shared" si="10"/>
        <v>0.20300743639463431</v>
      </c>
      <c r="G41" s="30">
        <f>+[1]Officers!G41+'[1]Non Bargaining'!G41+[1]Bargaining!G41</f>
        <v>13612554</v>
      </c>
      <c r="H41" s="31">
        <f t="shared" si="11"/>
        <v>0.13981909201713444</v>
      </c>
      <c r="I41" s="30">
        <f>+[1]Officers!I41+'[1]Non Bargaining'!I41+[1]Bargaining!I41</f>
        <v>2050198</v>
      </c>
      <c r="J41" s="31">
        <f t="shared" ref="J41:J54" si="13">+I41/$K41</f>
        <v>2.1058268919656443E-2</v>
      </c>
      <c r="K41" s="30">
        <f>+[1]Officers!K41+'[1]Non Bargaining'!K41+[1]Bargaining!K41</f>
        <v>97358335</v>
      </c>
    </row>
    <row r="42" spans="1:14" x14ac:dyDescent="0.35">
      <c r="A42" s="28">
        <f t="shared" si="12"/>
        <v>43040</v>
      </c>
      <c r="B42" s="38"/>
      <c r="C42" s="30">
        <f>+[1]Officers!C42+'[1]Non Bargaining'!C42+[1]Bargaining!C42</f>
        <v>62216969</v>
      </c>
      <c r="D42" s="31">
        <f t="shared" si="9"/>
        <v>0.63518577072088511</v>
      </c>
      <c r="E42" s="30">
        <f>+[1]Officers!E42+'[1]Non Bargaining'!E42+[1]Bargaining!E42</f>
        <v>19860693</v>
      </c>
      <c r="F42" s="31">
        <f t="shared" si="10"/>
        <v>0.202761879805747</v>
      </c>
      <c r="G42" s="30">
        <f>+[1]Officers!G42+'[1]Non Bargaining'!G42+[1]Bargaining!G42</f>
        <v>13821221</v>
      </c>
      <c r="H42" s="31">
        <f t="shared" si="11"/>
        <v>0.14110367403446933</v>
      </c>
      <c r="I42" s="30">
        <f>+[1]Officers!I42+'[1]Non Bargaining'!I42+[1]Bargaining!I42</f>
        <v>2051940</v>
      </c>
      <c r="J42" s="31">
        <f t="shared" si="13"/>
        <v>2.094867543889856E-2</v>
      </c>
      <c r="K42" s="30">
        <f>+[1]Officers!K42+'[1]Non Bargaining'!K42+[1]Bargaining!K42</f>
        <v>97950823</v>
      </c>
    </row>
    <row r="43" spans="1:14" x14ac:dyDescent="0.35">
      <c r="A43" s="28">
        <f t="shared" si="12"/>
        <v>43070</v>
      </c>
      <c r="B43" s="38"/>
      <c r="C43" s="30">
        <f>+[1]Officers!C43+'[1]Non Bargaining'!C43+[1]Bargaining!C43</f>
        <v>62675350</v>
      </c>
      <c r="D43" s="31">
        <f t="shared" si="9"/>
        <v>0.63269931714080341</v>
      </c>
      <c r="E43" s="30">
        <f>+[1]Officers!E43+'[1]Non Bargaining'!E43+[1]Bargaining!E43</f>
        <v>19944660</v>
      </c>
      <c r="F43" s="31">
        <f t="shared" si="10"/>
        <v>0.20133868837757579</v>
      </c>
      <c r="G43" s="30">
        <f>+[1]Officers!G43+'[1]Non Bargaining'!G43+[1]Bargaining!G43</f>
        <v>14047124</v>
      </c>
      <c r="H43" s="31">
        <f t="shared" si="11"/>
        <v>0.14180384732741325</v>
      </c>
      <c r="I43" s="30">
        <f>+[1]Officers!I43+'[1]Non Bargaining'!I43+[1]Bargaining!I43</f>
        <v>2393112</v>
      </c>
      <c r="J43" s="31">
        <f t="shared" si="13"/>
        <v>2.4158147154207551E-2</v>
      </c>
      <c r="K43" s="30">
        <f>+[1]Officers!K43+'[1]Non Bargaining'!K43+[1]Bargaining!K43</f>
        <v>99060246</v>
      </c>
    </row>
    <row r="44" spans="1:14" x14ac:dyDescent="0.35">
      <c r="A44" s="28">
        <f t="shared" si="12"/>
        <v>43101</v>
      </c>
      <c r="B44" s="38"/>
      <c r="C44" s="30">
        <f>+[1]Officers!C44+'[1]Non Bargaining'!C44+[1]Bargaining!C44</f>
        <v>62344442</v>
      </c>
      <c r="D44" s="31">
        <f t="shared" si="9"/>
        <v>0.62966685714566772</v>
      </c>
      <c r="E44" s="30">
        <f>+[1]Officers!E44+'[1]Non Bargaining'!E44+[1]Bargaining!E44</f>
        <v>19900521</v>
      </c>
      <c r="F44" s="31">
        <f t="shared" si="10"/>
        <v>0.20099142941453163</v>
      </c>
      <c r="G44" s="30">
        <f>+[1]Officers!G44+'[1]Non Bargaining'!G44+[1]Bargaining!G44</f>
        <v>14363237</v>
      </c>
      <c r="H44" s="31">
        <f t="shared" si="11"/>
        <v>0.14506592745233601</v>
      </c>
      <c r="I44" s="30">
        <f>+[1]Officers!I44+'[1]Non Bargaining'!I44+[1]Bargaining!I44</f>
        <v>2403589</v>
      </c>
      <c r="J44" s="31">
        <f t="shared" si="13"/>
        <v>2.4275785987464583E-2</v>
      </c>
      <c r="K44" s="30">
        <f>+[1]Officers!K44+'[1]Non Bargaining'!K44+[1]Bargaining!K44</f>
        <v>99011789</v>
      </c>
    </row>
    <row r="45" spans="1:14" x14ac:dyDescent="0.35">
      <c r="A45" s="28">
        <f t="shared" si="12"/>
        <v>43132</v>
      </c>
      <c r="B45" s="38"/>
      <c r="C45" s="30">
        <f>+[1]Officers!C45+'[1]Non Bargaining'!C45+[1]Bargaining!C45</f>
        <v>62764799</v>
      </c>
      <c r="D45" s="31">
        <f t="shared" si="9"/>
        <v>0.63080014880760349</v>
      </c>
      <c r="E45" s="30">
        <f>+[1]Officers!E45+'[1]Non Bargaining'!E45+[1]Bargaining!E45</f>
        <v>20098287</v>
      </c>
      <c r="F45" s="31">
        <f t="shared" si="10"/>
        <v>0.20199224138960314</v>
      </c>
      <c r="G45" s="30">
        <f>+[1]Officers!G45+'[1]Non Bargaining'!G45+[1]Bargaining!G45</f>
        <v>14222349</v>
      </c>
      <c r="H45" s="31">
        <f t="shared" si="11"/>
        <v>0.14293776142888104</v>
      </c>
      <c r="I45" s="30">
        <f>+[1]Officers!I45+'[1]Non Bargaining'!I45+[1]Bargaining!I45</f>
        <v>2414857</v>
      </c>
      <c r="J45" s="31">
        <f t="shared" si="13"/>
        <v>2.4269848373912311E-2</v>
      </c>
      <c r="K45" s="30">
        <f>+[1]Officers!K45+'[1]Non Bargaining'!K45+[1]Bargaining!K45</f>
        <v>99500292</v>
      </c>
    </row>
    <row r="46" spans="1:14" x14ac:dyDescent="0.35">
      <c r="A46" s="28">
        <f t="shared" si="12"/>
        <v>43160</v>
      </c>
      <c r="B46" s="38"/>
      <c r="C46" s="30">
        <f>+[1]Officers!C46+'[1]Non Bargaining'!C46+[1]Bargaining!C46</f>
        <v>62964491</v>
      </c>
      <c r="D46" s="31">
        <f t="shared" si="9"/>
        <v>0.63092774383515282</v>
      </c>
      <c r="E46" s="30">
        <f>+[1]Officers!E46+'[1]Non Bargaining'!E46+[1]Bargaining!E46</f>
        <v>20238067</v>
      </c>
      <c r="F46" s="31">
        <f t="shared" si="10"/>
        <v>0.20279299886494215</v>
      </c>
      <c r="G46" s="30">
        <f>+[1]Officers!G46+'[1]Non Bargaining'!G46+[1]Bargaining!G46</f>
        <v>14187049</v>
      </c>
      <c r="H46" s="31">
        <f t="shared" si="11"/>
        <v>0.14215953587632052</v>
      </c>
      <c r="I46" s="30">
        <f>+[1]Officers!I46+'[1]Non Bargaining'!I46+[1]Bargaining!I46</f>
        <v>2407068</v>
      </c>
      <c r="J46" s="31">
        <f t="shared" si="13"/>
        <v>2.4119721423584504E-2</v>
      </c>
      <c r="K46" s="30">
        <f>+[1]Officers!K46+'[1]Non Bargaining'!K46+[1]Bargaining!K46</f>
        <v>99796675</v>
      </c>
    </row>
    <row r="47" spans="1:14" x14ac:dyDescent="0.35">
      <c r="A47" s="28">
        <f t="shared" si="12"/>
        <v>43191</v>
      </c>
      <c r="B47" s="38"/>
      <c r="C47" s="30">
        <f>+[1]Officers!C47+'[1]Non Bargaining'!C47+[1]Bargaining!C47</f>
        <v>63341285</v>
      </c>
      <c r="D47" s="31">
        <f t="shared" si="9"/>
        <v>0.629773840413416</v>
      </c>
      <c r="E47" s="30">
        <f>+[1]Officers!E47+'[1]Non Bargaining'!E47+[1]Bargaining!E47</f>
        <v>20406510</v>
      </c>
      <c r="F47" s="31">
        <f t="shared" si="10"/>
        <v>0.20289272900186311</v>
      </c>
      <c r="G47" s="30">
        <f>+[1]Officers!G47+'[1]Non Bargaining'!G47+[1]Bargaining!G47</f>
        <v>14414239</v>
      </c>
      <c r="H47" s="31">
        <f t="shared" si="11"/>
        <v>0.14331427996237897</v>
      </c>
      <c r="I47" s="30">
        <f>+[1]Officers!I47+'[1]Non Bargaining'!I47+[1]Bargaining!I47</f>
        <v>2415794</v>
      </c>
      <c r="J47" s="31">
        <f t="shared" si="13"/>
        <v>2.4019150622341934E-2</v>
      </c>
      <c r="K47" s="30">
        <f>+[1]Officers!K47+'[1]Non Bargaining'!K47+[1]Bargaining!K47</f>
        <v>100577828</v>
      </c>
    </row>
    <row r="48" spans="1:14" x14ac:dyDescent="0.35">
      <c r="A48" s="28">
        <f t="shared" si="12"/>
        <v>43221</v>
      </c>
      <c r="B48" s="38"/>
      <c r="C48" s="30">
        <f>+[1]Officers!C48+'[1]Non Bargaining'!C48+[1]Bargaining!C48</f>
        <v>63499846</v>
      </c>
      <c r="D48" s="31">
        <f t="shared" si="9"/>
        <v>0.63014646455369416</v>
      </c>
      <c r="E48" s="30">
        <f>+[1]Officers!E48+'[1]Non Bargaining'!E48+[1]Bargaining!E48</f>
        <v>20341882</v>
      </c>
      <c r="F48" s="31">
        <f t="shared" si="10"/>
        <v>0.20186450569767411</v>
      </c>
      <c r="G48" s="30">
        <f>+[1]Officers!G48+'[1]Non Bargaining'!G48+[1]Bargaining!G48</f>
        <v>14515973</v>
      </c>
      <c r="H48" s="31">
        <f t="shared" si="11"/>
        <v>0.14405057085503611</v>
      </c>
      <c r="I48" s="30">
        <f>+[1]Officers!I48+'[1]Non Bargaining'!I48+[1]Bargaining!I48</f>
        <v>2412278</v>
      </c>
      <c r="J48" s="31">
        <f t="shared" si="13"/>
        <v>2.3938458893595679E-2</v>
      </c>
      <c r="K48" s="30">
        <f>+[1]Officers!K48+'[1]Non Bargaining'!K48+[1]Bargaining!K48</f>
        <v>100769979</v>
      </c>
    </row>
    <row r="49" spans="1:12" x14ac:dyDescent="0.35">
      <c r="A49" s="28">
        <f t="shared" si="12"/>
        <v>43252</v>
      </c>
      <c r="B49" s="38"/>
      <c r="C49" s="30">
        <f>+[1]Officers!C49+'[1]Non Bargaining'!C49+[1]Bargaining!C49</f>
        <v>63797793</v>
      </c>
      <c r="D49" s="31">
        <f t="shared" si="9"/>
        <v>0.63094818920258988</v>
      </c>
      <c r="E49" s="30">
        <f>+[1]Officers!E49+'[1]Non Bargaining'!E49+[1]Bargaining!E49</f>
        <v>20434910</v>
      </c>
      <c r="F49" s="31">
        <f t="shared" si="10"/>
        <v>0.20209742147377882</v>
      </c>
      <c r="G49" s="30">
        <f>+[1]Officers!G49+'[1]Non Bargaining'!G49+[1]Bargaining!G49</f>
        <v>14452759</v>
      </c>
      <c r="H49" s="31">
        <f t="shared" si="11"/>
        <v>0.14293507175132897</v>
      </c>
      <c r="I49" s="30">
        <f>+[1]Officers!I49+'[1]Non Bargaining'!I49+[1]Bargaining!I49</f>
        <v>2428693</v>
      </c>
      <c r="J49" s="31">
        <f t="shared" si="13"/>
        <v>2.4019317572302315E-2</v>
      </c>
      <c r="K49" s="30">
        <f>+[1]Officers!K49+'[1]Non Bargaining'!K49+[1]Bargaining!K49</f>
        <v>101114155</v>
      </c>
      <c r="L49" s="42"/>
    </row>
    <row r="50" spans="1:12" x14ac:dyDescent="0.35">
      <c r="A50" s="28">
        <f t="shared" si="12"/>
        <v>43282</v>
      </c>
      <c r="B50" s="38"/>
      <c r="C50" s="30">
        <f>+[1]Officers!C50+'[1]Non Bargaining'!C50+[1]Bargaining!C50</f>
        <v>64285680</v>
      </c>
      <c r="D50" s="31">
        <f t="shared" si="9"/>
        <v>0.63133601002828121</v>
      </c>
      <c r="E50" s="30">
        <f>+[1]Officers!E50+'[1]Non Bargaining'!E50+[1]Bargaining!E50</f>
        <v>20522622</v>
      </c>
      <c r="F50" s="31">
        <f t="shared" si="10"/>
        <v>0.20154831198485612</v>
      </c>
      <c r="G50" s="30">
        <f>+[1]Officers!G50+'[1]Non Bargaining'!G50+[1]Bargaining!G50</f>
        <v>14605769</v>
      </c>
      <c r="H50" s="31">
        <f t="shared" si="11"/>
        <v>0.14344015531693463</v>
      </c>
      <c r="I50" s="30">
        <f>+[1]Officers!I50+'[1]Non Bargaining'!I50+[1]Bargaining!I50</f>
        <v>2410756</v>
      </c>
      <c r="J50" s="31">
        <f t="shared" si="13"/>
        <v>2.3675522669928034E-2</v>
      </c>
      <c r="K50" s="30">
        <f>+[1]Officers!K50+'[1]Non Bargaining'!K50+[1]Bargaining!K50</f>
        <v>101824827</v>
      </c>
      <c r="L50" s="42"/>
    </row>
    <row r="51" spans="1:12" x14ac:dyDescent="0.35">
      <c r="A51" s="28">
        <f t="shared" si="12"/>
        <v>43313</v>
      </c>
      <c r="B51" s="38"/>
      <c r="C51" s="30">
        <f>+[1]Officers!C51+'[1]Non Bargaining'!C51+[1]Bargaining!C51</f>
        <v>64918380</v>
      </c>
      <c r="D51" s="31">
        <f t="shared" si="9"/>
        <v>0.63193684071704548</v>
      </c>
      <c r="E51" s="30">
        <f>+[1]Officers!E51+'[1]Non Bargaining'!E51+[1]Bargaining!E51</f>
        <v>20723637</v>
      </c>
      <c r="F51" s="31">
        <f t="shared" si="10"/>
        <v>0.20173069158452306</v>
      </c>
      <c r="G51" s="30">
        <f>+[1]Officers!G51+'[1]Non Bargaining'!G51+[1]Bargaining!G51</f>
        <v>14662221</v>
      </c>
      <c r="H51" s="31">
        <f t="shared" si="11"/>
        <v>0.14272687668169043</v>
      </c>
      <c r="I51" s="30">
        <f>+[1]Officers!I51+'[1]Non Bargaining'!I51+[1]Bargaining!I51</f>
        <v>2424984</v>
      </c>
      <c r="J51" s="31">
        <f t="shared" si="13"/>
        <v>2.3605591016741079E-2</v>
      </c>
      <c r="K51" s="30">
        <f>+[1]Officers!K51+'[1]Non Bargaining'!K51+[1]Bargaining!K51</f>
        <v>102729222</v>
      </c>
    </row>
    <row r="53" spans="1:12" x14ac:dyDescent="0.35">
      <c r="A53" s="28">
        <f>DATE(YEAR(A51)-1,MONTH(A51),DAY(A51))</f>
        <v>42948</v>
      </c>
      <c r="B53" s="38"/>
      <c r="C53" s="30">
        <f>+[1]Officers!C53+'[1]Non Bargaining'!C53+[1]Bargaining!C53</f>
        <v>61536269</v>
      </c>
      <c r="D53" s="31">
        <f>+C53/$K53</f>
        <v>0.63706620410550807</v>
      </c>
      <c r="E53" s="30">
        <f>+[1]Officers!E53+'[1]Non Bargaining'!E53+[1]Bargaining!E53</f>
        <v>19446067</v>
      </c>
      <c r="F53" s="31">
        <f>+E53/$K53</f>
        <v>0.20131919418889996</v>
      </c>
      <c r="G53" s="30">
        <f>+[1]Officers!G53+'[1]Non Bargaining'!G53+[1]Bargaining!G53</f>
        <v>13534272</v>
      </c>
      <c r="H53" s="31">
        <f>+G53/$K53</f>
        <v>0.140116185600584</v>
      </c>
      <c r="I53" s="30">
        <f>+[1]Officers!I53+'[1]Non Bargaining'!I53+[1]Bargaining!I53</f>
        <v>2076601</v>
      </c>
      <c r="J53" s="31">
        <f t="shared" si="13"/>
        <v>2.1498416105007963E-2</v>
      </c>
      <c r="K53" s="30">
        <f>+[1]Officers!K53+'[1]Non Bargaining'!K53+[1]Bargaining!K53</f>
        <v>96593209</v>
      </c>
    </row>
    <row r="54" spans="1:12" x14ac:dyDescent="0.35">
      <c r="A54" s="28">
        <f>DATE(YEAR(A51)-2,MONTH(A51),DAY(A51))</f>
        <v>42583</v>
      </c>
      <c r="C54" s="30">
        <f>+[1]Officers!C54+'[1]Non Bargaining'!C54+[1]Bargaining!C54</f>
        <v>56266282</v>
      </c>
      <c r="D54" s="31">
        <f>+C54/$K54</f>
        <v>0.64675249253524514</v>
      </c>
      <c r="E54" s="30">
        <f>+[1]Officers!E54+'[1]Non Bargaining'!E54+[1]Bargaining!E54</f>
        <v>16851127</v>
      </c>
      <c r="F54" s="31">
        <f>+E54/$K54</f>
        <v>0.19369519367350357</v>
      </c>
      <c r="G54" s="30">
        <f>+[1]Officers!G54+'[1]Non Bargaining'!G54+[1]Bargaining!G54</f>
        <v>11600079</v>
      </c>
      <c r="H54" s="31">
        <f>+G54/$K54</f>
        <v>0.13333704912039068</v>
      </c>
      <c r="I54" s="30">
        <f>+[1]Officers!I54+'[1]Non Bargaining'!I54+[1]Bargaining!I54</f>
        <v>2280680</v>
      </c>
      <c r="J54" s="31">
        <f t="shared" si="13"/>
        <v>2.6215264670860654E-2</v>
      </c>
      <c r="K54" s="30">
        <f>+[1]Officers!K54+'[1]Non Bargaining'!K54+[1]Bargaining!K54</f>
        <v>86998168</v>
      </c>
    </row>
    <row r="56" spans="1:12" x14ac:dyDescent="0.35">
      <c r="A56" t="s">
        <v>35</v>
      </c>
    </row>
    <row r="57" spans="1:12" s="43" customFormat="1" x14ac:dyDescent="0.35">
      <c r="A57" s="90" t="s">
        <v>36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</row>
    <row r="58" spans="1:12" x14ac:dyDescent="0.35">
      <c r="A58" s="91" t="s">
        <v>37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</row>
    <row r="60" spans="1:12" x14ac:dyDescent="0.35">
      <c r="A60" s="91" t="s">
        <v>38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</row>
    <row r="64" spans="1:12" x14ac:dyDescent="0.35">
      <c r="C64" s="44" t="str">
        <f>A4</f>
        <v xml:space="preserve">      EMPLOYEE WAGES - TOTALS</v>
      </c>
    </row>
    <row r="65" spans="1:12" ht="15" x14ac:dyDescent="0.35">
      <c r="A65" s="26" t="s">
        <v>39</v>
      </c>
      <c r="B65" s="27" t="s">
        <v>26</v>
      </c>
      <c r="C65" s="45" t="str">
        <f>C6</f>
        <v>O&amp;M</v>
      </c>
      <c r="D65" s="45" t="s">
        <v>40</v>
      </c>
      <c r="E65" s="45" t="str">
        <f t="shared" ref="E65:K65" si="14">E6</f>
        <v>INDIRECT CONST</v>
      </c>
      <c r="F65" s="45" t="s">
        <v>41</v>
      </c>
      <c r="G65" s="45" t="str">
        <f t="shared" si="14"/>
        <v>DIR CONST</v>
      </c>
      <c r="H65" s="45" t="s">
        <v>42</v>
      </c>
      <c r="I65" s="45" t="str">
        <f t="shared" si="14"/>
        <v>OTHER</v>
      </c>
      <c r="J65" s="45" t="s">
        <v>43</v>
      </c>
      <c r="K65" s="45" t="str">
        <f t="shared" si="14"/>
        <v>TOTAL</v>
      </c>
      <c r="L65" t="s">
        <v>44</v>
      </c>
    </row>
    <row r="66" spans="1:12" hidden="1" x14ac:dyDescent="0.35">
      <c r="A66" s="28">
        <f>[1]Officers!A66</f>
        <v>37987</v>
      </c>
      <c r="B66" s="38"/>
      <c r="C66" s="30">
        <f>+[1]Officers!C66+'[1]Non Bargaining'!C66+[1]Bargaining!C66</f>
        <v>3802375.31</v>
      </c>
      <c r="D66" s="31">
        <f t="shared" ref="D66:D129" si="15">+C66/$K66</f>
        <v>0.65209374316586777</v>
      </c>
      <c r="E66" s="30">
        <f>+[1]Officers!E66+'[1]Non Bargaining'!E66+[1]Bargaining!E66</f>
        <v>990342.54</v>
      </c>
      <c r="F66" s="31">
        <f t="shared" ref="F66:F129" si="16">+E66/$K66</f>
        <v>0.16984019758033647</v>
      </c>
      <c r="G66">
        <f>+[1]Officers!G66+'[1]Non Bargaining'!G66+[1]Bargaining!G66</f>
        <v>952523.65999999992</v>
      </c>
      <c r="H66" s="31">
        <f t="shared" ref="H66:H129" si="17">+G66/$K66</f>
        <v>0.16335439515134353</v>
      </c>
      <c r="I66" s="30">
        <f>+[1]Officers!I66+'[1]Non Bargaining'!I66+[1]Bargaining!I66</f>
        <v>85784.09</v>
      </c>
      <c r="J66" s="31">
        <f>+I66/$K66</f>
        <v>1.4711664102452235E-2</v>
      </c>
      <c r="K66" s="30">
        <f>+[1]Officers!K66+'[1]Non Bargaining'!K66+[1]Bargaining!K66</f>
        <v>5831025.5999999996</v>
      </c>
    </row>
    <row r="67" spans="1:12" hidden="1" x14ac:dyDescent="0.35">
      <c r="A67" s="28">
        <f>[1]Officers!A67</f>
        <v>38018</v>
      </c>
      <c r="B67" s="38"/>
      <c r="C67" s="30">
        <f>+[1]Officers!C67+'[1]Non Bargaining'!C67+[1]Bargaining!C67</f>
        <v>3743116.98</v>
      </c>
      <c r="D67" s="31">
        <f t="shared" si="15"/>
        <v>0.64263392976900235</v>
      </c>
      <c r="E67" s="30">
        <f>+[1]Officers!E67+'[1]Non Bargaining'!E67+[1]Bargaining!E67</f>
        <v>878025.01</v>
      </c>
      <c r="F67" s="31">
        <f t="shared" si="16"/>
        <v>0.15074299457554424</v>
      </c>
      <c r="G67">
        <f>+[1]Officers!G67+'[1]Non Bargaining'!G67+[1]Bargaining!G67</f>
        <v>1108690.68</v>
      </c>
      <c r="H67" s="31">
        <f t="shared" si="17"/>
        <v>0.19034463854417594</v>
      </c>
      <c r="I67" s="30">
        <f>+[1]Officers!I67+'[1]Non Bargaining'!I67+[1]Bargaining!I67</f>
        <v>94816.180000000008</v>
      </c>
      <c r="J67" s="31">
        <f t="shared" ref="J67:J130" si="18">+I67/$K67</f>
        <v>1.6278437111277536E-2</v>
      </c>
      <c r="K67" s="30">
        <f>+[1]Officers!K67+'[1]Non Bargaining'!K67+[1]Bargaining!K67</f>
        <v>5824648.8499999996</v>
      </c>
    </row>
    <row r="68" spans="1:12" hidden="1" x14ac:dyDescent="0.35">
      <c r="A68" s="28">
        <f>[1]Officers!A68</f>
        <v>38047</v>
      </c>
      <c r="B68" s="38"/>
      <c r="C68" s="30">
        <f>+[1]Officers!C68+'[1]Non Bargaining'!C68+[1]Bargaining!C68</f>
        <v>3994310.27</v>
      </c>
      <c r="D68" s="31">
        <f t="shared" si="15"/>
        <v>0.64929226236256887</v>
      </c>
      <c r="E68" s="30">
        <f>+[1]Officers!E68+'[1]Non Bargaining'!E68+[1]Bargaining!E68</f>
        <v>901728.35000000009</v>
      </c>
      <c r="F68" s="31">
        <f t="shared" si="16"/>
        <v>0.14657980998756173</v>
      </c>
      <c r="G68">
        <f>+[1]Officers!G68+'[1]Non Bargaining'!G68+[1]Bargaining!G68</f>
        <v>1153431.01</v>
      </c>
      <c r="H68" s="31">
        <f t="shared" si="17"/>
        <v>0.18749515669498623</v>
      </c>
      <c r="I68" s="30">
        <f>+[1]Officers!I68+'[1]Non Bargaining'!I68+[1]Bargaining!I68</f>
        <v>102321.32999999999</v>
      </c>
      <c r="J68" s="31">
        <f t="shared" si="18"/>
        <v>1.6632770954883028E-2</v>
      </c>
      <c r="K68" s="30">
        <f>+[1]Officers!K68+'[1]Non Bargaining'!K68+[1]Bargaining!K68</f>
        <v>6151790.9600000009</v>
      </c>
    </row>
    <row r="69" spans="1:12" hidden="1" x14ac:dyDescent="0.35">
      <c r="A69" s="28">
        <f>[1]Officers!A69</f>
        <v>38078</v>
      </c>
      <c r="B69" s="38"/>
      <c r="C69" s="30">
        <f>+[1]Officers!C69+'[1]Non Bargaining'!C69+[1]Bargaining!C69</f>
        <v>3993562.26</v>
      </c>
      <c r="D69" s="31">
        <f t="shared" si="15"/>
        <v>0.64217516573762423</v>
      </c>
      <c r="E69" s="30">
        <f>+[1]Officers!E69+'[1]Non Bargaining'!E69+[1]Bargaining!E69</f>
        <v>946453.79</v>
      </c>
      <c r="F69" s="31">
        <f t="shared" si="16"/>
        <v>0.15219222335505861</v>
      </c>
      <c r="G69">
        <f>+[1]Officers!G69+'[1]Non Bargaining'!G69+[1]Bargaining!G69</f>
        <v>1185673.97</v>
      </c>
      <c r="H69" s="31">
        <f t="shared" si="17"/>
        <v>0.19065944853844272</v>
      </c>
      <c r="I69" s="30">
        <f>+[1]Officers!I69+'[1]Non Bargaining'!I69+[1]Bargaining!I69</f>
        <v>93115.180000000008</v>
      </c>
      <c r="J69" s="31">
        <f t="shared" si="18"/>
        <v>1.497316236887433E-2</v>
      </c>
      <c r="K69" s="30">
        <f>+[1]Officers!K69+'[1]Non Bargaining'!K69+[1]Bargaining!K69</f>
        <v>6218805.2000000002</v>
      </c>
    </row>
    <row r="70" spans="1:12" hidden="1" x14ac:dyDescent="0.35">
      <c r="A70" s="28">
        <f>[1]Officers!A70</f>
        <v>38108</v>
      </c>
      <c r="B70" s="38"/>
      <c r="C70" s="30">
        <f>+[1]Officers!C70+'[1]Non Bargaining'!C70+[1]Bargaining!C70</f>
        <v>3941302.54</v>
      </c>
      <c r="D70" s="31">
        <f t="shared" si="15"/>
        <v>0.64131636519119117</v>
      </c>
      <c r="E70" s="30">
        <f>+[1]Officers!E70+'[1]Non Bargaining'!E70+[1]Bargaining!E70</f>
        <v>922108.98</v>
      </c>
      <c r="F70" s="31">
        <f t="shared" si="16"/>
        <v>0.1500426758316698</v>
      </c>
      <c r="G70">
        <f>+[1]Officers!G70+'[1]Non Bargaining'!G70+[1]Bargaining!G70</f>
        <v>1192640.06</v>
      </c>
      <c r="H70" s="31">
        <f t="shared" si="17"/>
        <v>0.19406264312320573</v>
      </c>
      <c r="I70" s="30">
        <f>+[1]Officers!I70+'[1]Non Bargaining'!I70+[1]Bargaining!I70</f>
        <v>89593.15</v>
      </c>
      <c r="J70" s="31">
        <f t="shared" si="18"/>
        <v>1.4578315853933195E-2</v>
      </c>
      <c r="K70" s="30">
        <f>+[1]Officers!K70+'[1]Non Bargaining'!K70+[1]Bargaining!K70</f>
        <v>6145644.7300000004</v>
      </c>
    </row>
    <row r="71" spans="1:12" hidden="1" x14ac:dyDescent="0.35">
      <c r="A71" s="28">
        <f>[1]Officers!A71</f>
        <v>38139</v>
      </c>
      <c r="B71" s="38"/>
      <c r="C71" s="30">
        <f>+[1]Officers!C71+'[1]Non Bargaining'!C71+[1]Bargaining!C71</f>
        <v>3810188.7199999997</v>
      </c>
      <c r="D71" s="31">
        <f t="shared" si="15"/>
        <v>0.64667397981938757</v>
      </c>
      <c r="E71" s="30">
        <f>+[1]Officers!E71+'[1]Non Bargaining'!E71+[1]Bargaining!E71</f>
        <v>873843.99</v>
      </c>
      <c r="F71" s="31">
        <f t="shared" si="16"/>
        <v>0.14831080880281258</v>
      </c>
      <c r="G71">
        <f>+[1]Officers!G71+'[1]Non Bargaining'!G71+[1]Bargaining!G71</f>
        <v>1126233.78</v>
      </c>
      <c r="H71" s="31">
        <f t="shared" si="17"/>
        <v>0.19114698358553556</v>
      </c>
      <c r="I71" s="30">
        <f>+[1]Officers!I71+'[1]Non Bargaining'!I71+[1]Bargaining!I71</f>
        <v>81711.290000000008</v>
      </c>
      <c r="J71" s="31">
        <f t="shared" si="18"/>
        <v>1.3868227792264352E-2</v>
      </c>
      <c r="K71" s="30">
        <f>+[1]Officers!K71+'[1]Non Bargaining'!K71+[1]Bargaining!K71</f>
        <v>5891977.7799999993</v>
      </c>
    </row>
    <row r="72" spans="1:12" hidden="1" x14ac:dyDescent="0.35">
      <c r="A72" s="28">
        <f>[1]Officers!A72</f>
        <v>38169</v>
      </c>
      <c r="B72" s="38"/>
      <c r="C72" s="30">
        <f>+[1]Officers!C72+'[1]Non Bargaining'!C72+[1]Bargaining!C72</f>
        <v>4314327.5600000005</v>
      </c>
      <c r="D72" s="31">
        <f t="shared" si="15"/>
        <v>0.63317795850441494</v>
      </c>
      <c r="E72" s="30">
        <f>+[1]Officers!E72+'[1]Non Bargaining'!E72+[1]Bargaining!E72</f>
        <v>967275.90999999992</v>
      </c>
      <c r="F72" s="31">
        <f t="shared" si="16"/>
        <v>0.14195903706585969</v>
      </c>
      <c r="G72">
        <f>+[1]Officers!G72+'[1]Non Bargaining'!G72+[1]Bargaining!G72</f>
        <v>1433219.1300000001</v>
      </c>
      <c r="H72" s="31">
        <f t="shared" si="17"/>
        <v>0.21034164657235102</v>
      </c>
      <c r="I72" s="30">
        <f>+[1]Officers!I72+'[1]Non Bargaining'!I72+[1]Bargaining!I72</f>
        <v>98945.16</v>
      </c>
      <c r="J72" s="31">
        <f t="shared" si="18"/>
        <v>1.4521357857374345E-2</v>
      </c>
      <c r="K72" s="30">
        <f>+[1]Officers!K72+'[1]Non Bargaining'!K72+[1]Bargaining!K72</f>
        <v>6813767.7600000007</v>
      </c>
    </row>
    <row r="73" spans="1:12" hidden="1" x14ac:dyDescent="0.35">
      <c r="A73" s="28">
        <f>[1]Officers!A73</f>
        <v>38200</v>
      </c>
      <c r="B73" s="38"/>
      <c r="C73" s="30">
        <f>+[1]Officers!C73+'[1]Non Bargaining'!C73+[1]Bargaining!C73</f>
        <v>3840394.77</v>
      </c>
      <c r="D73" s="31">
        <f t="shared" si="15"/>
        <v>0.62834872190147084</v>
      </c>
      <c r="E73" s="30">
        <f>+[1]Officers!E73+'[1]Non Bargaining'!E73+[1]Bargaining!E73</f>
        <v>867344.4</v>
      </c>
      <c r="F73" s="31">
        <f t="shared" si="16"/>
        <v>0.14191112576387507</v>
      </c>
      <c r="G73">
        <f>+[1]Officers!G73+'[1]Non Bargaining'!G73+[1]Bargaining!G73</f>
        <v>1321538.92</v>
      </c>
      <c r="H73" s="31">
        <f t="shared" si="17"/>
        <v>0.21622446156103114</v>
      </c>
      <c r="I73" s="30">
        <f>+[1]Officers!I73+'[1]Non Bargaining'!I73+[1]Bargaining!I73</f>
        <v>82606.34</v>
      </c>
      <c r="J73" s="31">
        <f t="shared" si="18"/>
        <v>1.3515690773622822E-2</v>
      </c>
      <c r="K73" s="30">
        <f>+[1]Officers!K73+'[1]Non Bargaining'!K73+[1]Bargaining!K73</f>
        <v>6111884.4300000006</v>
      </c>
    </row>
    <row r="74" spans="1:12" hidden="1" x14ac:dyDescent="0.35">
      <c r="A74" s="28">
        <f>[1]Officers!A74</f>
        <v>38231</v>
      </c>
      <c r="B74" s="38"/>
      <c r="C74" s="30">
        <f>+[1]Officers!C74+'[1]Non Bargaining'!C74+[1]Bargaining!C74</f>
        <v>4075706.13</v>
      </c>
      <c r="D74" s="31">
        <f t="shared" si="15"/>
        <v>0.61610085287173688</v>
      </c>
      <c r="E74" s="30">
        <f>+[1]Officers!E74+'[1]Non Bargaining'!E74+[1]Bargaining!E74</f>
        <v>915313.5</v>
      </c>
      <c r="F74" s="31">
        <f t="shared" si="16"/>
        <v>0.13836263214468178</v>
      </c>
      <c r="G74">
        <f>+[1]Officers!G74+'[1]Non Bargaining'!G74+[1]Bargaining!G74</f>
        <v>1525713.0599999998</v>
      </c>
      <c r="H74" s="31">
        <f t="shared" si="17"/>
        <v>0.23063319275758173</v>
      </c>
      <c r="I74" s="30">
        <f>+[1]Officers!I74+'[1]Non Bargaining'!I74+[1]Bargaining!I74</f>
        <v>98590.290000000008</v>
      </c>
      <c r="J74" s="31">
        <f t="shared" si="18"/>
        <v>1.4903322225999617E-2</v>
      </c>
      <c r="K74" s="30">
        <f>+[1]Officers!K74+'[1]Non Bargaining'!K74+[1]Bargaining!K74</f>
        <v>6615322.9799999995</v>
      </c>
    </row>
    <row r="75" spans="1:12" hidden="1" x14ac:dyDescent="0.35">
      <c r="A75" s="28">
        <f>[1]Officers!A75</f>
        <v>38261</v>
      </c>
      <c r="B75" s="38"/>
      <c r="C75" s="30">
        <f>+[1]Officers!C75+'[1]Non Bargaining'!C75+[1]Bargaining!C75</f>
        <v>4031248.2199999997</v>
      </c>
      <c r="D75" s="31">
        <f t="shared" si="15"/>
        <v>0.62516621015439655</v>
      </c>
      <c r="E75" s="30">
        <f>+[1]Officers!E75+'[1]Non Bargaining'!E75+[1]Bargaining!E75</f>
        <v>847788.32</v>
      </c>
      <c r="F75" s="31">
        <f t="shared" si="16"/>
        <v>0.13147506233877179</v>
      </c>
      <c r="G75">
        <f>+[1]Officers!G75+'[1]Non Bargaining'!G75+[1]Bargaining!G75</f>
        <v>1484255.59</v>
      </c>
      <c r="H75" s="31">
        <f t="shared" si="17"/>
        <v>0.23017844386193068</v>
      </c>
      <c r="I75" s="30">
        <f>+[1]Officers!I75+'[1]Non Bargaining'!I75+[1]Bargaining!I75</f>
        <v>84990.19</v>
      </c>
      <c r="J75" s="31">
        <f t="shared" si="18"/>
        <v>1.3180283644900957E-2</v>
      </c>
      <c r="K75" s="30">
        <f>+[1]Officers!K75+'[1]Non Bargaining'!K75+[1]Bargaining!K75</f>
        <v>6448282.3200000003</v>
      </c>
    </row>
    <row r="76" spans="1:12" hidden="1" x14ac:dyDescent="0.35">
      <c r="A76" s="28">
        <f>[1]Officers!A76</f>
        <v>38292</v>
      </c>
      <c r="B76" s="38"/>
      <c r="C76" s="30">
        <f>+[1]Officers!C76+'[1]Non Bargaining'!C76+[1]Bargaining!C76</f>
        <v>4047713.86</v>
      </c>
      <c r="D76" s="31">
        <f t="shared" si="15"/>
        <v>0.64275113949508267</v>
      </c>
      <c r="E76" s="30">
        <f>+[1]Officers!E76+'[1]Non Bargaining'!E76+[1]Bargaining!E76</f>
        <v>881246.88</v>
      </c>
      <c r="F76" s="31">
        <f t="shared" si="16"/>
        <v>0.1399363828293155</v>
      </c>
      <c r="G76">
        <f>+[1]Officers!G76+'[1]Non Bargaining'!G76+[1]Bargaining!G76</f>
        <v>1271113.56</v>
      </c>
      <c r="H76" s="31">
        <f t="shared" si="17"/>
        <v>0.20184472454721666</v>
      </c>
      <c r="I76" s="30">
        <f>+[1]Officers!I76+'[1]Non Bargaining'!I76+[1]Bargaining!I76</f>
        <v>97407.900000000009</v>
      </c>
      <c r="J76" s="31">
        <f t="shared" si="18"/>
        <v>1.5467753128385183E-2</v>
      </c>
      <c r="K76" s="30">
        <f>+[1]Officers!K76+'[1]Non Bargaining'!K76+[1]Bargaining!K76</f>
        <v>6297482.2000000002</v>
      </c>
    </row>
    <row r="77" spans="1:12" hidden="1" x14ac:dyDescent="0.35">
      <c r="A77" s="28">
        <f>[1]Officers!A77</f>
        <v>38322</v>
      </c>
      <c r="B77" s="38"/>
      <c r="C77" s="30">
        <f>+[1]Officers!C77+'[1]Non Bargaining'!C77+[1]Bargaining!C77</f>
        <v>4242598.91</v>
      </c>
      <c r="D77" s="31">
        <f t="shared" si="15"/>
        <v>0.62432903539548479</v>
      </c>
      <c r="E77" s="30">
        <f>+[1]Officers!E77+'[1]Non Bargaining'!E77+[1]Bargaining!E77</f>
        <v>1014534.72</v>
      </c>
      <c r="F77" s="31">
        <f t="shared" si="16"/>
        <v>0.14929610282505545</v>
      </c>
      <c r="G77">
        <f>+[1]Officers!G77+'[1]Non Bargaining'!G77+[1]Bargaining!G77</f>
        <v>1444921.05</v>
      </c>
      <c r="H77" s="31">
        <f t="shared" si="17"/>
        <v>0.21263055605912343</v>
      </c>
      <c r="I77" s="30">
        <f>+[1]Officers!I77+'[1]Non Bargaining'!I77+[1]Bargaining!I77</f>
        <v>93398.790000000008</v>
      </c>
      <c r="J77" s="31">
        <f t="shared" si="18"/>
        <v>1.3744305720336277E-2</v>
      </c>
      <c r="K77" s="30">
        <f>+[1]Officers!K77+'[1]Non Bargaining'!K77+[1]Bargaining!K77</f>
        <v>6795453.4700000007</v>
      </c>
    </row>
    <row r="78" spans="1:12" hidden="1" x14ac:dyDescent="0.35">
      <c r="A78" s="28">
        <f>[1]Officers!A78</f>
        <v>38353</v>
      </c>
      <c r="B78" s="38"/>
      <c r="C78" s="30">
        <f>+[1]Officers!C78+'[1]Non Bargaining'!C78+[1]Bargaining!C78</f>
        <v>4076729.1799999997</v>
      </c>
      <c r="D78" s="31">
        <f t="shared" si="15"/>
        <v>0.64616909300708469</v>
      </c>
      <c r="E78" s="30">
        <f>+[1]Officers!E78+'[1]Non Bargaining'!E78+[1]Bargaining!E78</f>
        <v>914951.23</v>
      </c>
      <c r="F78" s="31">
        <f t="shared" si="16"/>
        <v>0.14502145723469828</v>
      </c>
      <c r="G78">
        <f>+[1]Officers!G78+'[1]Non Bargaining'!G78+[1]Bargaining!G78</f>
        <v>1186359.8600000001</v>
      </c>
      <c r="H78" s="31">
        <f t="shared" si="17"/>
        <v>0.18804022559973241</v>
      </c>
      <c r="I78" s="30">
        <f>+[1]Officers!I78+'[1]Non Bargaining'!I78+[1]Bargaining!I78</f>
        <v>131034.59</v>
      </c>
      <c r="J78" s="31">
        <f t="shared" si="18"/>
        <v>2.0769224158484628E-2</v>
      </c>
      <c r="K78" s="30">
        <f>+[1]Officers!K78+'[1]Non Bargaining'!K78+[1]Bargaining!K78</f>
        <v>6309074.8599999994</v>
      </c>
    </row>
    <row r="79" spans="1:12" hidden="1" x14ac:dyDescent="0.35">
      <c r="A79" s="28">
        <f>[1]Officers!A79</f>
        <v>38384</v>
      </c>
      <c r="B79" s="38"/>
      <c r="C79" s="30">
        <f>+[1]Officers!C79+'[1]Non Bargaining'!C79+[1]Bargaining!C79</f>
        <v>3969435.93</v>
      </c>
      <c r="D79" s="31">
        <f t="shared" si="15"/>
        <v>0.64615259486137522</v>
      </c>
      <c r="E79" s="30">
        <f>+[1]Officers!E79+'[1]Non Bargaining'!E79+[1]Bargaining!E79</f>
        <v>880098.92999999993</v>
      </c>
      <c r="F79" s="31">
        <f t="shared" si="16"/>
        <v>0.14326423637582678</v>
      </c>
      <c r="G79">
        <f>+[1]Officers!G79+'[1]Non Bargaining'!G79+[1]Bargaining!G79</f>
        <v>1216459.3799999999</v>
      </c>
      <c r="H79" s="31">
        <f t="shared" si="17"/>
        <v>0.19801765258129753</v>
      </c>
      <c r="I79" s="30">
        <f>+[1]Officers!I79+'[1]Non Bargaining'!I79+[1]Bargaining!I79</f>
        <v>77192.31</v>
      </c>
      <c r="J79" s="31">
        <f t="shared" si="18"/>
        <v>1.2565516181500298E-2</v>
      </c>
      <c r="K79" s="30">
        <f>+[1]Officers!K79+'[1]Non Bargaining'!K79+[1]Bargaining!K79</f>
        <v>6143186.5500000007</v>
      </c>
    </row>
    <row r="80" spans="1:12" hidden="1" x14ac:dyDescent="0.35">
      <c r="A80" s="28">
        <f>[1]Officers!A80</f>
        <v>38412</v>
      </c>
      <c r="B80" s="38"/>
      <c r="C80" s="30">
        <f>+[1]Officers!C80+'[1]Non Bargaining'!C80+[1]Bargaining!C80</f>
        <v>4113994.05</v>
      </c>
      <c r="D80" s="31">
        <f t="shared" si="15"/>
        <v>0.62801755601955611</v>
      </c>
      <c r="E80" s="30">
        <f>+[1]Officers!E80+'[1]Non Bargaining'!E80+[1]Bargaining!E80</f>
        <v>1033614.6</v>
      </c>
      <c r="F80" s="31">
        <f t="shared" si="16"/>
        <v>0.15778538011209109</v>
      </c>
      <c r="G80">
        <f>+[1]Officers!G80+'[1]Non Bargaining'!G80+[1]Bargaining!G80</f>
        <v>1306115.48</v>
      </c>
      <c r="H80" s="31">
        <f t="shared" si="17"/>
        <v>0.19938372337434698</v>
      </c>
      <c r="I80" s="30">
        <f>+[1]Officers!I80+'[1]Non Bargaining'!I80+[1]Bargaining!I80</f>
        <v>97038.68</v>
      </c>
      <c r="J80" s="31">
        <f t="shared" si="18"/>
        <v>1.4813340494005765E-2</v>
      </c>
      <c r="K80" s="30">
        <f>+[1]Officers!K80+'[1]Non Bargaining'!K80+[1]Bargaining!K80</f>
        <v>6550762.8100000005</v>
      </c>
    </row>
    <row r="81" spans="1:11" hidden="1" x14ac:dyDescent="0.35">
      <c r="A81" s="28">
        <f>[1]Officers!A81</f>
        <v>38443</v>
      </c>
      <c r="B81" s="38"/>
      <c r="C81" s="30">
        <f>+[1]Officers!C81+'[1]Non Bargaining'!C81+[1]Bargaining!C81</f>
        <v>4119964.73</v>
      </c>
      <c r="D81" s="31">
        <f t="shared" si="15"/>
        <v>0.63423554419730555</v>
      </c>
      <c r="E81" s="30">
        <f>+[1]Officers!E81+'[1]Non Bargaining'!E81+[1]Bargaining!E81</f>
        <v>964206.87000000011</v>
      </c>
      <c r="F81" s="31">
        <f t="shared" si="16"/>
        <v>0.14843191847257167</v>
      </c>
      <c r="G81">
        <f>+[1]Officers!G81+'[1]Non Bargaining'!G81+[1]Bargaining!G81</f>
        <v>1317321.3299999998</v>
      </c>
      <c r="H81" s="31">
        <f t="shared" si="17"/>
        <v>0.20279105899415509</v>
      </c>
      <c r="I81" s="30">
        <f>+[1]Officers!I81+'[1]Non Bargaining'!I81+[1]Bargaining!I81</f>
        <v>94460.76999999999</v>
      </c>
      <c r="J81" s="31">
        <f t="shared" si="18"/>
        <v>1.454147833596782E-2</v>
      </c>
      <c r="K81" s="30">
        <f>+[1]Officers!K81+'[1]Non Bargaining'!K81+[1]Bargaining!K81</f>
        <v>6495953.6999999993</v>
      </c>
    </row>
    <row r="82" spans="1:11" hidden="1" x14ac:dyDescent="0.35">
      <c r="A82" s="28">
        <f>[1]Officers!A82</f>
        <v>38473</v>
      </c>
      <c r="B82" s="38"/>
      <c r="C82" s="30">
        <f>+[1]Officers!C82+'[1]Non Bargaining'!C82+[1]Bargaining!C82</f>
        <v>4012529.9800000004</v>
      </c>
      <c r="D82" s="31">
        <f t="shared" si="15"/>
        <v>0.62514814615022796</v>
      </c>
      <c r="E82" s="30">
        <f>+[1]Officers!E82+'[1]Non Bargaining'!E82+[1]Bargaining!E82</f>
        <v>981943.82000000007</v>
      </c>
      <c r="F82" s="31">
        <f t="shared" si="16"/>
        <v>0.15298586222567567</v>
      </c>
      <c r="G82">
        <f>+[1]Officers!G82+'[1]Non Bargaining'!G82+[1]Bargaining!G82</f>
        <v>1345543.3099999998</v>
      </c>
      <c r="H82" s="31">
        <f t="shared" si="17"/>
        <v>0.20963429806232659</v>
      </c>
      <c r="I82" s="30">
        <f>+[1]Officers!I82+'[1]Non Bargaining'!I82+[1]Bargaining!I82</f>
        <v>78509.45</v>
      </c>
      <c r="J82" s="31">
        <f t="shared" si="18"/>
        <v>1.2231693561769726E-2</v>
      </c>
      <c r="K82" s="30">
        <f>+[1]Officers!K82+'[1]Non Bargaining'!K82+[1]Bargaining!K82</f>
        <v>6418526.5600000005</v>
      </c>
    </row>
    <row r="83" spans="1:11" hidden="1" x14ac:dyDescent="0.35">
      <c r="A83" s="28">
        <f>[1]Officers!A83</f>
        <v>38504</v>
      </c>
      <c r="B83" s="38"/>
      <c r="C83" s="30">
        <f>+[1]Officers!C83+'[1]Non Bargaining'!C83+[1]Bargaining!C83</f>
        <v>4731647.4700000007</v>
      </c>
      <c r="D83" s="31">
        <f t="shared" si="15"/>
        <v>0.65678790492649897</v>
      </c>
      <c r="E83" s="30">
        <f>+[1]Officers!E83+'[1]Non Bargaining'!E83+[1]Bargaining!E83</f>
        <v>967260.73</v>
      </c>
      <c r="F83" s="31">
        <f t="shared" si="16"/>
        <v>0.13426299241485457</v>
      </c>
      <c r="G83">
        <f>+[1]Officers!G83+'[1]Non Bargaining'!G83+[1]Bargaining!G83</f>
        <v>1416581.61</v>
      </c>
      <c r="H83" s="31">
        <f t="shared" si="17"/>
        <v>0.19663207660508714</v>
      </c>
      <c r="I83" s="30">
        <f>+[1]Officers!I83+'[1]Non Bargaining'!I83+[1]Bargaining!I83</f>
        <v>88734.62</v>
      </c>
      <c r="J83" s="31">
        <f t="shared" si="18"/>
        <v>1.2317026053559523E-2</v>
      </c>
      <c r="K83" s="30">
        <f>+[1]Officers!K83+'[1]Non Bargaining'!K83+[1]Bargaining!K83</f>
        <v>7204224.4299999997</v>
      </c>
    </row>
    <row r="84" spans="1:11" hidden="1" x14ac:dyDescent="0.35">
      <c r="A84" s="28">
        <f>[1]Officers!A84</f>
        <v>38534</v>
      </c>
      <c r="B84" s="38"/>
      <c r="C84" s="30">
        <f>+[1]Officers!C84+'[1]Non Bargaining'!C84+[1]Bargaining!C84</f>
        <v>4126971.33</v>
      </c>
      <c r="D84" s="31">
        <f t="shared" si="15"/>
        <v>0.63748979686784824</v>
      </c>
      <c r="E84" s="30">
        <f>+[1]Officers!E84+'[1]Non Bargaining'!E84+[1]Bargaining!E84</f>
        <v>970756.12000000011</v>
      </c>
      <c r="F84" s="31">
        <f t="shared" si="16"/>
        <v>0.14995188293373013</v>
      </c>
      <c r="G84">
        <f>+[1]Officers!G84+'[1]Non Bargaining'!G84+[1]Bargaining!G84</f>
        <v>1275546.3199999998</v>
      </c>
      <c r="H84" s="31">
        <f t="shared" si="17"/>
        <v>0.19703256926486359</v>
      </c>
      <c r="I84" s="30">
        <f>+[1]Officers!I84+'[1]Non Bargaining'!I84+[1]Bargaining!I84</f>
        <v>100510.36</v>
      </c>
      <c r="J84" s="31">
        <f t="shared" si="18"/>
        <v>1.5525750933557927E-2</v>
      </c>
      <c r="K84" s="30">
        <f>+[1]Officers!K84+'[1]Non Bargaining'!K84+[1]Bargaining!K84</f>
        <v>6473784.1300000008</v>
      </c>
    </row>
    <row r="85" spans="1:11" hidden="1" x14ac:dyDescent="0.35">
      <c r="A85" s="28">
        <f>[1]Officers!A85</f>
        <v>38565</v>
      </c>
      <c r="B85" s="38"/>
      <c r="C85" s="30">
        <f>+[1]Officers!C85+'[1]Non Bargaining'!C85+[1]Bargaining!C85</f>
        <v>4134613.85</v>
      </c>
      <c r="D85" s="31">
        <f t="shared" si="15"/>
        <v>0.6299985588370316</v>
      </c>
      <c r="E85" s="30">
        <f>+[1]Officers!E85+'[1]Non Bargaining'!E85+[1]Bargaining!E85</f>
        <v>926501.59000000008</v>
      </c>
      <c r="F85" s="31">
        <f t="shared" si="16"/>
        <v>0.141172715914019</v>
      </c>
      <c r="G85">
        <f>+[1]Officers!G85+'[1]Non Bargaining'!G85+[1]Bargaining!G85</f>
        <v>1410780.75</v>
      </c>
      <c r="H85" s="31">
        <f t="shared" si="17"/>
        <v>0.21496320371853506</v>
      </c>
      <c r="I85" s="30">
        <f>+[1]Officers!I85+'[1]Non Bargaining'!I85+[1]Bargaining!I85</f>
        <v>90997.950000000012</v>
      </c>
      <c r="J85" s="31">
        <f t="shared" si="18"/>
        <v>1.3865521530414324E-2</v>
      </c>
      <c r="K85" s="30">
        <f>+[1]Officers!K85+'[1]Non Bargaining'!K85+[1]Bargaining!K85</f>
        <v>6562894.1400000006</v>
      </c>
    </row>
    <row r="86" spans="1:11" hidden="1" x14ac:dyDescent="0.35">
      <c r="A86" s="28">
        <f>[1]Officers!A86</f>
        <v>38596</v>
      </c>
      <c r="B86" s="38"/>
      <c r="C86" s="30">
        <f>+[1]Officers!C86+'[1]Non Bargaining'!C86+[1]Bargaining!C86</f>
        <v>4143324.9299999997</v>
      </c>
      <c r="D86" s="31">
        <f t="shared" si="15"/>
        <v>0.62694885701032244</v>
      </c>
      <c r="E86" s="30">
        <f>+[1]Officers!E86+'[1]Non Bargaining'!E86+[1]Bargaining!E86</f>
        <v>927560.32000000007</v>
      </c>
      <c r="F86" s="31">
        <f t="shared" si="16"/>
        <v>0.14035415813553609</v>
      </c>
      <c r="G86">
        <f>+[1]Officers!G86+'[1]Non Bargaining'!G86+[1]Bargaining!G86</f>
        <v>1409941.49</v>
      </c>
      <c r="H86" s="31">
        <f t="shared" si="17"/>
        <v>0.21334585641752482</v>
      </c>
      <c r="I86" s="30">
        <f>+[1]Officers!I86+'[1]Non Bargaining'!I86+[1]Bargaining!I86</f>
        <v>127886.05</v>
      </c>
      <c r="J86" s="31">
        <f t="shared" si="18"/>
        <v>1.9351128436616471E-2</v>
      </c>
      <c r="K86" s="30">
        <f>+[1]Officers!K86+'[1]Non Bargaining'!K86+[1]Bargaining!K86</f>
        <v>6608712.790000001</v>
      </c>
    </row>
    <row r="87" spans="1:11" hidden="1" x14ac:dyDescent="0.35">
      <c r="A87" s="28">
        <f>[1]Officers!A87</f>
        <v>38626</v>
      </c>
      <c r="B87" s="38"/>
      <c r="C87" s="30">
        <f>+[1]Officers!C87+'[1]Non Bargaining'!C87+[1]Bargaining!C87</f>
        <v>3998292.9699999997</v>
      </c>
      <c r="D87" s="31">
        <f t="shared" si="15"/>
        <v>0.6180023579560282</v>
      </c>
      <c r="E87" s="30">
        <f>+[1]Officers!E87+'[1]Non Bargaining'!E87+[1]Bargaining!E87</f>
        <v>932400.22</v>
      </c>
      <c r="F87" s="31">
        <f t="shared" si="16"/>
        <v>0.14411788701884931</v>
      </c>
      <c r="G87">
        <f>+[1]Officers!G87+'[1]Non Bargaining'!G87+[1]Bargaining!G87</f>
        <v>1433402.5</v>
      </c>
      <c r="H87" s="31">
        <f t="shared" si="17"/>
        <v>0.22155608194465692</v>
      </c>
      <c r="I87" s="30">
        <f>+[1]Officers!I87+'[1]Non Bargaining'!I87+[1]Bargaining!I87</f>
        <v>105609.35</v>
      </c>
      <c r="J87" s="31">
        <f t="shared" si="18"/>
        <v>1.6323673080465506E-2</v>
      </c>
      <c r="K87" s="30">
        <f>+[1]Officers!K87+'[1]Non Bargaining'!K87+[1]Bargaining!K87</f>
        <v>6469705.04</v>
      </c>
    </row>
    <row r="88" spans="1:11" hidden="1" x14ac:dyDescent="0.35">
      <c r="A88" s="28">
        <f>[1]Officers!A88</f>
        <v>38657</v>
      </c>
      <c r="B88" s="38"/>
      <c r="C88" s="30">
        <f>+[1]Officers!C88+'[1]Non Bargaining'!C88+[1]Bargaining!C88</f>
        <v>4250651.8900000006</v>
      </c>
      <c r="D88" s="31">
        <f t="shared" si="15"/>
        <v>0.64118440878665039</v>
      </c>
      <c r="E88" s="30">
        <f>+[1]Officers!E88+'[1]Non Bargaining'!E88+[1]Bargaining!E88</f>
        <v>945753.67999999993</v>
      </c>
      <c r="F88" s="31">
        <f t="shared" si="16"/>
        <v>0.14266106231733761</v>
      </c>
      <c r="G88">
        <f>+[1]Officers!G88+'[1]Non Bargaining'!G88+[1]Bargaining!G88</f>
        <v>1324011.1200000001</v>
      </c>
      <c r="H88" s="31">
        <f t="shared" si="17"/>
        <v>0.19971884529084569</v>
      </c>
      <c r="I88" s="30">
        <f>+[1]Officers!I88+'[1]Non Bargaining'!I88+[1]Bargaining!I88</f>
        <v>108958.31</v>
      </c>
      <c r="J88" s="31">
        <f t="shared" si="18"/>
        <v>1.6435683605166399E-2</v>
      </c>
      <c r="K88" s="30">
        <f>+[1]Officers!K88+'[1]Non Bargaining'!K88+[1]Bargaining!K88</f>
        <v>6629375</v>
      </c>
    </row>
    <row r="89" spans="1:11" hidden="1" x14ac:dyDescent="0.35">
      <c r="A89" s="28">
        <f>[1]Officers!A89</f>
        <v>38687</v>
      </c>
      <c r="B89" s="38"/>
      <c r="C89" s="30">
        <f>+[1]Officers!C89+'[1]Non Bargaining'!C89+[1]Bargaining!C89</f>
        <v>5184169.04</v>
      </c>
      <c r="D89" s="31">
        <f t="shared" si="15"/>
        <v>0.69626766352076086</v>
      </c>
      <c r="E89" s="30">
        <f>+[1]Officers!E89+'[1]Non Bargaining'!E89+[1]Bargaining!E89</f>
        <v>964236.97</v>
      </c>
      <c r="F89" s="31">
        <f t="shared" si="16"/>
        <v>0.12950330458017589</v>
      </c>
      <c r="G89">
        <f>+[1]Officers!G89+'[1]Non Bargaining'!G89+[1]Bargaining!G89</f>
        <v>791222.4800000001</v>
      </c>
      <c r="H89" s="31">
        <f t="shared" si="17"/>
        <v>0.10626633183139839</v>
      </c>
      <c r="I89" s="30">
        <f>+[1]Officers!I89+'[1]Non Bargaining'!I89+[1]Bargaining!I89</f>
        <v>506026.83999999997</v>
      </c>
      <c r="J89" s="31">
        <f t="shared" si="18"/>
        <v>6.7962700067664819E-2</v>
      </c>
      <c r="K89" s="30">
        <f>+[1]Officers!K89+'[1]Non Bargaining'!K89+[1]Bargaining!K89</f>
        <v>7445655.3300000001</v>
      </c>
    </row>
    <row r="90" spans="1:11" hidden="1" x14ac:dyDescent="0.35">
      <c r="A90" s="28">
        <f>[1]Officers!A90</f>
        <v>38718</v>
      </c>
      <c r="B90" s="38"/>
      <c r="C90" s="30">
        <f>+[1]Officers!C90+'[1]Non Bargaining'!C90+[1]Bargaining!C90</f>
        <v>4270831.78</v>
      </c>
      <c r="D90" s="31">
        <f t="shared" si="15"/>
        <v>0.65060561932368033</v>
      </c>
      <c r="E90" s="30">
        <f>+[1]Officers!E90+'[1]Non Bargaining'!E90+[1]Bargaining!E90</f>
        <v>908144.58000000007</v>
      </c>
      <c r="F90" s="31">
        <f t="shared" si="16"/>
        <v>0.13834400354357754</v>
      </c>
      <c r="G90">
        <f>+[1]Officers!G90+'[1]Non Bargaining'!G90+[1]Bargaining!G90</f>
        <v>1266165.33</v>
      </c>
      <c r="H90" s="31">
        <f t="shared" si="17"/>
        <v>0.19288380370037009</v>
      </c>
      <c r="I90" s="30">
        <f>+[1]Officers!I90+'[1]Non Bargaining'!I90+[1]Bargaining!I90</f>
        <v>119252.55</v>
      </c>
      <c r="J90" s="31">
        <f t="shared" si="18"/>
        <v>1.8166573432372032E-2</v>
      </c>
      <c r="K90" s="30">
        <f>+[1]Officers!K90+'[1]Non Bargaining'!K90+[1]Bargaining!K90</f>
        <v>6564394.2400000002</v>
      </c>
    </row>
    <row r="91" spans="1:11" hidden="1" x14ac:dyDescent="0.35">
      <c r="A91" s="28">
        <f>[1]Officers!A91</f>
        <v>38749</v>
      </c>
      <c r="B91" s="38"/>
      <c r="C91" s="30">
        <f>+[1]Officers!C91+'[1]Non Bargaining'!C91+[1]Bargaining!C91</f>
        <v>4128931.3800000004</v>
      </c>
      <c r="D91" s="31">
        <f t="shared" si="15"/>
        <v>0.6595825387526677</v>
      </c>
      <c r="E91" s="30">
        <f>+[1]Officers!E91+'[1]Non Bargaining'!E91+[1]Bargaining!E91</f>
        <v>974770.51</v>
      </c>
      <c r="F91" s="31">
        <f t="shared" si="16"/>
        <v>0.15571622497805537</v>
      </c>
      <c r="G91">
        <f>+[1]Officers!G91+'[1]Non Bargaining'!G91+[1]Bargaining!G91</f>
        <v>1045155.36</v>
      </c>
      <c r="H91" s="31">
        <f t="shared" si="17"/>
        <v>0.16695996186300346</v>
      </c>
      <c r="I91" s="30">
        <f>+[1]Officers!I91+'[1]Non Bargaining'!I91+[1]Bargaining!I91</f>
        <v>111058.89</v>
      </c>
      <c r="J91" s="31">
        <f t="shared" si="18"/>
        <v>1.7741274406273433E-2</v>
      </c>
      <c r="K91" s="30">
        <f>+[1]Officers!K91+'[1]Non Bargaining'!K91+[1]Bargaining!K91</f>
        <v>6259916.1400000006</v>
      </c>
    </row>
    <row r="92" spans="1:11" hidden="1" x14ac:dyDescent="0.35">
      <c r="A92" s="28">
        <f>[1]Officers!A92</f>
        <v>38777</v>
      </c>
      <c r="B92" s="38"/>
      <c r="C92" s="30">
        <f>+[1]Officers!C92+'[1]Non Bargaining'!C92+[1]Bargaining!C92</f>
        <v>4259962.22</v>
      </c>
      <c r="D92" s="31">
        <f t="shared" si="15"/>
        <v>0.6505131985366206</v>
      </c>
      <c r="E92" s="30">
        <f>+[1]Officers!E92+'[1]Non Bargaining'!E92+[1]Bargaining!E92</f>
        <v>967886.4</v>
      </c>
      <c r="F92" s="31">
        <f t="shared" si="16"/>
        <v>0.14780010839722776</v>
      </c>
      <c r="G92">
        <f>+[1]Officers!G92+'[1]Non Bargaining'!G92+[1]Bargaining!G92</f>
        <v>1204158.08</v>
      </c>
      <c r="H92" s="31">
        <f t="shared" si="17"/>
        <v>0.18387973500960203</v>
      </c>
      <c r="I92" s="30">
        <f>+[1]Officers!I92+'[1]Non Bargaining'!I92+[1]Bargaining!I92</f>
        <v>116610.96</v>
      </c>
      <c r="J92" s="31">
        <f t="shared" si="18"/>
        <v>1.7806958056549603E-2</v>
      </c>
      <c r="K92" s="30">
        <f>+[1]Officers!K92+'[1]Non Bargaining'!K92+[1]Bargaining!K92</f>
        <v>6548617.6600000001</v>
      </c>
    </row>
    <row r="93" spans="1:11" hidden="1" x14ac:dyDescent="0.35">
      <c r="A93" s="28">
        <f>[1]Officers!A93</f>
        <v>38808</v>
      </c>
      <c r="B93" s="38"/>
      <c r="C93" s="30">
        <f>+[1]Officers!C93+'[1]Non Bargaining'!C93+[1]Bargaining!C93</f>
        <v>4108943.1799999997</v>
      </c>
      <c r="D93" s="31">
        <f t="shared" si="15"/>
        <v>0.66655983284881548</v>
      </c>
      <c r="E93" s="30">
        <f>+[1]Officers!E93+'[1]Non Bargaining'!E93+[1]Bargaining!E93</f>
        <v>901960.53</v>
      </c>
      <c r="F93" s="31">
        <f t="shared" si="16"/>
        <v>0.1463175891648687</v>
      </c>
      <c r="G93">
        <f>+[1]Officers!G93+'[1]Non Bargaining'!G93+[1]Bargaining!G93</f>
        <v>1029130.01</v>
      </c>
      <c r="H93" s="31">
        <f t="shared" si="17"/>
        <v>0.16694724102884767</v>
      </c>
      <c r="I93" s="30">
        <f>+[1]Officers!I93+'[1]Non Bargaining'!I93+[1]Bargaining!I93</f>
        <v>124368.90000000001</v>
      </c>
      <c r="J93" s="31">
        <f t="shared" si="18"/>
        <v>2.0175336957468235E-2</v>
      </c>
      <c r="K93" s="30">
        <f>+[1]Officers!K93+'[1]Non Bargaining'!K93+[1]Bargaining!K93</f>
        <v>6164402.6199999992</v>
      </c>
    </row>
    <row r="94" spans="1:11" hidden="1" x14ac:dyDescent="0.35">
      <c r="A94" s="28">
        <f>[1]Officers!A94</f>
        <v>38838</v>
      </c>
      <c r="B94" s="38"/>
      <c r="C94" s="30">
        <f>+[1]Officers!C94+'[1]Non Bargaining'!C94+[1]Bargaining!C94</f>
        <v>4074453.13</v>
      </c>
      <c r="D94" s="31">
        <f t="shared" si="15"/>
        <v>0.62103441056284536</v>
      </c>
      <c r="E94" s="30">
        <f>+[1]Officers!E94+'[1]Non Bargaining'!E94+[1]Bargaining!E94</f>
        <v>963547.58000000007</v>
      </c>
      <c r="F94" s="31">
        <f t="shared" si="16"/>
        <v>0.14686540360191996</v>
      </c>
      <c r="G94">
        <f>+[1]Officers!G94+'[1]Non Bargaining'!G94+[1]Bargaining!G94</f>
        <v>1401777.26</v>
      </c>
      <c r="H94" s="31">
        <f t="shared" si="17"/>
        <v>0.21366104520743387</v>
      </c>
      <c r="I94" s="30">
        <f>+[1]Officers!I94+'[1]Non Bargaining'!I94+[1]Bargaining!I94</f>
        <v>120974.64</v>
      </c>
      <c r="J94" s="31">
        <f t="shared" si="18"/>
        <v>1.8439140627800624E-2</v>
      </c>
      <c r="K94" s="30">
        <f>+[1]Officers!K94+'[1]Non Bargaining'!K94+[1]Bargaining!K94</f>
        <v>6560752.6100000013</v>
      </c>
    </row>
    <row r="95" spans="1:11" hidden="1" x14ac:dyDescent="0.35">
      <c r="A95" s="28">
        <f>[1]Officers!A95</f>
        <v>38869</v>
      </c>
      <c r="B95" s="38"/>
      <c r="C95" s="30">
        <f>+[1]Officers!C95+'[1]Non Bargaining'!C95+[1]Bargaining!C95</f>
        <v>4106930.63</v>
      </c>
      <c r="D95" s="31">
        <f t="shared" si="15"/>
        <v>0.6245210411429124</v>
      </c>
      <c r="E95" s="30">
        <f>+[1]Officers!E95+'[1]Non Bargaining'!E95+[1]Bargaining!E95</f>
        <v>928571.03</v>
      </c>
      <c r="F95" s="31">
        <f t="shared" si="16"/>
        <v>0.14120329722509742</v>
      </c>
      <c r="G95">
        <f>+[1]Officers!G95+'[1]Non Bargaining'!G95+[1]Bargaining!G95</f>
        <v>1311007.19</v>
      </c>
      <c r="H95" s="31">
        <f t="shared" si="17"/>
        <v>0.1993585110164483</v>
      </c>
      <c r="I95" s="30">
        <f>+[1]Officers!I95+'[1]Non Bargaining'!I95+[1]Bargaining!I95</f>
        <v>229619.66999999998</v>
      </c>
      <c r="J95" s="31">
        <f t="shared" si="18"/>
        <v>3.4917150615541799E-2</v>
      </c>
      <c r="K95" s="30">
        <f>+[1]Officers!K95+'[1]Non Bargaining'!K95+[1]Bargaining!K95</f>
        <v>6576128.5200000005</v>
      </c>
    </row>
    <row r="96" spans="1:11" hidden="1" x14ac:dyDescent="0.35">
      <c r="A96" s="28">
        <f>[1]Officers!A96</f>
        <v>38899</v>
      </c>
      <c r="B96" s="38"/>
      <c r="C96" s="30">
        <f>+[1]Officers!C96+'[1]Non Bargaining'!C96+[1]Bargaining!C96</f>
        <v>3860095.53</v>
      </c>
      <c r="D96" s="31">
        <f t="shared" si="15"/>
        <v>0.62388577707339188</v>
      </c>
      <c r="E96" s="30">
        <f>+[1]Officers!E96+'[1]Non Bargaining'!E96+[1]Bargaining!E96</f>
        <v>949136.12</v>
      </c>
      <c r="F96" s="31">
        <f t="shared" si="16"/>
        <v>0.15340359355682168</v>
      </c>
      <c r="G96">
        <f>+[1]Officers!G96+'[1]Non Bargaining'!G96+[1]Bargaining!G96</f>
        <v>1263874.1599999999</v>
      </c>
      <c r="H96" s="31">
        <f t="shared" si="17"/>
        <v>0.20427295291175873</v>
      </c>
      <c r="I96" s="30">
        <f>+[1]Officers!I96+'[1]Non Bargaining'!I96+[1]Bargaining!I96</f>
        <v>114077.28</v>
      </c>
      <c r="J96" s="31">
        <f t="shared" si="18"/>
        <v>1.8437676458027689E-2</v>
      </c>
      <c r="K96" s="30">
        <f>+[1]Officers!K96+'[1]Non Bargaining'!K96+[1]Bargaining!K96</f>
        <v>6187183.0899999999</v>
      </c>
    </row>
    <row r="97" spans="1:11" hidden="1" x14ac:dyDescent="0.35">
      <c r="A97" s="28">
        <f>[1]Officers!A97</f>
        <v>38930</v>
      </c>
      <c r="B97" s="38"/>
      <c r="C97" s="30">
        <f>+[1]Officers!C97+'[1]Non Bargaining'!C97+[1]Bargaining!C97</f>
        <v>3947061.4299999997</v>
      </c>
      <c r="D97" s="31">
        <f t="shared" si="15"/>
        <v>0.60898764070409972</v>
      </c>
      <c r="E97" s="30">
        <f>+[1]Officers!E97+'[1]Non Bargaining'!E97+[1]Bargaining!E97</f>
        <v>985781.57000000007</v>
      </c>
      <c r="F97" s="31">
        <f t="shared" si="16"/>
        <v>0.15209512271611222</v>
      </c>
      <c r="G97">
        <f>+[1]Officers!G97+'[1]Non Bargaining'!G97+[1]Bargaining!G97</f>
        <v>1420314.56</v>
      </c>
      <c r="H97" s="31">
        <f t="shared" si="17"/>
        <v>0.21913872593365782</v>
      </c>
      <c r="I97" s="30">
        <f>+[1]Officers!I97+'[1]Non Bargaining'!I97+[1]Bargaining!I97</f>
        <v>128191.43</v>
      </c>
      <c r="J97" s="31">
        <f t="shared" si="18"/>
        <v>1.9778510646130166E-2</v>
      </c>
      <c r="K97" s="30">
        <f>+[1]Officers!K97+'[1]Non Bargaining'!K97+[1]Bargaining!K97</f>
        <v>6481348.9900000002</v>
      </c>
    </row>
    <row r="98" spans="1:11" hidden="1" x14ac:dyDescent="0.35">
      <c r="A98" s="28">
        <f>[1]Officers!A98</f>
        <v>38961</v>
      </c>
      <c r="B98" s="38"/>
      <c r="C98" s="30">
        <f>+[1]Officers!C98+'[1]Non Bargaining'!C98+[1]Bargaining!C98</f>
        <v>3882580.51</v>
      </c>
      <c r="D98" s="31">
        <f t="shared" si="15"/>
        <v>0.62372312367126936</v>
      </c>
      <c r="E98" s="30">
        <f>+[1]Officers!E98+'[1]Non Bargaining'!E98+[1]Bargaining!E98</f>
        <v>922412.67999999993</v>
      </c>
      <c r="F98" s="31">
        <f t="shared" si="16"/>
        <v>0.14818240513023825</v>
      </c>
      <c r="G98">
        <f>+[1]Officers!G98+'[1]Non Bargaining'!G98+[1]Bargaining!G98</f>
        <v>1323841</v>
      </c>
      <c r="H98" s="31">
        <f t="shared" si="17"/>
        <v>0.21267047563788882</v>
      </c>
      <c r="I98" s="30">
        <f>+[1]Officers!I98+'[1]Non Bargaining'!I98+[1]Bargaining!I98</f>
        <v>96012</v>
      </c>
      <c r="J98" s="31">
        <f t="shared" si="18"/>
        <v>1.5423995560603563E-2</v>
      </c>
      <c r="K98" s="30">
        <f>+[1]Officers!K98+'[1]Non Bargaining'!K98+[1]Bargaining!K98</f>
        <v>6224846.1899999995</v>
      </c>
    </row>
    <row r="99" spans="1:11" hidden="1" x14ac:dyDescent="0.35">
      <c r="A99" s="28">
        <f>[1]Officers!A99</f>
        <v>38991</v>
      </c>
      <c r="B99" s="38"/>
      <c r="C99" s="30">
        <f>+[1]Officers!C99+'[1]Non Bargaining'!C99+[1]Bargaining!C99</f>
        <v>4256303.97</v>
      </c>
      <c r="D99" s="31">
        <f t="shared" si="15"/>
        <v>0.63557196364248025</v>
      </c>
      <c r="E99" s="30">
        <f>+[1]Officers!E99+'[1]Non Bargaining'!E99+[1]Bargaining!E99</f>
        <v>958608.87</v>
      </c>
      <c r="F99" s="31">
        <f t="shared" si="16"/>
        <v>0.14314412837178053</v>
      </c>
      <c r="G99">
        <f>+[1]Officers!G99+'[1]Non Bargaining'!G99+[1]Bargaining!G99</f>
        <v>1349141.81</v>
      </c>
      <c r="H99" s="31">
        <f t="shared" si="17"/>
        <v>0.20146040213708472</v>
      </c>
      <c r="I99" s="30">
        <f>+[1]Officers!I99+'[1]Non Bargaining'!I99+[1]Bargaining!I99</f>
        <v>132754.22999999998</v>
      </c>
      <c r="J99" s="31">
        <f t="shared" si="18"/>
        <v>1.9823505848654287E-2</v>
      </c>
      <c r="K99" s="30">
        <f>+[1]Officers!K99+'[1]Non Bargaining'!K99+[1]Bargaining!K99</f>
        <v>6696808.8800000008</v>
      </c>
    </row>
    <row r="100" spans="1:11" hidden="1" x14ac:dyDescent="0.35">
      <c r="A100" s="28">
        <f>[1]Officers!A100</f>
        <v>39022</v>
      </c>
      <c r="B100" s="38"/>
      <c r="C100" s="30">
        <f>+[1]Officers!C100+'[1]Non Bargaining'!C100+[1]Bargaining!C100</f>
        <v>4322026.83</v>
      </c>
      <c r="D100" s="31">
        <f t="shared" si="15"/>
        <v>0.64758466608262144</v>
      </c>
      <c r="E100" s="30">
        <f>+[1]Officers!E100+'[1]Non Bargaining'!E100+[1]Bargaining!E100</f>
        <v>913014.48</v>
      </c>
      <c r="F100" s="31">
        <f t="shared" si="16"/>
        <v>0.1368002098125333</v>
      </c>
      <c r="G100">
        <f>+[1]Officers!G100+'[1]Non Bargaining'!G100+[1]Bargaining!G100</f>
        <v>1290019.3600000001</v>
      </c>
      <c r="H100" s="31">
        <f t="shared" si="17"/>
        <v>0.19328819309659792</v>
      </c>
      <c r="I100" s="30">
        <f>+[1]Officers!I100+'[1]Non Bargaining'!I100+[1]Bargaining!I100</f>
        <v>149011.54999999999</v>
      </c>
      <c r="J100" s="31">
        <f t="shared" si="18"/>
        <v>2.232693100824731E-2</v>
      </c>
      <c r="K100" s="30">
        <f>+[1]Officers!K100+'[1]Non Bargaining'!K100+[1]Bargaining!K100</f>
        <v>6674072.2200000007</v>
      </c>
    </row>
    <row r="101" spans="1:11" hidden="1" x14ac:dyDescent="0.35">
      <c r="A101" s="28">
        <f>[1]Officers!A101</f>
        <v>39052</v>
      </c>
      <c r="B101" s="38"/>
      <c r="C101" s="30">
        <f>+[1]Officers!C101+'[1]Non Bargaining'!C101+[1]Bargaining!C101</f>
        <v>3710753.21</v>
      </c>
      <c r="D101" s="31">
        <f t="shared" si="15"/>
        <v>0.62091637670291577</v>
      </c>
      <c r="E101" s="30">
        <f>+[1]Officers!E101+'[1]Non Bargaining'!E101+[1]Bargaining!E101</f>
        <v>991319.35000000009</v>
      </c>
      <c r="F101" s="31">
        <f t="shared" si="16"/>
        <v>0.16587640948439406</v>
      </c>
      <c r="G101">
        <f>+[1]Officers!G101+'[1]Non Bargaining'!G101+[1]Bargaining!G101</f>
        <v>1144880.45</v>
      </c>
      <c r="H101" s="31">
        <f t="shared" si="17"/>
        <v>0.19157162455759316</v>
      </c>
      <c r="I101" s="30">
        <f>+[1]Officers!I101+'[1]Non Bargaining'!I101+[1]Bargaining!I101</f>
        <v>129299.75</v>
      </c>
      <c r="J101" s="31">
        <f t="shared" si="18"/>
        <v>2.1635589255097037E-2</v>
      </c>
      <c r="K101" s="30">
        <f>+[1]Officers!K101+'[1]Non Bargaining'!K101+[1]Bargaining!K101</f>
        <v>5976252.7599999998</v>
      </c>
    </row>
    <row r="102" spans="1:11" hidden="1" x14ac:dyDescent="0.35">
      <c r="A102" s="28">
        <f>[1]Officers!A102</f>
        <v>39083</v>
      </c>
      <c r="B102" s="38"/>
      <c r="C102" s="30">
        <f>+[1]Officers!C102+'[1]Non Bargaining'!C102+[1]Bargaining!C102</f>
        <v>4210657.22</v>
      </c>
      <c r="D102" s="31">
        <f t="shared" si="15"/>
        <v>0.65791127194098642</v>
      </c>
      <c r="E102" s="30">
        <f>+[1]Officers!E102+'[1]Non Bargaining'!E102+[1]Bargaining!E102</f>
        <v>983622.82</v>
      </c>
      <c r="F102" s="31">
        <f t="shared" si="16"/>
        <v>0.1536901502080428</v>
      </c>
      <c r="G102">
        <f>+[1]Officers!G102+'[1]Non Bargaining'!G102+[1]Bargaining!G102</f>
        <v>1078709.8400000001</v>
      </c>
      <c r="H102" s="31">
        <f t="shared" si="17"/>
        <v>0.1685474085894976</v>
      </c>
      <c r="I102" s="30">
        <f>+[1]Officers!I102+'[1]Non Bargaining'!I102+[1]Bargaining!I102</f>
        <v>127048.23999999999</v>
      </c>
      <c r="J102" s="31">
        <f t="shared" si="18"/>
        <v>1.9851169261473085E-2</v>
      </c>
      <c r="K102" s="30">
        <f>+[1]Officers!K102+'[1]Non Bargaining'!K102+[1]Bargaining!K102</f>
        <v>6400038.1200000001</v>
      </c>
    </row>
    <row r="103" spans="1:11" hidden="1" x14ac:dyDescent="0.35">
      <c r="A103" s="28">
        <f>[1]Officers!A103</f>
        <v>39114</v>
      </c>
      <c r="B103" s="38"/>
      <c r="C103" s="30">
        <f>+[1]Officers!C103+'[1]Non Bargaining'!C103+[1]Bargaining!C103</f>
        <v>4102152.3499999996</v>
      </c>
      <c r="D103" s="31">
        <f t="shared" si="15"/>
        <v>0.64145255912536692</v>
      </c>
      <c r="E103" s="30">
        <f>+[1]Officers!E103+'[1]Non Bargaining'!E103+[1]Bargaining!E103</f>
        <v>848549.81</v>
      </c>
      <c r="F103" s="31">
        <f t="shared" si="16"/>
        <v>0.13268752613974563</v>
      </c>
      <c r="G103">
        <f>+[1]Officers!G103+'[1]Non Bargaining'!G103+[1]Bargaining!G103</f>
        <v>1257127.53</v>
      </c>
      <c r="H103" s="31">
        <f t="shared" si="17"/>
        <v>0.19657672423245118</v>
      </c>
      <c r="I103" s="30">
        <f>+[1]Officers!I103+'[1]Non Bargaining'!I103+[1]Bargaining!I103</f>
        <v>187268.89</v>
      </c>
      <c r="J103" s="31">
        <f t="shared" si="18"/>
        <v>2.9283190502436326E-2</v>
      </c>
      <c r="K103" s="30">
        <f>+[1]Officers!K103+'[1]Non Bargaining'!K103+[1]Bargaining!K103</f>
        <v>6395098.5799999991</v>
      </c>
    </row>
    <row r="104" spans="1:11" hidden="1" x14ac:dyDescent="0.35">
      <c r="A104" s="28">
        <f>[1]Officers!A104</f>
        <v>39142</v>
      </c>
      <c r="B104" s="38"/>
      <c r="C104" s="30">
        <f>+[1]Officers!C104+'[1]Non Bargaining'!C104+[1]Bargaining!C104</f>
        <v>3959763.61</v>
      </c>
      <c r="D104" s="31">
        <f t="shared" si="15"/>
        <v>0.63610165213075309</v>
      </c>
      <c r="E104" s="30">
        <f>+[1]Officers!E104+'[1]Non Bargaining'!E104+[1]Bargaining!E104</f>
        <v>957220.14999999991</v>
      </c>
      <c r="F104" s="31">
        <f t="shared" si="16"/>
        <v>0.15376910816851699</v>
      </c>
      <c r="G104">
        <f>+[1]Officers!G104+'[1]Non Bargaining'!G104+[1]Bargaining!G104</f>
        <v>1179798.1800000002</v>
      </c>
      <c r="H104" s="31">
        <f t="shared" si="17"/>
        <v>0.18952433665070623</v>
      </c>
      <c r="I104" s="30">
        <f>+[1]Officers!I104+'[1]Non Bargaining'!I104+[1]Bargaining!I104</f>
        <v>128266.51999999999</v>
      </c>
      <c r="J104" s="31">
        <f t="shared" si="18"/>
        <v>2.0604903050023809E-2</v>
      </c>
      <c r="K104" s="30">
        <f>+[1]Officers!K104+'[1]Non Bargaining'!K104+[1]Bargaining!K104</f>
        <v>6225048.459999999</v>
      </c>
    </row>
    <row r="105" spans="1:11" hidden="1" x14ac:dyDescent="0.35">
      <c r="A105" s="28">
        <f>[1]Officers!A105</f>
        <v>39173</v>
      </c>
      <c r="B105" s="38"/>
      <c r="C105" s="30">
        <f>+[1]Officers!C105+'[1]Non Bargaining'!C105+[1]Bargaining!C105</f>
        <v>4021072.08</v>
      </c>
      <c r="D105" s="31">
        <f t="shared" si="15"/>
        <v>0.64833853523105422</v>
      </c>
      <c r="E105" s="30">
        <f>+[1]Officers!E105+'[1]Non Bargaining'!E105+[1]Bargaining!E105</f>
        <v>841802.75</v>
      </c>
      <c r="F105" s="31">
        <f t="shared" si="16"/>
        <v>0.13572827122474099</v>
      </c>
      <c r="G105">
        <f>+[1]Officers!G105+'[1]Non Bargaining'!G105+[1]Bargaining!G105</f>
        <v>1218892.1300000001</v>
      </c>
      <c r="H105" s="31">
        <f t="shared" si="17"/>
        <v>0.19652836916289743</v>
      </c>
      <c r="I105" s="30">
        <f>+[1]Officers!I105+'[1]Non Bargaining'!I105+[1]Bargaining!I105</f>
        <v>120351.01</v>
      </c>
      <c r="J105" s="31">
        <f t="shared" si="18"/>
        <v>1.9404824381307275E-2</v>
      </c>
      <c r="K105" s="30">
        <f>+[1]Officers!K105+'[1]Non Bargaining'!K105+[1]Bargaining!K105</f>
        <v>6202117.9700000007</v>
      </c>
    </row>
    <row r="106" spans="1:11" hidden="1" x14ac:dyDescent="0.35">
      <c r="A106" s="28">
        <f>[1]Officers!A106</f>
        <v>39203</v>
      </c>
      <c r="B106" s="38"/>
      <c r="C106" s="30">
        <f>+[1]Officers!C106+'[1]Non Bargaining'!C106+[1]Bargaining!C106</f>
        <v>4019760.2600000002</v>
      </c>
      <c r="D106" s="31">
        <f t="shared" si="15"/>
        <v>0.63268246225248759</v>
      </c>
      <c r="E106" s="30">
        <f>+[1]Officers!E106+'[1]Non Bargaining'!E106+[1]Bargaining!E106</f>
        <v>893681.02</v>
      </c>
      <c r="F106" s="31">
        <f t="shared" si="16"/>
        <v>0.14065921140329762</v>
      </c>
      <c r="G106">
        <f>+[1]Officers!G106+'[1]Non Bargaining'!G106+[1]Bargaining!G106</f>
        <v>1223695.5900000001</v>
      </c>
      <c r="H106" s="31">
        <f t="shared" si="17"/>
        <v>0.19260122217555098</v>
      </c>
      <c r="I106" s="30">
        <f>+[1]Officers!I106+'[1]Non Bargaining'!I106+[1]Bargaining!I106</f>
        <v>216382.47</v>
      </c>
      <c r="J106" s="31">
        <f t="shared" si="18"/>
        <v>3.4057104168663782E-2</v>
      </c>
      <c r="K106" s="30">
        <f>+[1]Officers!K106+'[1]Non Bargaining'!K106+[1]Bargaining!K106</f>
        <v>6353519.3400000008</v>
      </c>
    </row>
    <row r="107" spans="1:11" hidden="1" x14ac:dyDescent="0.35">
      <c r="A107" s="28">
        <f>[1]Officers!A107</f>
        <v>39234</v>
      </c>
      <c r="B107" s="38"/>
      <c r="C107" s="30">
        <f>+[1]Officers!C107+'[1]Non Bargaining'!C107+[1]Bargaining!C107</f>
        <v>3932033.79</v>
      </c>
      <c r="D107" s="31">
        <f t="shared" si="15"/>
        <v>0.62418800834622368</v>
      </c>
      <c r="E107" s="30">
        <f>+[1]Officers!E107+'[1]Non Bargaining'!E107+[1]Bargaining!E107</f>
        <v>881009.14999999991</v>
      </c>
      <c r="F107" s="31">
        <f t="shared" si="16"/>
        <v>0.13985519353161494</v>
      </c>
      <c r="G107">
        <f>+[1]Officers!G107+'[1]Non Bargaining'!G107+[1]Bargaining!G107</f>
        <v>1327349.54</v>
      </c>
      <c r="H107" s="31">
        <f t="shared" si="17"/>
        <v>0.21070919274879277</v>
      </c>
      <c r="I107" s="30">
        <f>+[1]Officers!I107+'[1]Non Bargaining'!I107+[1]Bargaining!I107</f>
        <v>159045.73000000001</v>
      </c>
      <c r="J107" s="31">
        <f t="shared" si="18"/>
        <v>2.5247605373368686E-2</v>
      </c>
      <c r="K107" s="30">
        <f>+[1]Officers!K107+'[1]Non Bargaining'!K107+[1]Bargaining!K107</f>
        <v>6299438.21</v>
      </c>
    </row>
    <row r="108" spans="1:11" hidden="1" x14ac:dyDescent="0.35">
      <c r="A108" s="28">
        <f>[1]Officers!A108</f>
        <v>39264</v>
      </c>
      <c r="B108" s="38"/>
      <c r="C108" s="30">
        <f>+[1]Officers!C108+'[1]Non Bargaining'!C108+[1]Bargaining!C108</f>
        <v>3853777.69</v>
      </c>
      <c r="D108" s="31">
        <f t="shared" si="15"/>
        <v>0.61596540522109688</v>
      </c>
      <c r="E108" s="30">
        <f>+[1]Officers!E108+'[1]Non Bargaining'!E108+[1]Bargaining!E108</f>
        <v>871097.54</v>
      </c>
      <c r="F108" s="31">
        <f t="shared" si="16"/>
        <v>0.13923116286793405</v>
      </c>
      <c r="G108">
        <f>+[1]Officers!G108+'[1]Non Bargaining'!G108+[1]Bargaining!G108</f>
        <v>1377536.83</v>
      </c>
      <c r="H108" s="31">
        <f t="shared" si="17"/>
        <v>0.22017747258740689</v>
      </c>
      <c r="I108" s="30">
        <f>+[1]Officers!I108+'[1]Non Bargaining'!I108+[1]Bargaining!I108</f>
        <v>154071.92000000001</v>
      </c>
      <c r="J108" s="31">
        <f t="shared" si="18"/>
        <v>2.462595932356244E-2</v>
      </c>
      <c r="K108" s="30">
        <f>+[1]Officers!K108+'[1]Non Bargaining'!K108+[1]Bargaining!K108</f>
        <v>6256483.9799999986</v>
      </c>
    </row>
    <row r="109" spans="1:11" hidden="1" x14ac:dyDescent="0.35">
      <c r="A109" s="28">
        <f>[1]Officers!A109</f>
        <v>39295</v>
      </c>
      <c r="B109" s="38"/>
      <c r="C109" s="30">
        <f>+[1]Officers!C109+'[1]Non Bargaining'!C109+[1]Bargaining!C109</f>
        <v>3838201.96</v>
      </c>
      <c r="D109" s="31">
        <f t="shared" si="15"/>
        <v>0.61386311856801501</v>
      </c>
      <c r="E109" s="30">
        <f>+[1]Officers!E109+'[1]Non Bargaining'!E109+[1]Bargaining!E109</f>
        <v>879645.23</v>
      </c>
      <c r="F109" s="31">
        <f t="shared" si="16"/>
        <v>0.14068612588621543</v>
      </c>
      <c r="G109">
        <f>+[1]Officers!G109+'[1]Non Bargaining'!G109+[1]Bargaining!G109</f>
        <v>1420129.1600000001</v>
      </c>
      <c r="H109" s="31">
        <f t="shared" si="17"/>
        <v>0.22712846379948587</v>
      </c>
      <c r="I109" s="30">
        <f>+[1]Officers!I109+'[1]Non Bargaining'!I109+[1]Bargaining!I109</f>
        <v>114560.81</v>
      </c>
      <c r="J109" s="31">
        <f t="shared" si="18"/>
        <v>1.8322291746283678E-2</v>
      </c>
      <c r="K109" s="30">
        <f>+[1]Officers!K109+'[1]Non Bargaining'!K109+[1]Bargaining!K109</f>
        <v>6252537.1600000001</v>
      </c>
    </row>
    <row r="110" spans="1:11" hidden="1" x14ac:dyDescent="0.35">
      <c r="A110" s="28">
        <f>[1]Officers!A110</f>
        <v>39326</v>
      </c>
      <c r="B110" s="38"/>
      <c r="C110" s="30">
        <f>+[1]Officers!C110+'[1]Non Bargaining'!C110+[1]Bargaining!C110</f>
        <v>3754834.81</v>
      </c>
      <c r="D110" s="31">
        <f t="shared" si="15"/>
        <v>0.61978192729056469</v>
      </c>
      <c r="E110" s="30">
        <f>+[1]Officers!E110+'[1]Non Bargaining'!E110+[1]Bargaining!E110</f>
        <v>867108.74</v>
      </c>
      <c r="F110" s="31">
        <f t="shared" si="16"/>
        <v>0.14312702242357586</v>
      </c>
      <c r="G110">
        <f>+[1]Officers!G110+'[1]Non Bargaining'!G110+[1]Bargaining!G110</f>
        <v>1303207.08</v>
      </c>
      <c r="H110" s="31">
        <f t="shared" si="17"/>
        <v>0.21511044734910967</v>
      </c>
      <c r="I110" s="30">
        <f>+[1]Officers!I110+'[1]Non Bargaining'!I110+[1]Bargaining!I110</f>
        <v>133165.44</v>
      </c>
      <c r="J110" s="31">
        <f t="shared" si="18"/>
        <v>2.1980602936749714E-2</v>
      </c>
      <c r="K110" s="30">
        <f>+[1]Officers!K110+'[1]Non Bargaining'!K110+[1]Bargaining!K110</f>
        <v>6058316.0700000003</v>
      </c>
    </row>
    <row r="111" spans="1:11" hidden="1" x14ac:dyDescent="0.35">
      <c r="A111" s="28">
        <f>[1]Officers!A111</f>
        <v>39356</v>
      </c>
      <c r="B111" s="38"/>
      <c r="C111" s="30">
        <f>+[1]Officers!C111+'[1]Non Bargaining'!C111+[1]Bargaining!C111</f>
        <v>4023406.54</v>
      </c>
      <c r="D111" s="31">
        <f t="shared" si="15"/>
        <v>0.6277776739388945</v>
      </c>
      <c r="E111" s="30">
        <f>+[1]Officers!E111+'[1]Non Bargaining'!E111+[1]Bargaining!E111</f>
        <v>878147.88</v>
      </c>
      <c r="F111" s="31">
        <f t="shared" si="16"/>
        <v>0.13701862538623091</v>
      </c>
      <c r="G111">
        <f>+[1]Officers!G111+'[1]Non Bargaining'!G111+[1]Bargaining!G111</f>
        <v>1361845.64</v>
      </c>
      <c r="H111" s="31">
        <f t="shared" si="17"/>
        <v>0.21249065428596361</v>
      </c>
      <c r="I111" s="30">
        <f>+[1]Officers!I111+'[1]Non Bargaining'!I111+[1]Bargaining!I111</f>
        <v>145567.16999999998</v>
      </c>
      <c r="J111" s="31">
        <f t="shared" si="18"/>
        <v>2.2713046388910928E-2</v>
      </c>
      <c r="K111" s="30">
        <f>+[1]Officers!K111+'[1]Non Bargaining'!K111+[1]Bargaining!K111</f>
        <v>6408967.2300000004</v>
      </c>
    </row>
    <row r="112" spans="1:11" hidden="1" x14ac:dyDescent="0.35">
      <c r="A112" s="28">
        <f>[1]Officers!A112</f>
        <v>39387</v>
      </c>
      <c r="B112" s="38"/>
      <c r="C112" s="30">
        <f>+[1]Officers!C112+'[1]Non Bargaining'!C112+[1]Bargaining!C112</f>
        <v>4052481.5999999996</v>
      </c>
      <c r="D112" s="31">
        <f t="shared" si="15"/>
        <v>0.63900055085487728</v>
      </c>
      <c r="E112" s="30">
        <f>+[1]Officers!E112+'[1]Non Bargaining'!E112+[1]Bargaining!E112</f>
        <v>967985.71</v>
      </c>
      <c r="F112" s="31">
        <f t="shared" si="16"/>
        <v>0.1526332412982824</v>
      </c>
      <c r="G112">
        <f>+[1]Officers!G112+'[1]Non Bargaining'!G112+[1]Bargaining!G112</f>
        <v>1151385.26</v>
      </c>
      <c r="H112" s="31">
        <f t="shared" si="17"/>
        <v>0.18155192003492038</v>
      </c>
      <c r="I112" s="30">
        <f>+[1]Officers!I112+'[1]Non Bargaining'!I112+[1]Bargaining!I112</f>
        <v>170053.7</v>
      </c>
      <c r="J112" s="31">
        <f t="shared" si="18"/>
        <v>2.6814287811919999E-2</v>
      </c>
      <c r="K112" s="30">
        <f>+[1]Officers!K112+'[1]Non Bargaining'!K112+[1]Bargaining!K112</f>
        <v>6341906.2699999996</v>
      </c>
    </row>
    <row r="113" spans="1:11" hidden="1" x14ac:dyDescent="0.35">
      <c r="A113" s="28">
        <f>[1]Officers!A113</f>
        <v>39417</v>
      </c>
      <c r="B113" s="38"/>
      <c r="C113" s="30">
        <f>+[1]Officers!C113+'[1]Non Bargaining'!C113+[1]Bargaining!C113</f>
        <v>3781541.2</v>
      </c>
      <c r="D113" s="31">
        <f t="shared" si="15"/>
        <v>0.61540617311234402</v>
      </c>
      <c r="E113" s="30">
        <f>+[1]Officers!E113+'[1]Non Bargaining'!E113+[1]Bargaining!E113</f>
        <v>997969.96</v>
      </c>
      <c r="F113" s="31">
        <f t="shared" si="16"/>
        <v>0.16240914523546085</v>
      </c>
      <c r="G113">
        <f>+[1]Officers!G113+'[1]Non Bargaining'!G113+[1]Bargaining!G113</f>
        <v>1177331.0799999998</v>
      </c>
      <c r="H113" s="31">
        <f t="shared" si="17"/>
        <v>0.191598286547565</v>
      </c>
      <c r="I113" s="30">
        <f>+[1]Officers!I113+'[1]Non Bargaining'!I113+[1]Bargaining!I113</f>
        <v>187946.94999999998</v>
      </c>
      <c r="J113" s="31">
        <f t="shared" si="18"/>
        <v>3.0586395104630102E-2</v>
      </c>
      <c r="K113" s="30">
        <f>+[1]Officers!K113+'[1]Non Bargaining'!K113+[1]Bargaining!K113</f>
        <v>6144789.1900000004</v>
      </c>
    </row>
    <row r="114" spans="1:11" hidden="1" x14ac:dyDescent="0.35">
      <c r="A114" s="28">
        <f>[1]Officers!A114</f>
        <v>39448</v>
      </c>
      <c r="B114" s="38"/>
      <c r="C114" s="30">
        <f>+[1]Officers!C114+'[1]Non Bargaining'!C114+[1]Bargaining!C114</f>
        <v>4060075.8600000003</v>
      </c>
      <c r="D114" s="31">
        <f t="shared" si="15"/>
        <v>0.6408146657841709</v>
      </c>
      <c r="E114" s="30">
        <f>+[1]Officers!E114+'[1]Non Bargaining'!E114+[1]Bargaining!E114</f>
        <v>978933.69000000006</v>
      </c>
      <c r="F114" s="31">
        <f t="shared" si="16"/>
        <v>0.15450821290373998</v>
      </c>
      <c r="G114">
        <f>+[1]Officers!G114+'[1]Non Bargaining'!G114+[1]Bargaining!G114</f>
        <v>1141619.3</v>
      </c>
      <c r="H114" s="31">
        <f t="shared" si="17"/>
        <v>0.18018539933937569</v>
      </c>
      <c r="I114" s="30">
        <f>+[1]Officers!I114+'[1]Non Bargaining'!I114+[1]Bargaining!I114</f>
        <v>155174.74</v>
      </c>
      <c r="J114" s="31">
        <f t="shared" si="18"/>
        <v>2.4491721972713487E-2</v>
      </c>
      <c r="K114" s="30">
        <f>+[1]Officers!K114+'[1]Non Bargaining'!K114+[1]Bargaining!K114</f>
        <v>6335803.5899999999</v>
      </c>
    </row>
    <row r="115" spans="1:11" hidden="1" x14ac:dyDescent="0.35">
      <c r="A115" s="28">
        <f>[1]Officers!A115</f>
        <v>39479</v>
      </c>
      <c r="B115" s="38"/>
      <c r="C115" s="30">
        <f>+[1]Officers!C115+'[1]Non Bargaining'!C115+[1]Bargaining!C115</f>
        <v>4009057.17</v>
      </c>
      <c r="D115" s="31">
        <f t="shared" si="15"/>
        <v>0.66091589292087372</v>
      </c>
      <c r="E115" s="30">
        <f>+[1]Officers!E115+'[1]Non Bargaining'!E115+[1]Bargaining!E115</f>
        <v>889710.66999999993</v>
      </c>
      <c r="F115" s="31">
        <f t="shared" si="16"/>
        <v>0.14667386793695406</v>
      </c>
      <c r="G115">
        <f>+[1]Officers!G115+'[1]Non Bargaining'!G115+[1]Bargaining!G115</f>
        <v>1043321.17</v>
      </c>
      <c r="H115" s="31">
        <f t="shared" si="17"/>
        <v>0.17199743317050295</v>
      </c>
      <c r="I115" s="30">
        <f>+[1]Officers!I115+'[1]Non Bargaining'!I115+[1]Bargaining!I115</f>
        <v>123822.27</v>
      </c>
      <c r="J115" s="31">
        <f t="shared" si="18"/>
        <v>2.0412805971669272E-2</v>
      </c>
      <c r="K115" s="30">
        <f>+[1]Officers!K115+'[1]Non Bargaining'!K115+[1]Bargaining!K115</f>
        <v>6065911.2800000003</v>
      </c>
    </row>
    <row r="116" spans="1:11" hidden="1" x14ac:dyDescent="0.35">
      <c r="A116" s="28">
        <f>[1]Officers!A116</f>
        <v>39508</v>
      </c>
      <c r="B116" s="38"/>
      <c r="C116" s="30">
        <f>+[1]Officers!C116+'[1]Non Bargaining'!C116+[1]Bargaining!C116</f>
        <v>3936229.91</v>
      </c>
      <c r="D116" s="31">
        <f t="shared" si="15"/>
        <v>0.62896535981306911</v>
      </c>
      <c r="E116" s="30">
        <f>+[1]Officers!E116+'[1]Non Bargaining'!E116+[1]Bargaining!E116</f>
        <v>1098010.3500000001</v>
      </c>
      <c r="F116" s="31">
        <f t="shared" si="16"/>
        <v>0.17544972998445205</v>
      </c>
      <c r="G116">
        <f>+[1]Officers!G116+'[1]Non Bargaining'!G116+[1]Bargaining!G116</f>
        <v>1091245.68</v>
      </c>
      <c r="H116" s="31">
        <f t="shared" si="17"/>
        <v>0.17436881164435267</v>
      </c>
      <c r="I116" s="30">
        <f>+[1]Officers!I116+'[1]Non Bargaining'!I116+[1]Bargaining!I116</f>
        <v>132775.9</v>
      </c>
      <c r="J116" s="31">
        <f t="shared" si="18"/>
        <v>2.1216098558126166E-2</v>
      </c>
      <c r="K116" s="30">
        <f>+[1]Officers!K116+'[1]Non Bargaining'!K116+[1]Bargaining!K116</f>
        <v>6258261.8399999999</v>
      </c>
    </row>
    <row r="117" spans="1:11" hidden="1" x14ac:dyDescent="0.35">
      <c r="A117" s="28">
        <f>[1]Officers!A117</f>
        <v>39539</v>
      </c>
      <c r="B117" s="38"/>
      <c r="C117" s="30">
        <f>+[1]Officers!C117+'[1]Non Bargaining'!C117+[1]Bargaining!C117</f>
        <v>4226224.5600000005</v>
      </c>
      <c r="D117" s="31">
        <f t="shared" si="15"/>
        <v>0.66657401790647586</v>
      </c>
      <c r="E117" s="30">
        <f>+[1]Officers!E117+'[1]Non Bargaining'!E117+[1]Bargaining!E117</f>
        <v>881883.39</v>
      </c>
      <c r="F117" s="31">
        <f t="shared" si="16"/>
        <v>0.13909354466419635</v>
      </c>
      <c r="G117">
        <f>+[1]Officers!G117+'[1]Non Bargaining'!G117+[1]Bargaining!G117</f>
        <v>1101841.02</v>
      </c>
      <c r="H117" s="31">
        <f t="shared" si="17"/>
        <v>0.17378598448057136</v>
      </c>
      <c r="I117" s="30">
        <f>+[1]Officers!I117+'[1]Non Bargaining'!I117+[1]Bargaining!I117</f>
        <v>130268.99</v>
      </c>
      <c r="J117" s="31">
        <f t="shared" si="18"/>
        <v>2.0546452948756351E-2</v>
      </c>
      <c r="K117" s="30">
        <f>+[1]Officers!K117+'[1]Non Bargaining'!K117+[1]Bargaining!K117</f>
        <v>6340217.9600000009</v>
      </c>
    </row>
    <row r="118" spans="1:11" hidden="1" x14ac:dyDescent="0.35">
      <c r="A118" s="28">
        <f>[1]Officers!A118</f>
        <v>39569</v>
      </c>
      <c r="B118" s="38"/>
      <c r="C118" s="30">
        <f>+[1]Officers!C118+'[1]Non Bargaining'!C118+[1]Bargaining!C118</f>
        <v>3888391.47</v>
      </c>
      <c r="D118" s="31">
        <f t="shared" si="15"/>
        <v>0.60121395512926812</v>
      </c>
      <c r="E118" s="30">
        <f>+[1]Officers!E118+'[1]Non Bargaining'!E118+[1]Bargaining!E118</f>
        <v>1111350.1200000001</v>
      </c>
      <c r="F118" s="31">
        <f t="shared" si="16"/>
        <v>0.17183434495564995</v>
      </c>
      <c r="G118">
        <f>+[1]Officers!G118+'[1]Non Bargaining'!G118+[1]Bargaining!G118</f>
        <v>1340503.97</v>
      </c>
      <c r="H118" s="31">
        <f t="shared" si="17"/>
        <v>0.20726557495256148</v>
      </c>
      <c r="I118" s="30">
        <f>+[1]Officers!I118+'[1]Non Bargaining'!I118+[1]Bargaining!I118</f>
        <v>127321.33</v>
      </c>
      <c r="J118" s="31">
        <f t="shared" si="18"/>
        <v>1.968612496252049E-2</v>
      </c>
      <c r="K118" s="30">
        <f>+[1]Officers!K118+'[1]Non Bargaining'!K118+[1]Bargaining!K118</f>
        <v>6467566.8899999997</v>
      </c>
    </row>
    <row r="119" spans="1:11" hidden="1" x14ac:dyDescent="0.35">
      <c r="A119" s="28">
        <f>[1]Officers!A119</f>
        <v>39600</v>
      </c>
      <c r="B119" s="38"/>
      <c r="C119" s="30">
        <f>+[1]Officers!C119+'[1]Non Bargaining'!C119+[1]Bargaining!C119</f>
        <v>3925498.34</v>
      </c>
      <c r="D119" s="31">
        <f t="shared" si="15"/>
        <v>0.63846974772101905</v>
      </c>
      <c r="E119" s="30">
        <f>+[1]Officers!E119+'[1]Non Bargaining'!E119+[1]Bargaining!E119</f>
        <v>907389.39</v>
      </c>
      <c r="F119" s="31">
        <f t="shared" si="16"/>
        <v>0.14758398163480801</v>
      </c>
      <c r="G119">
        <f>+[1]Officers!G119+'[1]Non Bargaining'!G119+[1]Bargaining!G119</f>
        <v>1123165.19</v>
      </c>
      <c r="H119" s="31">
        <f t="shared" si="17"/>
        <v>0.18267922525941774</v>
      </c>
      <c r="I119" s="30">
        <f>+[1]Officers!I119+'[1]Non Bargaining'!I119+[1]Bargaining!I119</f>
        <v>192238.92</v>
      </c>
      <c r="J119" s="31">
        <f t="shared" si="18"/>
        <v>3.1267045384755193E-2</v>
      </c>
      <c r="K119" s="30">
        <f>+[1]Officers!K119+'[1]Non Bargaining'!K119+[1]Bargaining!K119</f>
        <v>6148291.8399999999</v>
      </c>
    </row>
    <row r="120" spans="1:11" hidden="1" x14ac:dyDescent="0.35">
      <c r="A120" s="28">
        <f>[1]Officers!A120</f>
        <v>39630</v>
      </c>
      <c r="B120" s="38"/>
      <c r="C120" s="30">
        <f>+[1]Officers!C120+'[1]Non Bargaining'!C120+[1]Bargaining!C120</f>
        <v>4010963.29</v>
      </c>
      <c r="D120" s="31">
        <f t="shared" si="15"/>
        <v>0.64568177350313105</v>
      </c>
      <c r="E120" s="30">
        <f>+[1]Officers!E120+'[1]Non Bargaining'!E120+[1]Bargaining!E120</f>
        <v>1034164.27</v>
      </c>
      <c r="F120" s="31">
        <f t="shared" si="16"/>
        <v>0.16647896569184778</v>
      </c>
      <c r="G120">
        <f>+[1]Officers!G120+'[1]Non Bargaining'!G120+[1]Bargaining!G120</f>
        <v>1124927.53</v>
      </c>
      <c r="H120" s="31">
        <f t="shared" si="17"/>
        <v>0.18108996520706044</v>
      </c>
      <c r="I120" s="30">
        <f>+[1]Officers!I120+'[1]Non Bargaining'!I120+[1]Bargaining!I120</f>
        <v>41926.5</v>
      </c>
      <c r="J120" s="31">
        <f t="shared" si="18"/>
        <v>6.7492955979607146E-3</v>
      </c>
      <c r="K120" s="30">
        <f>+[1]Officers!K120+'[1]Non Bargaining'!K120+[1]Bargaining!K120</f>
        <v>6211981.5899999999</v>
      </c>
    </row>
    <row r="121" spans="1:11" hidden="1" x14ac:dyDescent="0.35">
      <c r="A121" s="28">
        <f>[1]Officers!A121</f>
        <v>39661</v>
      </c>
      <c r="B121" s="38"/>
      <c r="C121" s="30">
        <f>+[1]Officers!C121+'[1]Non Bargaining'!C121+[1]Bargaining!C121</f>
        <v>3881601.16</v>
      </c>
      <c r="D121" s="31">
        <f t="shared" si="15"/>
        <v>0.64469509693796589</v>
      </c>
      <c r="E121" s="30">
        <f>+[1]Officers!E121+'[1]Non Bargaining'!E121+[1]Bargaining!E121</f>
        <v>934439.64999999991</v>
      </c>
      <c r="F121" s="31">
        <f t="shared" si="16"/>
        <v>0.15520107190493235</v>
      </c>
      <c r="G121">
        <f>+[1]Officers!G121+'[1]Non Bargaining'!G121+[1]Bargaining!G121</f>
        <v>1079059.19</v>
      </c>
      <c r="H121" s="31">
        <f t="shared" si="17"/>
        <v>0.1792209298234167</v>
      </c>
      <c r="I121" s="30">
        <f>+[1]Officers!I121+'[1]Non Bargaining'!I121+[1]Bargaining!I121</f>
        <v>125732.45000000001</v>
      </c>
      <c r="J121" s="31">
        <f t="shared" si="18"/>
        <v>2.0882901333685183E-2</v>
      </c>
      <c r="K121" s="30">
        <f>+[1]Officers!K121+'[1]Non Bargaining'!K121+[1]Bargaining!K121</f>
        <v>6020832.4499999993</v>
      </c>
    </row>
    <row r="122" spans="1:11" hidden="1" x14ac:dyDescent="0.35">
      <c r="A122" s="28">
        <f>[1]Officers!A122</f>
        <v>39692</v>
      </c>
      <c r="B122" s="38"/>
      <c r="C122" s="30">
        <f>+[1]Officers!C122+'[1]Non Bargaining'!C122+[1]Bargaining!C122</f>
        <v>3916109.8499999996</v>
      </c>
      <c r="D122" s="31">
        <f t="shared" si="15"/>
        <v>0.6260616330988209</v>
      </c>
      <c r="E122" s="30">
        <f>+[1]Officers!E122+'[1]Non Bargaining'!E122+[1]Bargaining!E122</f>
        <v>945097.07000000007</v>
      </c>
      <c r="F122" s="31">
        <f t="shared" si="16"/>
        <v>0.15109101576430772</v>
      </c>
      <c r="G122">
        <f>+[1]Officers!G122+'[1]Non Bargaining'!G122+[1]Bargaining!G122</f>
        <v>1212991.26</v>
      </c>
      <c r="H122" s="31">
        <f t="shared" si="17"/>
        <v>0.19391879141750748</v>
      </c>
      <c r="I122" s="30">
        <f>+[1]Officers!I122+'[1]Non Bargaining'!I122+[1]Bargaining!I122</f>
        <v>180952.5</v>
      </c>
      <c r="J122" s="31">
        <f t="shared" si="18"/>
        <v>2.8928559719363946E-2</v>
      </c>
      <c r="K122" s="30">
        <f>+[1]Officers!K122+'[1]Non Bargaining'!K122+[1]Bargaining!K122</f>
        <v>6255150.6799999997</v>
      </c>
    </row>
    <row r="123" spans="1:11" hidden="1" x14ac:dyDescent="0.35">
      <c r="A123" s="28">
        <f>[1]Officers!A123</f>
        <v>39722</v>
      </c>
      <c r="B123" s="38"/>
      <c r="C123" s="30">
        <f>+[1]Officers!C123+'[1]Non Bargaining'!C123+[1]Bargaining!C123</f>
        <v>4072929.4</v>
      </c>
      <c r="D123" s="31">
        <f t="shared" si="15"/>
        <v>0.62772571266389887</v>
      </c>
      <c r="E123" s="30">
        <f>+[1]Officers!E123+'[1]Non Bargaining'!E123+[1]Bargaining!E123</f>
        <v>951633.24</v>
      </c>
      <c r="F123" s="31">
        <f t="shared" si="16"/>
        <v>0.14666707794484607</v>
      </c>
      <c r="G123">
        <f>+[1]Officers!G123+'[1]Non Bargaining'!G123+[1]Bargaining!G123</f>
        <v>1288347.7400000002</v>
      </c>
      <c r="H123" s="31">
        <f t="shared" si="17"/>
        <v>0.19856199895103108</v>
      </c>
      <c r="I123" s="30">
        <f>+[1]Officers!I123+'[1]Non Bargaining'!I123+[1]Bargaining!I123</f>
        <v>175479.88</v>
      </c>
      <c r="J123" s="31">
        <f t="shared" si="18"/>
        <v>2.7045210440224045E-2</v>
      </c>
      <c r="K123" s="30">
        <f>+[1]Officers!K123+'[1]Non Bargaining'!K123+[1]Bargaining!K123</f>
        <v>6488390.2599999998</v>
      </c>
    </row>
    <row r="124" spans="1:11" hidden="1" x14ac:dyDescent="0.35">
      <c r="A124" s="28">
        <f>[1]Officers!A124</f>
        <v>39753</v>
      </c>
      <c r="B124" s="38"/>
      <c r="C124" s="30">
        <f>+[1]Officers!C124+'[1]Non Bargaining'!C124+[1]Bargaining!C124</f>
        <v>4006942.61</v>
      </c>
      <c r="D124" s="31">
        <f t="shared" si="15"/>
        <v>0.64202329809178993</v>
      </c>
      <c r="E124" s="30">
        <f>+[1]Officers!E124+'[1]Non Bargaining'!E124+[1]Bargaining!E124</f>
        <v>1008176.8900000001</v>
      </c>
      <c r="F124" s="31">
        <f t="shared" si="16"/>
        <v>0.16153788935293081</v>
      </c>
      <c r="G124">
        <f>+[1]Officers!G124+'[1]Non Bargaining'!G124+[1]Bargaining!G124</f>
        <v>1044595.96</v>
      </c>
      <c r="H124" s="31">
        <f t="shared" si="17"/>
        <v>0.16737323408097415</v>
      </c>
      <c r="I124" s="30">
        <f>+[1]Officers!I124+'[1]Non Bargaining'!I124+[1]Bargaining!I124</f>
        <v>181401.68000000002</v>
      </c>
      <c r="J124" s="31">
        <f t="shared" si="18"/>
        <v>2.9065578474305003E-2</v>
      </c>
      <c r="K124" s="30">
        <f>+[1]Officers!K124+'[1]Non Bargaining'!K124+[1]Bargaining!K124</f>
        <v>6241117.1400000006</v>
      </c>
    </row>
    <row r="125" spans="1:11" hidden="1" x14ac:dyDescent="0.35">
      <c r="A125" s="28">
        <f>[1]Officers!A125</f>
        <v>39783</v>
      </c>
      <c r="B125" s="38"/>
      <c r="C125" s="30">
        <f>+[1]Officers!C125+'[1]Non Bargaining'!C125+[1]Bargaining!C125</f>
        <v>4231403.5999999996</v>
      </c>
      <c r="D125" s="31">
        <f t="shared" si="15"/>
        <v>0.66504535241912843</v>
      </c>
      <c r="E125" s="30">
        <f>+[1]Officers!E125+'[1]Non Bargaining'!E125+[1]Bargaining!E125</f>
        <v>1197069.74</v>
      </c>
      <c r="F125" s="31">
        <f t="shared" si="16"/>
        <v>0.18814222002093453</v>
      </c>
      <c r="G125">
        <f>+[1]Officers!G125+'[1]Non Bargaining'!G125+[1]Bargaining!G125</f>
        <v>779279.55</v>
      </c>
      <c r="H125" s="31">
        <f t="shared" si="17"/>
        <v>0.12247856549603774</v>
      </c>
      <c r="I125" s="30">
        <f>+[1]Officers!I125+'[1]Non Bargaining'!I125+[1]Bargaining!I125</f>
        <v>154826.12</v>
      </c>
      <c r="J125" s="31">
        <f t="shared" si="18"/>
        <v>2.4333862063899144E-2</v>
      </c>
      <c r="K125" s="30">
        <f>+[1]Officers!K125+'[1]Non Bargaining'!K125+[1]Bargaining!K125</f>
        <v>6362579.0100000007</v>
      </c>
    </row>
    <row r="126" spans="1:11" hidden="1" x14ac:dyDescent="0.35">
      <c r="A126" s="28">
        <f>[1]Officers!A126</f>
        <v>39814</v>
      </c>
      <c r="B126" s="38"/>
      <c r="C126" s="30">
        <f>+[1]Officers!C126+'[1]Non Bargaining'!C126+[1]Bargaining!C126</f>
        <v>4199282.32</v>
      </c>
      <c r="D126" s="31">
        <f t="shared" si="15"/>
        <v>0.64476975270080827</v>
      </c>
      <c r="E126" s="30">
        <f>+[1]Officers!E126+'[1]Non Bargaining'!E126+[1]Bargaining!E126</f>
        <v>1072772.19</v>
      </c>
      <c r="F126" s="31">
        <f t="shared" si="16"/>
        <v>0.16471649366280389</v>
      </c>
      <c r="G126">
        <f>+[1]Officers!G126+'[1]Non Bargaining'!G126+[1]Bargaining!G126</f>
        <v>1057169.6100000001</v>
      </c>
      <c r="H126" s="31">
        <f t="shared" si="17"/>
        <v>0.16232082914646948</v>
      </c>
      <c r="I126" s="30">
        <f>+[1]Officers!I126+'[1]Non Bargaining'!I126+[1]Bargaining!I126</f>
        <v>183616.01</v>
      </c>
      <c r="J126" s="31">
        <f t="shared" si="18"/>
        <v>2.8192924489918347E-2</v>
      </c>
      <c r="K126" s="30">
        <f>+[1]Officers!K126+'[1]Non Bargaining'!K126+[1]Bargaining!K126</f>
        <v>6512840.1300000008</v>
      </c>
    </row>
    <row r="127" spans="1:11" hidden="1" x14ac:dyDescent="0.35">
      <c r="A127" s="28">
        <f>[1]Officers!A127</f>
        <v>39845</v>
      </c>
      <c r="B127" s="38"/>
      <c r="C127" s="30">
        <f>+[1]Officers!C127+'[1]Non Bargaining'!C127+[1]Bargaining!C127</f>
        <v>3480507.0300000003</v>
      </c>
      <c r="D127" s="31">
        <f t="shared" si="15"/>
        <v>0.61247360467140888</v>
      </c>
      <c r="E127" s="30">
        <f>+[1]Officers!E127+'[1]Non Bargaining'!E127+[1]Bargaining!E127</f>
        <v>735010.99</v>
      </c>
      <c r="F127" s="31">
        <f t="shared" si="16"/>
        <v>0.12934173861398601</v>
      </c>
      <c r="G127">
        <f>+[1]Officers!G127+'[1]Non Bargaining'!G127+[1]Bargaining!G127</f>
        <v>1307970.21</v>
      </c>
      <c r="H127" s="31">
        <f t="shared" si="17"/>
        <v>0.23016681834471672</v>
      </c>
      <c r="I127" s="30">
        <f>+[1]Officers!I127+'[1]Non Bargaining'!I127+[1]Bargaining!I127</f>
        <v>159217.12</v>
      </c>
      <c r="J127" s="31">
        <f t="shared" si="18"/>
        <v>2.801783836988838E-2</v>
      </c>
      <c r="K127" s="30">
        <f>+[1]Officers!K127+'[1]Non Bargaining'!K127+[1]Bargaining!K127</f>
        <v>5682705.3500000006</v>
      </c>
    </row>
    <row r="128" spans="1:11" hidden="1" x14ac:dyDescent="0.35">
      <c r="A128" s="28">
        <f>[1]Officers!A128</f>
        <v>39873</v>
      </c>
      <c r="B128" s="38"/>
      <c r="C128" s="30">
        <f>+[1]Officers!C128+'[1]Non Bargaining'!C128+[1]Bargaining!C128</f>
        <v>4402119.3099999996</v>
      </c>
      <c r="D128" s="31">
        <f t="shared" si="15"/>
        <v>0.683049363334717</v>
      </c>
      <c r="E128" s="30">
        <f>+[1]Officers!E128+'[1]Non Bargaining'!E128+[1]Bargaining!E128</f>
        <v>806037.67999999993</v>
      </c>
      <c r="F128" s="31">
        <f t="shared" si="16"/>
        <v>0.12506783332680557</v>
      </c>
      <c r="G128">
        <f>+[1]Officers!G128+'[1]Non Bargaining'!G128+[1]Bargaining!G128</f>
        <v>1009257.49</v>
      </c>
      <c r="H128" s="31">
        <f t="shared" si="17"/>
        <v>0.15660018219390209</v>
      </c>
      <c r="I128" s="30">
        <f>+[1]Officers!I128+'[1]Non Bargaining'!I128+[1]Bargaining!I128</f>
        <v>227389.58</v>
      </c>
      <c r="J128" s="31">
        <f t="shared" si="18"/>
        <v>3.5282621144575178E-2</v>
      </c>
      <c r="K128" s="30">
        <f>+[1]Officers!K128+'[1]Non Bargaining'!K128+[1]Bargaining!K128</f>
        <v>6444804.0600000005</v>
      </c>
    </row>
    <row r="129" spans="1:12" hidden="1" x14ac:dyDescent="0.35">
      <c r="A129" s="28">
        <f>[1]Officers!A129</f>
        <v>39904</v>
      </c>
      <c r="B129" s="38"/>
      <c r="C129" s="30">
        <f>+[1]Officers!C129+'[1]Non Bargaining'!C129+[1]Bargaining!C129</f>
        <v>3930220.41</v>
      </c>
      <c r="D129" s="31">
        <f t="shared" si="15"/>
        <v>0.64538202958654489</v>
      </c>
      <c r="E129" s="30">
        <f>+[1]Officers!E129+'[1]Non Bargaining'!E129+[1]Bargaining!E129</f>
        <v>692665.13</v>
      </c>
      <c r="F129" s="31">
        <f t="shared" si="16"/>
        <v>0.11374263547301357</v>
      </c>
      <c r="G129">
        <f>+[1]Officers!G129+'[1]Non Bargaining'!G129+[1]Bargaining!G129</f>
        <v>1274183.51</v>
      </c>
      <c r="H129" s="31">
        <f t="shared" si="17"/>
        <v>0.20923384796872183</v>
      </c>
      <c r="I129" s="30">
        <f>+[1]Officers!I129+'[1]Non Bargaining'!I129+[1]Bargaining!I129</f>
        <v>192689</v>
      </c>
      <c r="J129" s="31">
        <f t="shared" si="18"/>
        <v>3.1641486971719666E-2</v>
      </c>
      <c r="K129" s="30">
        <f>+[1]Officers!K129+'[1]Non Bargaining'!K129+[1]Bargaining!K129</f>
        <v>6089758.0500000007</v>
      </c>
    </row>
    <row r="130" spans="1:12" hidden="1" x14ac:dyDescent="0.35">
      <c r="A130" s="28">
        <f>[1]Officers!A130</f>
        <v>39934</v>
      </c>
      <c r="B130" s="38"/>
      <c r="C130" s="30">
        <f>+[1]Officers!C130+'[1]Non Bargaining'!C130+[1]Bargaining!C130</f>
        <v>4217958.8899999997</v>
      </c>
      <c r="D130" s="31">
        <f t="shared" ref="D130:D193" si="19">+C130/$K130</f>
        <v>0.67016181065275593</v>
      </c>
      <c r="E130" s="30">
        <f>+[1]Officers!E130+'[1]Non Bargaining'!E130+[1]Bargaining!E130</f>
        <v>713743.16</v>
      </c>
      <c r="F130" s="31">
        <f t="shared" ref="F130:F193" si="20">+E130/$K130</f>
        <v>0.11340162882588449</v>
      </c>
      <c r="G130">
        <f>+[1]Officers!G130+'[1]Non Bargaining'!G130+[1]Bargaining!G130</f>
        <v>1151208.49</v>
      </c>
      <c r="H130" s="31">
        <f t="shared" ref="H130:H193" si="21">+G130/$K130</f>
        <v>0.18290741712212971</v>
      </c>
      <c r="I130" s="30">
        <f>+[1]Officers!I130+'[1]Non Bargaining'!I130+[1]Bargaining!I130</f>
        <v>211030.44999999998</v>
      </c>
      <c r="J130" s="31">
        <f t="shared" si="18"/>
        <v>3.3529143399229737E-2</v>
      </c>
      <c r="K130" s="30">
        <f>+[1]Officers!K130+'[1]Non Bargaining'!K130+[1]Bargaining!K130</f>
        <v>6293940.9900000002</v>
      </c>
    </row>
    <row r="131" spans="1:12" hidden="1" x14ac:dyDescent="0.35">
      <c r="A131" s="28">
        <f>[1]Officers!A131</f>
        <v>39965</v>
      </c>
      <c r="B131" s="38"/>
      <c r="C131" s="30">
        <f>+[1]Officers!C131+'[1]Non Bargaining'!C131+[1]Bargaining!C131</f>
        <v>3795422.63</v>
      </c>
      <c r="D131" s="31">
        <f t="shared" si="19"/>
        <v>0.63068947215387972</v>
      </c>
      <c r="E131" s="30">
        <f>+[1]Officers!E131+'[1]Non Bargaining'!E131+[1]Bargaining!E131</f>
        <v>718142.35</v>
      </c>
      <c r="F131" s="31">
        <f t="shared" si="20"/>
        <v>0.11933448888479825</v>
      </c>
      <c r="G131">
        <f>+[1]Officers!G131+'[1]Non Bargaining'!G131+[1]Bargaining!G131</f>
        <v>1313077.4100000001</v>
      </c>
      <c r="H131" s="31">
        <f t="shared" si="21"/>
        <v>0.21819548949943518</v>
      </c>
      <c r="I131" s="30">
        <f>+[1]Officers!I131+'[1]Non Bargaining'!I131+[1]Bargaining!I131</f>
        <v>191251.99000000002</v>
      </c>
      <c r="J131" s="31">
        <f t="shared" ref="J131:J194" si="22">+I131/$K131</f>
        <v>3.1780549461886701E-2</v>
      </c>
      <c r="K131" s="30">
        <f>+[1]Officers!K131+'[1]Non Bargaining'!K131+[1]Bargaining!K131</f>
        <v>6017894.3800000008</v>
      </c>
    </row>
    <row r="132" spans="1:12" hidden="1" x14ac:dyDescent="0.35">
      <c r="A132" s="28">
        <f>[1]Officers!A132</f>
        <v>39995</v>
      </c>
      <c r="B132" s="38"/>
      <c r="C132" s="30">
        <f>+[1]Officers!C132+'[1]Non Bargaining'!C132+[1]Bargaining!C132</f>
        <v>4257232.32</v>
      </c>
      <c r="D132" s="31">
        <f t="shared" si="19"/>
        <v>0.65405127803901908</v>
      </c>
      <c r="E132" s="30">
        <f>+[1]Officers!E132+'[1]Non Bargaining'!E132+[1]Bargaining!E132</f>
        <v>880293.55</v>
      </c>
      <c r="F132" s="31">
        <f t="shared" si="20"/>
        <v>0.13524211932765867</v>
      </c>
      <c r="G132">
        <f>+[1]Officers!G132+'[1]Non Bargaining'!G132+[1]Bargaining!G132</f>
        <v>1258926.0900000001</v>
      </c>
      <c r="H132" s="31">
        <f t="shared" si="21"/>
        <v>0.19341256389812553</v>
      </c>
      <c r="I132" s="30">
        <f>+[1]Officers!I132+'[1]Non Bargaining'!I132+[1]Bargaining!I132</f>
        <v>112567.23000000001</v>
      </c>
      <c r="J132" s="31">
        <f t="shared" si="22"/>
        <v>1.7294038735196911E-2</v>
      </c>
      <c r="K132" s="30">
        <f>+[1]Officers!K132+'[1]Non Bargaining'!K132+[1]Bargaining!K132</f>
        <v>6509019.1899999995</v>
      </c>
    </row>
    <row r="133" spans="1:12" hidden="1" x14ac:dyDescent="0.35">
      <c r="A133" s="28">
        <f>[1]Officers!A133</f>
        <v>40026</v>
      </c>
      <c r="B133" s="38"/>
      <c r="C133" s="30">
        <f>+[1]Officers!C133+'[1]Non Bargaining'!C133+[1]Bargaining!C133</f>
        <v>4176202.9</v>
      </c>
      <c r="D133" s="31">
        <f t="shared" si="19"/>
        <v>0.64808922062837349</v>
      </c>
      <c r="E133" s="30">
        <f>+[1]Officers!E133+'[1]Non Bargaining'!E133+[1]Bargaining!E133</f>
        <v>615567.93000000005</v>
      </c>
      <c r="F133" s="31">
        <f t="shared" si="20"/>
        <v>9.552767179906925E-2</v>
      </c>
      <c r="G133">
        <f>+[1]Officers!G133+'[1]Non Bargaining'!G133+[1]Bargaining!G133</f>
        <v>1507325.86</v>
      </c>
      <c r="H133" s="31">
        <f t="shared" si="21"/>
        <v>0.23391623089969907</v>
      </c>
      <c r="I133" s="30">
        <f>+[1]Officers!I133+'[1]Non Bargaining'!I133+[1]Bargaining!I133</f>
        <v>144773.64000000001</v>
      </c>
      <c r="J133" s="31">
        <f t="shared" si="22"/>
        <v>2.246687667285819E-2</v>
      </c>
      <c r="K133" s="30">
        <f>+[1]Officers!K133+'[1]Non Bargaining'!K133+[1]Bargaining!K133</f>
        <v>6443870.3300000001</v>
      </c>
    </row>
    <row r="134" spans="1:12" hidden="1" x14ac:dyDescent="0.35">
      <c r="A134" s="28">
        <f>[1]Officers!A134</f>
        <v>40057</v>
      </c>
      <c r="B134" s="38"/>
      <c r="C134" s="30">
        <f>+[1]Officers!C134+'[1]Non Bargaining'!C134+[1]Bargaining!C134</f>
        <v>4034979.87</v>
      </c>
      <c r="D134" s="31">
        <f t="shared" si="19"/>
        <v>0.64397744176784188</v>
      </c>
      <c r="E134" s="30">
        <f>+[1]Officers!E134+'[1]Non Bargaining'!E134+[1]Bargaining!E134</f>
        <v>337962.72</v>
      </c>
      <c r="F134" s="31">
        <f t="shared" si="20"/>
        <v>5.3938402383777298E-2</v>
      </c>
      <c r="G134">
        <f>+[1]Officers!G134+'[1]Non Bargaining'!G134+[1]Bargaining!G134</f>
        <v>1726699.82</v>
      </c>
      <c r="H134" s="31">
        <f t="shared" si="21"/>
        <v>0.27557900376454492</v>
      </c>
      <c r="I134" s="30">
        <f>+[1]Officers!I134+'[1]Non Bargaining'!I134+[1]Bargaining!I134</f>
        <v>166073.76</v>
      </c>
      <c r="J134" s="31">
        <f t="shared" si="22"/>
        <v>2.6505152083835935E-2</v>
      </c>
      <c r="K134" s="30">
        <f>+[1]Officers!K134+'[1]Non Bargaining'!K134+[1]Bargaining!K134</f>
        <v>6265716.1699999999</v>
      </c>
    </row>
    <row r="135" spans="1:12" hidden="1" x14ac:dyDescent="0.35">
      <c r="A135" s="28">
        <f>[1]Officers!A135</f>
        <v>40087</v>
      </c>
      <c r="B135" s="38"/>
      <c r="C135" s="30">
        <f>+[1]Officers!C135+'[1]Non Bargaining'!C135+[1]Bargaining!C135</f>
        <v>4766710.57</v>
      </c>
      <c r="D135" s="31">
        <f t="shared" si="19"/>
        <v>0.68079508794700594</v>
      </c>
      <c r="E135" s="30">
        <f>+[1]Officers!E135+'[1]Non Bargaining'!E135+[1]Bargaining!E135</f>
        <v>411296.75</v>
      </c>
      <c r="F135" s="31">
        <f t="shared" si="20"/>
        <v>5.8742565334435171E-2</v>
      </c>
      <c r="G135">
        <f>+[1]Officers!G135+'[1]Non Bargaining'!G135+[1]Bargaining!G135</f>
        <v>1605214.2200000002</v>
      </c>
      <c r="H135" s="31">
        <f t="shared" si="21"/>
        <v>0.229261235820887</v>
      </c>
      <c r="I135" s="30">
        <f>+[1]Officers!I135+'[1]Non Bargaining'!I135+[1]Bargaining!I135</f>
        <v>218460.25</v>
      </c>
      <c r="J135" s="31">
        <f t="shared" si="22"/>
        <v>3.1201110897671913E-2</v>
      </c>
      <c r="K135" s="30">
        <f>+[1]Officers!K135+'[1]Non Bargaining'!K135+[1]Bargaining!K135</f>
        <v>7001681.79</v>
      </c>
    </row>
    <row r="136" spans="1:12" hidden="1" x14ac:dyDescent="0.35">
      <c r="A136" s="28">
        <f>[1]Officers!A136</f>
        <v>40118</v>
      </c>
      <c r="B136" s="38"/>
      <c r="C136" s="30">
        <f>+[1]Officers!C136+'[1]Non Bargaining'!C136+[1]Bargaining!C136</f>
        <v>4374909.05</v>
      </c>
      <c r="D136" s="31">
        <f t="shared" si="19"/>
        <v>0.70149268416029309</v>
      </c>
      <c r="E136" s="30">
        <f>+[1]Officers!E136+'[1]Non Bargaining'!E136+[1]Bargaining!E136</f>
        <v>325405.92000000004</v>
      </c>
      <c r="F136" s="31">
        <f t="shared" si="20"/>
        <v>5.2177055489290608E-2</v>
      </c>
      <c r="G136">
        <f>+[1]Officers!G136+'[1]Non Bargaining'!G136+[1]Bargaining!G136</f>
        <v>1308362.26</v>
      </c>
      <c r="H136" s="31">
        <f t="shared" si="21"/>
        <v>0.20978871632118326</v>
      </c>
      <c r="I136" s="30">
        <f>+[1]Officers!I136+'[1]Non Bargaining'!I136+[1]Bargaining!I136</f>
        <v>227893.94</v>
      </c>
      <c r="J136" s="31">
        <f t="shared" si="22"/>
        <v>3.6541544029232972E-2</v>
      </c>
      <c r="K136" s="30">
        <f>+[1]Officers!K136+'[1]Non Bargaining'!K136+[1]Bargaining!K136</f>
        <v>6236571.1699999999</v>
      </c>
    </row>
    <row r="137" spans="1:12" hidden="1" x14ac:dyDescent="0.35">
      <c r="A137" s="28">
        <f>[1]Officers!A137</f>
        <v>40148</v>
      </c>
      <c r="B137" s="38"/>
      <c r="C137" s="30">
        <f>+[1]Officers!C137+'[1]Non Bargaining'!C137+[1]Bargaining!C137</f>
        <v>3396499.89</v>
      </c>
      <c r="D137" s="31">
        <f t="shared" si="19"/>
        <v>0.5719933687972153</v>
      </c>
      <c r="E137" s="30">
        <f>+[1]Officers!E137+'[1]Non Bargaining'!E137+[1]Bargaining!E137</f>
        <v>437414.71</v>
      </c>
      <c r="F137" s="31">
        <f t="shared" si="20"/>
        <v>7.3663571805490907E-2</v>
      </c>
      <c r="G137">
        <f>+[1]Officers!G137+'[1]Non Bargaining'!G137+[1]Bargaining!G137</f>
        <v>1721902.94</v>
      </c>
      <c r="H137" s="31">
        <f t="shared" si="21"/>
        <v>0.28998000744596791</v>
      </c>
      <c r="I137" s="30">
        <f>+[1]Officers!I137+'[1]Non Bargaining'!I137+[1]Bargaining!I137</f>
        <v>382188.17</v>
      </c>
      <c r="J137" s="31">
        <f t="shared" si="22"/>
        <v>6.4363051951325925E-2</v>
      </c>
      <c r="K137" s="30">
        <f>+[1]Officers!K137+'[1]Non Bargaining'!K137+[1]Bargaining!K137</f>
        <v>5938005.71</v>
      </c>
    </row>
    <row r="138" spans="1:12" hidden="1" x14ac:dyDescent="0.35">
      <c r="A138" s="28">
        <f>[1]Officers!A138</f>
        <v>40179</v>
      </c>
      <c r="B138" s="38"/>
      <c r="C138" s="30">
        <f>+[1]Officers!C138+'[1]Non Bargaining'!C138+[1]Bargaining!C138</f>
        <v>3823180.46</v>
      </c>
      <c r="D138" s="31">
        <f t="shared" si="19"/>
        <v>0.6538041075535076</v>
      </c>
      <c r="E138" s="30">
        <f>+[1]Officers!E138+'[1]Non Bargaining'!E138+[1]Bargaining!E138</f>
        <v>405442.62</v>
      </c>
      <c r="F138" s="31">
        <f t="shared" si="20"/>
        <v>6.933495635548835E-2</v>
      </c>
      <c r="G138">
        <f>+[1]Officers!G138+'[1]Non Bargaining'!G138+[1]Bargaining!G138</f>
        <v>1367253.26</v>
      </c>
      <c r="H138" s="31">
        <f t="shared" si="21"/>
        <v>0.23381470134787305</v>
      </c>
      <c r="I138" s="30">
        <f>+[1]Officers!I138+'[1]Non Bargaining'!I138+[1]Bargaining!I138</f>
        <v>251716.87</v>
      </c>
      <c r="J138" s="31">
        <f t="shared" si="22"/>
        <v>4.3046234743131191E-2</v>
      </c>
      <c r="K138" s="30">
        <f>+[1]Officers!K138+'[1]Non Bargaining'!K138+[1]Bargaining!K138</f>
        <v>5847593.209999999</v>
      </c>
      <c r="L138">
        <f t="shared" ref="L138:L201" si="23">MONTH(A138)</f>
        <v>1</v>
      </c>
    </row>
    <row r="139" spans="1:12" hidden="1" x14ac:dyDescent="0.35">
      <c r="A139" s="28">
        <f>[1]Officers!A139</f>
        <v>40210</v>
      </c>
      <c r="B139" s="38"/>
      <c r="C139" s="30">
        <f>+[1]Officers!C139+'[1]Non Bargaining'!C139+[1]Bargaining!C139</f>
        <v>3529998.3899999997</v>
      </c>
      <c r="D139" s="31">
        <f t="shared" si="19"/>
        <v>0.63548601161522411</v>
      </c>
      <c r="E139" s="30">
        <f>+[1]Officers!E139+'[1]Non Bargaining'!E139+[1]Bargaining!E139</f>
        <v>657109.17999999993</v>
      </c>
      <c r="F139" s="31">
        <f t="shared" si="20"/>
        <v>0.11829571740794771</v>
      </c>
      <c r="G139">
        <f>+[1]Officers!G139+'[1]Non Bargaining'!G139+[1]Bargaining!G139</f>
        <v>1173890.6199999999</v>
      </c>
      <c r="H139" s="31">
        <f t="shared" si="21"/>
        <v>0.2113290108827281</v>
      </c>
      <c r="I139" s="30">
        <f>+[1]Officers!I139+'[1]Non Bargaining'!I139+[1]Bargaining!I139</f>
        <v>193802.90000000002</v>
      </c>
      <c r="J139" s="31">
        <f t="shared" si="22"/>
        <v>3.4889260094099969E-2</v>
      </c>
      <c r="K139" s="30">
        <f>+[1]Officers!K139+'[1]Non Bargaining'!K139+[1]Bargaining!K139</f>
        <v>5554801.0899999999</v>
      </c>
      <c r="L139">
        <f t="shared" si="23"/>
        <v>2</v>
      </c>
    </row>
    <row r="140" spans="1:12" hidden="1" x14ac:dyDescent="0.35">
      <c r="A140" s="28">
        <f>[1]Officers!A140</f>
        <v>40238</v>
      </c>
      <c r="B140" s="38"/>
      <c r="C140" s="30">
        <f>+[1]Officers!C140+'[1]Non Bargaining'!C140+[1]Bargaining!C140</f>
        <v>3879003.63</v>
      </c>
      <c r="D140" s="31">
        <f t="shared" si="19"/>
        <v>0.64764659946659109</v>
      </c>
      <c r="E140" s="30">
        <f>+[1]Officers!E140+'[1]Non Bargaining'!E140+[1]Bargaining!E140</f>
        <v>956697.33000000007</v>
      </c>
      <c r="F140" s="31">
        <f t="shared" si="20"/>
        <v>0.15973219712951575</v>
      </c>
      <c r="G140">
        <f>+[1]Officers!G140+'[1]Non Bargaining'!G140+[1]Bargaining!G140</f>
        <v>915266.54</v>
      </c>
      <c r="H140" s="31">
        <f t="shared" si="21"/>
        <v>0.15281482534641316</v>
      </c>
      <c r="I140" s="30">
        <f>+[1]Officers!I140+'[1]Non Bargaining'!I140+[1]Bargaining!I140</f>
        <v>238415.65</v>
      </c>
      <c r="J140" s="31">
        <f t="shared" si="22"/>
        <v>3.980637805747992E-2</v>
      </c>
      <c r="K140" s="30">
        <f>+[1]Officers!K140+'[1]Non Bargaining'!K140+[1]Bargaining!K140</f>
        <v>5989383.1500000004</v>
      </c>
      <c r="L140">
        <f t="shared" si="23"/>
        <v>3</v>
      </c>
    </row>
    <row r="141" spans="1:12" hidden="1" x14ac:dyDescent="0.35">
      <c r="A141" s="28">
        <f>[1]Officers!A141</f>
        <v>40269</v>
      </c>
      <c r="B141" s="38"/>
      <c r="C141" s="30">
        <f>+[1]Officers!C141+'[1]Non Bargaining'!C141+[1]Bargaining!C141</f>
        <v>3387404.63</v>
      </c>
      <c r="D141" s="31">
        <f t="shared" si="19"/>
        <v>0.58808551520446373</v>
      </c>
      <c r="E141" s="30">
        <f>+[1]Officers!E141+'[1]Non Bargaining'!E141+[1]Bargaining!E141</f>
        <v>1073683.29</v>
      </c>
      <c r="F141" s="31">
        <f t="shared" si="20"/>
        <v>0.18640158461555675</v>
      </c>
      <c r="G141">
        <f>+[1]Officers!G141+'[1]Non Bargaining'!G141+[1]Bargaining!G141</f>
        <v>1032625.6599999999</v>
      </c>
      <c r="H141" s="31">
        <f t="shared" si="21"/>
        <v>0.17927359132010437</v>
      </c>
      <c r="I141" s="30">
        <f>+[1]Officers!I141+'[1]Non Bargaining'!I141+[1]Bargaining!I141</f>
        <v>266340.94</v>
      </c>
      <c r="J141" s="31">
        <f t="shared" si="22"/>
        <v>4.6239308859875171E-2</v>
      </c>
      <c r="K141" s="30">
        <f>+[1]Officers!K141+'[1]Non Bargaining'!K141+[1]Bargaining!K141</f>
        <v>5760054.5199999996</v>
      </c>
      <c r="L141">
        <f t="shared" si="23"/>
        <v>4</v>
      </c>
    </row>
    <row r="142" spans="1:12" hidden="1" x14ac:dyDescent="0.35">
      <c r="A142" s="28">
        <f>[1]Officers!A142</f>
        <v>40299</v>
      </c>
      <c r="B142" s="38"/>
      <c r="C142" s="30">
        <f>+[1]Officers!C142+'[1]Non Bargaining'!C142+[1]Bargaining!C142</f>
        <v>3791062.1100000003</v>
      </c>
      <c r="D142" s="31">
        <f t="shared" si="19"/>
        <v>0.62823999359593485</v>
      </c>
      <c r="E142" s="30">
        <f>+[1]Officers!E142+'[1]Non Bargaining'!E142+[1]Bargaining!E142</f>
        <v>1011942.92</v>
      </c>
      <c r="F142" s="31">
        <f t="shared" si="20"/>
        <v>0.16769522501446216</v>
      </c>
      <c r="G142">
        <f>+[1]Officers!G142+'[1]Non Bargaining'!G142+[1]Bargaining!G142</f>
        <v>931681</v>
      </c>
      <c r="H142" s="31">
        <f t="shared" si="21"/>
        <v>0.15439453337615042</v>
      </c>
      <c r="I142" s="30">
        <f>+[1]Officers!I142+'[1]Non Bargaining'!I142+[1]Bargaining!I142</f>
        <v>299730.99</v>
      </c>
      <c r="J142" s="31">
        <f t="shared" si="22"/>
        <v>4.9670248013452677E-2</v>
      </c>
      <c r="K142" s="30">
        <f>+[1]Officers!K142+'[1]Non Bargaining'!K142+[1]Bargaining!K142</f>
        <v>6034417.0199999996</v>
      </c>
      <c r="L142">
        <f t="shared" si="23"/>
        <v>5</v>
      </c>
    </row>
    <row r="143" spans="1:12" hidden="1" x14ac:dyDescent="0.35">
      <c r="A143" s="28">
        <f>[1]Officers!A143</f>
        <v>40330</v>
      </c>
      <c r="B143" s="38"/>
      <c r="C143" s="30">
        <f>+[1]Officers!C143+'[1]Non Bargaining'!C143+[1]Bargaining!C143</f>
        <v>3676888.67</v>
      </c>
      <c r="D143" s="31">
        <f t="shared" si="19"/>
        <v>0.62336105203393444</v>
      </c>
      <c r="E143" s="30">
        <f>+[1]Officers!E143+'[1]Non Bargaining'!E143+[1]Bargaining!E143</f>
        <v>1014408.53</v>
      </c>
      <c r="F143" s="31">
        <f t="shared" si="20"/>
        <v>0.17197767602057881</v>
      </c>
      <c r="G143">
        <f>+[1]Officers!G143+'[1]Non Bargaining'!G143+[1]Bargaining!G143</f>
        <v>928392.88</v>
      </c>
      <c r="H143" s="31">
        <f t="shared" si="21"/>
        <v>0.15739501908215628</v>
      </c>
      <c r="I143" s="30">
        <f>+[1]Officers!I143+'[1]Non Bargaining'!I143+[1]Bargaining!I143</f>
        <v>278799.5</v>
      </c>
      <c r="J143" s="31">
        <f t="shared" si="22"/>
        <v>4.7266252863330478E-2</v>
      </c>
      <c r="K143" s="30">
        <f>+[1]Officers!K143+'[1]Non Bargaining'!K143+[1]Bargaining!K143</f>
        <v>5898489.5800000001</v>
      </c>
      <c r="L143">
        <f t="shared" si="23"/>
        <v>6</v>
      </c>
    </row>
    <row r="144" spans="1:12" hidden="1" x14ac:dyDescent="0.35">
      <c r="A144" s="28">
        <f>[1]Officers!A144</f>
        <v>40360</v>
      </c>
      <c r="B144" s="38"/>
      <c r="C144" s="30">
        <f>+[1]Officers!C144+'[1]Non Bargaining'!C144+[1]Bargaining!C144</f>
        <v>3689051.85</v>
      </c>
      <c r="D144" s="31">
        <f t="shared" si="19"/>
        <v>0.61276243495432958</v>
      </c>
      <c r="E144" s="30">
        <f>+[1]Officers!E144+'[1]Non Bargaining'!E144+[1]Bargaining!E144</f>
        <v>1005106.8699999999</v>
      </c>
      <c r="F144" s="31">
        <f t="shared" si="20"/>
        <v>0.16695122706137208</v>
      </c>
      <c r="G144">
        <f>+[1]Officers!G144+'[1]Non Bargaining'!G144+[1]Bargaining!G144</f>
        <v>984061.97</v>
      </c>
      <c r="H144" s="31">
        <f t="shared" si="21"/>
        <v>0.16345560686092131</v>
      </c>
      <c r="I144" s="30">
        <f>+[1]Officers!I144+'[1]Non Bargaining'!I144+[1]Bargaining!I144</f>
        <v>342141.58999999997</v>
      </c>
      <c r="J144" s="31">
        <f t="shared" si="22"/>
        <v>5.6830731123376832E-2</v>
      </c>
      <c r="K144" s="30">
        <f>+[1]Officers!K144+'[1]Non Bargaining'!K144+[1]Bargaining!K144</f>
        <v>6020362.2800000012</v>
      </c>
      <c r="L144">
        <f t="shared" si="23"/>
        <v>7</v>
      </c>
    </row>
    <row r="145" spans="1:12" hidden="1" x14ac:dyDescent="0.35">
      <c r="A145" s="28">
        <f>[1]Officers!A145</f>
        <v>40391</v>
      </c>
      <c r="B145" s="38"/>
      <c r="C145" s="30">
        <f>+[1]Officers!C145+'[1]Non Bargaining'!C145+[1]Bargaining!C145</f>
        <v>3725235.95</v>
      </c>
      <c r="D145" s="31">
        <f t="shared" si="19"/>
        <v>0.62165472484337536</v>
      </c>
      <c r="E145" s="30">
        <f>+[1]Officers!E145+'[1]Non Bargaining'!E145+[1]Bargaining!E145</f>
        <v>983324.87</v>
      </c>
      <c r="F145" s="31">
        <f t="shared" si="20"/>
        <v>0.16409391504221305</v>
      </c>
      <c r="G145">
        <f>+[1]Officers!G145+'[1]Non Bargaining'!G145+[1]Bargaining!G145</f>
        <v>928078.96000000008</v>
      </c>
      <c r="H145" s="31">
        <f t="shared" si="21"/>
        <v>0.15487466519046289</v>
      </c>
      <c r="I145" s="30">
        <f>+[1]Officers!I145+'[1]Non Bargaining'!I145+[1]Bargaining!I145</f>
        <v>355811.98</v>
      </c>
      <c r="J145" s="31">
        <f t="shared" si="22"/>
        <v>5.9376694923948793E-2</v>
      </c>
      <c r="K145" s="30">
        <f>+[1]Officers!K145+'[1]Non Bargaining'!K145+[1]Bargaining!K145</f>
        <v>5992451.7599999998</v>
      </c>
      <c r="L145">
        <f t="shared" si="23"/>
        <v>8</v>
      </c>
    </row>
    <row r="146" spans="1:12" x14ac:dyDescent="0.35">
      <c r="A146" s="28">
        <f>[1]Officers!A146</f>
        <v>40422</v>
      </c>
      <c r="B146" s="38"/>
      <c r="C146" s="30">
        <f>+[1]Officers!C146+'[1]Non Bargaining'!C146+[1]Bargaining!C146</f>
        <v>3421611.8</v>
      </c>
      <c r="D146" s="31">
        <f t="shared" si="19"/>
        <v>0.57490124119231012</v>
      </c>
      <c r="E146" s="30">
        <f>+[1]Officers!E146+'[1]Non Bargaining'!E146+[1]Bargaining!E146</f>
        <v>1023991.1</v>
      </c>
      <c r="F146" s="31">
        <f t="shared" si="20"/>
        <v>0.17205159111266771</v>
      </c>
      <c r="G146">
        <f>+[1]Officers!G146+'[1]Non Bargaining'!G146+[1]Bargaining!G146</f>
        <v>1010671.56</v>
      </c>
      <c r="H146" s="31">
        <f t="shared" si="21"/>
        <v>0.16981363411295472</v>
      </c>
      <c r="I146" s="30">
        <f>+[1]Officers!I146+'[1]Non Bargaining'!I146+[1]Bargaining!I146</f>
        <v>495376.98</v>
      </c>
      <c r="J146" s="31">
        <f t="shared" si="22"/>
        <v>8.3233533582067434E-2</v>
      </c>
      <c r="K146" s="30">
        <f>+[1]Officers!K146+'[1]Non Bargaining'!K146+[1]Bargaining!K146</f>
        <v>5951651.4399999995</v>
      </c>
      <c r="L146">
        <f t="shared" si="23"/>
        <v>9</v>
      </c>
    </row>
    <row r="147" spans="1:12" x14ac:dyDescent="0.35">
      <c r="A147" s="28">
        <f>[1]Officers!A147</f>
        <v>40452</v>
      </c>
      <c r="B147" s="38"/>
      <c r="C147" s="30">
        <f>+[1]Officers!C147+'[1]Non Bargaining'!C147+[1]Bargaining!C147</f>
        <v>3906625.76</v>
      </c>
      <c r="D147" s="31">
        <f t="shared" si="19"/>
        <v>0.60274342199441455</v>
      </c>
      <c r="E147" s="30">
        <f>+[1]Officers!E147+'[1]Non Bargaining'!E147+[1]Bargaining!E147</f>
        <v>1046873.7200000001</v>
      </c>
      <c r="F147" s="31">
        <f t="shared" si="20"/>
        <v>0.16151950229008438</v>
      </c>
      <c r="G147">
        <f>+[1]Officers!G147+'[1]Non Bargaining'!G147+[1]Bargaining!G147</f>
        <v>1072140.52</v>
      </c>
      <c r="H147" s="31">
        <f t="shared" si="21"/>
        <v>0.16541785304862963</v>
      </c>
      <c r="I147" s="30">
        <f>+[1]Officers!I147+'[1]Non Bargaining'!I147+[1]Bargaining!I147</f>
        <v>455767.54000000004</v>
      </c>
      <c r="J147" s="31">
        <f t="shared" si="22"/>
        <v>7.0319222666871545E-2</v>
      </c>
      <c r="K147" s="30">
        <f>+[1]Officers!K147+'[1]Non Bargaining'!K147+[1]Bargaining!K147</f>
        <v>6481407.5399999991</v>
      </c>
      <c r="L147">
        <f t="shared" si="23"/>
        <v>10</v>
      </c>
    </row>
    <row r="148" spans="1:12" x14ac:dyDescent="0.35">
      <c r="A148" s="28">
        <f>[1]Officers!A148</f>
        <v>40483</v>
      </c>
      <c r="B148" s="38"/>
      <c r="C148" s="30">
        <f>+[1]Officers!C148+'[1]Non Bargaining'!C148+[1]Bargaining!C148</f>
        <v>3747168</v>
      </c>
      <c r="D148" s="31">
        <f t="shared" si="19"/>
        <v>0.63778087396741834</v>
      </c>
      <c r="E148" s="30">
        <f>+[1]Officers!E148+'[1]Non Bargaining'!E148+[1]Bargaining!E148</f>
        <v>1046540</v>
      </c>
      <c r="F148" s="31">
        <f t="shared" si="20"/>
        <v>0.17812470533529906</v>
      </c>
      <c r="G148">
        <f>+[1]Officers!G148+'[1]Non Bargaining'!G148+[1]Bargaining!G148</f>
        <v>840844</v>
      </c>
      <c r="H148" s="31">
        <f t="shared" si="21"/>
        <v>0.14311453908398553</v>
      </c>
      <c r="I148" s="30">
        <f>+[1]Officers!I148+'[1]Non Bargaining'!I148+[1]Bargaining!I148</f>
        <v>240770</v>
      </c>
      <c r="J148" s="31">
        <f t="shared" si="22"/>
        <v>4.097988161329711E-2</v>
      </c>
      <c r="K148" s="30">
        <f>+[1]Officers!K148+'[1]Non Bargaining'!K148+[1]Bargaining!K148</f>
        <v>5875322</v>
      </c>
      <c r="L148">
        <f t="shared" si="23"/>
        <v>11</v>
      </c>
    </row>
    <row r="149" spans="1:12" x14ac:dyDescent="0.35">
      <c r="A149" s="28">
        <f>[1]Officers!A149</f>
        <v>40513</v>
      </c>
      <c r="B149" s="38"/>
      <c r="C149" s="30">
        <f>+[1]Officers!C149+'[1]Non Bargaining'!C149+[1]Bargaining!C149</f>
        <v>3790423</v>
      </c>
      <c r="D149" s="31">
        <f t="shared" si="19"/>
        <v>0.62405504901331277</v>
      </c>
      <c r="E149" s="30">
        <f>+[1]Officers!E149+'[1]Non Bargaining'!E149+[1]Bargaining!E149</f>
        <v>1084182</v>
      </c>
      <c r="F149" s="31">
        <f t="shared" si="20"/>
        <v>0.17849966907370271</v>
      </c>
      <c r="G149">
        <f>+[1]Officers!G149+'[1]Non Bargaining'!G149+[1]Bargaining!G149</f>
        <v>953806</v>
      </c>
      <c r="H149" s="31">
        <f t="shared" si="21"/>
        <v>0.15703457109646912</v>
      </c>
      <c r="I149" s="30">
        <f>+[1]Officers!I149+'[1]Non Bargaining'!I149+[1]Bargaining!I149</f>
        <v>245449</v>
      </c>
      <c r="J149" s="31">
        <f t="shared" si="22"/>
        <v>4.0410710816515365E-2</v>
      </c>
      <c r="K149" s="30">
        <f>+[1]Officers!K149+'[1]Non Bargaining'!K149+[1]Bargaining!K149</f>
        <v>6073860</v>
      </c>
      <c r="L149">
        <f t="shared" si="23"/>
        <v>12</v>
      </c>
    </row>
    <row r="150" spans="1:12" x14ac:dyDescent="0.35">
      <c r="A150" s="28">
        <f>[1]Officers!A150</f>
        <v>40544</v>
      </c>
      <c r="B150" s="38"/>
      <c r="C150" s="30">
        <f>+[1]Officers!C150+'[1]Non Bargaining'!C150+[1]Bargaining!C150</f>
        <v>4155955</v>
      </c>
      <c r="D150" s="31">
        <f t="shared" si="19"/>
        <v>0.67444083364775664</v>
      </c>
      <c r="E150" s="30">
        <f>+[1]Officers!E150+'[1]Non Bargaining'!E150+[1]Bargaining!E150</f>
        <v>1069075</v>
      </c>
      <c r="F150" s="31">
        <f t="shared" si="20"/>
        <v>0.17349269523658833</v>
      </c>
      <c r="G150">
        <f>+[1]Officers!G150+'[1]Non Bargaining'!G150+[1]Bargaining!G150</f>
        <v>747884</v>
      </c>
      <c r="H150" s="31">
        <f t="shared" si="21"/>
        <v>0.12136885708142144</v>
      </c>
      <c r="I150" s="30">
        <f>+[1]Officers!I150+'[1]Non Bargaining'!I150+[1]Bargaining!I150</f>
        <v>189161</v>
      </c>
      <c r="J150" s="31">
        <f t="shared" si="22"/>
        <v>3.0697614034233597E-2</v>
      </c>
      <c r="K150" s="30">
        <f>+[1]Officers!K150+'[1]Non Bargaining'!K150+[1]Bargaining!K150</f>
        <v>6162075</v>
      </c>
      <c r="L150">
        <f t="shared" si="23"/>
        <v>1</v>
      </c>
    </row>
    <row r="151" spans="1:12" x14ac:dyDescent="0.35">
      <c r="A151" s="28">
        <f>[1]Officers!A151</f>
        <v>40575</v>
      </c>
      <c r="B151" s="38"/>
      <c r="C151" s="30">
        <f>+[1]Officers!C151+'[1]Non Bargaining'!C151+[1]Bargaining!C151</f>
        <v>3760833</v>
      </c>
      <c r="D151" s="31">
        <f t="shared" si="19"/>
        <v>0.65723240269915895</v>
      </c>
      <c r="E151" s="30">
        <f>+[1]Officers!E151+'[1]Non Bargaining'!E151+[1]Bargaining!E151</f>
        <v>1119475</v>
      </c>
      <c r="F151" s="31">
        <f t="shared" si="20"/>
        <v>0.19563624442022309</v>
      </c>
      <c r="G151">
        <f>+[1]Officers!G151+'[1]Non Bargaining'!G151+[1]Bargaining!G151</f>
        <v>685704</v>
      </c>
      <c r="H151" s="31">
        <f t="shared" si="21"/>
        <v>0.11983166693666644</v>
      </c>
      <c r="I151" s="30">
        <f>+[1]Officers!I151+'[1]Non Bargaining'!I151+[1]Bargaining!I151</f>
        <v>156215</v>
      </c>
      <c r="J151" s="31">
        <f t="shared" si="22"/>
        <v>2.7299685943951543E-2</v>
      </c>
      <c r="K151" s="30">
        <f>+[1]Officers!K151+'[1]Non Bargaining'!K151+[1]Bargaining!K151</f>
        <v>5722227</v>
      </c>
      <c r="L151">
        <f t="shared" si="23"/>
        <v>2</v>
      </c>
    </row>
    <row r="152" spans="1:12" x14ac:dyDescent="0.35">
      <c r="A152" s="28">
        <f>[1]Officers!A152</f>
        <v>40603</v>
      </c>
      <c r="B152" s="38"/>
      <c r="C152" s="30">
        <f>+[1]Officers!C152+'[1]Non Bargaining'!C152+[1]Bargaining!C152</f>
        <v>4009205</v>
      </c>
      <c r="D152" s="31">
        <f t="shared" si="19"/>
        <v>0.66539585709773785</v>
      </c>
      <c r="E152" s="30">
        <f>+[1]Officers!E152+'[1]Non Bargaining'!E152+[1]Bargaining!E152</f>
        <v>1112381</v>
      </c>
      <c r="F152" s="31">
        <f t="shared" si="20"/>
        <v>0.18461857373575027</v>
      </c>
      <c r="G152">
        <f>+[1]Officers!G152+'[1]Non Bargaining'!G152+[1]Bargaining!G152</f>
        <v>752026</v>
      </c>
      <c r="H152" s="31">
        <f t="shared" si="21"/>
        <v>0.12481152368855755</v>
      </c>
      <c r="I152" s="30">
        <f>+[1]Officers!I152+'[1]Non Bargaining'!I152+[1]Bargaining!I152</f>
        <v>151681</v>
      </c>
      <c r="J152" s="31">
        <f t="shared" si="22"/>
        <v>2.5174045477954349E-2</v>
      </c>
      <c r="K152" s="30">
        <f>+[1]Officers!K152+'[1]Non Bargaining'!K152+[1]Bargaining!K152</f>
        <v>6025293</v>
      </c>
      <c r="L152">
        <f t="shared" si="23"/>
        <v>3</v>
      </c>
    </row>
    <row r="153" spans="1:12" x14ac:dyDescent="0.35">
      <c r="A153" s="28">
        <f>[1]Officers!A153</f>
        <v>40634</v>
      </c>
      <c r="B153" s="38"/>
      <c r="C153" s="30">
        <f>+[1]Officers!C153+'[1]Non Bargaining'!C153+[1]Bargaining!C153</f>
        <v>3846510</v>
      </c>
      <c r="D153" s="31">
        <f t="shared" si="19"/>
        <v>0.65560903475136434</v>
      </c>
      <c r="E153" s="30">
        <f>+[1]Officers!E153+'[1]Non Bargaining'!E153+[1]Bargaining!E153</f>
        <v>1110845</v>
      </c>
      <c r="F153" s="31">
        <f t="shared" si="20"/>
        <v>0.18933527228796476</v>
      </c>
      <c r="G153">
        <f>+[1]Officers!G153+'[1]Non Bargaining'!G153+[1]Bargaining!G153</f>
        <v>789435</v>
      </c>
      <c r="H153" s="31">
        <f t="shared" si="21"/>
        <v>0.13455332713263279</v>
      </c>
      <c r="I153" s="30">
        <f>+[1]Officers!I153+'[1]Non Bargaining'!I153+[1]Bargaining!I153</f>
        <v>120289</v>
      </c>
      <c r="J153" s="31">
        <f t="shared" si="22"/>
        <v>2.0502365828038108E-2</v>
      </c>
      <c r="K153" s="30">
        <f>+[1]Officers!K153+'[1]Non Bargaining'!K153+[1]Bargaining!K153</f>
        <v>5867079</v>
      </c>
      <c r="L153">
        <f t="shared" si="23"/>
        <v>4</v>
      </c>
    </row>
    <row r="154" spans="1:12" x14ac:dyDescent="0.35">
      <c r="A154" s="28">
        <f>[1]Officers!A154</f>
        <v>40664</v>
      </c>
      <c r="B154" s="38"/>
      <c r="C154" s="30">
        <f>+[1]Officers!C154+'[1]Non Bargaining'!C154+[1]Bargaining!C154</f>
        <v>4133713</v>
      </c>
      <c r="D154" s="31">
        <f t="shared" si="19"/>
        <v>0.66525361537495942</v>
      </c>
      <c r="E154" s="30">
        <f>+[1]Officers!E154+'[1]Non Bargaining'!E154+[1]Bargaining!E154</f>
        <v>1121742</v>
      </c>
      <c r="F154" s="31">
        <f t="shared" si="20"/>
        <v>0.18052605998963586</v>
      </c>
      <c r="G154">
        <f>+[1]Officers!G154+'[1]Non Bargaining'!G154+[1]Bargaining!G154</f>
        <v>830248</v>
      </c>
      <c r="H154" s="31">
        <f t="shared" si="21"/>
        <v>0.13361485997161129</v>
      </c>
      <c r="I154" s="30">
        <f>+[1]Officers!I154+'[1]Non Bargaining'!I154+[1]Bargaining!I154</f>
        <v>128037</v>
      </c>
      <c r="J154" s="31">
        <f t="shared" si="22"/>
        <v>2.0605464663793465E-2</v>
      </c>
      <c r="K154" s="30">
        <f>+[1]Officers!K154+'[1]Non Bargaining'!K154+[1]Bargaining!K154</f>
        <v>6213740</v>
      </c>
      <c r="L154">
        <f t="shared" si="23"/>
        <v>5</v>
      </c>
    </row>
    <row r="155" spans="1:12" x14ac:dyDescent="0.35">
      <c r="A155" s="28">
        <f>[1]Officers!A155</f>
        <v>40695</v>
      </c>
      <c r="B155" s="38"/>
      <c r="C155" s="30">
        <f>+[1]Officers!C155+'[1]Non Bargaining'!C155+[1]Bargaining!C155</f>
        <v>3845442</v>
      </c>
      <c r="D155" s="31">
        <f t="shared" si="19"/>
        <v>0.63618439120263903</v>
      </c>
      <c r="E155" s="30">
        <f>+[1]Officers!E155+'[1]Non Bargaining'!E155+[1]Bargaining!E155</f>
        <v>1155246</v>
      </c>
      <c r="F155" s="31">
        <f t="shared" si="20"/>
        <v>0.19112223593524072</v>
      </c>
      <c r="G155">
        <f>+[1]Officers!G155+'[1]Non Bargaining'!G155+[1]Bargaining!G155</f>
        <v>884342</v>
      </c>
      <c r="H155" s="31">
        <f t="shared" si="21"/>
        <v>0.14630426798399879</v>
      </c>
      <c r="I155" s="30">
        <f>+[1]Officers!I155+'[1]Non Bargaining'!I155+[1]Bargaining!I155</f>
        <v>159510</v>
      </c>
      <c r="J155" s="31">
        <f t="shared" si="22"/>
        <v>2.6389104878121412E-2</v>
      </c>
      <c r="K155" s="30">
        <f>+[1]Officers!K155+'[1]Non Bargaining'!K155+[1]Bargaining!K155</f>
        <v>6044540</v>
      </c>
      <c r="L155">
        <f t="shared" si="23"/>
        <v>6</v>
      </c>
    </row>
    <row r="156" spans="1:12" x14ac:dyDescent="0.35">
      <c r="A156" s="28">
        <f>[1]Officers!A156</f>
        <v>40725</v>
      </c>
      <c r="B156" s="38"/>
      <c r="C156" s="30">
        <f>+[1]Officers!C156+'[1]Non Bargaining'!C156+[1]Bargaining!C156</f>
        <v>4051322</v>
      </c>
      <c r="D156" s="31">
        <f t="shared" si="19"/>
        <v>0.67219199635774229</v>
      </c>
      <c r="E156" s="30">
        <f>+[1]Officers!E156+'[1]Non Bargaining'!E156+[1]Bargaining!E156</f>
        <v>1025299</v>
      </c>
      <c r="F156" s="31">
        <f t="shared" si="20"/>
        <v>0.17011676229971273</v>
      </c>
      <c r="G156">
        <f>+[1]Officers!G156+'[1]Non Bargaining'!G156+[1]Bargaining!G156</f>
        <v>802420</v>
      </c>
      <c r="H156" s="31">
        <f t="shared" si="21"/>
        <v>0.13313686290978094</v>
      </c>
      <c r="I156" s="30">
        <f>+[1]Officers!I156+'[1]Non Bargaining'!I156+[1]Bargaining!I156</f>
        <v>147990</v>
      </c>
      <c r="J156" s="31">
        <f t="shared" si="22"/>
        <v>2.4554378432763993E-2</v>
      </c>
      <c r="K156" s="30">
        <f>+[1]Officers!K156+'[1]Non Bargaining'!K156+[1]Bargaining!K156</f>
        <v>6027031</v>
      </c>
      <c r="L156">
        <f t="shared" si="23"/>
        <v>7</v>
      </c>
    </row>
    <row r="157" spans="1:12" x14ac:dyDescent="0.35">
      <c r="A157" s="28">
        <f>[1]Officers!A157</f>
        <v>40756</v>
      </c>
      <c r="B157" s="38"/>
      <c r="C157" s="30">
        <f>+[1]Officers!C157+'[1]Non Bargaining'!C157+[1]Bargaining!C157</f>
        <v>3968106</v>
      </c>
      <c r="D157" s="31">
        <f t="shared" si="19"/>
        <v>0.66336153826221644</v>
      </c>
      <c r="E157" s="30">
        <f>+[1]Officers!E157+'[1]Non Bargaining'!E157+[1]Bargaining!E157</f>
        <v>1041573</v>
      </c>
      <c r="F157" s="31">
        <f t="shared" si="20"/>
        <v>0.17412323851540043</v>
      </c>
      <c r="G157">
        <f>+[1]Officers!G157+'[1]Non Bargaining'!G157+[1]Bargaining!G157</f>
        <v>830927</v>
      </c>
      <c r="H157" s="31">
        <f t="shared" si="21"/>
        <v>0.13890884288464286</v>
      </c>
      <c r="I157" s="30">
        <f>+[1]Officers!I157+'[1]Non Bargaining'!I157+[1]Bargaining!I157</f>
        <v>141209</v>
      </c>
      <c r="J157" s="31">
        <f t="shared" si="22"/>
        <v>2.3606380337740301E-2</v>
      </c>
      <c r="K157" s="30">
        <f>+[1]Officers!K157+'[1]Non Bargaining'!K157+[1]Bargaining!K157</f>
        <v>5981815</v>
      </c>
      <c r="L157">
        <f t="shared" si="23"/>
        <v>8</v>
      </c>
    </row>
    <row r="158" spans="1:12" x14ac:dyDescent="0.35">
      <c r="A158" s="28">
        <f>[1]Officers!A158</f>
        <v>40787</v>
      </c>
      <c r="B158" s="38"/>
      <c r="C158" s="30">
        <f>+[1]Officers!C158+'[1]Non Bargaining'!C158+[1]Bargaining!C158</f>
        <v>4394082</v>
      </c>
      <c r="D158" s="31">
        <f t="shared" si="19"/>
        <v>0.73264482011937848</v>
      </c>
      <c r="E158" s="30">
        <f>+[1]Officers!E158+'[1]Non Bargaining'!E158+[1]Bargaining!E158</f>
        <v>454416</v>
      </c>
      <c r="F158" s="31">
        <f t="shared" si="20"/>
        <v>7.576679920387637E-2</v>
      </c>
      <c r="G158">
        <f>+[1]Officers!G158+'[1]Non Bargaining'!G158+[1]Bargaining!G158</f>
        <v>986412</v>
      </c>
      <c r="H158" s="31">
        <f t="shared" si="21"/>
        <v>0.16446885659020391</v>
      </c>
      <c r="I158" s="30">
        <f>+[1]Officers!I158+'[1]Non Bargaining'!I158+[1]Bargaining!I158</f>
        <v>162651</v>
      </c>
      <c r="J158" s="31">
        <f t="shared" si="22"/>
        <v>2.7119524086541179E-2</v>
      </c>
      <c r="K158" s="30">
        <f>+[1]Officers!K158+'[1]Non Bargaining'!K158+[1]Bargaining!K158</f>
        <v>5997561</v>
      </c>
      <c r="L158">
        <f t="shared" si="23"/>
        <v>9</v>
      </c>
    </row>
    <row r="159" spans="1:12" x14ac:dyDescent="0.35">
      <c r="A159" s="28">
        <f>[1]Officers!A159</f>
        <v>40817</v>
      </c>
      <c r="B159" s="38"/>
      <c r="C159" s="30">
        <f>+[1]Officers!C159+'[1]Non Bargaining'!C159+[1]Bargaining!C159</f>
        <v>4498664</v>
      </c>
      <c r="D159" s="31">
        <f t="shared" si="19"/>
        <v>0.69084036049848641</v>
      </c>
      <c r="E159" s="30">
        <f>+[1]Officers!E159+'[1]Non Bargaining'!E159+[1]Bargaining!E159</f>
        <v>973668</v>
      </c>
      <c r="F159" s="31">
        <f t="shared" si="20"/>
        <v>0.1495219807760349</v>
      </c>
      <c r="G159">
        <f>+[1]Officers!G159+'[1]Non Bargaining'!G159+[1]Bargaining!G159</f>
        <v>866145</v>
      </c>
      <c r="H159" s="31">
        <f t="shared" si="21"/>
        <v>0.13301013901993158</v>
      </c>
      <c r="I159" s="30">
        <f>+[1]Officers!I159+'[1]Non Bargaining'!I159+[1]Bargaining!I159</f>
        <v>173395</v>
      </c>
      <c r="J159" s="31">
        <f t="shared" si="22"/>
        <v>2.6627519705547036E-2</v>
      </c>
      <c r="K159" s="30">
        <f>+[1]Officers!K159+'[1]Non Bargaining'!K159+[1]Bargaining!K159</f>
        <v>6511872</v>
      </c>
      <c r="L159">
        <f t="shared" si="23"/>
        <v>10</v>
      </c>
    </row>
    <row r="160" spans="1:12" x14ac:dyDescent="0.35">
      <c r="A160" s="28">
        <f>[1]Officers!A160</f>
        <v>40848</v>
      </c>
      <c r="B160" s="38"/>
      <c r="C160" s="30">
        <f>+[1]Officers!C160+'[1]Non Bargaining'!C160+[1]Bargaining!C160</f>
        <v>4040167</v>
      </c>
      <c r="D160" s="31">
        <f t="shared" si="19"/>
        <v>0.66484910359336091</v>
      </c>
      <c r="E160" s="30">
        <f>+[1]Officers!E160+'[1]Non Bargaining'!E160+[1]Bargaining!E160</f>
        <v>988785</v>
      </c>
      <c r="F160" s="31">
        <f t="shared" si="20"/>
        <v>0.16271426921128787</v>
      </c>
      <c r="G160">
        <f>+[1]Officers!G160+'[1]Non Bargaining'!G160+[1]Bargaining!G160</f>
        <v>864319</v>
      </c>
      <c r="H160" s="31">
        <f t="shared" si="21"/>
        <v>0.14223216821698462</v>
      </c>
      <c r="I160" s="30">
        <f>+[1]Officers!I160+'[1]Non Bargaining'!I160+[1]Bargaining!I160</f>
        <v>183547</v>
      </c>
      <c r="J160" s="31">
        <f t="shared" si="22"/>
        <v>3.0204458978366638E-2</v>
      </c>
      <c r="K160" s="30">
        <f>+[1]Officers!K160+'[1]Non Bargaining'!K160+[1]Bargaining!K160</f>
        <v>6076818</v>
      </c>
      <c r="L160">
        <f t="shared" si="23"/>
        <v>11</v>
      </c>
    </row>
    <row r="161" spans="1:12" x14ac:dyDescent="0.35">
      <c r="A161" s="28">
        <f>[1]Officers!A161</f>
        <v>40878</v>
      </c>
      <c r="B161" s="38"/>
      <c r="C161" s="30">
        <f>+[1]Officers!C161+'[1]Non Bargaining'!C161+[1]Bargaining!C161</f>
        <v>4337118</v>
      </c>
      <c r="D161" s="31">
        <f t="shared" si="19"/>
        <v>0.68494505822506302</v>
      </c>
      <c r="E161" s="30">
        <f>+[1]Officers!E161+'[1]Non Bargaining'!E161+[1]Bargaining!E161</f>
        <v>1039084</v>
      </c>
      <c r="F161" s="31">
        <f t="shared" si="20"/>
        <v>0.16409870584123637</v>
      </c>
      <c r="G161">
        <f>+[1]Officers!G161+'[1]Non Bargaining'!G161+[1]Bargaining!G161</f>
        <v>770122</v>
      </c>
      <c r="H161" s="31">
        <f t="shared" si="21"/>
        <v>0.12162252863085625</v>
      </c>
      <c r="I161" s="30">
        <f>+[1]Officers!I161+'[1]Non Bargaining'!I161+[1]Bargaining!I161</f>
        <v>185743</v>
      </c>
      <c r="J161" s="31">
        <f t="shared" si="22"/>
        <v>2.9333707302844396E-2</v>
      </c>
      <c r="K161" s="30">
        <f>+[1]Officers!K161+'[1]Non Bargaining'!K161+[1]Bargaining!K161</f>
        <v>6332067</v>
      </c>
      <c r="L161">
        <f t="shared" si="23"/>
        <v>12</v>
      </c>
    </row>
    <row r="162" spans="1:12" x14ac:dyDescent="0.35">
      <c r="A162" s="28">
        <f>[1]Officers!A162</f>
        <v>40909</v>
      </c>
      <c r="B162" s="38"/>
      <c r="C162" s="30">
        <f>+[1]Officers!C162+'[1]Non Bargaining'!C162+[1]Bargaining!C162</f>
        <v>4503030</v>
      </c>
      <c r="D162" s="31">
        <f t="shared" si="19"/>
        <v>0.70263407223585628</v>
      </c>
      <c r="E162" s="30">
        <f>+[1]Officers!E162+'[1]Non Bargaining'!E162+[1]Bargaining!E162</f>
        <v>1095366</v>
      </c>
      <c r="F162" s="31">
        <f t="shared" si="20"/>
        <v>0.17091635480303283</v>
      </c>
      <c r="G162">
        <f>+[1]Officers!G162+'[1]Non Bargaining'!G162+[1]Bargaining!G162</f>
        <v>654491</v>
      </c>
      <c r="H162" s="31">
        <f t="shared" si="21"/>
        <v>0.10212405348658965</v>
      </c>
      <c r="I162" s="30">
        <f>+[1]Officers!I162+'[1]Non Bargaining'!I162+[1]Bargaining!I162</f>
        <v>155897</v>
      </c>
      <c r="J162" s="31">
        <f t="shared" si="22"/>
        <v>2.4325519474521221E-2</v>
      </c>
      <c r="K162" s="30">
        <f>+[1]Officers!K162+'[1]Non Bargaining'!K162+[1]Bargaining!K162</f>
        <v>6408784</v>
      </c>
      <c r="L162">
        <f t="shared" si="23"/>
        <v>1</v>
      </c>
    </row>
    <row r="163" spans="1:12" x14ac:dyDescent="0.35">
      <c r="A163" s="28">
        <f>[1]Officers!A163</f>
        <v>40940</v>
      </c>
      <c r="B163" s="38"/>
      <c r="C163" s="30">
        <f>+[1]Officers!C163+'[1]Non Bargaining'!C163+[1]Bargaining!C163</f>
        <v>4210461</v>
      </c>
      <c r="D163" s="31">
        <f t="shared" si="19"/>
        <v>0.67493854083043292</v>
      </c>
      <c r="E163" s="30">
        <f>+[1]Officers!E163+'[1]Non Bargaining'!E163+[1]Bargaining!E163</f>
        <v>1077417</v>
      </c>
      <c r="F163" s="31">
        <f t="shared" si="20"/>
        <v>0.17271036540794527</v>
      </c>
      <c r="G163">
        <f>+[1]Officers!G163+'[1]Non Bargaining'!G163+[1]Bargaining!G163</f>
        <v>782134</v>
      </c>
      <c r="H163" s="31">
        <f t="shared" si="21"/>
        <v>0.12537638531597131</v>
      </c>
      <c r="I163" s="30">
        <f>+[1]Officers!I163+'[1]Non Bargaining'!I163+[1]Bargaining!I163</f>
        <v>168276</v>
      </c>
      <c r="J163" s="31">
        <f t="shared" si="22"/>
        <v>2.6974708445650475E-2</v>
      </c>
      <c r="K163" s="30">
        <f>+[1]Officers!K163+'[1]Non Bargaining'!K163+[1]Bargaining!K163</f>
        <v>6238288</v>
      </c>
      <c r="L163">
        <f t="shared" si="23"/>
        <v>2</v>
      </c>
    </row>
    <row r="164" spans="1:12" x14ac:dyDescent="0.35">
      <c r="A164" s="28">
        <f>[1]Officers!A164</f>
        <v>40969</v>
      </c>
      <c r="B164" s="38"/>
      <c r="C164" s="30">
        <f>+[1]Officers!C164+'[1]Non Bargaining'!C164+[1]Bargaining!C164</f>
        <v>4550239</v>
      </c>
      <c r="D164" s="31">
        <f t="shared" si="19"/>
        <v>0.68139444616323197</v>
      </c>
      <c r="E164" s="30">
        <f>+[1]Officers!E164+'[1]Non Bargaining'!E164+[1]Bargaining!E164</f>
        <v>1125506</v>
      </c>
      <c r="F164" s="31">
        <f t="shared" si="20"/>
        <v>0.16854357266143483</v>
      </c>
      <c r="G164">
        <f>+[1]Officers!G164+'[1]Non Bargaining'!G164+[1]Bargaining!G164</f>
        <v>819828</v>
      </c>
      <c r="H164" s="31">
        <f t="shared" si="21"/>
        <v>0.12276855040122291</v>
      </c>
      <c r="I164" s="30">
        <f>+[1]Officers!I164+'[1]Non Bargaining'!I164+[1]Bargaining!I164</f>
        <v>182261</v>
      </c>
      <c r="J164" s="31">
        <f t="shared" si="22"/>
        <v>2.7293430774110287E-2</v>
      </c>
      <c r="K164" s="30">
        <f>+[1]Officers!K164+'[1]Non Bargaining'!K164+[1]Bargaining!K164</f>
        <v>6677834</v>
      </c>
      <c r="L164">
        <f t="shared" si="23"/>
        <v>3</v>
      </c>
    </row>
    <row r="165" spans="1:12" x14ac:dyDescent="0.35">
      <c r="A165" s="28">
        <f>[1]Officers!A165</f>
        <v>41000</v>
      </c>
      <c r="B165" s="38"/>
      <c r="C165" s="30">
        <f>+[1]Officers!C165+'[1]Non Bargaining'!C165+[1]Bargaining!C165</f>
        <v>4371235</v>
      </c>
      <c r="D165" s="31">
        <f t="shared" si="19"/>
        <v>0.69388162961824751</v>
      </c>
      <c r="E165" s="30">
        <f>+[1]Officers!E165+'[1]Non Bargaining'!E165+[1]Bargaining!E165</f>
        <v>1065373</v>
      </c>
      <c r="F165" s="31">
        <f t="shared" si="20"/>
        <v>0.16911530800592536</v>
      </c>
      <c r="G165">
        <f>+[1]Officers!G165+'[1]Non Bargaining'!G165+[1]Bargaining!G165</f>
        <v>724809</v>
      </c>
      <c r="H165" s="31">
        <f t="shared" si="21"/>
        <v>0.11505481862264838</v>
      </c>
      <c r="I165" s="30">
        <f>+[1]Officers!I165+'[1]Non Bargaining'!I165+[1]Bargaining!I165</f>
        <v>138267</v>
      </c>
      <c r="J165" s="31">
        <f t="shared" si="22"/>
        <v>2.194824375317873E-2</v>
      </c>
      <c r="K165" s="30">
        <f>+[1]Officers!K165+'[1]Non Bargaining'!K165+[1]Bargaining!K165</f>
        <v>6299684</v>
      </c>
      <c r="L165">
        <f t="shared" si="23"/>
        <v>4</v>
      </c>
    </row>
    <row r="166" spans="1:12" x14ac:dyDescent="0.35">
      <c r="A166" s="28">
        <f>[1]Officers!A166</f>
        <v>41030</v>
      </c>
      <c r="B166" s="38"/>
      <c r="C166" s="30">
        <f>+[1]Officers!C166+'[1]Non Bargaining'!C166+[1]Bargaining!C166</f>
        <v>4444243</v>
      </c>
      <c r="D166" s="31">
        <f t="shared" si="19"/>
        <v>0.6861331640017162</v>
      </c>
      <c r="E166" s="30">
        <f>+[1]Officers!E166+'[1]Non Bargaining'!E166+[1]Bargaining!E166</f>
        <v>1102772</v>
      </c>
      <c r="F166" s="31">
        <f t="shared" si="20"/>
        <v>0.1702536160899619</v>
      </c>
      <c r="G166">
        <f>+[1]Officers!G166+'[1]Non Bargaining'!G166+[1]Bargaining!G166</f>
        <v>764915</v>
      </c>
      <c r="H166" s="31">
        <f t="shared" si="21"/>
        <v>0.11809290111777702</v>
      </c>
      <c r="I166" s="30">
        <f>+[1]Officers!I166+'[1]Non Bargaining'!I166+[1]Bargaining!I166</f>
        <v>165301</v>
      </c>
      <c r="J166" s="31">
        <f t="shared" si="22"/>
        <v>2.5520318790544911E-2</v>
      </c>
      <c r="K166" s="30">
        <f>+[1]Officers!K166+'[1]Non Bargaining'!K166+[1]Bargaining!K166</f>
        <v>6477231</v>
      </c>
      <c r="L166">
        <f t="shared" si="23"/>
        <v>5</v>
      </c>
    </row>
    <row r="167" spans="1:12" x14ac:dyDescent="0.35">
      <c r="A167" s="28">
        <f>[1]Officers!A167</f>
        <v>41061</v>
      </c>
      <c r="B167" s="38"/>
      <c r="C167" s="30">
        <f>+[1]Officers!C167+'[1]Non Bargaining'!C167+[1]Bargaining!C167</f>
        <v>4161546</v>
      </c>
      <c r="D167" s="31">
        <f t="shared" si="19"/>
        <v>0.65253563308506468</v>
      </c>
      <c r="E167" s="30">
        <f>+[1]Officers!E167+'[1]Non Bargaining'!E167+[1]Bargaining!E167</f>
        <v>1049757</v>
      </c>
      <c r="F167" s="31">
        <f t="shared" si="20"/>
        <v>0.16460321442571541</v>
      </c>
      <c r="G167">
        <f>+[1]Officers!G167+'[1]Non Bargaining'!G167+[1]Bargaining!G167</f>
        <v>1007547</v>
      </c>
      <c r="H167" s="31">
        <f t="shared" si="21"/>
        <v>0.15798463347706782</v>
      </c>
      <c r="I167" s="30">
        <f>+[1]Officers!I167+'[1]Non Bargaining'!I167+[1]Bargaining!I167</f>
        <v>158650</v>
      </c>
      <c r="J167" s="31">
        <f t="shared" si="22"/>
        <v>2.4876519012152098E-2</v>
      </c>
      <c r="K167" s="30">
        <f>+[1]Officers!K167+'[1]Non Bargaining'!K167+[1]Bargaining!K167</f>
        <v>6377500</v>
      </c>
      <c r="L167">
        <f t="shared" si="23"/>
        <v>6</v>
      </c>
    </row>
    <row r="168" spans="1:12" x14ac:dyDescent="0.35">
      <c r="A168" s="28">
        <f>[1]Officers!A168</f>
        <v>41091</v>
      </c>
      <c r="B168" s="38"/>
      <c r="C168" s="30">
        <f>+[1]Officers!C168+'[1]Non Bargaining'!C168+[1]Bargaining!C168</f>
        <v>4168645</v>
      </c>
      <c r="D168" s="31">
        <f t="shared" si="19"/>
        <v>0.64328429769640172</v>
      </c>
      <c r="E168" s="30">
        <f>+[1]Officers!E168+'[1]Non Bargaining'!E168+[1]Bargaining!E168</f>
        <v>1098786</v>
      </c>
      <c r="F168" s="31">
        <f t="shared" si="20"/>
        <v>0.16955912060840833</v>
      </c>
      <c r="G168">
        <f>+[1]Officers!G168+'[1]Non Bargaining'!G168+[1]Bargaining!G168</f>
        <v>1071468</v>
      </c>
      <c r="H168" s="31">
        <f t="shared" si="21"/>
        <v>0.16534354445729202</v>
      </c>
      <c r="I168" s="30">
        <f>+[1]Officers!I168+'[1]Non Bargaining'!I168+[1]Bargaining!I168</f>
        <v>141354</v>
      </c>
      <c r="J168" s="31">
        <f t="shared" si="22"/>
        <v>2.1813037237897966E-2</v>
      </c>
      <c r="K168" s="30">
        <f>+[1]Officers!K168+'[1]Non Bargaining'!K168+[1]Bargaining!K168</f>
        <v>6480253</v>
      </c>
      <c r="L168">
        <f t="shared" si="23"/>
        <v>7</v>
      </c>
    </row>
    <row r="169" spans="1:12" x14ac:dyDescent="0.35">
      <c r="A169" s="28">
        <f>[1]Officers!A169</f>
        <v>41122</v>
      </c>
      <c r="B169" s="38"/>
      <c r="C169" s="30">
        <f>+[1]Officers!C169+'[1]Non Bargaining'!C169+[1]Bargaining!C169</f>
        <v>4304500</v>
      </c>
      <c r="D169" s="31">
        <f t="shared" si="19"/>
        <v>0.64237160402629478</v>
      </c>
      <c r="E169" s="30">
        <f>+[1]Officers!E169+'[1]Non Bargaining'!E169+[1]Bargaining!E169</f>
        <v>1094286</v>
      </c>
      <c r="F169" s="31">
        <f t="shared" si="20"/>
        <v>0.16330311373760437</v>
      </c>
      <c r="G169">
        <f>+[1]Officers!G169+'[1]Non Bargaining'!G169+[1]Bargaining!G169</f>
        <v>1160606</v>
      </c>
      <c r="H169" s="31">
        <f t="shared" si="21"/>
        <v>0.17320021787955439</v>
      </c>
      <c r="I169" s="30">
        <f>+[1]Officers!I169+'[1]Non Bargaining'!I169+[1]Bargaining!I169</f>
        <v>141558</v>
      </c>
      <c r="J169" s="31">
        <f t="shared" si="22"/>
        <v>2.1125064356546461E-2</v>
      </c>
      <c r="K169" s="30">
        <f>+[1]Officers!K169+'[1]Non Bargaining'!K169+[1]Bargaining!K169</f>
        <v>6700950</v>
      </c>
      <c r="L169">
        <f t="shared" si="23"/>
        <v>8</v>
      </c>
    </row>
    <row r="170" spans="1:12" x14ac:dyDescent="0.35">
      <c r="A170" s="28">
        <f>[1]Officers!A170</f>
        <v>41153</v>
      </c>
      <c r="B170" s="38"/>
      <c r="C170" s="30">
        <f>+[1]Officers!C170+'[1]Non Bargaining'!C170+[1]Bargaining!C170</f>
        <v>4061376</v>
      </c>
      <c r="D170" s="31">
        <f t="shared" si="19"/>
        <v>0.61802800818320547</v>
      </c>
      <c r="E170" s="30">
        <f>+[1]Officers!E170+'[1]Non Bargaining'!E170+[1]Bargaining!E170</f>
        <v>1110741</v>
      </c>
      <c r="F170" s="31">
        <f t="shared" si="20"/>
        <v>0.16902376136497133</v>
      </c>
      <c r="G170">
        <f>+[1]Officers!G170+'[1]Non Bargaining'!G170+[1]Bargaining!G170</f>
        <v>1236274</v>
      </c>
      <c r="H170" s="31">
        <f t="shared" si="21"/>
        <v>0.18812637829855797</v>
      </c>
      <c r="I170" s="30">
        <f>+[1]Officers!I170+'[1]Non Bargaining'!I170+[1]Bargaining!I170</f>
        <v>163117</v>
      </c>
      <c r="J170" s="31">
        <f t="shared" si="22"/>
        <v>2.4821852153265277E-2</v>
      </c>
      <c r="K170" s="30">
        <f>+[1]Officers!K170+'[1]Non Bargaining'!K170+[1]Bargaining!K170</f>
        <v>6571508</v>
      </c>
      <c r="L170">
        <f t="shared" si="23"/>
        <v>9</v>
      </c>
    </row>
    <row r="171" spans="1:12" x14ac:dyDescent="0.35">
      <c r="A171" s="28">
        <f>[1]Officers!A171</f>
        <v>41183</v>
      </c>
      <c r="B171" s="38"/>
      <c r="C171" s="30">
        <f>+[1]Officers!C171+'[1]Non Bargaining'!C171+[1]Bargaining!C171</f>
        <v>4353410</v>
      </c>
      <c r="D171" s="31">
        <f t="shared" si="19"/>
        <v>0.64190292062651377</v>
      </c>
      <c r="E171" s="30">
        <f>+[1]Officers!E171+'[1]Non Bargaining'!E171+[1]Bargaining!E171</f>
        <v>1207693</v>
      </c>
      <c r="F171" s="31">
        <f t="shared" si="20"/>
        <v>0.17807228446670456</v>
      </c>
      <c r="G171">
        <f>+[1]Officers!G171+'[1]Non Bargaining'!G171+[1]Bargaining!G171</f>
        <v>1059729</v>
      </c>
      <c r="H171" s="31">
        <f t="shared" si="21"/>
        <v>0.15625524363030699</v>
      </c>
      <c r="I171" s="30">
        <f>+[1]Officers!I171+'[1]Non Bargaining'!I171+[1]Bargaining!I171</f>
        <v>161206</v>
      </c>
      <c r="J171" s="31">
        <f t="shared" si="22"/>
        <v>2.3769551276474711E-2</v>
      </c>
      <c r="K171" s="30">
        <f>+[1]Officers!K171+'[1]Non Bargaining'!K171+[1]Bargaining!K171</f>
        <v>6782038</v>
      </c>
      <c r="L171">
        <f t="shared" si="23"/>
        <v>10</v>
      </c>
    </row>
    <row r="172" spans="1:12" x14ac:dyDescent="0.35">
      <c r="A172" s="28">
        <f>[1]Officers!A172</f>
        <v>41214</v>
      </c>
      <c r="B172" s="38"/>
      <c r="C172" s="30">
        <f>+[1]Officers!C172+'[1]Non Bargaining'!C172+[1]Bargaining!C172</f>
        <v>4738319</v>
      </c>
      <c r="D172" s="31">
        <f t="shared" si="19"/>
        <v>0.69113143200872473</v>
      </c>
      <c r="E172" s="30">
        <f>+[1]Officers!E172+'[1]Non Bargaining'!E172+[1]Bargaining!E172</f>
        <v>1152103</v>
      </c>
      <c r="F172" s="31">
        <f t="shared" si="20"/>
        <v>0.16804579772099512</v>
      </c>
      <c r="G172">
        <f>+[1]Officers!G172+'[1]Non Bargaining'!G172+[1]Bargaining!G172</f>
        <v>784029</v>
      </c>
      <c r="H172" s="31">
        <f t="shared" si="21"/>
        <v>0.11435850678402372</v>
      </c>
      <c r="I172" s="30">
        <f>+[1]Officers!I172+'[1]Non Bargaining'!I172+[1]Bargaining!I172</f>
        <v>181436</v>
      </c>
      <c r="J172" s="31">
        <f t="shared" si="22"/>
        <v>2.6464263486256408E-2</v>
      </c>
      <c r="K172" s="30">
        <f>+[1]Officers!K172+'[1]Non Bargaining'!K172+[1]Bargaining!K172</f>
        <v>6855887</v>
      </c>
      <c r="L172">
        <f t="shared" si="23"/>
        <v>11</v>
      </c>
    </row>
    <row r="173" spans="1:12" x14ac:dyDescent="0.35">
      <c r="A173" s="28">
        <f>[1]Officers!A173</f>
        <v>41244</v>
      </c>
      <c r="B173" s="38"/>
      <c r="C173" s="30">
        <f>+[1]Officers!C173+'[1]Non Bargaining'!C173+[1]Bargaining!C173</f>
        <v>4890263.79</v>
      </c>
      <c r="D173" s="31">
        <f t="shared" si="19"/>
        <v>0.72147560074360861</v>
      </c>
      <c r="E173" s="30">
        <f>+[1]Officers!E173+'[1]Non Bargaining'!E173+[1]Bargaining!E173</f>
        <v>1044999.1199999999</v>
      </c>
      <c r="F173" s="31">
        <f t="shared" si="20"/>
        <v>0.15417192205873667</v>
      </c>
      <c r="G173">
        <f>+[1]Officers!G173+'[1]Non Bargaining'!G173+[1]Bargaining!G173</f>
        <v>657486.21</v>
      </c>
      <c r="H173" s="31">
        <f t="shared" si="21"/>
        <v>9.7000955103975772E-2</v>
      </c>
      <c r="I173" s="30">
        <f>+[1]Officers!I173+'[1]Non Bargaining'!I173+[1]Bargaining!I173</f>
        <v>185392.49</v>
      </c>
      <c r="J173" s="31">
        <f t="shared" si="22"/>
        <v>2.7351522093679009E-2</v>
      </c>
      <c r="K173" s="30">
        <f>+[1]Officers!K173+'[1]Non Bargaining'!K173+[1]Bargaining!K173</f>
        <v>6778141.6099999994</v>
      </c>
      <c r="L173">
        <f t="shared" si="23"/>
        <v>12</v>
      </c>
    </row>
    <row r="174" spans="1:12" x14ac:dyDescent="0.35">
      <c r="A174" s="28">
        <f>[1]Officers!A174</f>
        <v>41275</v>
      </c>
      <c r="B174" s="38"/>
      <c r="C174" s="30">
        <f>+[1]Officers!C174+'[1]Non Bargaining'!C174+[1]Bargaining!C174</f>
        <v>4429834</v>
      </c>
      <c r="D174" s="31">
        <f t="shared" si="19"/>
        <v>0.6522658252171295</v>
      </c>
      <c r="E174" s="30">
        <f>+[1]Officers!E174+'[1]Non Bargaining'!E174+[1]Bargaining!E174</f>
        <v>1366546</v>
      </c>
      <c r="F174" s="31">
        <f t="shared" si="20"/>
        <v>0.20121549800447769</v>
      </c>
      <c r="G174">
        <f>+[1]Officers!G174+'[1]Non Bargaining'!G174+[1]Bargaining!G174</f>
        <v>840491</v>
      </c>
      <c r="H174" s="31">
        <f t="shared" si="21"/>
        <v>0.12375713304439181</v>
      </c>
      <c r="I174" s="30">
        <f>+[1]Officers!I174+'[1]Non Bargaining'!I174+[1]Bargaining!I174</f>
        <v>154584</v>
      </c>
      <c r="J174" s="31">
        <f t="shared" si="22"/>
        <v>2.2761543734001036E-2</v>
      </c>
      <c r="K174" s="30">
        <f>+[1]Officers!K174+'[1]Non Bargaining'!K174+[1]Bargaining!K174</f>
        <v>6791455</v>
      </c>
      <c r="L174">
        <f t="shared" si="23"/>
        <v>1</v>
      </c>
    </row>
    <row r="175" spans="1:12" x14ac:dyDescent="0.35">
      <c r="A175" s="28">
        <f>[1]Officers!A175</f>
        <v>41306</v>
      </c>
      <c r="B175" s="38"/>
      <c r="C175" s="30">
        <f>+[1]Officers!C175+'[1]Non Bargaining'!C175+[1]Bargaining!C175</f>
        <v>4187077</v>
      </c>
      <c r="D175" s="31">
        <f t="shared" si="19"/>
        <v>0.66022209040098567</v>
      </c>
      <c r="E175" s="30">
        <f>+[1]Officers!E175+'[1]Non Bargaining'!E175+[1]Bargaining!E175</f>
        <v>1248187</v>
      </c>
      <c r="F175" s="31">
        <f t="shared" si="20"/>
        <v>0.19681525569062502</v>
      </c>
      <c r="G175">
        <f>+[1]Officers!G175+'[1]Non Bargaining'!G175+[1]Bargaining!G175</f>
        <v>748328</v>
      </c>
      <c r="H175" s="31">
        <f t="shared" si="21"/>
        <v>0.11799703622971081</v>
      </c>
      <c r="I175" s="30">
        <f>+[1]Officers!I175+'[1]Non Bargaining'!I175+[1]Bargaining!I175</f>
        <v>158330</v>
      </c>
      <c r="J175" s="31">
        <f t="shared" si="22"/>
        <v>2.4965617678678484E-2</v>
      </c>
      <c r="K175" s="30">
        <f>+[1]Officers!K175+'[1]Non Bargaining'!K175+[1]Bargaining!K175</f>
        <v>6341922</v>
      </c>
      <c r="L175">
        <f t="shared" si="23"/>
        <v>2</v>
      </c>
    </row>
    <row r="176" spans="1:12" x14ac:dyDescent="0.35">
      <c r="A176" s="28">
        <f>[1]Officers!A176</f>
        <v>41334</v>
      </c>
      <c r="B176" s="38"/>
      <c r="C176" s="30">
        <f>+[1]Officers!C176+'[1]Non Bargaining'!C176+[1]Bargaining!C176</f>
        <v>4668465</v>
      </c>
      <c r="D176" s="31">
        <f t="shared" si="19"/>
        <v>0.68214575131863997</v>
      </c>
      <c r="E176" s="30">
        <f>+[1]Officers!E176+'[1]Non Bargaining'!E176+[1]Bargaining!E176</f>
        <v>1216375</v>
      </c>
      <c r="F176" s="31">
        <f t="shared" si="20"/>
        <v>0.17773401712558853</v>
      </c>
      <c r="G176">
        <f>+[1]Officers!G176+'[1]Non Bargaining'!G176+[1]Bargaining!G176</f>
        <v>794156</v>
      </c>
      <c r="H176" s="31">
        <f t="shared" si="21"/>
        <v>0.11604031331159295</v>
      </c>
      <c r="I176" s="30">
        <f>+[1]Officers!I176+'[1]Non Bargaining'!I176+[1]Bargaining!I176</f>
        <v>164798</v>
      </c>
      <c r="J176" s="31">
        <f t="shared" si="22"/>
        <v>2.4079918244178593E-2</v>
      </c>
      <c r="K176" s="30">
        <f>+[1]Officers!K176+'[1]Non Bargaining'!K176+[1]Bargaining!K176</f>
        <v>6843794</v>
      </c>
      <c r="L176">
        <f t="shared" si="23"/>
        <v>3</v>
      </c>
    </row>
    <row r="177" spans="1:12" x14ac:dyDescent="0.35">
      <c r="A177" s="28">
        <f>[1]Officers!A177</f>
        <v>41365</v>
      </c>
      <c r="B177" s="38"/>
      <c r="C177" s="30">
        <f>+[1]Officers!C177+'[1]Non Bargaining'!C177+[1]Bargaining!C177</f>
        <v>4499217</v>
      </c>
      <c r="D177" s="31">
        <f t="shared" si="19"/>
        <v>0.66263064195635535</v>
      </c>
      <c r="E177" s="30">
        <f>+[1]Officers!E177+'[1]Non Bargaining'!E177+[1]Bargaining!E177</f>
        <v>1270836</v>
      </c>
      <c r="F177" s="31">
        <f t="shared" si="20"/>
        <v>0.18716476100202475</v>
      </c>
      <c r="G177">
        <f>+[1]Officers!G177+'[1]Non Bargaining'!G177+[1]Bargaining!G177</f>
        <v>870656</v>
      </c>
      <c r="H177" s="31">
        <f t="shared" si="21"/>
        <v>0.12822749918555884</v>
      </c>
      <c r="I177" s="30">
        <f>+[1]Officers!I177+'[1]Non Bargaining'!I177+[1]Bargaining!I177</f>
        <v>149223</v>
      </c>
      <c r="J177" s="31">
        <f t="shared" si="22"/>
        <v>2.1977097856061004E-2</v>
      </c>
      <c r="K177" s="30">
        <f>+[1]Officers!K177+'[1]Non Bargaining'!K177+[1]Bargaining!K177</f>
        <v>6789932</v>
      </c>
      <c r="L177">
        <f t="shared" si="23"/>
        <v>4</v>
      </c>
    </row>
    <row r="178" spans="1:12" x14ac:dyDescent="0.35">
      <c r="A178" s="28">
        <f>[1]Officers!A178</f>
        <v>41395</v>
      </c>
      <c r="B178" s="38"/>
      <c r="C178" s="30">
        <f>+[1]Officers!C178+'[1]Non Bargaining'!C178+[1]Bargaining!C178</f>
        <v>4500032</v>
      </c>
      <c r="D178" s="31">
        <f t="shared" si="19"/>
        <v>0.65273337409261645</v>
      </c>
      <c r="E178" s="30">
        <f>+[1]Officers!E178+'[1]Non Bargaining'!E178+[1]Bargaining!E178</f>
        <v>1333463</v>
      </c>
      <c r="F178" s="31">
        <f t="shared" si="20"/>
        <v>0.19341991417342422</v>
      </c>
      <c r="G178">
        <f>+[1]Officers!G178+'[1]Non Bargaining'!G178+[1]Bargaining!G178</f>
        <v>907337</v>
      </c>
      <c r="H178" s="31">
        <f t="shared" si="21"/>
        <v>0.13160998442879346</v>
      </c>
      <c r="I178" s="30">
        <f>+[1]Officers!I178+'[1]Non Bargaining'!I178+[1]Bargaining!I178</f>
        <v>153303</v>
      </c>
      <c r="J178" s="31">
        <f t="shared" si="22"/>
        <v>2.2236727305165911E-2</v>
      </c>
      <c r="K178" s="30">
        <f>+[1]Officers!K178+'[1]Non Bargaining'!K178+[1]Bargaining!K178</f>
        <v>6894135</v>
      </c>
      <c r="L178">
        <f t="shared" si="23"/>
        <v>5</v>
      </c>
    </row>
    <row r="179" spans="1:12" x14ac:dyDescent="0.35">
      <c r="A179" s="28">
        <f>[1]Officers!A179</f>
        <v>41426</v>
      </c>
      <c r="B179" s="38"/>
      <c r="C179" s="30">
        <f>+[1]Officers!C179+'[1]Non Bargaining'!C179+[1]Bargaining!C179</f>
        <v>4203514</v>
      </c>
      <c r="D179" s="31">
        <f t="shared" si="19"/>
        <v>0.65243123923806345</v>
      </c>
      <c r="E179" s="30">
        <f>+[1]Officers!E179+'[1]Non Bargaining'!E179+[1]Bargaining!E179</f>
        <v>1169838</v>
      </c>
      <c r="F179" s="31">
        <f t="shared" si="20"/>
        <v>0.1815716222303001</v>
      </c>
      <c r="G179">
        <f>+[1]Officers!G179+'[1]Non Bargaining'!G179+[1]Bargaining!G179</f>
        <v>925866</v>
      </c>
      <c r="H179" s="31">
        <f t="shared" si="21"/>
        <v>0.14370450574171725</v>
      </c>
      <c r="I179" s="30">
        <f>+[1]Officers!I179+'[1]Non Bargaining'!I179+[1]Bargaining!I179</f>
        <v>143628</v>
      </c>
      <c r="J179" s="31">
        <f t="shared" si="22"/>
        <v>2.2292632789919237E-2</v>
      </c>
      <c r="K179" s="30">
        <f>+[1]Officers!K179+'[1]Non Bargaining'!K179+[1]Bargaining!K179</f>
        <v>6442846</v>
      </c>
      <c r="L179">
        <f t="shared" si="23"/>
        <v>6</v>
      </c>
    </row>
    <row r="180" spans="1:12" x14ac:dyDescent="0.35">
      <c r="A180" s="28">
        <f>[1]Officers!A180</f>
        <v>41456</v>
      </c>
      <c r="B180" s="38"/>
      <c r="C180" s="30">
        <f>+[1]Officers!C180+'[1]Non Bargaining'!C180+[1]Bargaining!C180</f>
        <v>4566455</v>
      </c>
      <c r="D180" s="31">
        <f t="shared" si="19"/>
        <v>0.65435294080558781</v>
      </c>
      <c r="E180" s="30">
        <f>+[1]Officers!E180+'[1]Non Bargaining'!E180+[1]Bargaining!E180</f>
        <v>1294633</v>
      </c>
      <c r="F180" s="31">
        <f t="shared" si="20"/>
        <v>0.18551522150419977</v>
      </c>
      <c r="G180">
        <f>+[1]Officers!G180+'[1]Non Bargaining'!G180+[1]Bargaining!G180</f>
        <v>971120</v>
      </c>
      <c r="H180" s="31">
        <f t="shared" si="21"/>
        <v>0.1391572298150584</v>
      </c>
      <c r="I180" s="30">
        <f>+[1]Officers!I180+'[1]Non Bargaining'!I180+[1]Bargaining!I180</f>
        <v>146373</v>
      </c>
      <c r="J180" s="31">
        <f t="shared" si="22"/>
        <v>2.097460787515399E-2</v>
      </c>
      <c r="K180" s="30">
        <f>+[1]Officers!K180+'[1]Non Bargaining'!K180+[1]Bargaining!K180</f>
        <v>6978581</v>
      </c>
      <c r="L180">
        <f t="shared" si="23"/>
        <v>7</v>
      </c>
    </row>
    <row r="181" spans="1:12" x14ac:dyDescent="0.35">
      <c r="A181" s="28">
        <f>[1]Officers!A181</f>
        <v>41487</v>
      </c>
      <c r="B181" s="38"/>
      <c r="C181" s="30">
        <f>+[1]Officers!C181+'[1]Non Bargaining'!C181+[1]Bargaining!C181</f>
        <v>4361519</v>
      </c>
      <c r="D181" s="31">
        <f t="shared" si="19"/>
        <v>0.64436449818975949</v>
      </c>
      <c r="E181" s="30">
        <f>+[1]Officers!E181+'[1]Non Bargaining'!E181+[1]Bargaining!E181</f>
        <v>1320544</v>
      </c>
      <c r="F181" s="31">
        <f t="shared" si="20"/>
        <v>0.19509525738567179</v>
      </c>
      <c r="G181">
        <f>+[1]Officers!G181+'[1]Non Bargaining'!G181+[1]Bargaining!G181</f>
        <v>925293</v>
      </c>
      <c r="H181" s="31">
        <f t="shared" si="21"/>
        <v>0.13670144727639549</v>
      </c>
      <c r="I181" s="30">
        <f>+[1]Officers!I181+'[1]Non Bargaining'!I181+[1]Bargaining!I181</f>
        <v>161358</v>
      </c>
      <c r="J181" s="31">
        <f t="shared" si="22"/>
        <v>2.3838797148173198E-2</v>
      </c>
      <c r="K181" s="30">
        <f>+[1]Officers!K181+'[1]Non Bargaining'!K181+[1]Bargaining!K181</f>
        <v>6768714</v>
      </c>
      <c r="L181">
        <f t="shared" si="23"/>
        <v>8</v>
      </c>
    </row>
    <row r="182" spans="1:12" x14ac:dyDescent="0.35">
      <c r="A182" s="28">
        <f>[1]Officers!A182</f>
        <v>41518</v>
      </c>
      <c r="B182" s="38"/>
      <c r="C182" s="30">
        <f>+[1]Officers!C182+'[1]Non Bargaining'!C182+[1]Bargaining!C182</f>
        <v>4663084</v>
      </c>
      <c r="D182" s="31">
        <f t="shared" si="19"/>
        <v>0.66004538278757774</v>
      </c>
      <c r="E182" s="30">
        <f>+[1]Officers!E182+'[1]Non Bargaining'!E182+[1]Bargaining!E182</f>
        <v>1264560</v>
      </c>
      <c r="F182" s="31">
        <f t="shared" si="20"/>
        <v>0.17899462871735944</v>
      </c>
      <c r="G182">
        <f>+[1]Officers!G182+'[1]Non Bargaining'!G182+[1]Bargaining!G182</f>
        <v>953623</v>
      </c>
      <c r="H182" s="31">
        <f t="shared" si="21"/>
        <v>0.13498244039138868</v>
      </c>
      <c r="I182" s="30">
        <f>+[1]Officers!I182+'[1]Non Bargaining'!I182+[1]Bargaining!I182</f>
        <v>183526</v>
      </c>
      <c r="J182" s="31">
        <f t="shared" si="22"/>
        <v>2.5977548103674093E-2</v>
      </c>
      <c r="K182" s="30">
        <f>+[1]Officers!K182+'[1]Non Bargaining'!K182+[1]Bargaining!K182</f>
        <v>7064793</v>
      </c>
      <c r="L182">
        <f t="shared" si="23"/>
        <v>9</v>
      </c>
    </row>
    <row r="183" spans="1:12" x14ac:dyDescent="0.35">
      <c r="A183" s="28">
        <f>[1]Officers!A183</f>
        <v>41548</v>
      </c>
      <c r="B183" s="38"/>
      <c r="C183" s="30">
        <f>+[1]Officers!C183+'[1]Non Bargaining'!C183+[1]Bargaining!C183</f>
        <v>4519502</v>
      </c>
      <c r="D183" s="31">
        <f t="shared" si="19"/>
        <v>0.64297159587627695</v>
      </c>
      <c r="E183" s="30">
        <f>+[1]Officers!E183+'[1]Non Bargaining'!E183+[1]Bargaining!E183</f>
        <v>1381881</v>
      </c>
      <c r="F183" s="31">
        <f t="shared" si="20"/>
        <v>0.19659472036545297</v>
      </c>
      <c r="G183">
        <f>+[1]Officers!G183+'[1]Non Bargaining'!G183+[1]Bargaining!G183</f>
        <v>964497</v>
      </c>
      <c r="H183" s="31">
        <f t="shared" si="21"/>
        <v>0.13721515673803916</v>
      </c>
      <c r="I183" s="30">
        <f>+[1]Officers!I183+'[1]Non Bargaining'!I183+[1]Bargaining!I183</f>
        <v>163205</v>
      </c>
      <c r="J183" s="31">
        <f t="shared" si="22"/>
        <v>2.3218527020230941E-2</v>
      </c>
      <c r="K183" s="30">
        <f>+[1]Officers!K183+'[1]Non Bargaining'!K183+[1]Bargaining!K183</f>
        <v>7029085</v>
      </c>
      <c r="L183">
        <f t="shared" si="23"/>
        <v>10</v>
      </c>
    </row>
    <row r="184" spans="1:12" x14ac:dyDescent="0.35">
      <c r="A184" s="28">
        <f>[1]Officers!A184</f>
        <v>41579</v>
      </c>
      <c r="B184" s="38"/>
      <c r="C184" s="30">
        <f>+[1]Officers!C184+'[1]Non Bargaining'!C184+[1]Bargaining!C184</f>
        <v>4570486</v>
      </c>
      <c r="D184" s="31">
        <f t="shared" si="19"/>
        <v>0.69115463023605483</v>
      </c>
      <c r="E184" s="30">
        <f>+[1]Officers!E184+'[1]Non Bargaining'!E184+[1]Bargaining!E184</f>
        <v>1233532</v>
      </c>
      <c r="F184" s="31">
        <f t="shared" si="20"/>
        <v>0.18653625748866559</v>
      </c>
      <c r="G184">
        <f>+[1]Officers!G184+'[1]Non Bargaining'!G184+[1]Bargaining!G184</f>
        <v>632972</v>
      </c>
      <c r="H184" s="31">
        <f t="shared" si="21"/>
        <v>9.5718820407671337E-2</v>
      </c>
      <c r="I184" s="30">
        <f>+[1]Officers!I184+'[1]Non Bargaining'!I184+[1]Bargaining!I184</f>
        <v>175837</v>
      </c>
      <c r="J184" s="31">
        <f t="shared" si="22"/>
        <v>2.659029186760821E-2</v>
      </c>
      <c r="K184" s="30">
        <f>+[1]Officers!K184+'[1]Non Bargaining'!K184+[1]Bargaining!K184</f>
        <v>6612827</v>
      </c>
      <c r="L184">
        <f t="shared" si="23"/>
        <v>11</v>
      </c>
    </row>
    <row r="185" spans="1:12" x14ac:dyDescent="0.35">
      <c r="A185" s="28">
        <f>[1]Officers!A185</f>
        <v>41609</v>
      </c>
      <c r="B185" s="38"/>
      <c r="C185" s="30">
        <f>+[1]Officers!C185+'[1]Non Bargaining'!C185+[1]Bargaining!C185</f>
        <v>4992549</v>
      </c>
      <c r="D185" s="31">
        <f t="shared" si="19"/>
        <v>0.71093188193107282</v>
      </c>
      <c r="E185" s="30">
        <f>+[1]Officers!E185+'[1]Non Bargaining'!E185+[1]Bargaining!E185</f>
        <v>1135667</v>
      </c>
      <c r="F185" s="31">
        <f t="shared" si="20"/>
        <v>0.16171736673130613</v>
      </c>
      <c r="G185">
        <f>+[1]Officers!G185+'[1]Non Bargaining'!G185+[1]Bargaining!G185</f>
        <v>709049</v>
      </c>
      <c r="H185" s="31">
        <f t="shared" si="21"/>
        <v>0.10096756986287871</v>
      </c>
      <c r="I185" s="30">
        <f>+[1]Officers!I185+'[1]Non Bargaining'!I185+[1]Bargaining!I185</f>
        <v>185277</v>
      </c>
      <c r="J185" s="31">
        <f t="shared" si="22"/>
        <v>2.6383181474742338E-2</v>
      </c>
      <c r="K185" s="30">
        <f>+[1]Officers!K185+'[1]Non Bargaining'!K185+[1]Bargaining!K185</f>
        <v>7022542</v>
      </c>
      <c r="L185">
        <f t="shared" si="23"/>
        <v>12</v>
      </c>
    </row>
    <row r="186" spans="1:12" x14ac:dyDescent="0.35">
      <c r="A186" s="28">
        <f>[1]Officers!A186</f>
        <v>41640</v>
      </c>
      <c r="B186" s="38"/>
      <c r="C186" s="30">
        <f>+[1]Officers!C186+'[1]Non Bargaining'!C186+[1]Bargaining!C186</f>
        <v>4518184</v>
      </c>
      <c r="D186" s="31">
        <f t="shared" si="19"/>
        <v>0.65342127599387789</v>
      </c>
      <c r="E186" s="30">
        <f>+[1]Officers!E186+'[1]Non Bargaining'!E186+[1]Bargaining!E186</f>
        <v>1459457</v>
      </c>
      <c r="F186" s="31">
        <f t="shared" si="20"/>
        <v>0.21106715777803584</v>
      </c>
      <c r="G186">
        <f>+[1]Officers!G186+'[1]Non Bargaining'!G186+[1]Bargaining!G186</f>
        <v>759756</v>
      </c>
      <c r="H186" s="31">
        <f t="shared" si="21"/>
        <v>0.10987616594720462</v>
      </c>
      <c r="I186" s="30">
        <f>+[1]Officers!I186+'[1]Non Bargaining'!I186+[1]Bargaining!I186</f>
        <v>177260</v>
      </c>
      <c r="J186" s="31">
        <f t="shared" si="22"/>
        <v>2.5635400280881612E-2</v>
      </c>
      <c r="K186" s="30">
        <f>+[1]Officers!K186+'[1]Non Bargaining'!K186+[1]Bargaining!K186</f>
        <v>6914657</v>
      </c>
      <c r="L186">
        <f t="shared" si="23"/>
        <v>1</v>
      </c>
    </row>
    <row r="187" spans="1:12" x14ac:dyDescent="0.35">
      <c r="A187" s="28">
        <f>[1]Officers!A187</f>
        <v>41671</v>
      </c>
      <c r="B187" s="38"/>
      <c r="C187" s="30">
        <f>+[1]Officers!C187+'[1]Non Bargaining'!C187+[1]Bargaining!C187</f>
        <v>4335246</v>
      </c>
      <c r="D187" s="31">
        <f t="shared" si="19"/>
        <v>0.66600934941107992</v>
      </c>
      <c r="E187" s="30">
        <f>+[1]Officers!E187+'[1]Non Bargaining'!E187+[1]Bargaining!E187</f>
        <v>1316399</v>
      </c>
      <c r="F187" s="31">
        <f t="shared" si="20"/>
        <v>0.20223397739260843</v>
      </c>
      <c r="G187">
        <f>+[1]Officers!G187+'[1]Non Bargaining'!G187+[1]Bargaining!G187</f>
        <v>697147</v>
      </c>
      <c r="H187" s="31">
        <f t="shared" si="21"/>
        <v>0.10710036291225138</v>
      </c>
      <c r="I187" s="30">
        <f>+[1]Officers!I187+'[1]Non Bargaining'!I187+[1]Bargaining!I187</f>
        <v>160495</v>
      </c>
      <c r="J187" s="31">
        <f t="shared" si="22"/>
        <v>2.4656310284060297E-2</v>
      </c>
      <c r="K187" s="30">
        <f>+[1]Officers!K187+'[1]Non Bargaining'!K187+[1]Bargaining!K187</f>
        <v>6509287</v>
      </c>
      <c r="L187">
        <f t="shared" si="23"/>
        <v>2</v>
      </c>
    </row>
    <row r="188" spans="1:12" x14ac:dyDescent="0.35">
      <c r="A188" s="28">
        <f>[1]Officers!A188</f>
        <v>41699</v>
      </c>
      <c r="B188" s="38"/>
      <c r="C188" s="30">
        <f>+[1]Officers!C188+'[1]Non Bargaining'!C188+[1]Bargaining!C188</f>
        <v>4638644</v>
      </c>
      <c r="D188" s="31">
        <f t="shared" si="19"/>
        <v>0.66984996173229938</v>
      </c>
      <c r="E188" s="30">
        <f>+[1]Officers!E188+'[1]Non Bargaining'!E188+[1]Bargaining!E188</f>
        <v>1293202</v>
      </c>
      <c r="F188" s="31">
        <f t="shared" si="20"/>
        <v>0.18674666782191801</v>
      </c>
      <c r="G188">
        <f>+[1]Officers!G188+'[1]Non Bargaining'!G188+[1]Bargaining!G188</f>
        <v>791906</v>
      </c>
      <c r="H188" s="31">
        <f t="shared" si="21"/>
        <v>0.11435630839434505</v>
      </c>
      <c r="I188" s="30">
        <f>+[1]Officers!I188+'[1]Non Bargaining'!I188+[1]Bargaining!I188</f>
        <v>201148</v>
      </c>
      <c r="J188" s="31">
        <f t="shared" si="22"/>
        <v>2.9047062051437565E-2</v>
      </c>
      <c r="K188" s="30">
        <f>+[1]Officers!K188+'[1]Non Bargaining'!K188+[1]Bargaining!K188</f>
        <v>6924900</v>
      </c>
      <c r="L188">
        <f t="shared" si="23"/>
        <v>3</v>
      </c>
    </row>
    <row r="189" spans="1:12" x14ac:dyDescent="0.35">
      <c r="A189" s="28">
        <f>[1]Officers!A189</f>
        <v>41730</v>
      </c>
      <c r="B189" s="38"/>
      <c r="C189" s="30">
        <f>+[1]Officers!C189+'[1]Non Bargaining'!C189+[1]Bargaining!C189</f>
        <v>4665833</v>
      </c>
      <c r="D189" s="31">
        <f t="shared" si="19"/>
        <v>0.67234665739815302</v>
      </c>
      <c r="E189" s="30">
        <f>+[1]Officers!E189+'[1]Non Bargaining'!E189+[1]Bargaining!E189</f>
        <v>1360994</v>
      </c>
      <c r="F189" s="31">
        <f t="shared" si="20"/>
        <v>0.19611927101525961</v>
      </c>
      <c r="G189">
        <f>+[1]Officers!G189+'[1]Non Bargaining'!G189+[1]Bargaining!G189</f>
        <v>766246</v>
      </c>
      <c r="H189" s="31">
        <f t="shared" si="21"/>
        <v>0.11041606865155806</v>
      </c>
      <c r="I189" s="30">
        <f>+[1]Officers!I189+'[1]Non Bargaining'!I189+[1]Bargaining!I189</f>
        <v>146551</v>
      </c>
      <c r="J189" s="31">
        <f t="shared" si="22"/>
        <v>2.1118002935029332E-2</v>
      </c>
      <c r="K189" s="30">
        <f>+[1]Officers!K189+'[1]Non Bargaining'!K189+[1]Bargaining!K189</f>
        <v>6939624</v>
      </c>
      <c r="L189">
        <f t="shared" si="23"/>
        <v>4</v>
      </c>
    </row>
    <row r="190" spans="1:12" x14ac:dyDescent="0.35">
      <c r="A190" s="28">
        <f>[1]Officers!A190</f>
        <v>41760</v>
      </c>
      <c r="B190" s="38"/>
      <c r="C190" s="30">
        <f>+[1]Officers!C190+'[1]Non Bargaining'!C190+[1]Bargaining!C190</f>
        <v>4638958</v>
      </c>
      <c r="D190" s="31">
        <f t="shared" si="19"/>
        <v>0.66360576511118685</v>
      </c>
      <c r="E190" s="30">
        <f>+[1]Officers!E190+'[1]Non Bargaining'!E190+[1]Bargaining!E190</f>
        <v>1364253</v>
      </c>
      <c r="F190" s="31">
        <f t="shared" si="20"/>
        <v>0.19515722191712706</v>
      </c>
      <c r="G190">
        <f>+[1]Officers!G190+'[1]Non Bargaining'!G190+[1]Bargaining!G190</f>
        <v>822301</v>
      </c>
      <c r="H190" s="31">
        <f t="shared" si="21"/>
        <v>0.11763065849199196</v>
      </c>
      <c r="I190" s="30">
        <f>+[1]Officers!I190+'[1]Non Bargaining'!I190+[1]Bargaining!I190</f>
        <v>165021</v>
      </c>
      <c r="J190" s="31">
        <f t="shared" si="22"/>
        <v>2.360635447969418E-2</v>
      </c>
      <c r="K190" s="30">
        <f>+[1]Officers!K190+'[1]Non Bargaining'!K190+[1]Bargaining!K190</f>
        <v>6990533</v>
      </c>
      <c r="L190">
        <f t="shared" si="23"/>
        <v>5</v>
      </c>
    </row>
    <row r="191" spans="1:12" x14ac:dyDescent="0.35">
      <c r="A191" s="28">
        <f>[1]Officers!A191</f>
        <v>41791</v>
      </c>
      <c r="B191" s="38"/>
      <c r="C191" s="30">
        <f>+[1]Officers!C191+'[1]Non Bargaining'!C191+[1]Bargaining!C191</f>
        <v>4486165</v>
      </c>
      <c r="D191" s="31">
        <f t="shared" si="19"/>
        <v>0.63540308582654248</v>
      </c>
      <c r="E191" s="30">
        <f>+[1]Officers!E191+'[1]Non Bargaining'!E191+[1]Bargaining!E191</f>
        <v>1316185</v>
      </c>
      <c r="F191" s="31">
        <f t="shared" si="20"/>
        <v>0.18641936052699976</v>
      </c>
      <c r="G191">
        <f>+[1]Officers!G191+'[1]Non Bargaining'!G191+[1]Bargaining!G191</f>
        <v>1067947</v>
      </c>
      <c r="H191" s="31">
        <f t="shared" si="21"/>
        <v>0.15125988885812236</v>
      </c>
      <c r="I191" s="30">
        <f>+[1]Officers!I191+'[1]Non Bargaining'!I191+[1]Bargaining!I191</f>
        <v>190048</v>
      </c>
      <c r="J191" s="31">
        <f t="shared" si="22"/>
        <v>2.6917664788335415E-2</v>
      </c>
      <c r="K191" s="30">
        <f>+[1]Officers!K191+'[1]Non Bargaining'!K191+[1]Bargaining!K191</f>
        <v>7060345</v>
      </c>
      <c r="L191">
        <f t="shared" si="23"/>
        <v>6</v>
      </c>
    </row>
    <row r="192" spans="1:12" x14ac:dyDescent="0.35">
      <c r="A192" s="28">
        <f>[1]Officers!A192</f>
        <v>41821</v>
      </c>
      <c r="B192" s="38"/>
      <c r="C192" s="30">
        <f>+[1]Officers!C192+'[1]Non Bargaining'!C192+[1]Bargaining!C192</f>
        <v>4913003</v>
      </c>
      <c r="D192" s="31">
        <f t="shared" si="19"/>
        <v>0.64311372620886453</v>
      </c>
      <c r="E192" s="30">
        <f>+[1]Officers!E192+'[1]Non Bargaining'!E192+[1]Bargaining!E192</f>
        <v>1479932</v>
      </c>
      <c r="F192" s="31">
        <f t="shared" si="20"/>
        <v>0.19372359085792079</v>
      </c>
      <c r="G192">
        <f>+[1]Officers!G192+'[1]Non Bargaining'!G192+[1]Bargaining!G192</f>
        <v>1082893</v>
      </c>
      <c r="H192" s="31">
        <f t="shared" si="21"/>
        <v>0.14175105374767652</v>
      </c>
      <c r="I192" s="30">
        <f>+[1]Officers!I192+'[1]Non Bargaining'!I192+[1]Bargaining!I192</f>
        <v>163572</v>
      </c>
      <c r="J192" s="31">
        <f t="shared" si="22"/>
        <v>2.1411629185538131E-2</v>
      </c>
      <c r="K192" s="30">
        <f>+[1]Officers!K192+'[1]Non Bargaining'!K192+[1]Bargaining!K192</f>
        <v>7639400</v>
      </c>
      <c r="L192">
        <f t="shared" si="23"/>
        <v>7</v>
      </c>
    </row>
    <row r="193" spans="1:17" x14ac:dyDescent="0.35">
      <c r="A193" s="28">
        <f>[1]Officers!A193</f>
        <v>41852</v>
      </c>
      <c r="B193" s="38"/>
      <c r="C193" s="30">
        <f>+[1]Officers!C193+'[1]Non Bargaining'!C193+[1]Bargaining!C193</f>
        <v>4637596</v>
      </c>
      <c r="D193" s="31">
        <f t="shared" si="19"/>
        <v>0.63698079413893649</v>
      </c>
      <c r="E193" s="30">
        <f>+[1]Officers!E193+'[1]Non Bargaining'!E193+[1]Bargaining!E193</f>
        <v>1453577</v>
      </c>
      <c r="F193" s="31">
        <f t="shared" si="20"/>
        <v>0.19965098982362692</v>
      </c>
      <c r="G193">
        <f>+[1]Officers!G193+'[1]Non Bargaining'!G193+[1]Bargaining!G193</f>
        <v>1004613</v>
      </c>
      <c r="H193" s="31">
        <f t="shared" si="21"/>
        <v>0.1379851083497354</v>
      </c>
      <c r="I193" s="30">
        <f>+[1]Officers!I193+'[1]Non Bargaining'!I193+[1]Bargaining!I193</f>
        <v>184804</v>
      </c>
      <c r="J193" s="31">
        <f t="shared" si="22"/>
        <v>2.5383107687701134E-2</v>
      </c>
      <c r="K193" s="30">
        <f>+[1]Officers!K193+'[1]Non Bargaining'!K193+[1]Bargaining!K193</f>
        <v>7280590</v>
      </c>
      <c r="L193">
        <f t="shared" si="23"/>
        <v>8</v>
      </c>
      <c r="O193" t="s">
        <v>53</v>
      </c>
      <c r="P193" t="s">
        <v>54</v>
      </c>
    </row>
    <row r="194" spans="1:17" x14ac:dyDescent="0.35">
      <c r="A194" s="28">
        <f>[1]Officers!A194</f>
        <v>41883</v>
      </c>
      <c r="B194" s="38"/>
      <c r="C194" s="30">
        <f>+[1]Officers!C194+'[1]Non Bargaining'!C194+[1]Bargaining!C194</f>
        <v>4617860</v>
      </c>
      <c r="D194" s="31">
        <f t="shared" ref="D194:D228" si="24">+C194/$K194</f>
        <v>0.63354385791614276</v>
      </c>
      <c r="E194" s="30">
        <f>+[1]Officers!E194+'[1]Non Bargaining'!E194+[1]Bargaining!E194</f>
        <v>1348032</v>
      </c>
      <c r="F194" s="31">
        <f t="shared" ref="F194:F228" si="25">+E194/$K194</f>
        <v>0.18494224464890963</v>
      </c>
      <c r="G194">
        <f>+[1]Officers!G194+'[1]Non Bargaining'!G194+[1]Bargaining!G194</f>
        <v>1149727</v>
      </c>
      <c r="H194" s="31">
        <f t="shared" ref="H194:H228" si="26">+G194/$K194</f>
        <v>0.15773593810344036</v>
      </c>
      <c r="I194" s="30">
        <f>+[1]Officers!I194+'[1]Non Bargaining'!I194+[1]Bargaining!I194</f>
        <v>173316</v>
      </c>
      <c r="J194" s="31">
        <f t="shared" si="22"/>
        <v>2.3777959331507278E-2</v>
      </c>
      <c r="K194" s="30">
        <f>+[1]Officers!K194+'[1]Non Bargaining'!K194+[1]Bargaining!K194</f>
        <v>7288935</v>
      </c>
      <c r="L194">
        <f t="shared" si="23"/>
        <v>9</v>
      </c>
      <c r="N194">
        <v>2011</v>
      </c>
      <c r="P194" s="49">
        <f>SUM(C151:C161)/SUM(K151:K161)</f>
        <v>0.67193313034244606</v>
      </c>
      <c r="Q194" t="s">
        <v>142</v>
      </c>
    </row>
    <row r="195" spans="1:17" x14ac:dyDescent="0.35">
      <c r="A195" s="28">
        <f>[1]Officers!A195</f>
        <v>41913</v>
      </c>
      <c r="B195" s="38"/>
      <c r="C195" s="30">
        <f>+[1]Officers!C195+'[1]Non Bargaining'!C195+[1]Bargaining!C195</f>
        <v>4475949</v>
      </c>
      <c r="D195" s="31">
        <f t="shared" si="24"/>
        <v>0.60304996398635125</v>
      </c>
      <c r="E195" s="30">
        <f>+[1]Officers!E195+'[1]Non Bargaining'!E195+[1]Bargaining!E195</f>
        <v>1501701</v>
      </c>
      <c r="F195" s="31">
        <f t="shared" si="25"/>
        <v>0.20232597242914688</v>
      </c>
      <c r="G195">
        <f>+[1]Officers!G195+'[1]Non Bargaining'!G195+[1]Bargaining!G195</f>
        <v>1263709</v>
      </c>
      <c r="H195" s="31">
        <f t="shared" si="26"/>
        <v>0.1702610255253641</v>
      </c>
      <c r="I195" s="30">
        <f>+[1]Officers!I195+'[1]Non Bargaining'!I195+[1]Bargaining!I195</f>
        <v>180827</v>
      </c>
      <c r="J195" s="31">
        <f t="shared" ref="J195:J228" si="27">+I195/$K195</f>
        <v>2.4363038059137834E-2</v>
      </c>
      <c r="K195" s="30">
        <f>+[1]Officers!K195+'[1]Non Bargaining'!K195+[1]Bargaining!K195</f>
        <v>7422186</v>
      </c>
      <c r="L195">
        <f t="shared" si="23"/>
        <v>10</v>
      </c>
      <c r="N195">
        <v>2012</v>
      </c>
      <c r="P195" s="49">
        <f>SUM(C162:C173)/SUM(K162:K173)</f>
        <v>0.67080156701069926</v>
      </c>
      <c r="Q195" t="s">
        <v>142</v>
      </c>
    </row>
    <row r="196" spans="1:17" x14ac:dyDescent="0.35">
      <c r="A196" s="28">
        <f>[1]Officers!A196</f>
        <v>41944</v>
      </c>
      <c r="B196" s="38"/>
      <c r="C196" s="30">
        <f>+[1]Officers!C196+'[1]Non Bargaining'!C196+[1]Bargaining!C196</f>
        <v>4777861</v>
      </c>
      <c r="D196" s="31">
        <f t="shared" si="24"/>
        <v>0.68538387132081391</v>
      </c>
      <c r="E196" s="30">
        <f>+[1]Officers!E196+'[1]Non Bargaining'!E196+[1]Bargaining!E196</f>
        <v>1317667</v>
      </c>
      <c r="F196" s="31">
        <f t="shared" si="25"/>
        <v>0.18901925141222878</v>
      </c>
      <c r="G196">
        <f>+[1]Officers!G196+'[1]Non Bargaining'!G196+[1]Bargaining!G196</f>
        <v>677856</v>
      </c>
      <c r="H196" s="31">
        <f t="shared" si="26"/>
        <v>9.7238402179980046E-2</v>
      </c>
      <c r="I196" s="30">
        <f>+[1]Officers!I196+'[1]Non Bargaining'!I196+[1]Bargaining!I196</f>
        <v>197689</v>
      </c>
      <c r="J196" s="31">
        <f t="shared" si="27"/>
        <v>2.8358475086977284E-2</v>
      </c>
      <c r="K196" s="30">
        <f>+[1]Officers!K196+'[1]Non Bargaining'!K196+[1]Bargaining!K196</f>
        <v>6971073</v>
      </c>
      <c r="L196">
        <f t="shared" si="23"/>
        <v>11</v>
      </c>
      <c r="N196">
        <v>2013</v>
      </c>
      <c r="O196" s="49">
        <f>SUM(C171:C182)/SUM(K171:K182)</f>
        <v>0.66469570632663055</v>
      </c>
      <c r="P196" s="49">
        <f>SUM(C174:C185)/SUM(K174:K185)</f>
        <v>0.6639043686671392</v>
      </c>
    </row>
    <row r="197" spans="1:17" x14ac:dyDescent="0.35">
      <c r="A197" s="28">
        <f>[1]Officers!A197</f>
        <v>41974</v>
      </c>
      <c r="B197" s="38"/>
      <c r="C197" s="30">
        <f>+[1]Officers!C197+'[1]Non Bargaining'!C197+[1]Bargaining!C197</f>
        <v>4565404</v>
      </c>
      <c r="D197" s="31">
        <f t="shared" si="24"/>
        <v>0.62412066923875498</v>
      </c>
      <c r="E197" s="30">
        <f>+[1]Officers!E197+'[1]Non Bargaining'!E197+[1]Bargaining!E197</f>
        <v>1491237</v>
      </c>
      <c r="F197" s="31">
        <f t="shared" si="25"/>
        <v>0.20386187825515403</v>
      </c>
      <c r="G197">
        <f>+[1]Officers!G197+'[1]Non Bargaining'!G197+[1]Bargaining!G197</f>
        <v>1019210</v>
      </c>
      <c r="H197" s="31">
        <f t="shared" si="26"/>
        <v>0.13933269154160979</v>
      </c>
      <c r="I197" s="30">
        <f>+[1]Officers!I197+'[1]Non Bargaining'!I197+[1]Bargaining!I197</f>
        <v>239087</v>
      </c>
      <c r="J197" s="31">
        <f t="shared" si="27"/>
        <v>3.2684760964481176E-2</v>
      </c>
      <c r="K197" s="30">
        <f>+[1]Officers!K197+'[1]Non Bargaining'!K197+[1]Bargaining!K197</f>
        <v>7314938</v>
      </c>
      <c r="L197">
        <f t="shared" si="23"/>
        <v>12</v>
      </c>
      <c r="N197">
        <v>2014</v>
      </c>
      <c r="O197" s="49">
        <f>SUM(C183:C194)/SUM(K183:K194)</f>
        <v>0.65944934093986385</v>
      </c>
      <c r="P197" s="49">
        <f>SUM(C186:C197)/SUM(K186:K197)</f>
        <v>0.64828750588166517</v>
      </c>
    </row>
    <row r="198" spans="1:17" x14ac:dyDescent="0.35">
      <c r="A198" s="28">
        <f>[1]Officers!A198</f>
        <v>42005</v>
      </c>
      <c r="B198" s="38"/>
      <c r="C198" s="30">
        <f>+[1]Officers!C198+'[1]Non Bargaining'!C198+[1]Bargaining!C198</f>
        <v>4636769</v>
      </c>
      <c r="D198" s="31">
        <f t="shared" si="24"/>
        <v>0.64448496594775984</v>
      </c>
      <c r="E198" s="30">
        <f>+[1]Officers!E198+'[1]Non Bargaining'!E198+[1]Bargaining!E198</f>
        <v>1520388</v>
      </c>
      <c r="F198" s="31">
        <f t="shared" si="25"/>
        <v>0.2113254312232036</v>
      </c>
      <c r="G198">
        <f>+[1]Officers!G198+'[1]Non Bargaining'!G198+[1]Bargaining!G198</f>
        <v>848828</v>
      </c>
      <c r="H198" s="31">
        <f t="shared" si="26"/>
        <v>0.11798234604214811</v>
      </c>
      <c r="I198" s="30">
        <f>+[1]Officers!I198+'[1]Non Bargaining'!I198+[1]Bargaining!I198</f>
        <v>188549</v>
      </c>
      <c r="J198" s="31">
        <f t="shared" si="27"/>
        <v>2.620725678688849E-2</v>
      </c>
      <c r="K198" s="30">
        <f>+[1]Officers!K198+'[1]Non Bargaining'!K198+[1]Bargaining!K198</f>
        <v>7194534</v>
      </c>
      <c r="L198">
        <f t="shared" si="23"/>
        <v>1</v>
      </c>
      <c r="N198">
        <v>2015</v>
      </c>
      <c r="O198" s="49">
        <f>SUM(C195:C206)/SUM(K195:K206)</f>
        <v>0.6443413457399354</v>
      </c>
      <c r="P198" s="49">
        <f>SUM(C198:C209)/SUM(K198:K209)</f>
        <v>0.64485961345587006</v>
      </c>
    </row>
    <row r="199" spans="1:17" x14ac:dyDescent="0.35">
      <c r="A199" s="28">
        <f>[1]Officers!A199</f>
        <v>42036</v>
      </c>
      <c r="B199" s="38"/>
      <c r="C199" s="30">
        <f>+[1]Officers!C199+'[1]Non Bargaining'!C199+[1]Bargaining!C199</f>
        <v>4636261</v>
      </c>
      <c r="D199" s="31">
        <f t="shared" si="24"/>
        <v>0.67213813719776505</v>
      </c>
      <c r="E199" s="30">
        <f>+[1]Officers!E199+'[1]Non Bargaining'!E199+[1]Bargaining!E199</f>
        <v>1368136</v>
      </c>
      <c r="F199" s="31">
        <f t="shared" si="25"/>
        <v>0.19834439486327485</v>
      </c>
      <c r="G199">
        <f>+[1]Officers!G199+'[1]Non Bargaining'!G199+[1]Bargaining!G199</f>
        <v>713590</v>
      </c>
      <c r="H199" s="31">
        <f t="shared" si="26"/>
        <v>0.10345212517650607</v>
      </c>
      <c r="I199" s="30">
        <f>+[1]Officers!I199+'[1]Non Bargaining'!I199+[1]Bargaining!I199</f>
        <v>179793</v>
      </c>
      <c r="J199" s="31">
        <f t="shared" si="27"/>
        <v>2.6065342762454008E-2</v>
      </c>
      <c r="K199" s="30">
        <f>+[1]Officers!K199+'[1]Non Bargaining'!K199+[1]Bargaining!K199</f>
        <v>6897780</v>
      </c>
      <c r="L199">
        <f t="shared" si="23"/>
        <v>2</v>
      </c>
      <c r="N199">
        <v>2016</v>
      </c>
      <c r="O199" s="49">
        <f>SUM(C207:C218)/SUM(K207:K218)</f>
        <v>0.64125620905773895</v>
      </c>
      <c r="P199" s="49">
        <f>SUM(C210:C221)/SUM(K210:K221)</f>
        <v>0.64347357312120157</v>
      </c>
    </row>
    <row r="200" spans="1:17" x14ac:dyDescent="0.35">
      <c r="A200" s="28">
        <f>[1]Officers!A200</f>
        <v>42064</v>
      </c>
      <c r="B200" s="38"/>
      <c r="C200" s="30">
        <f>+[1]Officers!C200+'[1]Non Bargaining'!C200+[1]Bargaining!C200</f>
        <v>5082990</v>
      </c>
      <c r="D200" s="31">
        <f t="shared" si="24"/>
        <v>0.66865813085545656</v>
      </c>
      <c r="E200" s="30">
        <f>+[1]Officers!E200+'[1]Non Bargaining'!E200+[1]Bargaining!E200</f>
        <v>1509649</v>
      </c>
      <c r="F200" s="31">
        <f t="shared" si="25"/>
        <v>0.19859159246581423</v>
      </c>
      <c r="G200">
        <f>+[1]Officers!G200+'[1]Non Bargaining'!G200+[1]Bargaining!G200</f>
        <v>826559</v>
      </c>
      <c r="H200" s="31">
        <f t="shared" si="26"/>
        <v>0.1087323398200184</v>
      </c>
      <c r="I200" s="30">
        <f>+[1]Officers!I200+'[1]Non Bargaining'!I200+[1]Bargaining!I200</f>
        <v>182579</v>
      </c>
      <c r="J200" s="31">
        <f t="shared" si="27"/>
        <v>2.4017936858710801E-2</v>
      </c>
      <c r="K200" s="30">
        <f>+[1]Officers!K200+'[1]Non Bargaining'!K200+[1]Bargaining!K200</f>
        <v>7601777</v>
      </c>
      <c r="L200">
        <f t="shared" si="23"/>
        <v>3</v>
      </c>
      <c r="N200">
        <v>2017</v>
      </c>
      <c r="O200" s="49">
        <f>SUM(C219:C230)/SUM(K219:K230)</f>
        <v>0.63808166426801916</v>
      </c>
      <c r="P200" s="49">
        <f>SUM(C222:C233)/SUM(K222:K233)</f>
        <v>0.63269931714080341</v>
      </c>
    </row>
    <row r="201" spans="1:17" x14ac:dyDescent="0.35">
      <c r="A201" s="28">
        <f>[1]Officers!A201</f>
        <v>42095</v>
      </c>
      <c r="B201" s="38"/>
      <c r="C201" s="30">
        <f>+[1]Officers!C201+'[1]Non Bargaining'!C201+[1]Bargaining!C201</f>
        <v>4794764</v>
      </c>
      <c r="D201" s="31">
        <f t="shared" si="24"/>
        <v>0.65759565161816269</v>
      </c>
      <c r="E201" s="30">
        <f>+[1]Officers!E201+'[1]Non Bargaining'!E201+[1]Bargaining!E201</f>
        <v>1441119</v>
      </c>
      <c r="F201" s="31">
        <f t="shared" si="25"/>
        <v>0.19764759805994933</v>
      </c>
      <c r="G201">
        <f>+[1]Officers!G201+'[1]Non Bargaining'!G201+[1]Bargaining!G201</f>
        <v>874479</v>
      </c>
      <c r="H201" s="31">
        <f t="shared" si="26"/>
        <v>0.1199336584306129</v>
      </c>
      <c r="I201" s="30">
        <f>+[1]Officers!I201+'[1]Non Bargaining'!I201+[1]Bargaining!I201</f>
        <v>180994</v>
      </c>
      <c r="J201" s="31">
        <f t="shared" si="27"/>
        <v>2.4823091891275094E-2</v>
      </c>
      <c r="K201" s="30">
        <f>+[1]Officers!K201+'[1]Non Bargaining'!K201+[1]Bargaining!K201</f>
        <v>7291356</v>
      </c>
      <c r="L201">
        <f t="shared" si="23"/>
        <v>4</v>
      </c>
      <c r="N201" t="s">
        <v>55</v>
      </c>
      <c r="O201" s="49">
        <f>SUM(C230:C241)/SUM(K230:K241)</f>
        <v>0.63193684071704548</v>
      </c>
      <c r="P201" s="49">
        <f>O201</f>
        <v>0.63193684071704548</v>
      </c>
    </row>
    <row r="202" spans="1:17" x14ac:dyDescent="0.35">
      <c r="A202" s="28">
        <f>[1]Officers!A202</f>
        <v>42125</v>
      </c>
      <c r="B202" s="38"/>
      <c r="C202" s="30">
        <f>+[1]Officers!C202+'[1]Non Bargaining'!C202+[1]Bargaining!C202</f>
        <v>4803653</v>
      </c>
      <c r="D202" s="31">
        <f t="shared" si="24"/>
        <v>0.66502010155994751</v>
      </c>
      <c r="E202" s="30">
        <f>+[1]Officers!E202+'[1]Non Bargaining'!E202+[1]Bargaining!E202</f>
        <v>1376684</v>
      </c>
      <c r="F202" s="31">
        <f t="shared" si="25"/>
        <v>0.19058881511548706</v>
      </c>
      <c r="G202">
        <f>+[1]Officers!G202+'[1]Non Bargaining'!G202+[1]Bargaining!G202</f>
        <v>908557</v>
      </c>
      <c r="H202" s="31">
        <f t="shared" si="26"/>
        <v>0.12578108127564611</v>
      </c>
      <c r="I202" s="30">
        <f>+[1]Officers!I202+'[1]Non Bargaining'!I202+[1]Bargaining!I202</f>
        <v>134426</v>
      </c>
      <c r="J202" s="31">
        <f t="shared" si="27"/>
        <v>1.8610002048919334E-2</v>
      </c>
      <c r="K202" s="30">
        <f>+[1]Officers!K202+'[1]Non Bargaining'!K202+[1]Bargaining!K202</f>
        <v>7223320</v>
      </c>
      <c r="L202">
        <f t="shared" ref="L202:L241" si="28">MONTH(A202)</f>
        <v>5</v>
      </c>
    </row>
    <row r="203" spans="1:17" x14ac:dyDescent="0.35">
      <c r="A203" s="28">
        <f>[1]Officers!A203</f>
        <v>42156</v>
      </c>
      <c r="B203" s="38"/>
      <c r="C203" s="30">
        <f>+[1]Officers!C203+'[1]Non Bargaining'!C203+[1]Bargaining!C203</f>
        <v>4862886</v>
      </c>
      <c r="D203" s="31">
        <f t="shared" si="24"/>
        <v>0.64047856183838381</v>
      </c>
      <c r="E203" s="30">
        <f>+[1]Officers!E203+'[1]Non Bargaining'!E203+[1]Bargaining!E203</f>
        <v>1426828</v>
      </c>
      <c r="F203" s="31">
        <f t="shared" si="25"/>
        <v>0.18792394998170583</v>
      </c>
      <c r="G203">
        <f>+[1]Officers!G203+'[1]Non Bargaining'!G203+[1]Bargaining!G203</f>
        <v>1107334</v>
      </c>
      <c r="H203" s="31">
        <f t="shared" si="26"/>
        <v>0.14584419371433854</v>
      </c>
      <c r="I203" s="30">
        <f>+[1]Officers!I203+'[1]Non Bargaining'!I203+[1]Bargaining!I203</f>
        <v>195534</v>
      </c>
      <c r="J203" s="31">
        <f t="shared" si="27"/>
        <v>2.5753294465571792E-2</v>
      </c>
      <c r="K203" s="30">
        <f>+[1]Officers!K203+'[1]Non Bargaining'!K203+[1]Bargaining!K203</f>
        <v>7592582</v>
      </c>
      <c r="L203">
        <f t="shared" si="28"/>
        <v>6</v>
      </c>
    </row>
    <row r="204" spans="1:17" x14ac:dyDescent="0.35">
      <c r="A204" s="28">
        <f>[1]Officers!A204</f>
        <v>42186</v>
      </c>
      <c r="B204" s="38"/>
      <c r="C204" s="30">
        <f>+[1]Officers!C204+'[1]Non Bargaining'!C204+[1]Bargaining!C204</f>
        <v>4676579</v>
      </c>
      <c r="D204" s="31">
        <f t="shared" si="24"/>
        <v>0.63030808086730217</v>
      </c>
      <c r="E204" s="30">
        <f>+[1]Officers!E204+'[1]Non Bargaining'!E204+[1]Bargaining!E204</f>
        <v>1447586</v>
      </c>
      <c r="F204" s="31">
        <f t="shared" si="25"/>
        <v>0.19510525825616856</v>
      </c>
      <c r="G204">
        <f>+[1]Officers!G204+'[1]Non Bargaining'!G204+[1]Bargaining!G204</f>
        <v>1137378</v>
      </c>
      <c r="H204" s="31">
        <f t="shared" si="26"/>
        <v>0.15329550605275574</v>
      </c>
      <c r="I204" s="30">
        <f>+[1]Officers!I204+'[1]Non Bargaining'!I204+[1]Bargaining!I204</f>
        <v>157970</v>
      </c>
      <c r="J204" s="31">
        <f t="shared" si="27"/>
        <v>2.1291154823773473E-2</v>
      </c>
      <c r="K204" s="30">
        <f>+[1]Officers!K204+'[1]Non Bargaining'!K204+[1]Bargaining!K204</f>
        <v>7419513</v>
      </c>
      <c r="L204">
        <f t="shared" si="28"/>
        <v>7</v>
      </c>
    </row>
    <row r="205" spans="1:17" x14ac:dyDescent="0.35">
      <c r="A205" s="28">
        <f>[1]Officers!A205</f>
        <v>42217</v>
      </c>
      <c r="B205" s="38"/>
      <c r="C205" s="30">
        <f>+[1]Officers!C205+'[1]Non Bargaining'!C205+[1]Bargaining!C205</f>
        <v>4617262</v>
      </c>
      <c r="D205" s="31">
        <f t="shared" si="24"/>
        <v>0.63070542933208029</v>
      </c>
      <c r="E205" s="30">
        <f>+[1]Officers!E205+'[1]Non Bargaining'!E205+[1]Bargaining!E205</f>
        <v>1407384</v>
      </c>
      <c r="F205" s="31">
        <f t="shared" si="25"/>
        <v>0.19224482603653431</v>
      </c>
      <c r="G205">
        <f>+[1]Officers!G205+'[1]Non Bargaining'!G205+[1]Bargaining!G205</f>
        <v>1129417</v>
      </c>
      <c r="H205" s="31">
        <f t="shared" si="26"/>
        <v>0.1542752899618757</v>
      </c>
      <c r="I205" s="30">
        <f>+[1]Officers!I205+'[1]Non Bargaining'!I205+[1]Bargaining!I205</f>
        <v>166727</v>
      </c>
      <c r="J205" s="31">
        <f t="shared" si="27"/>
        <v>2.2774454669509711E-2</v>
      </c>
      <c r="K205" s="30">
        <f>+[1]Officers!K205+'[1]Non Bargaining'!K205+[1]Bargaining!K205</f>
        <v>7320790</v>
      </c>
      <c r="L205">
        <f t="shared" si="28"/>
        <v>8</v>
      </c>
    </row>
    <row r="206" spans="1:17" x14ac:dyDescent="0.35">
      <c r="A206" s="28">
        <f>[1]Officers!A206</f>
        <v>42248</v>
      </c>
      <c r="B206" s="38"/>
      <c r="C206" s="30">
        <f>+[1]Officers!C206+'[1]Non Bargaining'!C206+[1]Bargaining!C206</f>
        <v>4425720</v>
      </c>
      <c r="D206" s="31">
        <f t="shared" si="24"/>
        <v>0.61355328747982363</v>
      </c>
      <c r="E206" s="30">
        <f>+[1]Officers!E206+'[1]Non Bargaining'!E206+[1]Bargaining!E206</f>
        <v>1397469</v>
      </c>
      <c r="F206" s="31">
        <f t="shared" si="25"/>
        <v>0.19373609245527093</v>
      </c>
      <c r="G206">
        <f>+[1]Officers!G206+'[1]Non Bargaining'!G206+[1]Bargaining!G206</f>
        <v>1207424</v>
      </c>
      <c r="H206" s="31">
        <f t="shared" si="26"/>
        <v>0.16738947890558792</v>
      </c>
      <c r="I206" s="30">
        <f>+[1]Officers!I206+'[1]Non Bargaining'!I206+[1]Bargaining!I206</f>
        <v>182648</v>
      </c>
      <c r="J206" s="31">
        <f t="shared" si="27"/>
        <v>2.532114115931754E-2</v>
      </c>
      <c r="K206" s="30">
        <f>+[1]Officers!K206+'[1]Non Bargaining'!K206+[1]Bargaining!K206</f>
        <v>7213261</v>
      </c>
      <c r="L206">
        <f t="shared" si="28"/>
        <v>9</v>
      </c>
      <c r="M206">
        <f>C204+C205+C206</f>
        <v>13719561</v>
      </c>
      <c r="N206">
        <f>K204+K205+K206</f>
        <v>21953564</v>
      </c>
      <c r="O206" s="32">
        <f>M206/N206</f>
        <v>0.62493547744685096</v>
      </c>
    </row>
    <row r="207" spans="1:17" x14ac:dyDescent="0.35">
      <c r="A207" s="28">
        <f>[1]Officers!A207</f>
        <v>42278</v>
      </c>
      <c r="B207" s="38"/>
      <c r="C207" s="30">
        <f>+[1]Officers!C207+'[1]Non Bargaining'!C207+[1]Bargaining!C207</f>
        <v>4402125</v>
      </c>
      <c r="D207" s="31">
        <f t="shared" si="24"/>
        <v>0.61192307002622637</v>
      </c>
      <c r="E207" s="30">
        <f>+[1]Officers!E207+'[1]Non Bargaining'!E207+[1]Bargaining!E207</f>
        <v>1377305</v>
      </c>
      <c r="F207" s="31">
        <f t="shared" si="25"/>
        <v>0.1914540600193024</v>
      </c>
      <c r="G207">
        <f>+[1]Officers!G207+'[1]Non Bargaining'!G207+[1]Bargaining!G207</f>
        <v>1215050</v>
      </c>
      <c r="H207" s="31">
        <f t="shared" si="26"/>
        <v>0.16889959422673512</v>
      </c>
      <c r="I207" s="30">
        <f>+[1]Officers!I207+'[1]Non Bargaining'!I207+[1]Bargaining!I207</f>
        <v>199439</v>
      </c>
      <c r="J207" s="31">
        <f t="shared" si="27"/>
        <v>2.7723275727736162E-2</v>
      </c>
      <c r="K207" s="30">
        <f>+[1]Officers!K207+'[1]Non Bargaining'!K207+[1]Bargaining!K207</f>
        <v>7193919</v>
      </c>
      <c r="L207">
        <f t="shared" si="28"/>
        <v>10</v>
      </c>
    </row>
    <row r="208" spans="1:17" x14ac:dyDescent="0.35">
      <c r="A208" s="28">
        <f>[1]Officers!A208</f>
        <v>42309</v>
      </c>
      <c r="B208" s="38"/>
      <c r="C208" s="30">
        <f>+[1]Officers!C208+'[1]Non Bargaining'!C208+[1]Bargaining!C208</f>
        <v>4666877</v>
      </c>
      <c r="D208" s="31">
        <f t="shared" si="24"/>
        <v>0.66460359274205838</v>
      </c>
      <c r="E208" s="30">
        <f>+[1]Officers!E208+'[1]Non Bargaining'!E208+[1]Bargaining!E208</f>
        <v>1292801</v>
      </c>
      <c r="F208" s="31">
        <f t="shared" si="25"/>
        <v>0.18410602835697745</v>
      </c>
      <c r="G208">
        <f>+[1]Officers!G208+'[1]Non Bargaining'!G208+[1]Bargaining!G208</f>
        <v>857605</v>
      </c>
      <c r="H208" s="31">
        <f t="shared" si="26"/>
        <v>0.12213035915743076</v>
      </c>
      <c r="I208" s="30">
        <f>+[1]Officers!I208+'[1]Non Bargaining'!I208+[1]Bargaining!I208</f>
        <v>204763</v>
      </c>
      <c r="J208" s="31">
        <f t="shared" si="27"/>
        <v>2.9160019743533439E-2</v>
      </c>
      <c r="K208" s="30">
        <f>+[1]Officers!K208+'[1]Non Bargaining'!K208+[1]Bargaining!K208</f>
        <v>7022046</v>
      </c>
      <c r="L208">
        <f t="shared" si="28"/>
        <v>11</v>
      </c>
    </row>
    <row r="209" spans="1:15" x14ac:dyDescent="0.35">
      <c r="A209" s="28">
        <f>[1]Officers!A209</f>
        <v>42339</v>
      </c>
      <c r="B209" s="38"/>
      <c r="C209" s="30">
        <f>+[1]Officers!C209+'[1]Non Bargaining'!C209+[1]Bargaining!C209</f>
        <v>4818744</v>
      </c>
      <c r="D209" s="31">
        <f t="shared" si="24"/>
        <v>0.64009134704344839</v>
      </c>
      <c r="E209" s="30">
        <f>+[1]Officers!E209+'[1]Non Bargaining'!E209+[1]Bargaining!E209</f>
        <v>1419151</v>
      </c>
      <c r="F209" s="31">
        <f t="shared" si="25"/>
        <v>0.18851100520136718</v>
      </c>
      <c r="G209">
        <f>+[1]Officers!G209+'[1]Non Bargaining'!G209+[1]Bargaining!G209</f>
        <v>1004343</v>
      </c>
      <c r="H209" s="31">
        <f t="shared" si="26"/>
        <v>0.13341054510545863</v>
      </c>
      <c r="I209" s="30">
        <f>+[1]Officers!I209+'[1]Non Bargaining'!I209+[1]Bargaining!I209</f>
        <v>285975</v>
      </c>
      <c r="J209" s="31">
        <f t="shared" si="27"/>
        <v>3.7987102649725775E-2</v>
      </c>
      <c r="K209" s="30">
        <f>+[1]Officers!K209+'[1]Non Bargaining'!K209+[1]Bargaining!K209</f>
        <v>7528213</v>
      </c>
      <c r="L209">
        <f t="shared" si="28"/>
        <v>12</v>
      </c>
    </row>
    <row r="210" spans="1:15" x14ac:dyDescent="0.35">
      <c r="A210" s="28">
        <f>[1]Officers!A210</f>
        <v>42370</v>
      </c>
      <c r="B210" s="38"/>
      <c r="C210" s="30">
        <f>+[1]Officers!C210+'[1]Non Bargaining'!C210+[1]Bargaining!C210</f>
        <v>4704220</v>
      </c>
      <c r="D210" s="31">
        <f t="shared" si="24"/>
        <v>0.63880958837681645</v>
      </c>
      <c r="E210" s="30">
        <f>+[1]Officers!E210+'[1]Non Bargaining'!E210+[1]Bargaining!E210</f>
        <v>1470933</v>
      </c>
      <c r="F210" s="31">
        <f t="shared" si="25"/>
        <v>0.19974535720265543</v>
      </c>
      <c r="G210">
        <f>+[1]Officers!G210+'[1]Non Bargaining'!G210+[1]Bargaining!G210</f>
        <v>984722</v>
      </c>
      <c r="H210" s="31">
        <f t="shared" si="26"/>
        <v>0.13372033099761393</v>
      </c>
      <c r="I210" s="30">
        <f>+[1]Officers!I210+'[1]Non Bargaining'!I210+[1]Bargaining!I210</f>
        <v>204166</v>
      </c>
      <c r="J210" s="31">
        <f t="shared" si="27"/>
        <v>2.7724723422914131E-2</v>
      </c>
      <c r="K210" s="30">
        <f>+[1]Officers!K210+'[1]Non Bargaining'!K210+[1]Bargaining!K210</f>
        <v>7364041</v>
      </c>
      <c r="L210">
        <f t="shared" si="28"/>
        <v>1</v>
      </c>
    </row>
    <row r="211" spans="1:15" x14ac:dyDescent="0.35">
      <c r="A211" s="28">
        <f>[1]Officers!A211</f>
        <v>42401</v>
      </c>
      <c r="B211" s="38"/>
      <c r="C211" s="30">
        <f>+[1]Officers!C211+'[1]Non Bargaining'!C211+[1]Bargaining!C211</f>
        <v>4837612</v>
      </c>
      <c r="D211" s="31">
        <f t="shared" si="24"/>
        <v>0.67019886192823841</v>
      </c>
      <c r="E211" s="30">
        <f>+[1]Officers!E211+'[1]Non Bargaining'!E211+[1]Bargaining!E211</f>
        <v>1369837</v>
      </c>
      <c r="F211" s="31">
        <f t="shared" si="25"/>
        <v>0.18977611235196049</v>
      </c>
      <c r="G211">
        <f>+[1]Officers!G211+'[1]Non Bargaining'!G211+[1]Bargaining!G211</f>
        <v>810444</v>
      </c>
      <c r="H211" s="31">
        <f t="shared" si="26"/>
        <v>0.11227825763136216</v>
      </c>
      <c r="I211" s="30">
        <f>+[1]Officers!I211+'[1]Non Bargaining'!I211+[1]Bargaining!I211</f>
        <v>200281</v>
      </c>
      <c r="J211" s="31">
        <f t="shared" si="27"/>
        <v>2.7746768088438987E-2</v>
      </c>
      <c r="K211" s="30">
        <f>+[1]Officers!K211+'[1]Non Bargaining'!K211+[1]Bargaining!K211</f>
        <v>7218174</v>
      </c>
      <c r="L211">
        <f t="shared" si="28"/>
        <v>2</v>
      </c>
    </row>
    <row r="212" spans="1:15" x14ac:dyDescent="0.35">
      <c r="A212" s="28">
        <f>[1]Officers!A212</f>
        <v>42430</v>
      </c>
      <c r="B212" s="38"/>
      <c r="C212" s="30">
        <f>+[1]Officers!C212+'[1]Non Bargaining'!C212+[1]Bargaining!C212</f>
        <v>5191768</v>
      </c>
      <c r="D212" s="31">
        <f t="shared" si="24"/>
        <v>0.64992915806127183</v>
      </c>
      <c r="E212" s="30">
        <f>+[1]Officers!E212+'[1]Non Bargaining'!E212+[1]Bargaining!E212</f>
        <v>1685146</v>
      </c>
      <c r="F212" s="31">
        <f t="shared" si="25"/>
        <v>0.21095424930203352</v>
      </c>
      <c r="G212">
        <f>+[1]Officers!G212+'[1]Non Bargaining'!G212+[1]Bargaining!G212</f>
        <v>902017</v>
      </c>
      <c r="H212" s="31">
        <f t="shared" si="26"/>
        <v>0.11291859523903114</v>
      </c>
      <c r="I212" s="30">
        <f>+[1]Officers!I212+'[1]Non Bargaining'!I212+[1]Bargaining!I212</f>
        <v>209275</v>
      </c>
      <c r="J212" s="31">
        <f t="shared" si="27"/>
        <v>2.6197997397663507E-2</v>
      </c>
      <c r="K212" s="30">
        <f>+[1]Officers!K212+'[1]Non Bargaining'!K212+[1]Bargaining!K212</f>
        <v>7988206</v>
      </c>
      <c r="L212">
        <f t="shared" si="28"/>
        <v>3</v>
      </c>
    </row>
    <row r="213" spans="1:15" x14ac:dyDescent="0.35">
      <c r="A213" s="28">
        <f>[1]Officers!A213</f>
        <v>42461</v>
      </c>
      <c r="B213" s="38"/>
      <c r="C213" s="30">
        <f>+[1]Officers!C213+'[1]Non Bargaining'!C213+[1]Bargaining!C213</f>
        <v>4918765</v>
      </c>
      <c r="D213" s="31">
        <f t="shared" si="24"/>
        <v>0.65730699988561059</v>
      </c>
      <c r="E213" s="30">
        <f>+[1]Officers!E213+'[1]Non Bargaining'!E213+[1]Bargaining!E213</f>
        <v>1415179</v>
      </c>
      <c r="F213" s="31">
        <f t="shared" si="25"/>
        <v>0.18911394685274016</v>
      </c>
      <c r="G213">
        <f>+[1]Officers!G213+'[1]Non Bargaining'!G213+[1]Bargaining!G213</f>
        <v>953135</v>
      </c>
      <c r="H213" s="31">
        <f t="shared" si="26"/>
        <v>0.12736983924541453</v>
      </c>
      <c r="I213" s="30">
        <f>+[1]Officers!I213+'[1]Non Bargaining'!I213+[1]Bargaining!I213</f>
        <v>196129</v>
      </c>
      <c r="J213" s="31">
        <f t="shared" si="27"/>
        <v>2.6209214016234748E-2</v>
      </c>
      <c r="K213" s="30">
        <f>+[1]Officers!K213+'[1]Non Bargaining'!K213+[1]Bargaining!K213</f>
        <v>7483208</v>
      </c>
      <c r="L213">
        <f t="shared" si="28"/>
        <v>4</v>
      </c>
    </row>
    <row r="214" spans="1:15" x14ac:dyDescent="0.35">
      <c r="A214" s="28">
        <f>[1]Officers!A214</f>
        <v>42491</v>
      </c>
      <c r="B214" s="38"/>
      <c r="C214" s="30">
        <f>+[1]Officers!C214+'[1]Non Bargaining'!C214+[1]Bargaining!C214</f>
        <v>5011072</v>
      </c>
      <c r="D214" s="31">
        <f t="shared" si="24"/>
        <v>0.66482845324065054</v>
      </c>
      <c r="E214" s="30">
        <f>+[1]Officers!E214+'[1]Non Bargaining'!E214+[1]Bargaining!E214</f>
        <v>1396956</v>
      </c>
      <c r="F214" s="31">
        <f t="shared" si="25"/>
        <v>0.18533680951406128</v>
      </c>
      <c r="G214">
        <f>+[1]Officers!G214+'[1]Non Bargaining'!G214+[1]Bargaining!G214</f>
        <v>926341</v>
      </c>
      <c r="H214" s="31">
        <f t="shared" si="26"/>
        <v>0.12289942235980593</v>
      </c>
      <c r="I214" s="30">
        <f>+[1]Officers!I214+'[1]Non Bargaining'!I214+[1]Bargaining!I214</f>
        <v>203022</v>
      </c>
      <c r="J214" s="31">
        <f t="shared" si="27"/>
        <v>2.6935314885482259E-2</v>
      </c>
      <c r="K214" s="30">
        <f>+[1]Officers!K214+'[1]Non Bargaining'!K214+[1]Bargaining!K214</f>
        <v>7537391</v>
      </c>
      <c r="L214">
        <f t="shared" si="28"/>
        <v>5</v>
      </c>
    </row>
    <row r="215" spans="1:15" x14ac:dyDescent="0.35">
      <c r="A215" s="28">
        <f>[1]Officers!A215</f>
        <v>42522</v>
      </c>
      <c r="B215" s="38"/>
      <c r="C215" s="30">
        <f>+[1]Officers!C215+'[1]Non Bargaining'!C215+[1]Bargaining!C215</f>
        <v>4418734</v>
      </c>
      <c r="D215" s="31">
        <f t="shared" si="24"/>
        <v>0.58867569703451583</v>
      </c>
      <c r="E215" s="30">
        <f>+[1]Officers!E215+'[1]Non Bargaining'!E215+[1]Bargaining!E215</f>
        <v>1620171</v>
      </c>
      <c r="F215" s="31">
        <f t="shared" si="25"/>
        <v>0.21584356350486555</v>
      </c>
      <c r="G215">
        <f>+[1]Officers!G215+'[1]Non Bargaining'!G215+[1]Bargaining!G215</f>
        <v>1257809</v>
      </c>
      <c r="H215" s="31">
        <f t="shared" si="26"/>
        <v>0.16756871760356867</v>
      </c>
      <c r="I215" s="30">
        <f>+[1]Officers!I215+'[1]Non Bargaining'!I215+[1]Bargaining!I215</f>
        <v>209514</v>
      </c>
      <c r="J215" s="31">
        <f t="shared" si="27"/>
        <v>2.7912021857049905E-2</v>
      </c>
      <c r="K215" s="30">
        <f>+[1]Officers!K215+'[1]Non Bargaining'!K215+[1]Bargaining!K215</f>
        <v>7506228</v>
      </c>
      <c r="L215">
        <f t="shared" si="28"/>
        <v>6</v>
      </c>
      <c r="M215">
        <f>SUM(C213:C215)</f>
        <v>14348571</v>
      </c>
      <c r="N215">
        <f>SUM(K213:K215)</f>
        <v>22526827</v>
      </c>
      <c r="O215" s="32">
        <f>M215/N215</f>
        <v>0.63695481835946088</v>
      </c>
    </row>
    <row r="216" spans="1:15" x14ac:dyDescent="0.35">
      <c r="A216" s="28">
        <f>[1]Officers!A216</f>
        <v>42552</v>
      </c>
      <c r="B216" s="38"/>
      <c r="C216" s="30">
        <f>+[1]Officers!C216+'[1]Non Bargaining'!C216+[1]Bargaining!C216</f>
        <v>4819020</v>
      </c>
      <c r="D216" s="31">
        <f t="shared" si="24"/>
        <v>0.64923769114305507</v>
      </c>
      <c r="E216" s="30">
        <f>+[1]Officers!E216+'[1]Non Bargaining'!E216+[1]Bargaining!E216</f>
        <v>1409825</v>
      </c>
      <c r="F216" s="31">
        <f t="shared" si="25"/>
        <v>0.18993727519615142</v>
      </c>
      <c r="G216">
        <f>+[1]Officers!G216+'[1]Non Bargaining'!G216+[1]Bargaining!G216</f>
        <v>988949</v>
      </c>
      <c r="H216" s="31">
        <f t="shared" si="26"/>
        <v>0.13323517342078539</v>
      </c>
      <c r="I216" s="30">
        <f>+[1]Officers!I216+'[1]Non Bargaining'!I216+[1]Bargaining!I216</f>
        <v>204788</v>
      </c>
      <c r="J216" s="31">
        <f t="shared" si="27"/>
        <v>2.7589860240008125E-2</v>
      </c>
      <c r="K216" s="30">
        <f>+[1]Officers!K216+'[1]Non Bargaining'!K216+[1]Bargaining!K216</f>
        <v>7422582</v>
      </c>
      <c r="L216">
        <f t="shared" si="28"/>
        <v>7</v>
      </c>
    </row>
    <row r="217" spans="1:15" x14ac:dyDescent="0.35">
      <c r="A217" s="28">
        <f>[1]Officers!A217</f>
        <v>42583</v>
      </c>
      <c r="B217" s="38"/>
      <c r="C217" s="30">
        <f>+[1]Officers!C217+'[1]Non Bargaining'!C217+[1]Bargaining!C217</f>
        <v>4897493</v>
      </c>
      <c r="D217" s="31">
        <f t="shared" si="24"/>
        <v>0.62910935201451446</v>
      </c>
      <c r="E217" s="30">
        <f>+[1]Officers!E217+'[1]Non Bargaining'!E217+[1]Bargaining!E217</f>
        <v>1512034</v>
      </c>
      <c r="F217" s="31">
        <f t="shared" si="25"/>
        <v>0.19422891058015077</v>
      </c>
      <c r="G217">
        <f>+[1]Officers!G217+'[1]Non Bargaining'!G217+[1]Bargaining!G217</f>
        <v>1149970</v>
      </c>
      <c r="H217" s="31">
        <f t="shared" si="26"/>
        <v>0.14771983983154874</v>
      </c>
      <c r="I217" s="30">
        <f>+[1]Officers!I217+'[1]Non Bargaining'!I217+[1]Bargaining!I217</f>
        <v>225307</v>
      </c>
      <c r="J217" s="31">
        <f t="shared" si="27"/>
        <v>2.8941897573786058E-2</v>
      </c>
      <c r="K217" s="30">
        <f>+[1]Officers!K217+'[1]Non Bargaining'!K217+[1]Bargaining!K217</f>
        <v>7784804</v>
      </c>
      <c r="L217">
        <f t="shared" si="28"/>
        <v>8</v>
      </c>
    </row>
    <row r="218" spans="1:15" x14ac:dyDescent="0.35">
      <c r="A218" s="28">
        <f>[1]Officers!A218</f>
        <v>42614</v>
      </c>
      <c r="B218" s="38"/>
      <c r="C218" s="30">
        <f>+[1]Officers!C218+'[1]Non Bargaining'!C218+[1]Bargaining!C218</f>
        <v>4884731</v>
      </c>
      <c r="D218" s="31">
        <f t="shared" si="24"/>
        <v>0.63192623145401361</v>
      </c>
      <c r="E218" s="30">
        <f>+[1]Officers!E218+'[1]Non Bargaining'!E218+[1]Bargaining!E218</f>
        <v>1446355</v>
      </c>
      <c r="F218" s="31">
        <f t="shared" si="25"/>
        <v>0.18711156550783858</v>
      </c>
      <c r="G218">
        <f>+[1]Officers!G218+'[1]Non Bargaining'!G218+[1]Bargaining!G218</f>
        <v>1193453</v>
      </c>
      <c r="H218" s="31">
        <f t="shared" si="26"/>
        <v>0.15439422492405147</v>
      </c>
      <c r="I218" s="30">
        <f>+[1]Officers!I218+'[1]Non Bargaining'!I218+[1]Bargaining!I218</f>
        <v>205368</v>
      </c>
      <c r="J218" s="31">
        <f t="shared" si="27"/>
        <v>2.6567978114096329E-2</v>
      </c>
      <c r="K218" s="30">
        <f>+[1]Officers!K218+'[1]Non Bargaining'!K218+[1]Bargaining!K218</f>
        <v>7729907</v>
      </c>
      <c r="L218">
        <f t="shared" si="28"/>
        <v>9</v>
      </c>
      <c r="M218">
        <f>C216+C217+C218</f>
        <v>14601244</v>
      </c>
      <c r="N218">
        <f>K216+K217+K218</f>
        <v>22937293</v>
      </c>
      <c r="O218" s="32">
        <f>M218/N218</f>
        <v>0.63657224067373597</v>
      </c>
    </row>
    <row r="219" spans="1:15" x14ac:dyDescent="0.35">
      <c r="A219" s="28">
        <f>[1]Officers!A219</f>
        <v>42644</v>
      </c>
      <c r="B219" s="38"/>
      <c r="C219" s="30">
        <f>+[1]Officers!C219+'[1]Non Bargaining'!C219+[1]Bargaining!C219</f>
        <v>5075005</v>
      </c>
      <c r="D219" s="31">
        <f t="shared" si="24"/>
        <v>0.65414882689640785</v>
      </c>
      <c r="E219" s="30">
        <f>+[1]Officers!E219+'[1]Non Bargaining'!E219+[1]Bargaining!E219</f>
        <v>1426738</v>
      </c>
      <c r="F219" s="31">
        <f t="shared" si="25"/>
        <v>0.18390109743508176</v>
      </c>
      <c r="G219">
        <f>+[1]Officers!G219+'[1]Non Bargaining'!G219+[1]Bargaining!G219</f>
        <v>1057284</v>
      </c>
      <c r="H219" s="31">
        <f t="shared" si="26"/>
        <v>0.13627988313239919</v>
      </c>
      <c r="I219" s="30">
        <f>+[1]Officers!I219+'[1]Non Bargaining'!I219+[1]Bargaining!I219</f>
        <v>199154</v>
      </c>
      <c r="J219" s="31">
        <f t="shared" si="27"/>
        <v>2.5670192536111237E-2</v>
      </c>
      <c r="K219" s="30">
        <f>+[1]Officers!K219+'[1]Non Bargaining'!K219+[1]Bargaining!K219</f>
        <v>7758181</v>
      </c>
      <c r="L219">
        <f t="shared" si="28"/>
        <v>10</v>
      </c>
    </row>
    <row r="220" spans="1:15" x14ac:dyDescent="0.35">
      <c r="A220" s="28">
        <f>[1]Officers!A220</f>
        <v>42675</v>
      </c>
      <c r="B220" s="38"/>
      <c r="C220" s="30">
        <f>+[1]Officers!C220+'[1]Non Bargaining'!C220+[1]Bargaining!C220</f>
        <v>5023238</v>
      </c>
      <c r="D220" s="31">
        <f t="shared" si="24"/>
        <v>0.64750288159289249</v>
      </c>
      <c r="E220" s="30">
        <f>+[1]Officers!E220+'[1]Non Bargaining'!E220+[1]Bargaining!E220</f>
        <v>1546854</v>
      </c>
      <c r="F220" s="31">
        <f t="shared" si="25"/>
        <v>0.19939179119195469</v>
      </c>
      <c r="G220">
        <f>+[1]Officers!G220+'[1]Non Bargaining'!G220+[1]Bargaining!G220</f>
        <v>981003</v>
      </c>
      <c r="H220" s="31">
        <f t="shared" si="26"/>
        <v>0.12645275205978143</v>
      </c>
      <c r="I220" s="30">
        <f>+[1]Officers!I220+'[1]Non Bargaining'!I220+[1]Bargaining!I220</f>
        <v>206767</v>
      </c>
      <c r="J220" s="31">
        <f t="shared" si="27"/>
        <v>2.6652575155371415E-2</v>
      </c>
      <c r="K220" s="30">
        <f>+[1]Officers!K220+'[1]Non Bargaining'!K220+[1]Bargaining!K220</f>
        <v>7757862</v>
      </c>
      <c r="L220">
        <f t="shared" si="28"/>
        <v>11</v>
      </c>
    </row>
    <row r="221" spans="1:15" x14ac:dyDescent="0.35">
      <c r="A221" s="28">
        <f>[1]Officers!A221</f>
        <v>42705</v>
      </c>
      <c r="B221" s="38"/>
      <c r="C221" s="30">
        <f>+[1]Officers!C221+'[1]Non Bargaining'!C221+[1]Bargaining!C221</f>
        <v>4834970</v>
      </c>
      <c r="D221" s="31">
        <f t="shared" si="24"/>
        <v>0.64094620419625514</v>
      </c>
      <c r="E221" s="30">
        <f>+[1]Officers!E221+'[1]Non Bargaining'!E221+[1]Bargaining!E221</f>
        <v>1668057</v>
      </c>
      <c r="F221" s="31">
        <f t="shared" si="25"/>
        <v>0.22112542632797985</v>
      </c>
      <c r="G221">
        <f>+[1]Officers!G221+'[1]Non Bargaining'!G221+[1]Bargaining!G221</f>
        <v>1133781</v>
      </c>
      <c r="H221" s="31">
        <f t="shared" si="26"/>
        <v>0.15029930451271348</v>
      </c>
      <c r="I221" s="30">
        <f>+[1]Officers!I221+'[1]Non Bargaining'!I221+[1]Bargaining!I221</f>
        <v>-93320</v>
      </c>
      <c r="J221" s="31">
        <f t="shared" si="27"/>
        <v>-1.2370935036948425E-2</v>
      </c>
      <c r="K221" s="30">
        <f>+[1]Officers!K221+'[1]Non Bargaining'!K221+[1]Bargaining!K221</f>
        <v>7543488</v>
      </c>
      <c r="L221">
        <f t="shared" si="28"/>
        <v>12</v>
      </c>
    </row>
    <row r="222" spans="1:15" x14ac:dyDescent="0.35">
      <c r="A222" s="28">
        <f>[1]Officers!A222</f>
        <v>42736</v>
      </c>
      <c r="B222" s="38"/>
      <c r="C222" s="30">
        <f>+[1]Officers!C222+'[1]Non Bargaining'!C222+[1]Bargaining!C222</f>
        <v>5849524</v>
      </c>
      <c r="D222" s="31">
        <f t="shared" si="24"/>
        <v>0.65934378570327157</v>
      </c>
      <c r="E222" s="30">
        <f>+[1]Officers!E222+'[1]Non Bargaining'!E222+[1]Bargaining!E222</f>
        <v>1837460</v>
      </c>
      <c r="F222" s="31">
        <f t="shared" si="25"/>
        <v>0.20711391772703786</v>
      </c>
      <c r="G222">
        <f>+[1]Officers!G222+'[1]Non Bargaining'!G222+[1]Bargaining!G222</f>
        <v>980117</v>
      </c>
      <c r="H222" s="31">
        <f t="shared" si="26"/>
        <v>0.11047634871010589</v>
      </c>
      <c r="I222" s="30">
        <f>+[1]Officers!I222+'[1]Non Bargaining'!I222+[1]Bargaining!I222</f>
        <v>204635</v>
      </c>
      <c r="J222" s="31">
        <f t="shared" si="27"/>
        <v>2.3065947859584639E-2</v>
      </c>
      <c r="K222" s="30">
        <f>+[1]Officers!K222+'[1]Non Bargaining'!K222+[1]Bargaining!K222</f>
        <v>8871736</v>
      </c>
      <c r="L222">
        <f t="shared" si="28"/>
        <v>1</v>
      </c>
    </row>
    <row r="223" spans="1:15" x14ac:dyDescent="0.35">
      <c r="A223" s="28">
        <f>[1]Officers!A223</f>
        <v>42767</v>
      </c>
      <c r="B223" s="38"/>
      <c r="C223" s="30">
        <f>+[1]Officers!C223+'[1]Non Bargaining'!C223+[1]Bargaining!C223</f>
        <v>4860649</v>
      </c>
      <c r="D223" s="31">
        <f t="shared" si="24"/>
        <v>0.6413268626903289</v>
      </c>
      <c r="E223" s="30">
        <f>+[1]Officers!E223+'[1]Non Bargaining'!E223+[1]Bargaining!E223</f>
        <v>1444417</v>
      </c>
      <c r="F223" s="31">
        <f t="shared" si="25"/>
        <v>0.19058019269167076</v>
      </c>
      <c r="G223">
        <f>+[1]Officers!G223+'[1]Non Bargaining'!G223+[1]Bargaining!G223</f>
        <v>1095166</v>
      </c>
      <c r="H223" s="31">
        <f t="shared" si="26"/>
        <v>0.14449909362003238</v>
      </c>
      <c r="I223" s="30">
        <f>+[1]Officers!I223+'[1]Non Bargaining'!I223+[1]Bargaining!I223</f>
        <v>178819</v>
      </c>
      <c r="J223" s="31">
        <f t="shared" si="27"/>
        <v>2.3593850997967951E-2</v>
      </c>
      <c r="K223" s="30">
        <f>+[1]Officers!K223+'[1]Non Bargaining'!K223+[1]Bargaining!K223</f>
        <v>7579051</v>
      </c>
      <c r="L223">
        <f t="shared" si="28"/>
        <v>2</v>
      </c>
    </row>
    <row r="224" spans="1:15" x14ac:dyDescent="0.35">
      <c r="A224" s="28">
        <f>[1]Officers!A224</f>
        <v>42795</v>
      </c>
      <c r="B224" s="38"/>
      <c r="C224" s="30">
        <f>+[1]Officers!C224+'[1]Non Bargaining'!C224+[1]Bargaining!C224</f>
        <v>5389347</v>
      </c>
      <c r="D224" s="31">
        <f t="shared" si="24"/>
        <v>0.64017018949433013</v>
      </c>
      <c r="E224" s="30">
        <f>+[1]Officers!E224+'[1]Non Bargaining'!E224+[1]Bargaining!E224</f>
        <v>1657581</v>
      </c>
      <c r="F224" s="31">
        <f t="shared" si="25"/>
        <v>0.1968947152358535</v>
      </c>
      <c r="G224">
        <f>+[1]Officers!G224+'[1]Non Bargaining'!G224+[1]Bargaining!G224</f>
        <v>1156930</v>
      </c>
      <c r="H224" s="31">
        <f t="shared" si="26"/>
        <v>0.13742520148204884</v>
      </c>
      <c r="I224" s="30">
        <f>+[1]Officers!I224+'[1]Non Bargaining'!I224+[1]Bargaining!I224</f>
        <v>214758</v>
      </c>
      <c r="J224" s="31">
        <f t="shared" si="27"/>
        <v>2.5509893787767489E-2</v>
      </c>
      <c r="K224" s="30">
        <f>+[1]Officers!K224+'[1]Non Bargaining'!K224+[1]Bargaining!K224</f>
        <v>8418616</v>
      </c>
      <c r="L224">
        <f t="shared" si="28"/>
        <v>3</v>
      </c>
    </row>
    <row r="225" spans="1:12" x14ac:dyDescent="0.35">
      <c r="A225" s="28">
        <f>[1]Officers!A225</f>
        <v>42826</v>
      </c>
      <c r="B225" s="38"/>
      <c r="C225" s="30">
        <f>+[1]Officers!C225+'[1]Non Bargaining'!C225+[1]Bargaining!C225</f>
        <v>4996091</v>
      </c>
      <c r="D225" s="31">
        <f t="shared" si="24"/>
        <v>0.64634022336366093</v>
      </c>
      <c r="E225" s="30">
        <f>+[1]Officers!E225+'[1]Non Bargaining'!E225+[1]Bargaining!E225</f>
        <v>1536352</v>
      </c>
      <c r="F225" s="31">
        <f t="shared" si="25"/>
        <v>0.19875660688430358</v>
      </c>
      <c r="G225">
        <f>+[1]Officers!G225+'[1]Non Bargaining'!G225+[1]Bargaining!G225</f>
        <v>1014476</v>
      </c>
      <c r="H225" s="31">
        <f t="shared" si="26"/>
        <v>0.13124193383128396</v>
      </c>
      <c r="I225" s="30">
        <f>+[1]Officers!I225+'[1]Non Bargaining'!I225+[1]Bargaining!I225</f>
        <v>182897</v>
      </c>
      <c r="J225" s="31">
        <f t="shared" si="27"/>
        <v>2.366123592075154E-2</v>
      </c>
      <c r="K225" s="30">
        <f>+[1]Officers!K225+'[1]Non Bargaining'!K225+[1]Bargaining!K225</f>
        <v>7729816</v>
      </c>
      <c r="L225">
        <f t="shared" si="28"/>
        <v>4</v>
      </c>
    </row>
    <row r="226" spans="1:12" x14ac:dyDescent="0.35">
      <c r="A226" s="28">
        <f>[1]Officers!A226</f>
        <v>42856</v>
      </c>
      <c r="B226" s="38"/>
      <c r="C226" s="30">
        <f>+[1]Officers!C226+'[1]Non Bargaining'!C226+[1]Bargaining!C226</f>
        <v>5510427</v>
      </c>
      <c r="D226" s="31">
        <f t="shared" si="24"/>
        <v>0.63160752405195153</v>
      </c>
      <c r="E226" s="30">
        <f>+[1]Officers!E226+'[1]Non Bargaining'!E226+[1]Bargaining!E226</f>
        <v>1893253</v>
      </c>
      <c r="F226" s="31">
        <f t="shared" si="25"/>
        <v>0.21700547702272968</v>
      </c>
      <c r="G226">
        <f>+[1]Officers!G226+'[1]Non Bargaining'!G226+[1]Bargaining!G226</f>
        <v>1127327</v>
      </c>
      <c r="H226" s="31">
        <f t="shared" si="26"/>
        <v>0.12921470791046036</v>
      </c>
      <c r="I226" s="30">
        <f>+[1]Officers!I226+'[1]Non Bargaining'!I226+[1]Bargaining!I226</f>
        <v>193441</v>
      </c>
      <c r="J226" s="31">
        <f t="shared" si="27"/>
        <v>2.2172291014858476E-2</v>
      </c>
      <c r="K226" s="30">
        <f>+[1]Officers!K226+'[1]Non Bargaining'!K226+[1]Bargaining!K226</f>
        <v>8724448</v>
      </c>
      <c r="L226">
        <f t="shared" si="28"/>
        <v>5</v>
      </c>
    </row>
    <row r="227" spans="1:12" x14ac:dyDescent="0.35">
      <c r="A227" s="28">
        <f>[1]Officers!A227</f>
        <v>42887</v>
      </c>
      <c r="B227" s="38"/>
      <c r="C227" s="30">
        <f>+[1]Officers!C227+'[1]Non Bargaining'!C227+[1]Bargaining!C227</f>
        <v>4880392</v>
      </c>
      <c r="D227" s="31">
        <f t="shared" si="24"/>
        <v>0.60374985139420989</v>
      </c>
      <c r="E227" s="30">
        <f>+[1]Officers!E227+'[1]Non Bargaining'!E227+[1]Bargaining!E227</f>
        <v>1656232</v>
      </c>
      <c r="F227" s="31">
        <f t="shared" si="25"/>
        <v>0.20489129231306319</v>
      </c>
      <c r="G227">
        <f>+[1]Officers!G227+'[1]Non Bargaining'!G227+[1]Bargaining!G227</f>
        <v>1356016</v>
      </c>
      <c r="H227" s="31">
        <f t="shared" si="26"/>
        <v>0.16775178274371627</v>
      </c>
      <c r="I227" s="30">
        <f>+[1]Officers!I227+'[1]Non Bargaining'!I227+[1]Bargaining!I227</f>
        <v>190827</v>
      </c>
      <c r="J227" s="31">
        <f t="shared" si="27"/>
        <v>2.3607073549010593E-2</v>
      </c>
      <c r="K227" s="30">
        <f>+[1]Officers!K227+'[1]Non Bargaining'!K227+[1]Bargaining!K227</f>
        <v>8083467</v>
      </c>
      <c r="L227">
        <f t="shared" si="28"/>
        <v>6</v>
      </c>
    </row>
    <row r="228" spans="1:12" x14ac:dyDescent="0.35">
      <c r="A228" s="28">
        <f>[1]Officers!A228</f>
        <v>42917</v>
      </c>
      <c r="B228" s="38"/>
      <c r="C228" s="30">
        <f>+[1]Officers!C228+'[1]Non Bargaining'!C228+[1]Bargaining!C228</f>
        <v>5091353</v>
      </c>
      <c r="D228" s="31">
        <f t="shared" si="24"/>
        <v>0.62443244179328095</v>
      </c>
      <c r="E228" s="30">
        <f>+[1]Officers!E228+'[1]Non Bargaining'!E228+[1]Bargaining!E228</f>
        <v>1681930</v>
      </c>
      <c r="F228" s="31">
        <f t="shared" si="25"/>
        <v>0.20628144558536268</v>
      </c>
      <c r="G228">
        <f>+[1]Officers!G228+'[1]Non Bargaining'!G228+[1]Bargaining!G228</f>
        <v>1173947</v>
      </c>
      <c r="H228" s="31">
        <f t="shared" si="26"/>
        <v>0.14397952602105901</v>
      </c>
      <c r="I228" s="30">
        <f>+[1]Officers!I228+'[1]Non Bargaining'!I228+[1]Bargaining!I228</f>
        <v>206339</v>
      </c>
      <c r="J228" s="31">
        <f t="shared" si="27"/>
        <v>2.5306586600297366E-2</v>
      </c>
      <c r="K228" s="30">
        <f>+[1]Officers!K228+'[1]Non Bargaining'!K228+[1]Bargaining!K228</f>
        <v>8153569</v>
      </c>
      <c r="L228">
        <f t="shared" si="28"/>
        <v>7</v>
      </c>
    </row>
    <row r="229" spans="1:12" x14ac:dyDescent="0.35">
      <c r="A229" s="28">
        <v>42948</v>
      </c>
      <c r="B229" s="38"/>
      <c r="C229" s="30">
        <v>5140542</v>
      </c>
      <c r="D229" s="31">
        <v>0.6236199919738622</v>
      </c>
      <c r="E229" s="30">
        <v>1650838</v>
      </c>
      <c r="F229" s="31">
        <v>0.20026985098266811</v>
      </c>
      <c r="G229">
        <v>1264772</v>
      </c>
      <c r="H229" s="31">
        <v>0.15343461924613505</v>
      </c>
      <c r="I229" s="30">
        <v>186916</v>
      </c>
      <c r="J229" s="31">
        <v>2.267553779733468E-2</v>
      </c>
      <c r="K229" s="30">
        <v>8243068</v>
      </c>
      <c r="L229">
        <f t="shared" si="28"/>
        <v>8</v>
      </c>
    </row>
    <row r="230" spans="1:12" x14ac:dyDescent="0.35">
      <c r="A230" s="28">
        <v>42979</v>
      </c>
      <c r="B230" s="38"/>
      <c r="C230" s="30">
        <v>5157576</v>
      </c>
      <c r="D230" s="31">
        <v>0.64439188044460949</v>
      </c>
      <c r="E230" s="30">
        <v>1573412</v>
      </c>
      <c r="F230" s="31">
        <v>0.19658341775169458</v>
      </c>
      <c r="G230">
        <v>1095367</v>
      </c>
      <c r="H230" s="31">
        <v>0.13685607364912714</v>
      </c>
      <c r="I230" s="30">
        <v>177433</v>
      </c>
      <c r="J230" s="31">
        <v>2.2168628154568812E-2</v>
      </c>
      <c r="K230" s="30">
        <v>8003788</v>
      </c>
      <c r="L230">
        <f t="shared" si="28"/>
        <v>9</v>
      </c>
    </row>
    <row r="231" spans="1:12" x14ac:dyDescent="0.35">
      <c r="A231" s="28">
        <v>43009</v>
      </c>
      <c r="B231" s="38"/>
      <c r="C231" s="30">
        <v>5197008</v>
      </c>
      <c r="D231" s="31">
        <v>0.62998419526400984</v>
      </c>
      <c r="E231" s="30">
        <v>1618080</v>
      </c>
      <c r="F231" s="31">
        <v>0.19614455599698694</v>
      </c>
      <c r="G231">
        <v>1233652</v>
      </c>
      <c r="H231" s="31">
        <v>0.14954398039330252</v>
      </c>
      <c r="I231" s="30">
        <v>200686</v>
      </c>
      <c r="J231" s="31">
        <v>2.4327268345700658E-2</v>
      </c>
      <c r="K231" s="30">
        <v>8249426</v>
      </c>
      <c r="L231">
        <f t="shared" si="28"/>
        <v>10</v>
      </c>
    </row>
    <row r="232" spans="1:12" x14ac:dyDescent="0.35">
      <c r="A232" s="28">
        <v>43040</v>
      </c>
      <c r="B232" s="38"/>
      <c r="C232" s="30">
        <v>5309090</v>
      </c>
      <c r="D232" s="31">
        <v>0.63579251169112672</v>
      </c>
      <c r="E232" s="30">
        <v>1643081</v>
      </c>
      <c r="F232" s="31">
        <v>0.19676791990754877</v>
      </c>
      <c r="G232">
        <v>1189670</v>
      </c>
      <c r="H232" s="31">
        <v>0.14246947732729764</v>
      </c>
      <c r="I232" s="30">
        <v>208509</v>
      </c>
      <c r="J232" s="31">
        <v>2.4970091074026837E-2</v>
      </c>
      <c r="K232" s="30">
        <v>8350350</v>
      </c>
      <c r="L232">
        <f t="shared" si="28"/>
        <v>11</v>
      </c>
    </row>
    <row r="233" spans="1:12" x14ac:dyDescent="0.35">
      <c r="A233" s="28">
        <v>43070</v>
      </c>
      <c r="B233" s="38"/>
      <c r="C233" s="30">
        <v>5293351</v>
      </c>
      <c r="D233" s="31">
        <v>0.61174222177946824</v>
      </c>
      <c r="E233" s="30">
        <v>1752024</v>
      </c>
      <c r="F233" s="31">
        <v>0.20247798688788085</v>
      </c>
      <c r="G233">
        <v>1359684</v>
      </c>
      <c r="H233" s="31">
        <v>0.15713602046756289</v>
      </c>
      <c r="I233" s="30">
        <v>247852</v>
      </c>
      <c r="J233" s="31">
        <v>2.8643770865088063E-2</v>
      </c>
      <c r="K233" s="30">
        <v>8652911</v>
      </c>
      <c r="L233">
        <f t="shared" si="28"/>
        <v>12</v>
      </c>
    </row>
    <row r="234" spans="1:12" x14ac:dyDescent="0.35">
      <c r="A234" s="28">
        <v>43101</v>
      </c>
      <c r="B234" s="38"/>
      <c r="C234" s="30">
        <v>5518616</v>
      </c>
      <c r="D234" s="31">
        <v>0.62546089724693055</v>
      </c>
      <c r="E234" s="30">
        <v>1793321</v>
      </c>
      <c r="F234" s="31">
        <v>0.20324881486803262</v>
      </c>
      <c r="G234">
        <v>1296230</v>
      </c>
      <c r="H234" s="31">
        <v>0.14691023597916375</v>
      </c>
      <c r="I234" s="30">
        <v>215112</v>
      </c>
      <c r="J234" s="31">
        <v>2.4380051905873088E-2</v>
      </c>
      <c r="K234" s="30">
        <v>8823279</v>
      </c>
      <c r="L234">
        <f t="shared" si="28"/>
        <v>1</v>
      </c>
    </row>
    <row r="235" spans="1:12" x14ac:dyDescent="0.35">
      <c r="A235" s="28">
        <v>43132</v>
      </c>
      <c r="B235" s="38"/>
      <c r="C235" s="30">
        <v>5281006</v>
      </c>
      <c r="D235" s="31">
        <v>0.65459815949171207</v>
      </c>
      <c r="E235" s="30">
        <v>1642183</v>
      </c>
      <c r="F235" s="31">
        <v>0.2035540140171358</v>
      </c>
      <c r="G235">
        <v>954278</v>
      </c>
      <c r="H235" s="31">
        <v>0.11828591416927609</v>
      </c>
      <c r="I235" s="30">
        <v>190087</v>
      </c>
      <c r="J235" s="31">
        <v>2.3561912321875999E-2</v>
      </c>
      <c r="K235" s="30">
        <v>8067554</v>
      </c>
      <c r="L235">
        <f t="shared" si="28"/>
        <v>2</v>
      </c>
    </row>
    <row r="236" spans="1:12" x14ac:dyDescent="0.35">
      <c r="A236" s="28">
        <v>43160</v>
      </c>
      <c r="B236" s="38"/>
      <c r="C236" s="30">
        <v>5589039</v>
      </c>
      <c r="D236" s="31">
        <v>0.64131263813111161</v>
      </c>
      <c r="E236" s="30">
        <v>1797361</v>
      </c>
      <c r="F236" s="31">
        <v>0.20623765992399998</v>
      </c>
      <c r="G236">
        <v>1121630</v>
      </c>
      <c r="H236" s="31">
        <v>0.12870110484235281</v>
      </c>
      <c r="I236" s="30">
        <v>206969</v>
      </c>
      <c r="J236" s="31">
        <v>2.3748597102535525E-2</v>
      </c>
      <c r="K236" s="30">
        <v>8714999</v>
      </c>
      <c r="L236">
        <f t="shared" si="28"/>
        <v>3</v>
      </c>
    </row>
    <row r="237" spans="1:12" x14ac:dyDescent="0.35">
      <c r="A237" s="28">
        <v>43191</v>
      </c>
      <c r="B237" s="38"/>
      <c r="C237" s="30">
        <v>5372885</v>
      </c>
      <c r="D237" s="31">
        <v>0.63128945716991802</v>
      </c>
      <c r="E237" s="30">
        <v>1704795</v>
      </c>
      <c r="F237" s="31">
        <v>0.20030562912401631</v>
      </c>
      <c r="G237">
        <v>1241666</v>
      </c>
      <c r="H237" s="31">
        <v>0.14589008607598031</v>
      </c>
      <c r="I237" s="30">
        <v>191623</v>
      </c>
      <c r="J237" s="31">
        <v>2.2514827630085364E-2</v>
      </c>
      <c r="K237" s="30">
        <v>8510969</v>
      </c>
      <c r="L237">
        <f t="shared" si="28"/>
        <v>4</v>
      </c>
    </row>
    <row r="238" spans="1:12" x14ac:dyDescent="0.35">
      <c r="A238" s="28">
        <v>43221</v>
      </c>
      <c r="B238" s="38"/>
      <c r="C238" s="30">
        <v>5668988</v>
      </c>
      <c r="D238" s="31">
        <v>0.63577917993172062</v>
      </c>
      <c r="E238" s="30">
        <v>1828625</v>
      </c>
      <c r="F238" s="31">
        <v>0.20508099556792897</v>
      </c>
      <c r="G238">
        <v>1229061</v>
      </c>
      <c r="H238" s="31">
        <v>0.13783966285800225</v>
      </c>
      <c r="I238" s="30">
        <v>189925</v>
      </c>
      <c r="J238" s="31">
        <v>2.1300161642348166E-2</v>
      </c>
      <c r="K238" s="30">
        <v>8916599</v>
      </c>
      <c r="L238">
        <f t="shared" si="28"/>
        <v>5</v>
      </c>
    </row>
    <row r="239" spans="1:12" x14ac:dyDescent="0.35">
      <c r="A239" s="28">
        <v>43252</v>
      </c>
      <c r="B239" s="38"/>
      <c r="C239" s="30">
        <v>5178339</v>
      </c>
      <c r="D239" s="31">
        <v>0.61444688627650701</v>
      </c>
      <c r="E239" s="30">
        <v>1749260</v>
      </c>
      <c r="F239" s="31">
        <v>0.2075621855363356</v>
      </c>
      <c r="G239">
        <v>1292802</v>
      </c>
      <c r="H239" s="31">
        <v>0.15340018555603269</v>
      </c>
      <c r="I239" s="30">
        <v>207242</v>
      </c>
      <c r="J239" s="31">
        <v>2.4590742631124742E-2</v>
      </c>
      <c r="K239" s="30">
        <v>8427643</v>
      </c>
      <c r="L239">
        <f t="shared" si="28"/>
        <v>6</v>
      </c>
    </row>
    <row r="240" spans="1:12" x14ac:dyDescent="0.35">
      <c r="A240" s="28">
        <v>43282</v>
      </c>
      <c r="B240" s="38"/>
      <c r="C240" s="30">
        <v>5579240</v>
      </c>
      <c r="D240" s="31">
        <v>0.6294097825183228</v>
      </c>
      <c r="E240" s="30">
        <v>1769642</v>
      </c>
      <c r="F240" s="31">
        <v>0.19963829954533049</v>
      </c>
      <c r="G240">
        <v>1326957</v>
      </c>
      <c r="H240" s="31">
        <v>0.14969775754066253</v>
      </c>
      <c r="I240" s="30">
        <v>188402</v>
      </c>
      <c r="J240" s="31">
        <v>2.1254160395684188E-2</v>
      </c>
      <c r="K240" s="30">
        <v>8864241</v>
      </c>
      <c r="L240">
        <f t="shared" si="28"/>
        <v>7</v>
      </c>
    </row>
    <row r="241" spans="1:12" x14ac:dyDescent="0.35">
      <c r="A241" s="28">
        <v>43313</v>
      </c>
      <c r="B241" s="38"/>
      <c r="C241" s="30">
        <v>5773242</v>
      </c>
      <c r="D241" s="31">
        <v>0.63113040194860581</v>
      </c>
      <c r="E241" s="30">
        <v>1851853</v>
      </c>
      <c r="F241" s="31">
        <v>0.20244443732650244</v>
      </c>
      <c r="G241">
        <v>1321224</v>
      </c>
      <c r="H241" s="31">
        <v>0.14443611305123619</v>
      </c>
      <c r="I241" s="30">
        <v>201144</v>
      </c>
      <c r="J241" s="31">
        <v>2.1989047673655525E-2</v>
      </c>
      <c r="K241" s="30">
        <v>9147463</v>
      </c>
      <c r="L241">
        <f t="shared" si="28"/>
        <v>8</v>
      </c>
    </row>
    <row r="242" spans="1:12" x14ac:dyDescent="0.35">
      <c r="A242" s="28"/>
      <c r="B242" s="38"/>
      <c r="C242" s="30"/>
      <c r="D242" s="31"/>
      <c r="E242" s="30"/>
      <c r="F242" s="31"/>
      <c r="H242" s="31"/>
      <c r="I242" s="30"/>
      <c r="J242" s="31"/>
      <c r="K242" s="30"/>
    </row>
    <row r="243" spans="1:12" x14ac:dyDescent="0.35">
      <c r="A243" s="28"/>
      <c r="B243" s="38"/>
      <c r="C243" s="30"/>
      <c r="D243" s="31"/>
      <c r="E243" s="30"/>
      <c r="F243" s="31"/>
      <c r="H243" s="31"/>
      <c r="I243" s="30"/>
      <c r="J243" s="31"/>
      <c r="K243" s="30"/>
    </row>
    <row r="244" spans="1:12" x14ac:dyDescent="0.35">
      <c r="A244" s="28"/>
      <c r="B244" s="38"/>
      <c r="C244" s="30"/>
      <c r="D244" s="31"/>
      <c r="E244" s="30"/>
      <c r="F244" s="31"/>
      <c r="H244" s="31"/>
      <c r="I244" s="30"/>
      <c r="J244" s="31"/>
      <c r="K244" s="30"/>
    </row>
    <row r="245" spans="1:12" x14ac:dyDescent="0.35">
      <c r="A245" s="28"/>
      <c r="B245" s="38"/>
      <c r="C245" s="30"/>
      <c r="D245" s="31"/>
      <c r="E245" s="30"/>
      <c r="F245" s="31"/>
      <c r="H245" s="31"/>
      <c r="I245" s="30"/>
      <c r="J245" s="31"/>
      <c r="K245" s="30"/>
    </row>
    <row r="246" spans="1:12" x14ac:dyDescent="0.35">
      <c r="A246" s="28"/>
      <c r="B246" s="38"/>
      <c r="C246" s="30"/>
      <c r="D246" s="31"/>
      <c r="E246" s="30"/>
      <c r="F246" s="31"/>
      <c r="H246" s="31"/>
      <c r="I246" s="30"/>
      <c r="J246" s="31"/>
      <c r="K246" s="30"/>
    </row>
    <row r="247" spans="1:12" x14ac:dyDescent="0.35">
      <c r="A247" s="28"/>
      <c r="B247" s="38"/>
      <c r="C247" s="30"/>
      <c r="D247" s="31"/>
      <c r="E247" s="30"/>
      <c r="F247" s="31"/>
      <c r="H247" s="31"/>
      <c r="I247" s="30"/>
      <c r="J247" s="31"/>
      <c r="K247" s="30"/>
    </row>
    <row r="248" spans="1:12" x14ac:dyDescent="0.35">
      <c r="A248" s="28"/>
      <c r="B248" s="38"/>
      <c r="C248" s="30"/>
      <c r="D248" s="31"/>
      <c r="E248" s="30"/>
      <c r="F248" s="31"/>
      <c r="H248" s="31"/>
      <c r="I248" s="30"/>
      <c r="J248" s="31"/>
      <c r="K248" s="30"/>
    </row>
    <row r="249" spans="1:12" x14ac:dyDescent="0.35">
      <c r="A249" s="28"/>
      <c r="B249" s="38"/>
      <c r="C249" s="30"/>
      <c r="D249" s="31"/>
      <c r="E249" s="30"/>
      <c r="F249" s="31"/>
      <c r="H249" s="31"/>
      <c r="I249" s="30"/>
      <c r="J249" s="31"/>
      <c r="K249" s="30"/>
    </row>
    <row r="250" spans="1:12" x14ac:dyDescent="0.35">
      <c r="A250" s="28"/>
      <c r="B250" s="38"/>
      <c r="C250" s="30"/>
      <c r="D250" s="31"/>
      <c r="E250" s="30"/>
      <c r="F250" s="31"/>
      <c r="H250" s="31"/>
      <c r="I250" s="30"/>
      <c r="J250" s="31"/>
      <c r="K250" s="30"/>
    </row>
    <row r="251" spans="1:12" x14ac:dyDescent="0.35">
      <c r="A251" s="28"/>
      <c r="B251" s="38"/>
      <c r="C251" s="30"/>
      <c r="D251" s="31"/>
      <c r="E251" s="30"/>
      <c r="F251" s="31"/>
      <c r="H251" s="31"/>
      <c r="I251" s="30"/>
      <c r="J251" s="31"/>
      <c r="K251" s="30"/>
    </row>
    <row r="252" spans="1:12" x14ac:dyDescent="0.35">
      <c r="A252" s="28"/>
      <c r="B252" s="38"/>
      <c r="C252" s="30"/>
      <c r="D252" s="31"/>
      <c r="E252" s="30"/>
      <c r="F252" s="31"/>
      <c r="H252" s="31"/>
      <c r="I252" s="30"/>
      <c r="J252" s="31"/>
      <c r="K252" s="30"/>
    </row>
    <row r="253" spans="1:12" x14ac:dyDescent="0.35">
      <c r="A253" s="28"/>
      <c r="B253" s="38"/>
      <c r="C253" s="30"/>
      <c r="D253" s="31"/>
      <c r="E253" s="30"/>
      <c r="F253" s="31"/>
      <c r="H253" s="31"/>
      <c r="I253" s="30"/>
      <c r="J253" s="31"/>
      <c r="K253" s="30"/>
    </row>
    <row r="254" spans="1:12" x14ac:dyDescent="0.35">
      <c r="A254" s="28"/>
      <c r="B254" s="38"/>
      <c r="C254" s="30"/>
      <c r="D254" s="31"/>
      <c r="E254" s="30"/>
      <c r="F254" s="31"/>
      <c r="H254" s="31"/>
      <c r="I254" s="30"/>
      <c r="J254" s="31"/>
      <c r="K254" s="30"/>
    </row>
    <row r="255" spans="1:12" x14ac:dyDescent="0.35">
      <c r="A255" s="28"/>
      <c r="B255" s="38"/>
      <c r="C255" s="30"/>
      <c r="D255" s="31"/>
      <c r="E255" s="30"/>
      <c r="F255" s="31"/>
      <c r="H255" s="31"/>
      <c r="I255" s="30"/>
      <c r="J255" s="31"/>
      <c r="K255" s="30"/>
    </row>
    <row r="256" spans="1:12" x14ac:dyDescent="0.35">
      <c r="A256" s="28"/>
      <c r="B256" s="38"/>
      <c r="C256" s="30"/>
      <c r="D256" s="31"/>
      <c r="E256" s="30"/>
      <c r="F256" s="31"/>
      <c r="H256" s="31"/>
      <c r="I256" s="30"/>
      <c r="J256" s="31"/>
      <c r="K256" s="30"/>
    </row>
    <row r="257" spans="1:11" x14ac:dyDescent="0.35">
      <c r="A257" s="28"/>
      <c r="B257" s="38"/>
      <c r="C257" s="30"/>
      <c r="D257" s="31"/>
      <c r="E257" s="30"/>
      <c r="F257" s="31"/>
      <c r="H257" s="31"/>
      <c r="I257" s="30"/>
      <c r="J257" s="31"/>
      <c r="K257" s="30"/>
    </row>
    <row r="258" spans="1:11" x14ac:dyDescent="0.35">
      <c r="A258" s="28"/>
      <c r="B258" s="38"/>
      <c r="C258" s="30"/>
      <c r="D258" s="31"/>
      <c r="E258" s="30"/>
      <c r="F258" s="31"/>
      <c r="H258" s="31"/>
      <c r="I258" s="30"/>
      <c r="J258" s="31"/>
      <c r="K258" s="30"/>
    </row>
    <row r="259" spans="1:11" x14ac:dyDescent="0.35">
      <c r="A259" s="28"/>
      <c r="B259" s="38"/>
      <c r="C259" s="30"/>
      <c r="D259" s="31"/>
      <c r="E259" s="30"/>
      <c r="F259" s="31"/>
      <c r="H259" s="31"/>
      <c r="I259" s="30"/>
      <c r="J259" s="31"/>
      <c r="K259" s="30"/>
    </row>
    <row r="260" spans="1:11" x14ac:dyDescent="0.35">
      <c r="A260" s="28"/>
      <c r="B260" s="38"/>
      <c r="C260" s="30"/>
      <c r="D260" s="31"/>
      <c r="E260" s="30"/>
      <c r="F260" s="31"/>
      <c r="H260" s="31"/>
      <c r="I260" s="30"/>
      <c r="J260" s="31"/>
      <c r="K260" s="30"/>
    </row>
    <row r="261" spans="1:11" x14ac:dyDescent="0.35">
      <c r="A261" s="28"/>
      <c r="B261" s="38"/>
      <c r="C261" s="30"/>
      <c r="D261" s="31"/>
      <c r="E261" s="30"/>
      <c r="F261" s="31"/>
      <c r="H261" s="31"/>
      <c r="I261" s="30"/>
      <c r="J261" s="31"/>
      <c r="K261" s="30"/>
    </row>
    <row r="262" spans="1:11" x14ac:dyDescent="0.35">
      <c r="A262" s="28"/>
      <c r="B262" s="38"/>
      <c r="C262" s="30"/>
      <c r="D262" s="31"/>
      <c r="E262" s="30"/>
      <c r="F262" s="31"/>
      <c r="H262" s="31"/>
      <c r="I262" s="30"/>
      <c r="J262" s="31"/>
      <c r="K262" s="30"/>
    </row>
    <row r="263" spans="1:11" x14ac:dyDescent="0.35">
      <c r="A263" s="28"/>
      <c r="B263" s="38"/>
      <c r="C263" s="30"/>
      <c r="D263" s="31"/>
      <c r="E263" s="30"/>
      <c r="F263" s="31"/>
      <c r="H263" s="31"/>
      <c r="I263" s="30"/>
      <c r="J263" s="31"/>
      <c r="K263" s="30"/>
    </row>
    <row r="264" spans="1:11" x14ac:dyDescent="0.35">
      <c r="A264" s="46" t="s">
        <v>45</v>
      </c>
      <c r="C264" s="44"/>
    </row>
    <row r="265" spans="1:11" ht="15" x14ac:dyDescent="0.35">
      <c r="A265" s="47" t="s">
        <v>46</v>
      </c>
      <c r="B265" s="27" t="s">
        <v>26</v>
      </c>
      <c r="C265" s="45" t="str">
        <f t="shared" ref="C265:K265" si="29">C65</f>
        <v>O&amp;M</v>
      </c>
      <c r="D265" s="45" t="str">
        <f t="shared" si="29"/>
        <v>O&amp;M%</v>
      </c>
      <c r="E265" s="45" t="str">
        <f t="shared" si="29"/>
        <v>INDIRECT CONST</v>
      </c>
      <c r="F265" s="45" t="str">
        <f t="shared" si="29"/>
        <v>IND%</v>
      </c>
      <c r="G265" s="45" t="str">
        <f t="shared" si="29"/>
        <v>DIR CONST</v>
      </c>
      <c r="H265" s="45" t="str">
        <f t="shared" si="29"/>
        <v>CAP%</v>
      </c>
      <c r="I265" s="45" t="str">
        <f t="shared" si="29"/>
        <v>OTHER</v>
      </c>
      <c r="J265" s="45" t="str">
        <f t="shared" si="29"/>
        <v>OTH%</v>
      </c>
      <c r="K265" s="45" t="str">
        <f t="shared" si="29"/>
        <v>TOTAL</v>
      </c>
    </row>
    <row r="266" spans="1:11" x14ac:dyDescent="0.35">
      <c r="B266" s="38"/>
      <c r="D266" s="32"/>
    </row>
    <row r="267" spans="1:11" x14ac:dyDescent="0.35">
      <c r="A267" s="48" t="s">
        <v>47</v>
      </c>
      <c r="B267" s="38"/>
      <c r="C267">
        <f t="shared" ref="C267:K267" si="30">AVERAGE(C126:C137)</f>
        <v>4086003.7658333331</v>
      </c>
      <c r="D267" s="32">
        <f t="shared" si="30"/>
        <v>0.64891042620332196</v>
      </c>
      <c r="E267">
        <f t="shared" si="30"/>
        <v>645526.09</v>
      </c>
      <c r="F267" s="32">
        <f t="shared" si="30"/>
        <v>0.10290801707725115</v>
      </c>
      <c r="G267">
        <f t="shared" si="30"/>
        <v>1353441.4924999999</v>
      </c>
      <c r="H267" s="32">
        <f t="shared" si="30"/>
        <v>0.2159468618688152</v>
      </c>
      <c r="I267">
        <f t="shared" si="30"/>
        <v>201429.26166666669</v>
      </c>
      <c r="J267" s="32">
        <f t="shared" si="30"/>
        <v>3.2234694850611652E-2</v>
      </c>
      <c r="K267">
        <f t="shared" si="30"/>
        <v>6286400.6099999994</v>
      </c>
    </row>
    <row r="268" spans="1:11" x14ac:dyDescent="0.35">
      <c r="A268" s="48" t="s">
        <v>48</v>
      </c>
      <c r="B268" s="38"/>
      <c r="C268">
        <f t="shared" ref="C268:K268" si="31">AVERAGE(C138:C149)</f>
        <v>3697304.5208333335</v>
      </c>
      <c r="D268" s="32">
        <f t="shared" si="31"/>
        <v>0.62087675211956805</v>
      </c>
      <c r="E268">
        <f t="shared" si="31"/>
        <v>942441.86916666664</v>
      </c>
      <c r="F268" s="32">
        <f t="shared" si="31"/>
        <v>0.15788983053824071</v>
      </c>
      <c r="G268">
        <f t="shared" si="31"/>
        <v>1011559.4141666666</v>
      </c>
      <c r="H268" s="32">
        <f t="shared" si="31"/>
        <v>0.17022771256240407</v>
      </c>
      <c r="I268">
        <f t="shared" si="31"/>
        <v>305343.66166666668</v>
      </c>
      <c r="J268" s="32">
        <f t="shared" si="31"/>
        <v>5.1005704779787213E-2</v>
      </c>
      <c r="K268">
        <f t="shared" si="31"/>
        <v>5956649.4658333333</v>
      </c>
    </row>
    <row r="269" spans="1:11" x14ac:dyDescent="0.35">
      <c r="A269" s="48" t="s">
        <v>49</v>
      </c>
      <c r="B269" s="38"/>
      <c r="C269">
        <f t="shared" ref="C269:K269" si="32">AVERAGE(C150:C161)</f>
        <v>4086759.75</v>
      </c>
      <c r="D269" s="32">
        <f t="shared" si="32"/>
        <v>0.67191241765248855</v>
      </c>
      <c r="E269">
        <f t="shared" si="32"/>
        <v>1017632.4166666666</v>
      </c>
      <c r="F269" s="32">
        <f t="shared" si="32"/>
        <v>0.16758940312107928</v>
      </c>
      <c r="G269">
        <f t="shared" si="32"/>
        <v>817498.66666666663</v>
      </c>
      <c r="H269" s="32">
        <f t="shared" si="32"/>
        <v>0.13448865842060739</v>
      </c>
      <c r="I269">
        <f t="shared" si="32"/>
        <v>158285.66666666666</v>
      </c>
      <c r="J269" s="32">
        <f t="shared" si="32"/>
        <v>2.6009520805824669E-2</v>
      </c>
      <c r="K269">
        <f t="shared" si="32"/>
        <v>6080176.5</v>
      </c>
    </row>
    <row r="270" spans="1:11" x14ac:dyDescent="0.35">
      <c r="A270" s="48" t="s">
        <v>50</v>
      </c>
      <c r="B270" s="38"/>
      <c r="C270">
        <f t="shared" ref="C270:K270" si="33">AVERAGE(C162:C173)</f>
        <v>4396438.9824999999</v>
      </c>
      <c r="D270" s="32">
        <f t="shared" si="33"/>
        <v>0.67080927910160826</v>
      </c>
      <c r="E270">
        <f t="shared" si="33"/>
        <v>1102066.5933333333</v>
      </c>
      <c r="F270" s="32">
        <f t="shared" si="33"/>
        <v>0.16819320261261964</v>
      </c>
      <c r="G270">
        <f t="shared" si="33"/>
        <v>893609.6841666667</v>
      </c>
      <c r="H270" s="32">
        <f t="shared" si="33"/>
        <v>0.13630718238124903</v>
      </c>
      <c r="I270">
        <f t="shared" si="33"/>
        <v>161892.95749999999</v>
      </c>
      <c r="J270" s="32">
        <f t="shared" si="33"/>
        <v>2.4690335904523127E-2</v>
      </c>
      <c r="K270">
        <f t="shared" si="33"/>
        <v>6554008.2175000003</v>
      </c>
    </row>
    <row r="271" spans="1:11" x14ac:dyDescent="0.35">
      <c r="A271" s="48" t="s">
        <v>51</v>
      </c>
      <c r="B271" s="38"/>
      <c r="C271">
        <f t="shared" ref="C271:K271" si="34">AVERAGE(C174:C185)</f>
        <v>4513477.833333333</v>
      </c>
      <c r="D271" s="32">
        <f t="shared" si="34"/>
        <v>0.66385415433750994</v>
      </c>
      <c r="E271">
        <f t="shared" si="34"/>
        <v>1269671.8333333333</v>
      </c>
      <c r="F271" s="32">
        <f t="shared" si="34"/>
        <v>0.18686454336825797</v>
      </c>
      <c r="G271">
        <f t="shared" si="34"/>
        <v>853615.66666666663</v>
      </c>
      <c r="H271" s="32">
        <f t="shared" si="34"/>
        <v>0.1255065947027664</v>
      </c>
      <c r="I271">
        <f t="shared" si="34"/>
        <v>161620.16666666666</v>
      </c>
      <c r="J271" s="32">
        <f t="shared" si="34"/>
        <v>2.3774707591465587E-2</v>
      </c>
      <c r="K271">
        <f t="shared" si="34"/>
        <v>6798385.5</v>
      </c>
    </row>
    <row r="272" spans="1:11" x14ac:dyDescent="0.35">
      <c r="A272" s="48" t="s">
        <v>52</v>
      </c>
      <c r="B272" s="38"/>
      <c r="C272">
        <f t="shared" ref="C272:K272" si="35">AVERAGE(C186:C197)</f>
        <v>4605891.916666667</v>
      </c>
      <c r="D272" s="32">
        <f t="shared" si="35"/>
        <v>0.64890241485691691</v>
      </c>
      <c r="E272">
        <f t="shared" si="35"/>
        <v>1391886.3333333333</v>
      </c>
      <c r="F272" s="32">
        <f t="shared" si="35"/>
        <v>0.19593896532324465</v>
      </c>
      <c r="G272">
        <f t="shared" si="35"/>
        <v>925275.91666666663</v>
      </c>
      <c r="H272" s="32">
        <f t="shared" si="35"/>
        <v>0.12957863939193998</v>
      </c>
      <c r="I272">
        <f t="shared" si="35"/>
        <v>181651.5</v>
      </c>
      <c r="J272" s="32">
        <f t="shared" si="35"/>
        <v>2.5579980427898441E-2</v>
      </c>
      <c r="K272">
        <f t="shared" si="35"/>
        <v>7104705.666666667</v>
      </c>
    </row>
    <row r="273" spans="1:4" x14ac:dyDescent="0.35">
      <c r="A273" s="28"/>
      <c r="B273" s="38"/>
      <c r="C273" s="32"/>
      <c r="D273" s="32"/>
    </row>
    <row r="274" spans="1:4" x14ac:dyDescent="0.35">
      <c r="A274" s="28"/>
      <c r="B274" s="38"/>
    </row>
    <row r="275" spans="1:4" x14ac:dyDescent="0.35">
      <c r="A275" s="28"/>
      <c r="B275" s="38"/>
    </row>
    <row r="276" spans="1:4" x14ac:dyDescent="0.35">
      <c r="A276" s="28"/>
      <c r="B276" s="38"/>
    </row>
    <row r="277" spans="1:4" x14ac:dyDescent="0.35">
      <c r="A277" s="28"/>
      <c r="B277" s="38"/>
    </row>
    <row r="278" spans="1:4" x14ac:dyDescent="0.35">
      <c r="A278" s="28"/>
      <c r="B278" s="38"/>
    </row>
    <row r="279" spans="1:4" x14ac:dyDescent="0.35">
      <c r="A279" s="28"/>
      <c r="B279" s="38"/>
    </row>
    <row r="280" spans="1:4" x14ac:dyDescent="0.35">
      <c r="A280" s="28"/>
      <c r="B280" s="38"/>
    </row>
    <row r="281" spans="1:4" x14ac:dyDescent="0.35">
      <c r="A281" s="28"/>
      <c r="B281" s="38"/>
    </row>
    <row r="282" spans="1:4" x14ac:dyDescent="0.35">
      <c r="A282" s="28"/>
      <c r="B282" s="38"/>
    </row>
    <row r="283" spans="1:4" x14ac:dyDescent="0.35">
      <c r="A283" s="28"/>
      <c r="B283" s="38"/>
    </row>
    <row r="284" spans="1:4" x14ac:dyDescent="0.35">
      <c r="A284" s="28"/>
      <c r="B284" s="38"/>
    </row>
    <row r="285" spans="1:4" x14ac:dyDescent="0.35">
      <c r="A285" s="28"/>
      <c r="B285" s="38"/>
    </row>
    <row r="286" spans="1:4" x14ac:dyDescent="0.35">
      <c r="A286" s="28"/>
      <c r="B286" s="38"/>
    </row>
    <row r="287" spans="1:4" x14ac:dyDescent="0.35">
      <c r="A287" s="28"/>
      <c r="B287" s="38"/>
    </row>
    <row r="288" spans="1:4" x14ac:dyDescent="0.35">
      <c r="A288" s="28"/>
      <c r="B288" s="38"/>
    </row>
    <row r="289" spans="1:2" x14ac:dyDescent="0.35">
      <c r="A289" s="28"/>
      <c r="B289" s="38"/>
    </row>
    <row r="290" spans="1:2" x14ac:dyDescent="0.35">
      <c r="A290" s="28"/>
      <c r="B290" s="38"/>
    </row>
    <row r="291" spans="1:2" x14ac:dyDescent="0.35">
      <c r="A291" s="28"/>
      <c r="B291" s="38"/>
    </row>
    <row r="292" spans="1:2" x14ac:dyDescent="0.35">
      <c r="A292" s="28"/>
      <c r="B292" s="38"/>
    </row>
    <row r="293" spans="1:2" x14ac:dyDescent="0.35">
      <c r="A293" s="28"/>
      <c r="B293" s="38"/>
    </row>
    <row r="294" spans="1:2" x14ac:dyDescent="0.35">
      <c r="A294" s="28"/>
      <c r="B294" s="38"/>
    </row>
    <row r="295" spans="1:2" x14ac:dyDescent="0.35">
      <c r="A295" s="28"/>
      <c r="B295" s="38"/>
    </row>
    <row r="296" spans="1:2" x14ac:dyDescent="0.35">
      <c r="A296" s="28"/>
      <c r="B296" s="38"/>
    </row>
    <row r="297" spans="1:2" x14ac:dyDescent="0.35">
      <c r="A297" s="28"/>
      <c r="B297" s="38"/>
    </row>
    <row r="298" spans="1:2" x14ac:dyDescent="0.35">
      <c r="A298" s="28"/>
      <c r="B298" s="38"/>
    </row>
    <row r="299" spans="1:2" x14ac:dyDescent="0.35">
      <c r="A299" s="28"/>
      <c r="B299" s="38"/>
    </row>
    <row r="300" spans="1:2" x14ac:dyDescent="0.35">
      <c r="A300" s="28"/>
      <c r="B300" s="38"/>
    </row>
    <row r="301" spans="1:2" x14ac:dyDescent="0.35">
      <c r="A301" s="28"/>
      <c r="B301" s="38"/>
    </row>
    <row r="302" spans="1:2" x14ac:dyDescent="0.35">
      <c r="A302" s="28"/>
      <c r="B302" s="38"/>
    </row>
    <row r="303" spans="1:2" x14ac:dyDescent="0.35">
      <c r="A303" s="28"/>
      <c r="B303" s="38"/>
    </row>
    <row r="304" spans="1:2" x14ac:dyDescent="0.35">
      <c r="A304" s="28"/>
      <c r="B304" s="38"/>
    </row>
    <row r="305" spans="1:2" x14ac:dyDescent="0.35">
      <c r="A305" s="28"/>
      <c r="B305" s="38"/>
    </row>
    <row r="306" spans="1:2" x14ac:dyDescent="0.35">
      <c r="A306" s="28"/>
      <c r="B306" s="38"/>
    </row>
    <row r="307" spans="1:2" x14ac:dyDescent="0.35">
      <c r="A307" s="28"/>
      <c r="B307" s="38"/>
    </row>
    <row r="308" spans="1:2" x14ac:dyDescent="0.35">
      <c r="A308" s="28"/>
      <c r="B308" s="38"/>
    </row>
    <row r="311" spans="1:2" x14ac:dyDescent="0.35">
      <c r="A311" s="28"/>
      <c r="B311" s="38"/>
    </row>
    <row r="312" spans="1:2" x14ac:dyDescent="0.35">
      <c r="A312" s="28"/>
      <c r="B312" s="38"/>
    </row>
    <row r="313" spans="1:2" x14ac:dyDescent="0.35">
      <c r="A313" s="28"/>
      <c r="B313" s="38"/>
    </row>
    <row r="314" spans="1:2" x14ac:dyDescent="0.35">
      <c r="A314" s="28"/>
      <c r="B314" s="38"/>
    </row>
    <row r="315" spans="1:2" x14ac:dyDescent="0.35">
      <c r="A315" s="28"/>
      <c r="B315" s="38"/>
    </row>
    <row r="316" spans="1:2" x14ac:dyDescent="0.35">
      <c r="A316" s="28"/>
      <c r="B316" s="38"/>
    </row>
    <row r="317" spans="1:2" x14ac:dyDescent="0.35">
      <c r="A317" s="28"/>
      <c r="B317" s="38"/>
    </row>
    <row r="318" spans="1:2" x14ac:dyDescent="0.35">
      <c r="A318" s="28"/>
      <c r="B318" s="38"/>
    </row>
    <row r="319" spans="1:2" x14ac:dyDescent="0.35">
      <c r="A319" s="28"/>
      <c r="B319" s="38"/>
    </row>
    <row r="320" spans="1:2" x14ac:dyDescent="0.35">
      <c r="A320" s="28"/>
      <c r="B320" s="38"/>
    </row>
    <row r="321" spans="1:2" x14ac:dyDescent="0.35">
      <c r="A321" s="28"/>
      <c r="B321" s="38"/>
    </row>
    <row r="322" spans="1:2" x14ac:dyDescent="0.35">
      <c r="A322" s="28"/>
      <c r="B322" s="38"/>
    </row>
    <row r="323" spans="1:2" x14ac:dyDescent="0.35">
      <c r="A323" s="28"/>
      <c r="B323" s="38"/>
    </row>
    <row r="324" spans="1:2" x14ac:dyDescent="0.35">
      <c r="A324" s="28"/>
      <c r="B324" s="38"/>
    </row>
    <row r="325" spans="1:2" x14ac:dyDescent="0.35">
      <c r="A325" s="28"/>
      <c r="B325" s="38"/>
    </row>
    <row r="326" spans="1:2" x14ac:dyDescent="0.35">
      <c r="A326" s="28"/>
      <c r="B326" s="38"/>
    </row>
    <row r="327" spans="1:2" x14ac:dyDescent="0.35">
      <c r="A327" s="28"/>
      <c r="B327" s="38"/>
    </row>
    <row r="328" spans="1:2" x14ac:dyDescent="0.35">
      <c r="A328" s="28"/>
      <c r="B328" s="38"/>
    </row>
    <row r="329" spans="1:2" x14ac:dyDescent="0.35">
      <c r="A329" s="28"/>
      <c r="B329" s="38"/>
    </row>
    <row r="330" spans="1:2" x14ac:dyDescent="0.35">
      <c r="A330" s="28"/>
      <c r="B330" s="38"/>
    </row>
    <row r="331" spans="1:2" x14ac:dyDescent="0.35">
      <c r="A331" s="28"/>
      <c r="B331" s="38"/>
    </row>
    <row r="332" spans="1:2" x14ac:dyDescent="0.35">
      <c r="A332" s="28"/>
      <c r="B332" s="38"/>
    </row>
    <row r="333" spans="1:2" x14ac:dyDescent="0.35">
      <c r="A333" s="28"/>
      <c r="B333" s="38"/>
    </row>
    <row r="334" spans="1:2" x14ac:dyDescent="0.35">
      <c r="A334" s="28"/>
      <c r="B334" s="38"/>
    </row>
    <row r="335" spans="1:2" x14ac:dyDescent="0.35">
      <c r="A335" s="28"/>
      <c r="B335" s="38"/>
    </row>
    <row r="336" spans="1:2" x14ac:dyDescent="0.35">
      <c r="A336" s="28"/>
      <c r="B336" s="38"/>
    </row>
    <row r="337" spans="1:2" x14ac:dyDescent="0.35">
      <c r="A337" s="28"/>
      <c r="B337" s="38"/>
    </row>
    <row r="338" spans="1:2" x14ac:dyDescent="0.35">
      <c r="A338" s="28"/>
      <c r="B338" s="38"/>
    </row>
    <row r="339" spans="1:2" x14ac:dyDescent="0.35">
      <c r="A339" s="28"/>
      <c r="B339" s="38"/>
    </row>
    <row r="340" spans="1:2" x14ac:dyDescent="0.35">
      <c r="A340" s="28"/>
      <c r="B340" s="38"/>
    </row>
    <row r="341" spans="1:2" x14ac:dyDescent="0.35">
      <c r="A341" s="28"/>
      <c r="B341" s="38"/>
    </row>
    <row r="342" spans="1:2" x14ac:dyDescent="0.35">
      <c r="A342" s="28"/>
      <c r="B342" s="38"/>
    </row>
    <row r="343" spans="1:2" x14ac:dyDescent="0.35">
      <c r="A343" s="28"/>
      <c r="B343" s="38"/>
    </row>
    <row r="344" spans="1:2" x14ac:dyDescent="0.35">
      <c r="A344" s="28"/>
      <c r="B344" s="38"/>
    </row>
    <row r="345" spans="1:2" x14ac:dyDescent="0.35">
      <c r="A345" s="28"/>
      <c r="B345" s="38"/>
    </row>
    <row r="346" spans="1:2" x14ac:dyDescent="0.35">
      <c r="A346" s="28"/>
      <c r="B346" s="38"/>
    </row>
    <row r="347" spans="1:2" x14ac:dyDescent="0.35">
      <c r="A347" s="28"/>
      <c r="B347" s="38"/>
    </row>
    <row r="348" spans="1:2" x14ac:dyDescent="0.35">
      <c r="A348" s="28"/>
      <c r="B348" s="38"/>
    </row>
    <row r="349" spans="1:2" x14ac:dyDescent="0.35">
      <c r="A349" s="28"/>
      <c r="B349" s="38"/>
    </row>
    <row r="350" spans="1:2" x14ac:dyDescent="0.35">
      <c r="A350" s="28"/>
      <c r="B350" s="38"/>
    </row>
    <row r="351" spans="1:2" x14ac:dyDescent="0.35">
      <c r="A351" s="28"/>
      <c r="B351" s="38"/>
    </row>
    <row r="352" spans="1:2" x14ac:dyDescent="0.35">
      <c r="A352" s="28"/>
      <c r="B352" s="38"/>
    </row>
    <row r="353" spans="1:2" x14ac:dyDescent="0.35">
      <c r="A353" s="28"/>
      <c r="B353" s="38"/>
    </row>
    <row r="354" spans="1:2" x14ac:dyDescent="0.35">
      <c r="A354" s="28"/>
      <c r="B354" s="38"/>
    </row>
    <row r="355" spans="1:2" x14ac:dyDescent="0.35">
      <c r="A355" s="28"/>
      <c r="B355" s="38"/>
    </row>
    <row r="356" spans="1:2" x14ac:dyDescent="0.35">
      <c r="A356" s="28"/>
      <c r="B356" s="38"/>
    </row>
    <row r="357" spans="1:2" x14ac:dyDescent="0.35">
      <c r="A357" s="28"/>
      <c r="B357" s="38"/>
    </row>
    <row r="358" spans="1:2" x14ac:dyDescent="0.35">
      <c r="A358" s="28"/>
      <c r="B358" s="38"/>
    </row>
    <row r="359" spans="1:2" x14ac:dyDescent="0.35">
      <c r="A359" s="28"/>
      <c r="B359" s="38"/>
    </row>
    <row r="360" spans="1:2" x14ac:dyDescent="0.35">
      <c r="A360" s="28"/>
      <c r="B360" s="38"/>
    </row>
    <row r="361" spans="1:2" x14ac:dyDescent="0.35">
      <c r="A361" s="28"/>
      <c r="B361" s="38"/>
    </row>
    <row r="362" spans="1:2" x14ac:dyDescent="0.35">
      <c r="A362" s="28"/>
      <c r="B362" s="38"/>
    </row>
    <row r="363" spans="1:2" x14ac:dyDescent="0.35">
      <c r="A363" s="28"/>
      <c r="B363" s="38"/>
    </row>
    <row r="364" spans="1:2" x14ac:dyDescent="0.35">
      <c r="A364" s="28"/>
      <c r="B364" s="38"/>
    </row>
    <row r="365" spans="1:2" x14ac:dyDescent="0.35">
      <c r="A365" s="28"/>
      <c r="B365" s="38"/>
    </row>
    <row r="366" spans="1:2" x14ac:dyDescent="0.35">
      <c r="A366" s="28"/>
      <c r="B366" s="38"/>
    </row>
    <row r="367" spans="1:2" x14ac:dyDescent="0.35">
      <c r="A367" s="28"/>
      <c r="B367" s="38"/>
    </row>
    <row r="368" spans="1:2" x14ac:dyDescent="0.35">
      <c r="A368" s="28"/>
      <c r="B368" s="38"/>
    </row>
    <row r="369" spans="1:2" x14ac:dyDescent="0.35">
      <c r="A369" s="28"/>
      <c r="B369" s="38"/>
    </row>
    <row r="370" spans="1:2" x14ac:dyDescent="0.35">
      <c r="A370" s="28"/>
      <c r="B370" s="38"/>
    </row>
    <row r="371" spans="1:2" x14ac:dyDescent="0.35">
      <c r="A371" s="28"/>
      <c r="B371" s="38"/>
    </row>
    <row r="372" spans="1:2" x14ac:dyDescent="0.35">
      <c r="A372" s="28"/>
      <c r="B372" s="38"/>
    </row>
    <row r="373" spans="1:2" x14ac:dyDescent="0.35">
      <c r="A373" s="28"/>
      <c r="B373" s="38"/>
    </row>
    <row r="374" spans="1:2" x14ac:dyDescent="0.35">
      <c r="A374" s="28"/>
      <c r="B374" s="38"/>
    </row>
    <row r="375" spans="1:2" x14ac:dyDescent="0.35">
      <c r="A375" s="28"/>
      <c r="B375" s="38"/>
    </row>
    <row r="376" spans="1:2" x14ac:dyDescent="0.35">
      <c r="A376" s="28"/>
      <c r="B376" s="38"/>
    </row>
    <row r="377" spans="1:2" x14ac:dyDescent="0.35">
      <c r="A377" s="28"/>
      <c r="B377" s="38"/>
    </row>
    <row r="378" spans="1:2" x14ac:dyDescent="0.35">
      <c r="A378" s="28"/>
      <c r="B378" s="38"/>
    </row>
    <row r="379" spans="1:2" x14ac:dyDescent="0.35">
      <c r="A379" s="28"/>
      <c r="B379" s="38"/>
    </row>
    <row r="380" spans="1:2" x14ac:dyDescent="0.35">
      <c r="A380" s="28"/>
      <c r="B380" s="38"/>
    </row>
    <row r="381" spans="1:2" x14ac:dyDescent="0.35">
      <c r="A381" s="28"/>
      <c r="B381" s="38"/>
    </row>
    <row r="382" spans="1:2" x14ac:dyDescent="0.35">
      <c r="A382" s="28"/>
      <c r="B382" s="38"/>
    </row>
  </sheetData>
  <mergeCells count="3">
    <mergeCell ref="A57:K57"/>
    <mergeCell ref="A58:K58"/>
    <mergeCell ref="A60:K60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02"/>
  <sheetViews>
    <sheetView zoomScale="80" zoomScaleNormal="80" workbookViewId="0">
      <selection activeCell="A27" sqref="A27"/>
    </sheetView>
  </sheetViews>
  <sheetFormatPr defaultRowHeight="14.5" x14ac:dyDescent="0.35"/>
  <cols>
    <col min="2" max="2" width="7" bestFit="1" customWidth="1"/>
    <col min="3" max="3" width="22.26953125" bestFit="1" customWidth="1"/>
    <col min="4" max="4" width="22.7265625" bestFit="1" customWidth="1"/>
    <col min="5" max="5" width="19.54296875" bestFit="1" customWidth="1"/>
    <col min="6" max="6" width="21.7265625" bestFit="1" customWidth="1"/>
    <col min="7" max="7" width="40.7265625" bestFit="1" customWidth="1"/>
    <col min="8" max="9" width="13.7265625" bestFit="1" customWidth="1"/>
    <col min="10" max="10" width="23.453125" bestFit="1" customWidth="1"/>
    <col min="12" max="12" width="20.7265625" customWidth="1"/>
    <col min="13" max="13" width="27.81640625" customWidth="1"/>
  </cols>
  <sheetData>
    <row r="2" spans="3:13" ht="15" thickBot="1" x14ac:dyDescent="0.4"/>
    <row r="3" spans="3:13" ht="49.9" customHeight="1" thickBot="1" x14ac:dyDescent="0.4">
      <c r="E3" s="87" t="s">
        <v>56</v>
      </c>
      <c r="F3" s="88"/>
      <c r="G3" s="88"/>
      <c r="H3" s="88"/>
      <c r="I3" s="88"/>
      <c r="J3" s="89"/>
      <c r="M3" s="53" t="s">
        <v>66</v>
      </c>
    </row>
    <row r="4" spans="3:13" x14ac:dyDescent="0.35">
      <c r="E4" s="4">
        <v>2013</v>
      </c>
      <c r="F4" s="4">
        <v>2014</v>
      </c>
      <c r="G4" s="4">
        <v>2015</v>
      </c>
      <c r="H4" s="4">
        <v>2016</v>
      </c>
      <c r="I4" s="4">
        <v>2017</v>
      </c>
      <c r="J4" s="4" t="s">
        <v>65</v>
      </c>
      <c r="M4" s="4">
        <v>2018</v>
      </c>
    </row>
    <row r="5" spans="3:13" x14ac:dyDescent="0.35">
      <c r="C5" s="7" t="s">
        <v>19</v>
      </c>
      <c r="D5" s="3" t="s">
        <v>121</v>
      </c>
      <c r="E5" s="2">
        <f>SUM(D24:D40)</f>
        <v>2698936.8</v>
      </c>
      <c r="F5" s="2">
        <f>SUM(D41:D53)</f>
        <v>2315646.4800000004</v>
      </c>
      <c r="G5" s="6">
        <f>SUM(D54:D66)</f>
        <v>2365593.7400000002</v>
      </c>
      <c r="H5" s="6">
        <f>SUM(D67:D79)</f>
        <v>2110538.7200000002</v>
      </c>
      <c r="I5" s="6">
        <f>SUM(D80:D92)</f>
        <v>1496964.24</v>
      </c>
      <c r="J5" s="62">
        <f>SUM(D93:D96)</f>
        <v>529302.25</v>
      </c>
      <c r="L5" s="54" t="s">
        <v>121</v>
      </c>
      <c r="M5" s="6">
        <f>'OPEB-2018YTD'!D12</f>
        <v>939460.32000000007</v>
      </c>
    </row>
    <row r="6" spans="3:13" x14ac:dyDescent="0.35">
      <c r="C6" s="7" t="s">
        <v>20</v>
      </c>
      <c r="D6" s="3" t="s">
        <v>15</v>
      </c>
      <c r="E6" s="50">
        <f>PAR!O196</f>
        <v>0.66469570632663055</v>
      </c>
      <c r="F6" s="50">
        <f>PAR!O197</f>
        <v>0.65944934093986385</v>
      </c>
      <c r="G6" s="51">
        <f>PAR!O198</f>
        <v>0.6443413457399354</v>
      </c>
      <c r="H6" s="51">
        <f>PAR!O199</f>
        <v>0.64125620905773895</v>
      </c>
      <c r="I6" s="51">
        <f>PAR!O200</f>
        <v>0.63808166426801916</v>
      </c>
      <c r="J6" s="51">
        <f>PAR!O201</f>
        <v>0.63193684071704548</v>
      </c>
      <c r="L6" s="54" t="s">
        <v>59</v>
      </c>
      <c r="M6" s="6">
        <f>'OPEB-2018YTD'!D10</f>
        <v>235554.57</v>
      </c>
    </row>
    <row r="7" spans="3:13" x14ac:dyDescent="0.35">
      <c r="C7" s="7" t="s">
        <v>21</v>
      </c>
      <c r="D7" s="3" t="s">
        <v>16</v>
      </c>
      <c r="E7" s="5">
        <f>E5*E6</f>
        <v>1793971.702606936</v>
      </c>
      <c r="F7" s="5">
        <f>F5*F6</f>
        <v>1527051.5450857158</v>
      </c>
      <c r="G7" s="5">
        <f t="shared" ref="G7:I7" si="0">G5*G6</f>
        <v>1524249.853905567</v>
      </c>
      <c r="H7" s="5">
        <f t="shared" si="0"/>
        <v>1353396.0586567728</v>
      </c>
      <c r="I7" s="5">
        <f t="shared" si="0"/>
        <v>955185.43360891042</v>
      </c>
      <c r="J7" s="5">
        <f>J5*M7</f>
        <v>334485.59164942376</v>
      </c>
      <c r="L7" s="54" t="s">
        <v>64</v>
      </c>
      <c r="M7" s="51">
        <f>PAR!O201</f>
        <v>0.63193684071704548</v>
      </c>
    </row>
    <row r="8" spans="3:13" x14ac:dyDescent="0.35">
      <c r="C8" s="7" t="s">
        <v>22</v>
      </c>
      <c r="D8" s="3" t="s">
        <v>17</v>
      </c>
      <c r="E8" s="49">
        <f>1-0.9024</f>
        <v>9.760000000000002E-2</v>
      </c>
      <c r="F8" s="49">
        <f>1-0.902</f>
        <v>9.7999999999999976E-2</v>
      </c>
      <c r="G8" s="49">
        <f>1-0.8998</f>
        <v>0.10019999999999996</v>
      </c>
      <c r="H8" s="49">
        <f>1-0.9024</f>
        <v>9.760000000000002E-2</v>
      </c>
      <c r="I8" s="49">
        <f>1-0.8979</f>
        <v>0.10209999999999997</v>
      </c>
      <c r="J8" s="49">
        <f>1-0.8919</f>
        <v>0.10809999999999997</v>
      </c>
      <c r="L8" s="54" t="s">
        <v>60</v>
      </c>
      <c r="M8" s="5">
        <f>M6*M7</f>
        <v>148855.61078226214</v>
      </c>
    </row>
    <row r="9" spans="3:13" x14ac:dyDescent="0.35">
      <c r="C9" s="7" t="s">
        <v>21</v>
      </c>
      <c r="D9" s="3" t="s">
        <v>18</v>
      </c>
      <c r="E9" s="52">
        <f>E7*E8</f>
        <v>175091.63817443699</v>
      </c>
      <c r="F9" s="52">
        <f>F7*F8</f>
        <v>149651.05141840011</v>
      </c>
      <c r="G9" s="52">
        <f t="shared" ref="G9:J9" si="1">G7*G8</f>
        <v>152729.83536133775</v>
      </c>
      <c r="H9" s="52">
        <f t="shared" si="1"/>
        <v>132091.45532490106</v>
      </c>
      <c r="I9" s="52">
        <f t="shared" si="1"/>
        <v>97524.432771469728</v>
      </c>
      <c r="J9" s="52">
        <f t="shared" si="1"/>
        <v>36157.892457302703</v>
      </c>
      <c r="L9" s="54" t="s">
        <v>61</v>
      </c>
      <c r="M9" s="6">
        <f>M5-M6</f>
        <v>703905.75</v>
      </c>
    </row>
    <row r="10" spans="3:13" x14ac:dyDescent="0.35">
      <c r="L10" s="54" t="s">
        <v>62</v>
      </c>
      <c r="M10" s="5">
        <f>M8+M9</f>
        <v>852761.36078226217</v>
      </c>
    </row>
    <row r="11" spans="3:13" x14ac:dyDescent="0.35">
      <c r="L11" s="54" t="s">
        <v>17</v>
      </c>
      <c r="M11" s="51">
        <f>J8</f>
        <v>0.10809999999999997</v>
      </c>
    </row>
    <row r="12" spans="3:13" x14ac:dyDescent="0.35">
      <c r="L12" s="54" t="s">
        <v>63</v>
      </c>
      <c r="M12" s="52">
        <f>M10*M11</f>
        <v>92183.503100562521</v>
      </c>
    </row>
    <row r="13" spans="3:13" ht="15" thickBot="1" x14ac:dyDescent="0.4">
      <c r="L13" s="54"/>
    </row>
    <row r="14" spans="3:13" ht="34.9" customHeight="1" thickBot="1" x14ac:dyDescent="0.4">
      <c r="E14" s="87" t="s">
        <v>57</v>
      </c>
      <c r="F14" s="88"/>
      <c r="G14" s="88"/>
      <c r="H14" s="88"/>
      <c r="I14" s="88"/>
      <c r="J14" s="89"/>
      <c r="M14" s="53" t="s">
        <v>58</v>
      </c>
    </row>
    <row r="15" spans="3:13" x14ac:dyDescent="0.35">
      <c r="E15" s="4">
        <v>2013</v>
      </c>
      <c r="F15" s="4">
        <v>2014</v>
      </c>
      <c r="G15" s="4">
        <v>2015</v>
      </c>
      <c r="H15" s="4">
        <v>2016</v>
      </c>
      <c r="I15" s="4">
        <v>2017</v>
      </c>
      <c r="J15" s="58"/>
      <c r="M15" s="4">
        <v>2018</v>
      </c>
    </row>
    <row r="16" spans="3:13" x14ac:dyDescent="0.35">
      <c r="C16" s="7" t="s">
        <v>19</v>
      </c>
      <c r="D16" s="3" t="s">
        <v>121</v>
      </c>
      <c r="E16" s="2">
        <f>SUM(D32:D44)</f>
        <v>2744405.0399999996</v>
      </c>
      <c r="F16" s="2">
        <f>SUM(D45:D57)</f>
        <v>2153054.9600000004</v>
      </c>
      <c r="G16" s="6">
        <f>SUM(D58:D70)</f>
        <v>2456723</v>
      </c>
      <c r="H16" s="6">
        <f>SUM(D71:D83)</f>
        <v>1802802.9600000002</v>
      </c>
      <c r="I16" s="6">
        <f>SUM(D84:D96)</f>
        <v>1710037</v>
      </c>
      <c r="J16" s="59"/>
      <c r="L16" s="54" t="s">
        <v>121</v>
      </c>
      <c r="M16" s="2">
        <f>1210263+47255</f>
        <v>1257518</v>
      </c>
    </row>
    <row r="17" spans="2:13" x14ac:dyDescent="0.35">
      <c r="C17" s="7" t="s">
        <v>20</v>
      </c>
      <c r="D17" s="3" t="s">
        <v>15</v>
      </c>
      <c r="E17" s="50">
        <f>PAR!P196</f>
        <v>0.6639043686671392</v>
      </c>
      <c r="F17" s="50">
        <f>PAR!P197</f>
        <v>0.64828750588166517</v>
      </c>
      <c r="G17" s="51">
        <f>PAR!P198</f>
        <v>0.64485961345587006</v>
      </c>
      <c r="H17" s="51">
        <f>PAR!P199</f>
        <v>0.64347357312120157</v>
      </c>
      <c r="I17" s="51">
        <f>PAR!P200</f>
        <v>0.63269931714080341</v>
      </c>
      <c r="J17" s="60"/>
      <c r="L17" s="54" t="s">
        <v>59</v>
      </c>
      <c r="M17" s="2">
        <f>314943+4034</f>
        <v>318977</v>
      </c>
    </row>
    <row r="18" spans="2:13" x14ac:dyDescent="0.35">
      <c r="C18" s="7" t="s">
        <v>21</v>
      </c>
      <c r="D18" s="3" t="s">
        <v>16</v>
      </c>
      <c r="E18" s="5">
        <f>E16*E17</f>
        <v>1822022.4954481146</v>
      </c>
      <c r="F18" s="5">
        <f>F16*F17</f>
        <v>1395798.6300445485</v>
      </c>
      <c r="G18" s="5">
        <f t="shared" ref="G18:I18" si="2">G16*G17</f>
        <v>1584241.4441481454</v>
      </c>
      <c r="H18" s="5">
        <f t="shared" si="2"/>
        <v>1160056.0623046788</v>
      </c>
      <c r="I18" s="5">
        <f t="shared" si="2"/>
        <v>1081939.2421855081</v>
      </c>
      <c r="J18" s="61">
        <f>J16*M18</f>
        <v>0</v>
      </c>
      <c r="L18" s="54" t="s">
        <v>64</v>
      </c>
      <c r="M18" s="51">
        <f>PAR!P201</f>
        <v>0.63193684071704548</v>
      </c>
    </row>
    <row r="19" spans="2:13" x14ac:dyDescent="0.35">
      <c r="C19" s="7" t="s">
        <v>22</v>
      </c>
      <c r="D19" s="3" t="s">
        <v>17</v>
      </c>
      <c r="E19" s="49">
        <f>E8</f>
        <v>9.760000000000002E-2</v>
      </c>
      <c r="F19" s="49">
        <f>F8</f>
        <v>9.7999999999999976E-2</v>
      </c>
      <c r="G19" s="49">
        <f>G8</f>
        <v>0.10019999999999996</v>
      </c>
      <c r="H19" s="49">
        <f t="shared" ref="H19:I19" si="3">H8</f>
        <v>9.760000000000002E-2</v>
      </c>
      <c r="I19" s="49">
        <f t="shared" si="3"/>
        <v>0.10209999999999997</v>
      </c>
      <c r="J19" s="59"/>
      <c r="L19" s="54" t="s">
        <v>60</v>
      </c>
      <c r="M19" s="5">
        <f>M17*M18</f>
        <v>201573.31764140102</v>
      </c>
    </row>
    <row r="20" spans="2:13" x14ac:dyDescent="0.35">
      <c r="C20" s="7" t="s">
        <v>21</v>
      </c>
      <c r="D20" s="3" t="s">
        <v>18</v>
      </c>
      <c r="E20" s="52">
        <f>E18*E19</f>
        <v>177829.39555573603</v>
      </c>
      <c r="F20" s="52">
        <f>F18*F19</f>
        <v>136788.26574436572</v>
      </c>
      <c r="G20" s="52">
        <f t="shared" ref="G20:I20" si="4">G18*G19</f>
        <v>158740.99270364409</v>
      </c>
      <c r="H20" s="52">
        <f t="shared" si="4"/>
        <v>113221.47168093668</v>
      </c>
      <c r="I20" s="52">
        <f t="shared" si="4"/>
        <v>110465.99662714035</v>
      </c>
      <c r="J20" s="61">
        <f>J18*M22</f>
        <v>0</v>
      </c>
      <c r="L20" s="54" t="s">
        <v>61</v>
      </c>
      <c r="M20" s="2">
        <f>M16-M17</f>
        <v>938541</v>
      </c>
    </row>
    <row r="21" spans="2:13" x14ac:dyDescent="0.35">
      <c r="J21" s="59"/>
      <c r="L21" s="54" t="s">
        <v>62</v>
      </c>
      <c r="M21" s="5">
        <f>M19+M20</f>
        <v>1140114.317641401</v>
      </c>
    </row>
    <row r="22" spans="2:13" x14ac:dyDescent="0.35">
      <c r="C22" s="7"/>
      <c r="D22" s="3"/>
      <c r="L22" s="54" t="s">
        <v>17</v>
      </c>
      <c r="M22" s="49">
        <f>J8</f>
        <v>0.10809999999999997</v>
      </c>
    </row>
    <row r="23" spans="2:13" x14ac:dyDescent="0.35">
      <c r="B23" s="65" t="s">
        <v>114</v>
      </c>
      <c r="C23" s="65" t="s">
        <v>115</v>
      </c>
      <c r="D23" s="65" t="s">
        <v>116</v>
      </c>
      <c r="E23" s="65" t="s">
        <v>117</v>
      </c>
      <c r="F23" s="65" t="s">
        <v>118</v>
      </c>
      <c r="G23" s="65" t="s">
        <v>113</v>
      </c>
      <c r="H23" s="65" t="s">
        <v>119</v>
      </c>
      <c r="I23" s="65" t="s">
        <v>44</v>
      </c>
      <c r="L23" s="54" t="s">
        <v>63</v>
      </c>
      <c r="M23" s="52">
        <f>M21*M22</f>
        <v>123246.35773703542</v>
      </c>
    </row>
    <row r="24" spans="2:13" x14ac:dyDescent="0.35">
      <c r="B24" s="66" t="s">
        <v>86</v>
      </c>
      <c r="C24" s="66" t="s">
        <v>87</v>
      </c>
      <c r="D24" s="67">
        <v>248864.25</v>
      </c>
      <c r="E24" s="66" t="s">
        <v>1</v>
      </c>
      <c r="F24" s="66" t="s">
        <v>2</v>
      </c>
      <c r="G24" s="66" t="s">
        <v>88</v>
      </c>
      <c r="H24" s="66" t="s">
        <v>50</v>
      </c>
      <c r="I24" s="66" t="s">
        <v>98</v>
      </c>
    </row>
    <row r="25" spans="2:13" x14ac:dyDescent="0.35">
      <c r="B25" s="66" t="s">
        <v>86</v>
      </c>
      <c r="C25" s="66" t="s">
        <v>87</v>
      </c>
      <c r="D25" s="67">
        <v>-10750.93</v>
      </c>
      <c r="E25" s="66" t="s">
        <v>87</v>
      </c>
      <c r="F25" s="66" t="s">
        <v>2</v>
      </c>
      <c r="G25" s="66" t="s">
        <v>106</v>
      </c>
      <c r="H25" s="66" t="s">
        <v>50</v>
      </c>
      <c r="I25" s="66" t="s">
        <v>98</v>
      </c>
    </row>
    <row r="26" spans="2:13" x14ac:dyDescent="0.35">
      <c r="B26" s="66" t="s">
        <v>86</v>
      </c>
      <c r="C26" s="66" t="s">
        <v>87</v>
      </c>
      <c r="D26" s="67">
        <v>-1194.55</v>
      </c>
      <c r="E26" s="66" t="s">
        <v>87</v>
      </c>
      <c r="F26" s="66" t="s">
        <v>2</v>
      </c>
      <c r="G26" s="66" t="s">
        <v>107</v>
      </c>
      <c r="H26" s="66" t="s">
        <v>50</v>
      </c>
      <c r="I26" s="66" t="s">
        <v>98</v>
      </c>
    </row>
    <row r="27" spans="2:13" x14ac:dyDescent="0.35">
      <c r="B27" s="66" t="s">
        <v>86</v>
      </c>
      <c r="C27" s="66" t="s">
        <v>87</v>
      </c>
      <c r="D27" s="67">
        <v>248864.25</v>
      </c>
      <c r="E27" s="66" t="s">
        <v>1</v>
      </c>
      <c r="F27" s="66" t="s">
        <v>2</v>
      </c>
      <c r="G27" s="66" t="s">
        <v>88</v>
      </c>
      <c r="H27" s="66" t="s">
        <v>50</v>
      </c>
      <c r="I27" s="66" t="s">
        <v>99</v>
      </c>
    </row>
    <row r="28" spans="2:13" x14ac:dyDescent="0.35">
      <c r="B28" s="66" t="s">
        <v>86</v>
      </c>
      <c r="C28" s="66" t="s">
        <v>87</v>
      </c>
      <c r="D28" s="67">
        <v>248864.25</v>
      </c>
      <c r="E28" s="66" t="s">
        <v>1</v>
      </c>
      <c r="F28" s="66" t="s">
        <v>2</v>
      </c>
      <c r="G28" s="66" t="s">
        <v>88</v>
      </c>
      <c r="H28" s="66" t="s">
        <v>50</v>
      </c>
      <c r="I28" s="66" t="s">
        <v>101</v>
      </c>
    </row>
    <row r="29" spans="2:13" x14ac:dyDescent="0.35">
      <c r="B29" s="66" t="s">
        <v>86</v>
      </c>
      <c r="C29" s="66" t="s">
        <v>87</v>
      </c>
      <c r="D29" s="67">
        <v>84688</v>
      </c>
      <c r="E29" s="66" t="s">
        <v>120</v>
      </c>
      <c r="F29" s="66" t="s">
        <v>105</v>
      </c>
      <c r="G29" s="66" t="s">
        <v>104</v>
      </c>
      <c r="H29" s="66" t="s">
        <v>50</v>
      </c>
      <c r="I29" s="66" t="s">
        <v>101</v>
      </c>
    </row>
    <row r="30" spans="2:13" x14ac:dyDescent="0.35">
      <c r="B30" s="66" t="s">
        <v>86</v>
      </c>
      <c r="C30" s="66" t="s">
        <v>87</v>
      </c>
      <c r="D30" s="67">
        <v>-84688</v>
      </c>
      <c r="E30" s="66" t="s">
        <v>120</v>
      </c>
      <c r="F30" s="66" t="s">
        <v>102</v>
      </c>
      <c r="G30" s="66" t="s">
        <v>103</v>
      </c>
      <c r="H30" s="66" t="s">
        <v>50</v>
      </c>
      <c r="I30" s="66" t="s">
        <v>101</v>
      </c>
    </row>
    <row r="31" spans="2:13" x14ac:dyDescent="0.35">
      <c r="B31" s="66" t="s">
        <v>86</v>
      </c>
      <c r="C31" s="66" t="s">
        <v>87</v>
      </c>
      <c r="D31" s="67">
        <v>-84688</v>
      </c>
      <c r="E31" s="66" t="s">
        <v>120</v>
      </c>
      <c r="F31" s="66" t="s">
        <v>102</v>
      </c>
      <c r="G31" s="66" t="s">
        <v>104</v>
      </c>
      <c r="H31" s="66" t="s">
        <v>50</v>
      </c>
      <c r="I31" s="66" t="s">
        <v>101</v>
      </c>
    </row>
    <row r="32" spans="2:13" x14ac:dyDescent="0.35">
      <c r="B32" s="66" t="s">
        <v>86</v>
      </c>
      <c r="C32" s="66" t="s">
        <v>87</v>
      </c>
      <c r="D32" s="67">
        <v>227664.17</v>
      </c>
      <c r="E32" s="66" t="s">
        <v>1</v>
      </c>
      <c r="F32" s="66" t="s">
        <v>2</v>
      </c>
      <c r="G32" s="66" t="s">
        <v>88</v>
      </c>
      <c r="H32" s="66" t="s">
        <v>51</v>
      </c>
      <c r="I32" s="66" t="s">
        <v>89</v>
      </c>
    </row>
    <row r="33" spans="2:9" x14ac:dyDescent="0.35">
      <c r="B33" s="66" t="s">
        <v>86</v>
      </c>
      <c r="C33" s="66" t="s">
        <v>87</v>
      </c>
      <c r="D33" s="67">
        <v>227664.17</v>
      </c>
      <c r="E33" s="66" t="s">
        <v>1</v>
      </c>
      <c r="F33" s="66" t="s">
        <v>2</v>
      </c>
      <c r="G33" s="66" t="s">
        <v>88</v>
      </c>
      <c r="H33" s="66" t="s">
        <v>51</v>
      </c>
      <c r="I33" s="66" t="s">
        <v>90</v>
      </c>
    </row>
    <row r="34" spans="2:9" x14ac:dyDescent="0.35">
      <c r="B34" s="66" t="s">
        <v>86</v>
      </c>
      <c r="C34" s="66" t="s">
        <v>87</v>
      </c>
      <c r="D34" s="67">
        <v>227664.17</v>
      </c>
      <c r="E34" s="66" t="s">
        <v>1</v>
      </c>
      <c r="F34" s="66" t="s">
        <v>2</v>
      </c>
      <c r="G34" s="66" t="s">
        <v>88</v>
      </c>
      <c r="H34" s="66" t="s">
        <v>51</v>
      </c>
      <c r="I34" s="66" t="s">
        <v>91</v>
      </c>
    </row>
    <row r="35" spans="2:9" x14ac:dyDescent="0.35">
      <c r="B35" s="66" t="s">
        <v>86</v>
      </c>
      <c r="C35" s="66" t="s">
        <v>87</v>
      </c>
      <c r="D35" s="67">
        <v>227664.17</v>
      </c>
      <c r="E35" s="66" t="s">
        <v>1</v>
      </c>
      <c r="F35" s="66" t="s">
        <v>2</v>
      </c>
      <c r="G35" s="66" t="s">
        <v>88</v>
      </c>
      <c r="H35" s="66" t="s">
        <v>51</v>
      </c>
      <c r="I35" s="66" t="s">
        <v>92</v>
      </c>
    </row>
    <row r="36" spans="2:9" x14ac:dyDescent="0.35">
      <c r="B36" s="66" t="s">
        <v>86</v>
      </c>
      <c r="C36" s="66" t="s">
        <v>87</v>
      </c>
      <c r="D36" s="67">
        <v>227664.17</v>
      </c>
      <c r="E36" s="66" t="s">
        <v>1</v>
      </c>
      <c r="F36" s="66" t="s">
        <v>2</v>
      </c>
      <c r="G36" s="66" t="s">
        <v>88</v>
      </c>
      <c r="H36" s="66" t="s">
        <v>51</v>
      </c>
      <c r="I36" s="66" t="s">
        <v>93</v>
      </c>
    </row>
    <row r="37" spans="2:9" x14ac:dyDescent="0.35">
      <c r="B37" s="66" t="s">
        <v>86</v>
      </c>
      <c r="C37" s="66" t="s">
        <v>87</v>
      </c>
      <c r="D37" s="67">
        <v>227664.17</v>
      </c>
      <c r="E37" s="66" t="s">
        <v>1</v>
      </c>
      <c r="F37" s="66" t="s">
        <v>2</v>
      </c>
      <c r="G37" s="66" t="s">
        <v>88</v>
      </c>
      <c r="H37" s="66" t="s">
        <v>51</v>
      </c>
      <c r="I37" s="66" t="s">
        <v>94</v>
      </c>
    </row>
    <row r="38" spans="2:9" x14ac:dyDescent="0.35">
      <c r="B38" s="66" t="s">
        <v>86</v>
      </c>
      <c r="C38" s="66" t="s">
        <v>87</v>
      </c>
      <c r="D38" s="67">
        <v>227664.17</v>
      </c>
      <c r="E38" s="66" t="s">
        <v>1</v>
      </c>
      <c r="F38" s="66" t="s">
        <v>2</v>
      </c>
      <c r="G38" s="66" t="s">
        <v>88</v>
      </c>
      <c r="H38" s="66" t="s">
        <v>51</v>
      </c>
      <c r="I38" s="66" t="s">
        <v>95</v>
      </c>
    </row>
    <row r="39" spans="2:9" x14ac:dyDescent="0.35">
      <c r="B39" s="66" t="s">
        <v>86</v>
      </c>
      <c r="C39" s="66" t="s">
        <v>87</v>
      </c>
      <c r="D39" s="67">
        <v>227664.17</v>
      </c>
      <c r="E39" s="66" t="s">
        <v>1</v>
      </c>
      <c r="F39" s="66" t="s">
        <v>2</v>
      </c>
      <c r="G39" s="66" t="s">
        <v>88</v>
      </c>
      <c r="H39" s="66" t="s">
        <v>51</v>
      </c>
      <c r="I39" s="66" t="s">
        <v>96</v>
      </c>
    </row>
    <row r="40" spans="2:9" x14ac:dyDescent="0.35">
      <c r="B40" s="66" t="s">
        <v>86</v>
      </c>
      <c r="C40" s="66" t="s">
        <v>87</v>
      </c>
      <c r="D40" s="67">
        <v>227664.17</v>
      </c>
      <c r="E40" s="66" t="s">
        <v>1</v>
      </c>
      <c r="F40" s="66" t="s">
        <v>2</v>
      </c>
      <c r="G40" s="66" t="s">
        <v>88</v>
      </c>
      <c r="H40" s="66" t="s">
        <v>51</v>
      </c>
      <c r="I40" s="66" t="s">
        <v>97</v>
      </c>
    </row>
    <row r="41" spans="2:9" x14ac:dyDescent="0.35">
      <c r="B41" s="66" t="s">
        <v>86</v>
      </c>
      <c r="C41" s="66" t="s">
        <v>87</v>
      </c>
      <c r="D41" s="67">
        <v>227664.17</v>
      </c>
      <c r="E41" s="66" t="s">
        <v>1</v>
      </c>
      <c r="F41" s="66" t="s">
        <v>2</v>
      </c>
      <c r="G41" s="66" t="s">
        <v>88</v>
      </c>
      <c r="H41" s="66" t="s">
        <v>51</v>
      </c>
      <c r="I41" s="66" t="s">
        <v>98</v>
      </c>
    </row>
    <row r="42" spans="2:9" x14ac:dyDescent="0.35">
      <c r="B42" s="66" t="s">
        <v>86</v>
      </c>
      <c r="C42" s="66" t="s">
        <v>87</v>
      </c>
      <c r="D42" s="67">
        <v>227664.17</v>
      </c>
      <c r="E42" s="66" t="s">
        <v>1</v>
      </c>
      <c r="F42" s="66" t="s">
        <v>2</v>
      </c>
      <c r="G42" s="66" t="s">
        <v>88</v>
      </c>
      <c r="H42" s="66" t="s">
        <v>51</v>
      </c>
      <c r="I42" s="66" t="s">
        <v>99</v>
      </c>
    </row>
    <row r="43" spans="2:9" x14ac:dyDescent="0.35">
      <c r="B43" s="66" t="s">
        <v>86</v>
      </c>
      <c r="C43" s="66" t="s">
        <v>87</v>
      </c>
      <c r="D43" s="67">
        <v>12435</v>
      </c>
      <c r="E43" s="66" t="s">
        <v>8</v>
      </c>
      <c r="F43" s="66" t="s">
        <v>6</v>
      </c>
      <c r="G43" s="66" t="s">
        <v>100</v>
      </c>
      <c r="H43" s="66" t="s">
        <v>51</v>
      </c>
      <c r="I43" s="66" t="s">
        <v>99</v>
      </c>
    </row>
    <row r="44" spans="2:9" x14ac:dyDescent="0.35">
      <c r="B44" s="66" t="s">
        <v>86</v>
      </c>
      <c r="C44" s="66" t="s">
        <v>87</v>
      </c>
      <c r="D44" s="67">
        <v>227664.17</v>
      </c>
      <c r="E44" s="66" t="s">
        <v>1</v>
      </c>
      <c r="F44" s="66" t="s">
        <v>2</v>
      </c>
      <c r="G44" s="66" t="s">
        <v>88</v>
      </c>
      <c r="H44" s="66" t="s">
        <v>51</v>
      </c>
      <c r="I44" s="66" t="s">
        <v>101</v>
      </c>
    </row>
    <row r="45" spans="2:9" x14ac:dyDescent="0.35">
      <c r="B45" s="66" t="s">
        <v>86</v>
      </c>
      <c r="C45" s="66" t="s">
        <v>87</v>
      </c>
      <c r="D45" s="67">
        <v>180024.33</v>
      </c>
      <c r="E45" s="66" t="s">
        <v>1</v>
      </c>
      <c r="F45" s="66" t="s">
        <v>2</v>
      </c>
      <c r="G45" s="66" t="s">
        <v>88</v>
      </c>
      <c r="H45" s="66" t="s">
        <v>52</v>
      </c>
      <c r="I45" s="66" t="s">
        <v>89</v>
      </c>
    </row>
    <row r="46" spans="2:9" x14ac:dyDescent="0.35">
      <c r="B46" s="66" t="s">
        <v>86</v>
      </c>
      <c r="C46" s="66" t="s">
        <v>87</v>
      </c>
      <c r="D46" s="67">
        <v>180024.33</v>
      </c>
      <c r="E46" s="66" t="s">
        <v>1</v>
      </c>
      <c r="F46" s="66" t="s">
        <v>2</v>
      </c>
      <c r="G46" s="66" t="s">
        <v>88</v>
      </c>
      <c r="H46" s="66" t="s">
        <v>52</v>
      </c>
      <c r="I46" s="66" t="s">
        <v>90</v>
      </c>
    </row>
    <row r="47" spans="2:9" x14ac:dyDescent="0.35">
      <c r="B47" s="66" t="s">
        <v>86</v>
      </c>
      <c r="C47" s="66" t="s">
        <v>87</v>
      </c>
      <c r="D47" s="67">
        <v>180024.33</v>
      </c>
      <c r="E47" s="66" t="s">
        <v>1</v>
      </c>
      <c r="F47" s="66" t="s">
        <v>2</v>
      </c>
      <c r="G47" s="66" t="s">
        <v>88</v>
      </c>
      <c r="H47" s="66" t="s">
        <v>52</v>
      </c>
      <c r="I47" s="66" t="s">
        <v>91</v>
      </c>
    </row>
    <row r="48" spans="2:9" x14ac:dyDescent="0.35">
      <c r="B48" s="66" t="s">
        <v>86</v>
      </c>
      <c r="C48" s="66" t="s">
        <v>87</v>
      </c>
      <c r="D48" s="67">
        <v>180024.33</v>
      </c>
      <c r="E48" s="66" t="s">
        <v>1</v>
      </c>
      <c r="F48" s="66" t="s">
        <v>2</v>
      </c>
      <c r="G48" s="66" t="s">
        <v>88</v>
      </c>
      <c r="H48" s="66" t="s">
        <v>52</v>
      </c>
      <c r="I48" s="66" t="s">
        <v>92</v>
      </c>
    </row>
    <row r="49" spans="2:9" x14ac:dyDescent="0.35">
      <c r="B49" s="66" t="s">
        <v>86</v>
      </c>
      <c r="C49" s="66" t="s">
        <v>87</v>
      </c>
      <c r="D49" s="67">
        <v>180024.33</v>
      </c>
      <c r="E49" s="66" t="s">
        <v>1</v>
      </c>
      <c r="F49" s="66" t="s">
        <v>2</v>
      </c>
      <c r="G49" s="66" t="s">
        <v>88</v>
      </c>
      <c r="H49" s="66" t="s">
        <v>52</v>
      </c>
      <c r="I49" s="66" t="s">
        <v>93</v>
      </c>
    </row>
    <row r="50" spans="2:9" x14ac:dyDescent="0.35">
      <c r="B50" s="66" t="s">
        <v>86</v>
      </c>
      <c r="C50" s="66" t="s">
        <v>87</v>
      </c>
      <c r="D50" s="67">
        <v>180024.33</v>
      </c>
      <c r="E50" s="66" t="s">
        <v>1</v>
      </c>
      <c r="F50" s="66" t="s">
        <v>2</v>
      </c>
      <c r="G50" s="66" t="s">
        <v>88</v>
      </c>
      <c r="H50" s="66" t="s">
        <v>52</v>
      </c>
      <c r="I50" s="66" t="s">
        <v>94</v>
      </c>
    </row>
    <row r="51" spans="2:9" x14ac:dyDescent="0.35">
      <c r="B51" s="66" t="s">
        <v>86</v>
      </c>
      <c r="C51" s="66" t="s">
        <v>87</v>
      </c>
      <c r="D51" s="67">
        <v>180024.33</v>
      </c>
      <c r="E51" s="66" t="s">
        <v>1</v>
      </c>
      <c r="F51" s="66" t="s">
        <v>2</v>
      </c>
      <c r="G51" s="66" t="s">
        <v>88</v>
      </c>
      <c r="H51" s="66" t="s">
        <v>52</v>
      </c>
      <c r="I51" s="66" t="s">
        <v>95</v>
      </c>
    </row>
    <row r="52" spans="2:9" x14ac:dyDescent="0.35">
      <c r="B52" s="66" t="s">
        <v>86</v>
      </c>
      <c r="C52" s="66" t="s">
        <v>87</v>
      </c>
      <c r="D52" s="67">
        <v>180024.33</v>
      </c>
      <c r="E52" s="66" t="s">
        <v>1</v>
      </c>
      <c r="F52" s="66" t="s">
        <v>2</v>
      </c>
      <c r="G52" s="66" t="s">
        <v>88</v>
      </c>
      <c r="H52" s="66" t="s">
        <v>52</v>
      </c>
      <c r="I52" s="66" t="s">
        <v>96</v>
      </c>
    </row>
    <row r="53" spans="2:9" x14ac:dyDescent="0.35">
      <c r="B53" s="66" t="s">
        <v>86</v>
      </c>
      <c r="C53" s="66" t="s">
        <v>87</v>
      </c>
      <c r="D53" s="67">
        <v>180024.33</v>
      </c>
      <c r="E53" s="66" t="s">
        <v>1</v>
      </c>
      <c r="F53" s="66" t="s">
        <v>2</v>
      </c>
      <c r="G53" s="66" t="s">
        <v>88</v>
      </c>
      <c r="H53" s="66" t="s">
        <v>52</v>
      </c>
      <c r="I53" s="66" t="s">
        <v>97</v>
      </c>
    </row>
    <row r="54" spans="2:9" x14ac:dyDescent="0.35">
      <c r="B54" s="66" t="s">
        <v>86</v>
      </c>
      <c r="C54" s="66" t="s">
        <v>87</v>
      </c>
      <c r="D54" s="67">
        <v>180024.33</v>
      </c>
      <c r="E54" s="66" t="s">
        <v>1</v>
      </c>
      <c r="F54" s="66" t="s">
        <v>2</v>
      </c>
      <c r="G54" s="66" t="s">
        <v>88</v>
      </c>
      <c r="H54" s="66" t="s">
        <v>52</v>
      </c>
      <c r="I54" s="66" t="s">
        <v>98</v>
      </c>
    </row>
    <row r="55" spans="2:9" x14ac:dyDescent="0.35">
      <c r="B55" s="66" t="s">
        <v>86</v>
      </c>
      <c r="C55" s="66" t="s">
        <v>87</v>
      </c>
      <c r="D55" s="67">
        <v>180024.33</v>
      </c>
      <c r="E55" s="66" t="s">
        <v>1</v>
      </c>
      <c r="F55" s="66" t="s">
        <v>2</v>
      </c>
      <c r="G55" s="66" t="s">
        <v>88</v>
      </c>
      <c r="H55" s="66" t="s">
        <v>52</v>
      </c>
      <c r="I55" s="66" t="s">
        <v>99</v>
      </c>
    </row>
    <row r="56" spans="2:9" x14ac:dyDescent="0.35">
      <c r="B56" s="66" t="s">
        <v>86</v>
      </c>
      <c r="C56" s="66" t="s">
        <v>87</v>
      </c>
      <c r="D56" s="67">
        <v>-7237</v>
      </c>
      <c r="E56" s="66" t="s">
        <v>1</v>
      </c>
      <c r="F56" s="66" t="s">
        <v>9</v>
      </c>
      <c r="G56" s="66" t="s">
        <v>108</v>
      </c>
      <c r="H56" s="66" t="s">
        <v>52</v>
      </c>
      <c r="I56" s="66" t="s">
        <v>99</v>
      </c>
    </row>
    <row r="57" spans="2:9" x14ac:dyDescent="0.35">
      <c r="B57" s="66" t="s">
        <v>86</v>
      </c>
      <c r="C57" s="66" t="s">
        <v>87</v>
      </c>
      <c r="D57" s="67">
        <v>180024.33</v>
      </c>
      <c r="E57" s="66" t="s">
        <v>1</v>
      </c>
      <c r="F57" s="66" t="s">
        <v>2</v>
      </c>
      <c r="G57" s="66" t="s">
        <v>88</v>
      </c>
      <c r="H57" s="66" t="s">
        <v>52</v>
      </c>
      <c r="I57" s="66" t="s">
        <v>101</v>
      </c>
    </row>
    <row r="58" spans="2:9" x14ac:dyDescent="0.35">
      <c r="B58" s="66" t="s">
        <v>86</v>
      </c>
      <c r="C58" s="66" t="s">
        <v>87</v>
      </c>
      <c r="D58" s="67">
        <v>203639.75</v>
      </c>
      <c r="E58" s="66" t="s">
        <v>1</v>
      </c>
      <c r="F58" s="66" t="s">
        <v>2</v>
      </c>
      <c r="G58" s="66" t="s">
        <v>88</v>
      </c>
      <c r="H58" s="66" t="s">
        <v>109</v>
      </c>
      <c r="I58" s="66" t="s">
        <v>89</v>
      </c>
    </row>
    <row r="59" spans="2:9" x14ac:dyDescent="0.35">
      <c r="B59" s="66" t="s">
        <v>86</v>
      </c>
      <c r="C59" s="66" t="s">
        <v>87</v>
      </c>
      <c r="D59" s="67">
        <v>203639.75</v>
      </c>
      <c r="E59" s="66" t="s">
        <v>1</v>
      </c>
      <c r="F59" s="66" t="s">
        <v>2</v>
      </c>
      <c r="G59" s="66" t="s">
        <v>88</v>
      </c>
      <c r="H59" s="66" t="s">
        <v>109</v>
      </c>
      <c r="I59" s="66" t="s">
        <v>90</v>
      </c>
    </row>
    <row r="60" spans="2:9" x14ac:dyDescent="0.35">
      <c r="B60" s="66" t="s">
        <v>86</v>
      </c>
      <c r="C60" s="66" t="s">
        <v>87</v>
      </c>
      <c r="D60" s="67">
        <v>203639.75</v>
      </c>
      <c r="E60" s="66" t="s">
        <v>1</v>
      </c>
      <c r="F60" s="66" t="s">
        <v>2</v>
      </c>
      <c r="G60" s="66" t="s">
        <v>88</v>
      </c>
      <c r="H60" s="66" t="s">
        <v>109</v>
      </c>
      <c r="I60" s="66" t="s">
        <v>91</v>
      </c>
    </row>
    <row r="61" spans="2:9" x14ac:dyDescent="0.35">
      <c r="B61" s="66" t="s">
        <v>86</v>
      </c>
      <c r="C61" s="66" t="s">
        <v>87</v>
      </c>
      <c r="D61" s="67">
        <v>203639.75</v>
      </c>
      <c r="E61" s="66" t="s">
        <v>1</v>
      </c>
      <c r="F61" s="66" t="s">
        <v>2</v>
      </c>
      <c r="G61" s="66" t="s">
        <v>88</v>
      </c>
      <c r="H61" s="66" t="s">
        <v>109</v>
      </c>
      <c r="I61" s="66" t="s">
        <v>92</v>
      </c>
    </row>
    <row r="62" spans="2:9" x14ac:dyDescent="0.35">
      <c r="B62" s="66" t="s">
        <v>86</v>
      </c>
      <c r="C62" s="66" t="s">
        <v>87</v>
      </c>
      <c r="D62" s="67">
        <v>203639.75</v>
      </c>
      <c r="E62" s="66" t="s">
        <v>1</v>
      </c>
      <c r="F62" s="66" t="s">
        <v>2</v>
      </c>
      <c r="G62" s="66" t="s">
        <v>88</v>
      </c>
      <c r="H62" s="66" t="s">
        <v>109</v>
      </c>
      <c r="I62" s="66" t="s">
        <v>93</v>
      </c>
    </row>
    <row r="63" spans="2:9" x14ac:dyDescent="0.35">
      <c r="B63" s="66" t="s">
        <v>86</v>
      </c>
      <c r="C63" s="66" t="s">
        <v>87</v>
      </c>
      <c r="D63" s="67">
        <v>203639.75</v>
      </c>
      <c r="E63" s="66" t="s">
        <v>1</v>
      </c>
      <c r="F63" s="66" t="s">
        <v>2</v>
      </c>
      <c r="G63" s="66" t="s">
        <v>88</v>
      </c>
      <c r="H63" s="66" t="s">
        <v>109</v>
      </c>
      <c r="I63" s="66" t="s">
        <v>94</v>
      </c>
    </row>
    <row r="64" spans="2:9" x14ac:dyDescent="0.35">
      <c r="B64" s="66" t="s">
        <v>86</v>
      </c>
      <c r="C64" s="66" t="s">
        <v>87</v>
      </c>
      <c r="D64" s="67">
        <v>203639.75</v>
      </c>
      <c r="E64" s="66" t="s">
        <v>1</v>
      </c>
      <c r="F64" s="66" t="s">
        <v>2</v>
      </c>
      <c r="G64" s="66" t="s">
        <v>88</v>
      </c>
      <c r="H64" s="66" t="s">
        <v>109</v>
      </c>
      <c r="I64" s="66" t="s">
        <v>95</v>
      </c>
    </row>
    <row r="65" spans="2:9" x14ac:dyDescent="0.35">
      <c r="B65" s="66" t="s">
        <v>86</v>
      </c>
      <c r="C65" s="66" t="s">
        <v>87</v>
      </c>
      <c r="D65" s="67">
        <v>203639.75</v>
      </c>
      <c r="E65" s="66" t="s">
        <v>1</v>
      </c>
      <c r="F65" s="66" t="s">
        <v>2</v>
      </c>
      <c r="G65" s="66" t="s">
        <v>88</v>
      </c>
      <c r="H65" s="66" t="s">
        <v>109</v>
      </c>
      <c r="I65" s="66" t="s">
        <v>96</v>
      </c>
    </row>
    <row r="66" spans="2:9" x14ac:dyDescent="0.35">
      <c r="B66" s="66" t="s">
        <v>86</v>
      </c>
      <c r="C66" s="66" t="s">
        <v>87</v>
      </c>
      <c r="D66" s="67">
        <v>203639.75</v>
      </c>
      <c r="E66" s="66" t="s">
        <v>1</v>
      </c>
      <c r="F66" s="66" t="s">
        <v>2</v>
      </c>
      <c r="G66" s="66" t="s">
        <v>88</v>
      </c>
      <c r="H66" s="66" t="s">
        <v>109</v>
      </c>
      <c r="I66" s="66" t="s">
        <v>97</v>
      </c>
    </row>
    <row r="67" spans="2:9" x14ac:dyDescent="0.35">
      <c r="B67" s="66" t="s">
        <v>86</v>
      </c>
      <c r="C67" s="66" t="s">
        <v>87</v>
      </c>
      <c r="D67" s="67">
        <v>203639.75</v>
      </c>
      <c r="E67" s="66" t="s">
        <v>1</v>
      </c>
      <c r="F67" s="66" t="s">
        <v>2</v>
      </c>
      <c r="G67" s="66" t="s">
        <v>88</v>
      </c>
      <c r="H67" s="66" t="s">
        <v>109</v>
      </c>
      <c r="I67" s="66" t="s">
        <v>98</v>
      </c>
    </row>
    <row r="68" spans="2:9" x14ac:dyDescent="0.35">
      <c r="B68" s="66" t="s">
        <v>86</v>
      </c>
      <c r="C68" s="66" t="s">
        <v>87</v>
      </c>
      <c r="D68" s="67">
        <v>13046</v>
      </c>
      <c r="E68" s="66" t="s">
        <v>0</v>
      </c>
      <c r="F68" s="66" t="s">
        <v>11</v>
      </c>
      <c r="G68" s="66" t="s">
        <v>108</v>
      </c>
      <c r="H68" s="66" t="s">
        <v>109</v>
      </c>
      <c r="I68" s="66" t="s">
        <v>99</v>
      </c>
    </row>
    <row r="69" spans="2:9" x14ac:dyDescent="0.35">
      <c r="B69" s="66" t="s">
        <v>86</v>
      </c>
      <c r="C69" s="66" t="s">
        <v>87</v>
      </c>
      <c r="D69" s="67">
        <v>203639.75</v>
      </c>
      <c r="E69" s="66" t="s">
        <v>1</v>
      </c>
      <c r="F69" s="66" t="s">
        <v>2</v>
      </c>
      <c r="G69" s="66" t="s">
        <v>88</v>
      </c>
      <c r="H69" s="66" t="s">
        <v>109</v>
      </c>
      <c r="I69" s="66" t="s">
        <v>99</v>
      </c>
    </row>
    <row r="70" spans="2:9" x14ac:dyDescent="0.35">
      <c r="B70" s="66" t="s">
        <v>86</v>
      </c>
      <c r="C70" s="66" t="s">
        <v>87</v>
      </c>
      <c r="D70" s="67">
        <v>203639.75</v>
      </c>
      <c r="E70" s="66" t="s">
        <v>1</v>
      </c>
      <c r="F70" s="66" t="s">
        <v>2</v>
      </c>
      <c r="G70" s="66" t="s">
        <v>88</v>
      </c>
      <c r="H70" s="66" t="s">
        <v>109</v>
      </c>
      <c r="I70" s="66" t="s">
        <v>101</v>
      </c>
    </row>
    <row r="71" spans="2:9" x14ac:dyDescent="0.35">
      <c r="B71" s="66" t="s">
        <v>86</v>
      </c>
      <c r="C71" s="66" t="s">
        <v>87</v>
      </c>
      <c r="D71" s="67">
        <v>165174.82999999999</v>
      </c>
      <c r="E71" s="66" t="s">
        <v>1</v>
      </c>
      <c r="F71" s="66" t="s">
        <v>2</v>
      </c>
      <c r="G71" s="66" t="s">
        <v>88</v>
      </c>
      <c r="H71" s="66" t="s">
        <v>110</v>
      </c>
      <c r="I71" s="66" t="s">
        <v>89</v>
      </c>
    </row>
    <row r="72" spans="2:9" x14ac:dyDescent="0.35">
      <c r="B72" s="66" t="s">
        <v>86</v>
      </c>
      <c r="C72" s="66" t="s">
        <v>87</v>
      </c>
      <c r="D72" s="67">
        <v>165174.82999999999</v>
      </c>
      <c r="E72" s="66" t="s">
        <v>1</v>
      </c>
      <c r="F72" s="66" t="s">
        <v>2</v>
      </c>
      <c r="G72" s="66" t="s">
        <v>88</v>
      </c>
      <c r="H72" s="66" t="s">
        <v>110</v>
      </c>
      <c r="I72" s="66" t="s">
        <v>90</v>
      </c>
    </row>
    <row r="73" spans="2:9" x14ac:dyDescent="0.35">
      <c r="B73" s="66" t="s">
        <v>86</v>
      </c>
      <c r="C73" s="66" t="s">
        <v>87</v>
      </c>
      <c r="D73" s="67">
        <v>165174.82999999999</v>
      </c>
      <c r="E73" s="66" t="s">
        <v>1</v>
      </c>
      <c r="F73" s="66" t="s">
        <v>2</v>
      </c>
      <c r="G73" s="66" t="s">
        <v>88</v>
      </c>
      <c r="H73" s="66" t="s">
        <v>110</v>
      </c>
      <c r="I73" s="66" t="s">
        <v>91</v>
      </c>
    </row>
    <row r="74" spans="2:9" x14ac:dyDescent="0.35">
      <c r="B74" s="66" t="s">
        <v>86</v>
      </c>
      <c r="C74" s="66" t="s">
        <v>87</v>
      </c>
      <c r="D74" s="67">
        <v>165174.82999999999</v>
      </c>
      <c r="E74" s="66" t="s">
        <v>1</v>
      </c>
      <c r="F74" s="66" t="s">
        <v>2</v>
      </c>
      <c r="G74" s="66" t="s">
        <v>88</v>
      </c>
      <c r="H74" s="66" t="s">
        <v>110</v>
      </c>
      <c r="I74" s="66" t="s">
        <v>92</v>
      </c>
    </row>
    <row r="75" spans="2:9" x14ac:dyDescent="0.35">
      <c r="B75" s="66" t="s">
        <v>86</v>
      </c>
      <c r="C75" s="66" t="s">
        <v>87</v>
      </c>
      <c r="D75" s="67">
        <v>165174.82999999999</v>
      </c>
      <c r="E75" s="66" t="s">
        <v>1</v>
      </c>
      <c r="F75" s="66" t="s">
        <v>2</v>
      </c>
      <c r="G75" s="66" t="s">
        <v>88</v>
      </c>
      <c r="H75" s="66" t="s">
        <v>110</v>
      </c>
      <c r="I75" s="66" t="s">
        <v>93</v>
      </c>
    </row>
    <row r="76" spans="2:9" x14ac:dyDescent="0.35">
      <c r="B76" s="66" t="s">
        <v>86</v>
      </c>
      <c r="C76" s="66" t="s">
        <v>87</v>
      </c>
      <c r="D76" s="67">
        <v>165174.82999999999</v>
      </c>
      <c r="E76" s="66" t="s">
        <v>1</v>
      </c>
      <c r="F76" s="66" t="s">
        <v>2</v>
      </c>
      <c r="G76" s="66" t="s">
        <v>88</v>
      </c>
      <c r="H76" s="66" t="s">
        <v>110</v>
      </c>
      <c r="I76" s="66" t="s">
        <v>94</v>
      </c>
    </row>
    <row r="77" spans="2:9" x14ac:dyDescent="0.35">
      <c r="B77" s="66" t="s">
        <v>86</v>
      </c>
      <c r="C77" s="66" t="s">
        <v>87</v>
      </c>
      <c r="D77" s="67">
        <v>165174.82999999999</v>
      </c>
      <c r="E77" s="66" t="s">
        <v>1</v>
      </c>
      <c r="F77" s="66" t="s">
        <v>2</v>
      </c>
      <c r="G77" s="66" t="s">
        <v>88</v>
      </c>
      <c r="H77" s="66" t="s">
        <v>110</v>
      </c>
      <c r="I77" s="66" t="s">
        <v>95</v>
      </c>
    </row>
    <row r="78" spans="2:9" x14ac:dyDescent="0.35">
      <c r="B78" s="66" t="s">
        <v>86</v>
      </c>
      <c r="C78" s="66" t="s">
        <v>87</v>
      </c>
      <c r="D78" s="67">
        <v>165174.82999999999</v>
      </c>
      <c r="E78" s="66" t="s">
        <v>1</v>
      </c>
      <c r="F78" s="66" t="s">
        <v>2</v>
      </c>
      <c r="G78" s="66" t="s">
        <v>88</v>
      </c>
      <c r="H78" s="66" t="s">
        <v>110</v>
      </c>
      <c r="I78" s="66" t="s">
        <v>96</v>
      </c>
    </row>
    <row r="79" spans="2:9" x14ac:dyDescent="0.35">
      <c r="B79" s="66" t="s">
        <v>86</v>
      </c>
      <c r="C79" s="66" t="s">
        <v>87</v>
      </c>
      <c r="D79" s="67">
        <v>165174.82999999999</v>
      </c>
      <c r="E79" s="66" t="s">
        <v>1</v>
      </c>
      <c r="F79" s="66" t="s">
        <v>2</v>
      </c>
      <c r="G79" s="66" t="s">
        <v>88</v>
      </c>
      <c r="H79" s="66" t="s">
        <v>110</v>
      </c>
      <c r="I79" s="66" t="s">
        <v>97</v>
      </c>
    </row>
    <row r="80" spans="2:9" x14ac:dyDescent="0.35">
      <c r="B80" s="66" t="s">
        <v>86</v>
      </c>
      <c r="C80" s="66" t="s">
        <v>87</v>
      </c>
      <c r="D80" s="67">
        <v>165174.82999999999</v>
      </c>
      <c r="E80" s="66" t="s">
        <v>1</v>
      </c>
      <c r="F80" s="66" t="s">
        <v>2</v>
      </c>
      <c r="G80" s="66" t="s">
        <v>88</v>
      </c>
      <c r="H80" s="66" t="s">
        <v>110</v>
      </c>
      <c r="I80" s="66" t="s">
        <v>98</v>
      </c>
    </row>
    <row r="81" spans="2:9" x14ac:dyDescent="0.35">
      <c r="B81" s="66" t="s">
        <v>86</v>
      </c>
      <c r="C81" s="66" t="s">
        <v>87</v>
      </c>
      <c r="D81" s="67">
        <v>-179295</v>
      </c>
      <c r="E81" s="66" t="s">
        <v>1</v>
      </c>
      <c r="F81" s="66" t="s">
        <v>11</v>
      </c>
      <c r="G81" s="66" t="s">
        <v>108</v>
      </c>
      <c r="H81" s="66" t="s">
        <v>110</v>
      </c>
      <c r="I81" s="66" t="s">
        <v>99</v>
      </c>
    </row>
    <row r="82" spans="2:9" x14ac:dyDescent="0.35">
      <c r="B82" s="66" t="s">
        <v>86</v>
      </c>
      <c r="C82" s="66" t="s">
        <v>87</v>
      </c>
      <c r="D82" s="67">
        <v>165174.82999999999</v>
      </c>
      <c r="E82" s="66" t="s">
        <v>1</v>
      </c>
      <c r="F82" s="66" t="s">
        <v>2</v>
      </c>
      <c r="G82" s="66" t="s">
        <v>88</v>
      </c>
      <c r="H82" s="66" t="s">
        <v>110</v>
      </c>
      <c r="I82" s="66" t="s">
        <v>99</v>
      </c>
    </row>
    <row r="83" spans="2:9" x14ac:dyDescent="0.35">
      <c r="B83" s="66" t="s">
        <v>86</v>
      </c>
      <c r="C83" s="66" t="s">
        <v>87</v>
      </c>
      <c r="D83" s="67">
        <v>165174.82999999999</v>
      </c>
      <c r="E83" s="66" t="s">
        <v>1</v>
      </c>
      <c r="F83" s="66" t="s">
        <v>2</v>
      </c>
      <c r="G83" s="66" t="s">
        <v>88</v>
      </c>
      <c r="H83" s="66" t="s">
        <v>110</v>
      </c>
      <c r="I83" s="66" t="s">
        <v>101</v>
      </c>
    </row>
    <row r="84" spans="2:9" x14ac:dyDescent="0.35">
      <c r="B84" s="66" t="s">
        <v>86</v>
      </c>
      <c r="C84" s="66" t="s">
        <v>87</v>
      </c>
      <c r="D84" s="67">
        <v>131192.75</v>
      </c>
      <c r="E84" s="66" t="s">
        <v>1</v>
      </c>
      <c r="F84" s="66" t="s">
        <v>2</v>
      </c>
      <c r="G84" s="66" t="s">
        <v>88</v>
      </c>
      <c r="H84" s="66" t="s">
        <v>111</v>
      </c>
      <c r="I84" s="66" t="s">
        <v>89</v>
      </c>
    </row>
    <row r="85" spans="2:9" x14ac:dyDescent="0.35">
      <c r="B85" s="66" t="s">
        <v>86</v>
      </c>
      <c r="C85" s="66" t="s">
        <v>87</v>
      </c>
      <c r="D85" s="67">
        <v>131192.75</v>
      </c>
      <c r="E85" s="66" t="s">
        <v>1</v>
      </c>
      <c r="F85" s="66" t="s">
        <v>2</v>
      </c>
      <c r="G85" s="66" t="s">
        <v>88</v>
      </c>
      <c r="H85" s="66" t="s">
        <v>111</v>
      </c>
      <c r="I85" s="66" t="s">
        <v>90</v>
      </c>
    </row>
    <row r="86" spans="2:9" x14ac:dyDescent="0.35">
      <c r="B86" s="66" t="s">
        <v>86</v>
      </c>
      <c r="C86" s="66" t="s">
        <v>87</v>
      </c>
      <c r="D86" s="67">
        <v>131192.75</v>
      </c>
      <c r="E86" s="66" t="s">
        <v>1</v>
      </c>
      <c r="F86" s="66" t="s">
        <v>2</v>
      </c>
      <c r="G86" s="66" t="s">
        <v>88</v>
      </c>
      <c r="H86" s="66" t="s">
        <v>111</v>
      </c>
      <c r="I86" s="66" t="s">
        <v>91</v>
      </c>
    </row>
    <row r="87" spans="2:9" x14ac:dyDescent="0.35">
      <c r="B87" s="66" t="s">
        <v>86</v>
      </c>
      <c r="C87" s="66" t="s">
        <v>87</v>
      </c>
      <c r="D87" s="67">
        <v>131192.75</v>
      </c>
      <c r="E87" s="66" t="s">
        <v>1</v>
      </c>
      <c r="F87" s="66" t="s">
        <v>2</v>
      </c>
      <c r="G87" s="66" t="s">
        <v>88</v>
      </c>
      <c r="H87" s="66" t="s">
        <v>111</v>
      </c>
      <c r="I87" s="66" t="s">
        <v>92</v>
      </c>
    </row>
    <row r="88" spans="2:9" x14ac:dyDescent="0.35">
      <c r="B88" s="66" t="s">
        <v>86</v>
      </c>
      <c r="C88" s="66" t="s">
        <v>87</v>
      </c>
      <c r="D88" s="67">
        <v>131192.75</v>
      </c>
      <c r="E88" s="66" t="s">
        <v>1</v>
      </c>
      <c r="F88" s="66" t="s">
        <v>2</v>
      </c>
      <c r="G88" s="66" t="s">
        <v>88</v>
      </c>
      <c r="H88" s="66" t="s">
        <v>111</v>
      </c>
      <c r="I88" s="66" t="s">
        <v>93</v>
      </c>
    </row>
    <row r="89" spans="2:9" x14ac:dyDescent="0.35">
      <c r="B89" s="66" t="s">
        <v>86</v>
      </c>
      <c r="C89" s="66" t="s">
        <v>87</v>
      </c>
      <c r="D89" s="67">
        <v>131192.75</v>
      </c>
      <c r="E89" s="66" t="s">
        <v>1</v>
      </c>
      <c r="F89" s="66" t="s">
        <v>2</v>
      </c>
      <c r="G89" s="66" t="s">
        <v>88</v>
      </c>
      <c r="H89" s="66" t="s">
        <v>111</v>
      </c>
      <c r="I89" s="66" t="s">
        <v>94</v>
      </c>
    </row>
    <row r="90" spans="2:9" x14ac:dyDescent="0.35">
      <c r="B90" s="66" t="s">
        <v>86</v>
      </c>
      <c r="C90" s="66" t="s">
        <v>87</v>
      </c>
      <c r="D90" s="67">
        <v>131192.75</v>
      </c>
      <c r="E90" s="66" t="s">
        <v>1</v>
      </c>
      <c r="F90" s="66" t="s">
        <v>2</v>
      </c>
      <c r="G90" s="66" t="s">
        <v>88</v>
      </c>
      <c r="H90" s="66" t="s">
        <v>111</v>
      </c>
      <c r="I90" s="66" t="s">
        <v>95</v>
      </c>
    </row>
    <row r="91" spans="2:9" x14ac:dyDescent="0.35">
      <c r="B91" s="66" t="s">
        <v>86</v>
      </c>
      <c r="C91" s="66" t="s">
        <v>87</v>
      </c>
      <c r="D91" s="67">
        <v>131192.75</v>
      </c>
      <c r="E91" s="66" t="s">
        <v>1</v>
      </c>
      <c r="F91" s="66" t="s">
        <v>2</v>
      </c>
      <c r="G91" s="66" t="s">
        <v>88</v>
      </c>
      <c r="H91" s="66" t="s">
        <v>111</v>
      </c>
      <c r="I91" s="66" t="s">
        <v>96</v>
      </c>
    </row>
    <row r="92" spans="2:9" x14ac:dyDescent="0.35">
      <c r="B92" s="66" t="s">
        <v>86</v>
      </c>
      <c r="C92" s="66" t="s">
        <v>87</v>
      </c>
      <c r="D92" s="67">
        <v>131192.75</v>
      </c>
      <c r="E92" s="66" t="s">
        <v>1</v>
      </c>
      <c r="F92" s="66" t="s">
        <v>2</v>
      </c>
      <c r="G92" s="66" t="s">
        <v>88</v>
      </c>
      <c r="H92" s="66" t="s">
        <v>111</v>
      </c>
      <c r="I92" s="66" t="s">
        <v>97</v>
      </c>
    </row>
    <row r="93" spans="2:9" x14ac:dyDescent="0.35">
      <c r="B93" s="66" t="s">
        <v>86</v>
      </c>
      <c r="C93" s="66" t="s">
        <v>87</v>
      </c>
      <c r="D93" s="67">
        <v>131192.75</v>
      </c>
      <c r="E93" s="66" t="s">
        <v>1</v>
      </c>
      <c r="F93" s="66" t="s">
        <v>2</v>
      </c>
      <c r="G93" s="66" t="s">
        <v>88</v>
      </c>
      <c r="H93" s="66" t="s">
        <v>111</v>
      </c>
      <c r="I93" s="66" t="s">
        <v>98</v>
      </c>
    </row>
    <row r="94" spans="2:9" x14ac:dyDescent="0.35">
      <c r="B94" s="66" t="s">
        <v>86</v>
      </c>
      <c r="C94" s="66" t="s">
        <v>87</v>
      </c>
      <c r="D94" s="67">
        <v>135724</v>
      </c>
      <c r="E94" s="66" t="s">
        <v>8</v>
      </c>
      <c r="F94" s="66" t="s">
        <v>12</v>
      </c>
      <c r="G94" s="66" t="s">
        <v>112</v>
      </c>
      <c r="H94" s="66" t="s">
        <v>111</v>
      </c>
      <c r="I94" s="66" t="s">
        <v>99</v>
      </c>
    </row>
    <row r="95" spans="2:9" ht="13.9" customHeight="1" x14ac:dyDescent="0.35">
      <c r="B95" s="66" t="s">
        <v>86</v>
      </c>
      <c r="C95" s="66" t="s">
        <v>87</v>
      </c>
      <c r="D95" s="67">
        <v>131192.75</v>
      </c>
      <c r="E95" s="66" t="s">
        <v>1</v>
      </c>
      <c r="F95" s="66" t="s">
        <v>2</v>
      </c>
      <c r="G95" s="66" t="s">
        <v>88</v>
      </c>
      <c r="H95" s="66" t="s">
        <v>111</v>
      </c>
      <c r="I95" s="66" t="s">
        <v>99</v>
      </c>
    </row>
    <row r="96" spans="2:9" x14ac:dyDescent="0.35">
      <c r="B96" s="66" t="s">
        <v>86</v>
      </c>
      <c r="C96" s="66" t="s">
        <v>87</v>
      </c>
      <c r="D96" s="67">
        <v>131192.75</v>
      </c>
      <c r="E96" s="66" t="s">
        <v>1</v>
      </c>
      <c r="F96" s="66" t="s">
        <v>2</v>
      </c>
      <c r="G96" s="66" t="s">
        <v>88</v>
      </c>
      <c r="H96" s="66" t="s">
        <v>111</v>
      </c>
      <c r="I96" s="66" t="s">
        <v>101</v>
      </c>
    </row>
    <row r="100" spans="4:4" x14ac:dyDescent="0.35">
      <c r="D100" s="68"/>
    </row>
    <row r="102" spans="4:4" x14ac:dyDescent="0.35">
      <c r="D102" s="68"/>
    </row>
  </sheetData>
  <sortState ref="B23:H95">
    <sortCondition ref="H22"/>
  </sortState>
  <mergeCells count="2">
    <mergeCell ref="E3:J3"/>
    <mergeCell ref="E14:J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12"/>
  <sheetViews>
    <sheetView workbookViewId="0">
      <selection activeCell="A15" sqref="A15"/>
    </sheetView>
  </sheetViews>
  <sheetFormatPr defaultRowHeight="14.5" x14ac:dyDescent="0.35"/>
  <cols>
    <col min="2" max="2" width="11.1796875" bestFit="1" customWidth="1"/>
    <col min="4" max="4" width="12.54296875" bestFit="1" customWidth="1"/>
  </cols>
  <sheetData>
    <row r="2" spans="2:11" ht="21" x14ac:dyDescent="0.5">
      <c r="J2" s="55" t="s">
        <v>81</v>
      </c>
      <c r="K2" s="55" t="s">
        <v>82</v>
      </c>
    </row>
    <row r="5" spans="2:11" x14ac:dyDescent="0.35">
      <c r="B5" s="3" t="s">
        <v>83</v>
      </c>
    </row>
    <row r="6" spans="2:11" x14ac:dyDescent="0.35">
      <c r="B6" s="3" t="s">
        <v>84</v>
      </c>
    </row>
    <row r="8" spans="2:11" x14ac:dyDescent="0.35">
      <c r="B8" t="s">
        <v>85</v>
      </c>
    </row>
    <row r="10" spans="2:11" x14ac:dyDescent="0.35">
      <c r="C10" s="7" t="s">
        <v>72</v>
      </c>
      <c r="D10" s="56">
        <v>235554.57</v>
      </c>
    </row>
    <row r="11" spans="2:11" x14ac:dyDescent="0.35">
      <c r="C11" s="7" t="s">
        <v>61</v>
      </c>
      <c r="D11" s="56">
        <v>703905.75</v>
      </c>
    </row>
    <row r="12" spans="2:11" x14ac:dyDescent="0.35">
      <c r="D12" s="57">
        <f>SUM(D10:D11)</f>
        <v>939460.32000000007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2:J76"/>
  <sheetViews>
    <sheetView workbookViewId="0">
      <selection activeCell="E22" sqref="E22"/>
    </sheetView>
  </sheetViews>
  <sheetFormatPr defaultRowHeight="14.5" x14ac:dyDescent="0.35"/>
  <cols>
    <col min="3" max="3" width="39.1796875" bestFit="1" customWidth="1"/>
    <col min="4" max="4" width="22.7265625" bestFit="1" customWidth="1"/>
    <col min="5" max="5" width="23.1796875" bestFit="1" customWidth="1"/>
    <col min="6" max="6" width="12.54296875" bestFit="1" customWidth="1"/>
    <col min="7" max="7" width="23.7265625" bestFit="1" customWidth="1"/>
    <col min="8" max="8" width="30.453125" bestFit="1" customWidth="1"/>
    <col min="9" max="9" width="11.1796875" bestFit="1" customWidth="1"/>
    <col min="10" max="10" width="23.453125" bestFit="1" customWidth="1"/>
  </cols>
  <sheetData>
    <row r="2" spans="3:10" ht="15" thickBot="1" x14ac:dyDescent="0.4"/>
    <row r="3" spans="3:10" ht="15" thickBot="1" x14ac:dyDescent="0.4">
      <c r="E3" s="87" t="s">
        <v>56</v>
      </c>
      <c r="F3" s="88"/>
      <c r="G3" s="88"/>
      <c r="H3" s="88"/>
      <c r="I3" s="88"/>
      <c r="J3" s="89"/>
    </row>
    <row r="4" spans="3:10" x14ac:dyDescent="0.35">
      <c r="E4" s="4">
        <v>2013</v>
      </c>
      <c r="F4" s="4">
        <v>2014</v>
      </c>
      <c r="G4" s="4">
        <v>2015</v>
      </c>
      <c r="H4" s="4">
        <v>2016</v>
      </c>
      <c r="I4" s="4">
        <v>2017</v>
      </c>
      <c r="J4" s="4">
        <v>2018</v>
      </c>
    </row>
    <row r="5" spans="3:10" x14ac:dyDescent="0.35">
      <c r="C5" s="7" t="s">
        <v>19</v>
      </c>
      <c r="D5" s="3" t="s">
        <v>121</v>
      </c>
      <c r="E5" s="2">
        <f>SUM(F29:F42)</f>
        <v>428933.39999999997</v>
      </c>
      <c r="F5" s="2">
        <f>SUM(F43:F56)</f>
        <v>295008.0999999998</v>
      </c>
      <c r="G5" s="6">
        <f>SUM(F57:F62)</f>
        <v>582516</v>
      </c>
      <c r="H5" s="6">
        <f>SUM(F63:F66)</f>
        <v>582516</v>
      </c>
      <c r="I5" s="6">
        <f>SUM(F67:F70)</f>
        <v>582516</v>
      </c>
      <c r="J5" s="62">
        <f>SUM(F71:F75)</f>
        <v>584968</v>
      </c>
    </row>
    <row r="6" spans="3:10" x14ac:dyDescent="0.35">
      <c r="C6" s="7" t="s">
        <v>20</v>
      </c>
      <c r="D6" s="3" t="s">
        <v>15</v>
      </c>
      <c r="E6" s="50">
        <f>PAR!O196</f>
        <v>0.66469570632663055</v>
      </c>
      <c r="F6" s="50">
        <f>PAR!O197</f>
        <v>0.65944934093986385</v>
      </c>
      <c r="G6" s="51">
        <f>PAR!O198</f>
        <v>0.6443413457399354</v>
      </c>
      <c r="H6" s="51">
        <f>PAR!O199</f>
        <v>0.64125620905773895</v>
      </c>
      <c r="I6" s="51">
        <f>PAR!O200</f>
        <v>0.63808166426801916</v>
      </c>
      <c r="J6" s="51">
        <f>PAR!O201</f>
        <v>0.63193684071704548</v>
      </c>
    </row>
    <row r="7" spans="3:10" x14ac:dyDescent="0.35">
      <c r="C7" s="7" t="s">
        <v>21</v>
      </c>
      <c r="D7" s="3" t="s">
        <v>16</v>
      </c>
      <c r="E7" s="5">
        <f>E5*E6</f>
        <v>285110.18928008311</v>
      </c>
      <c r="F7" s="5">
        <f>F5*F6</f>
        <v>194542.89711692132</v>
      </c>
      <c r="G7" s="5">
        <f t="shared" ref="G7:J7" si="0">G5*G6</f>
        <v>375339.14335504419</v>
      </c>
      <c r="H7" s="5">
        <f t="shared" si="0"/>
        <v>373542.00187547784</v>
      </c>
      <c r="I7" s="5">
        <f t="shared" si="0"/>
        <v>371692.77874274942</v>
      </c>
      <c r="J7" s="5">
        <f t="shared" si="0"/>
        <v>369662.82984056865</v>
      </c>
    </row>
    <row r="8" spans="3:10" x14ac:dyDescent="0.35">
      <c r="C8" s="7" t="s">
        <v>22</v>
      </c>
      <c r="D8" s="3" t="s">
        <v>17</v>
      </c>
      <c r="E8" s="49">
        <f>1-0.9024</f>
        <v>9.760000000000002E-2</v>
      </c>
      <c r="F8" s="49">
        <f>1-0.902</f>
        <v>9.7999999999999976E-2</v>
      </c>
      <c r="G8" s="49">
        <f>1-0.8998</f>
        <v>0.10019999999999996</v>
      </c>
      <c r="H8" s="49">
        <f>1-0.9024</f>
        <v>9.760000000000002E-2</v>
      </c>
      <c r="I8" s="49">
        <f>1-0.8979</f>
        <v>0.10209999999999997</v>
      </c>
      <c r="J8" s="49">
        <f>1-0.8919</f>
        <v>0.10809999999999997</v>
      </c>
    </row>
    <row r="9" spans="3:10" x14ac:dyDescent="0.35">
      <c r="C9" s="7" t="s">
        <v>21</v>
      </c>
      <c r="D9" s="3" t="s">
        <v>18</v>
      </c>
      <c r="E9" s="52">
        <f>E7*E8</f>
        <v>27826.754473736117</v>
      </c>
      <c r="F9" s="52">
        <f>F7*F8</f>
        <v>19065.203917458286</v>
      </c>
      <c r="G9" s="52">
        <f t="shared" ref="G9:J9" si="1">G7*G8</f>
        <v>37608.98216417541</v>
      </c>
      <c r="H9" s="52">
        <f t="shared" si="1"/>
        <v>36457.699383046645</v>
      </c>
      <c r="I9" s="52">
        <f t="shared" si="1"/>
        <v>37949.832709634706</v>
      </c>
      <c r="J9" s="52">
        <f t="shared" si="1"/>
        <v>39960.55190576546</v>
      </c>
    </row>
    <row r="13" spans="3:10" ht="15" thickBot="1" x14ac:dyDescent="0.4"/>
    <row r="14" spans="3:10" ht="15" thickBot="1" x14ac:dyDescent="0.4">
      <c r="E14" s="87" t="s">
        <v>57</v>
      </c>
      <c r="F14" s="88"/>
      <c r="G14" s="88"/>
      <c r="H14" s="88"/>
      <c r="I14" s="88"/>
      <c r="J14" s="89"/>
    </row>
    <row r="15" spans="3:10" x14ac:dyDescent="0.35">
      <c r="E15" s="4">
        <v>2013</v>
      </c>
      <c r="F15" s="4">
        <v>2014</v>
      </c>
      <c r="G15" s="4">
        <v>2015</v>
      </c>
      <c r="H15" s="4">
        <v>2016</v>
      </c>
      <c r="I15" s="4">
        <v>2017</v>
      </c>
      <c r="J15" s="4" t="s">
        <v>139</v>
      </c>
    </row>
    <row r="16" spans="3:10" x14ac:dyDescent="0.35">
      <c r="C16" s="7" t="s">
        <v>19</v>
      </c>
      <c r="D16" s="3" t="s">
        <v>121</v>
      </c>
      <c r="E16" s="2">
        <f>SUM(F32:F53)</f>
        <v>465067.33999999909</v>
      </c>
      <c r="F16" s="2">
        <f>SUM(F54:F59)</f>
        <v>291258</v>
      </c>
      <c r="G16" s="6">
        <f>SUM(F60:F63)</f>
        <v>582516</v>
      </c>
      <c r="H16" s="6">
        <f>SUM(F65:F68)</f>
        <v>582516</v>
      </c>
      <c r="I16" s="6">
        <f>SUM(F68:F72)</f>
        <v>584968</v>
      </c>
      <c r="J16" s="6">
        <f>SUM(F73:F76)</f>
        <v>582516</v>
      </c>
    </row>
    <row r="17" spans="3:10" x14ac:dyDescent="0.35">
      <c r="C17" s="7" t="s">
        <v>20</v>
      </c>
      <c r="D17" s="3" t="s">
        <v>15</v>
      </c>
      <c r="E17" s="50">
        <f>PAR!P196</f>
        <v>0.6639043686671392</v>
      </c>
      <c r="F17" s="50">
        <f>PAR!P197</f>
        <v>0.64828750588166517</v>
      </c>
      <c r="G17" s="51">
        <f>PAR!P198</f>
        <v>0.64485961345587006</v>
      </c>
      <c r="H17" s="51">
        <f>PAR!P199</f>
        <v>0.64347357312120157</v>
      </c>
      <c r="I17" s="51">
        <f>PAR!P200</f>
        <v>0.63269931714080341</v>
      </c>
      <c r="J17" s="51">
        <f>J6</f>
        <v>0.63193684071704548</v>
      </c>
    </row>
    <row r="18" spans="3:10" x14ac:dyDescent="0.35">
      <c r="C18" s="7" t="s">
        <v>21</v>
      </c>
      <c r="D18" s="3" t="s">
        <v>16</v>
      </c>
      <c r="E18" s="5">
        <f>E16*E17</f>
        <v>308760.23875040514</v>
      </c>
      <c r="F18" s="5">
        <f>F16*F17</f>
        <v>188818.92238808202</v>
      </c>
      <c r="G18" s="5">
        <f t="shared" ref="G18:J18" si="2">G16*G17</f>
        <v>375641.04259185959</v>
      </c>
      <c r="H18" s="5">
        <f t="shared" si="2"/>
        <v>374833.65192026983</v>
      </c>
      <c r="I18" s="5">
        <f t="shared" si="2"/>
        <v>370108.8541492215</v>
      </c>
      <c r="J18" s="5">
        <f t="shared" si="2"/>
        <v>368113.32070713048</v>
      </c>
    </row>
    <row r="19" spans="3:10" x14ac:dyDescent="0.35">
      <c r="C19" s="7" t="s">
        <v>22</v>
      </c>
      <c r="D19" s="3" t="s">
        <v>17</v>
      </c>
      <c r="E19" s="49">
        <f>E8</f>
        <v>9.760000000000002E-2</v>
      </c>
      <c r="F19" s="49">
        <f>F8</f>
        <v>9.7999999999999976E-2</v>
      </c>
      <c r="G19" s="49">
        <f>G8</f>
        <v>0.10019999999999996</v>
      </c>
      <c r="H19" s="49">
        <f t="shared" ref="H19:I19" si="3">H8</f>
        <v>9.760000000000002E-2</v>
      </c>
      <c r="I19" s="49">
        <f t="shared" si="3"/>
        <v>0.10209999999999997</v>
      </c>
      <c r="J19" s="49">
        <f t="shared" ref="J19" si="4">J8</f>
        <v>0.10809999999999997</v>
      </c>
    </row>
    <row r="20" spans="3:10" x14ac:dyDescent="0.35">
      <c r="C20" s="7" t="s">
        <v>21</v>
      </c>
      <c r="D20" s="3" t="s">
        <v>18</v>
      </c>
      <c r="E20" s="52">
        <f>E18*E19</f>
        <v>30134.999302039549</v>
      </c>
      <c r="F20" s="52">
        <f>F18*F19</f>
        <v>18504.254394032032</v>
      </c>
      <c r="G20" s="52">
        <f t="shared" ref="G20:I20" si="5">G18*G19</f>
        <v>37639.232467704314</v>
      </c>
      <c r="H20" s="52">
        <f t="shared" si="5"/>
        <v>36583.76442741834</v>
      </c>
      <c r="I20" s="52">
        <f t="shared" si="5"/>
        <v>37788.114008635501</v>
      </c>
      <c r="J20" s="52">
        <f t="shared" ref="J20" si="6">J18*J19</f>
        <v>39793.049968440799</v>
      </c>
    </row>
    <row r="23" spans="3:10" x14ac:dyDescent="0.35">
      <c r="E23" s="6"/>
    </row>
    <row r="24" spans="3:10" x14ac:dyDescent="0.35">
      <c r="E24" s="68"/>
    </row>
    <row r="26" spans="3:10" x14ac:dyDescent="0.35">
      <c r="C26" s="3" t="s">
        <v>123</v>
      </c>
    </row>
    <row r="28" spans="3:10" x14ac:dyDescent="0.35">
      <c r="D28" s="65" t="s">
        <v>114</v>
      </c>
      <c r="E28" s="65" t="s">
        <v>115</v>
      </c>
      <c r="F28" s="65" t="s">
        <v>116</v>
      </c>
      <c r="G28" s="65" t="s">
        <v>118</v>
      </c>
      <c r="H28" s="65" t="s">
        <v>113</v>
      </c>
      <c r="I28" s="65" t="s">
        <v>119</v>
      </c>
      <c r="J28" s="65" t="s">
        <v>44</v>
      </c>
    </row>
    <row r="29" spans="3:10" x14ac:dyDescent="0.35">
      <c r="D29" s="66" t="s">
        <v>124</v>
      </c>
      <c r="E29" s="66" t="s">
        <v>0</v>
      </c>
      <c r="F29" s="67">
        <v>49381.11</v>
      </c>
      <c r="G29" s="66"/>
      <c r="H29" s="66"/>
      <c r="I29" s="76">
        <v>2012</v>
      </c>
      <c r="J29" s="76">
        <v>10</v>
      </c>
    </row>
    <row r="30" spans="3:10" x14ac:dyDescent="0.35">
      <c r="D30" s="66" t="s">
        <v>124</v>
      </c>
      <c r="E30" s="66" t="s">
        <v>0</v>
      </c>
      <c r="F30" s="67">
        <v>32218.99</v>
      </c>
      <c r="G30" s="66"/>
      <c r="H30" s="66"/>
      <c r="I30" s="76">
        <v>2012</v>
      </c>
      <c r="J30" s="76">
        <v>11</v>
      </c>
    </row>
    <row r="31" spans="3:10" x14ac:dyDescent="0.35">
      <c r="D31" s="66" t="s">
        <v>124</v>
      </c>
      <c r="E31" s="66" t="s">
        <v>0</v>
      </c>
      <c r="F31" s="67">
        <v>31645.06</v>
      </c>
      <c r="G31" s="66"/>
      <c r="H31" s="66"/>
      <c r="I31" s="76">
        <v>2012</v>
      </c>
      <c r="J31" s="76">
        <v>12</v>
      </c>
    </row>
    <row r="32" spans="3:10" x14ac:dyDescent="0.35">
      <c r="D32" s="66" t="s">
        <v>124</v>
      </c>
      <c r="E32" s="66" t="s">
        <v>0</v>
      </c>
      <c r="F32" s="67">
        <v>31429.94</v>
      </c>
      <c r="G32" s="66"/>
      <c r="H32" s="66"/>
      <c r="I32" s="76">
        <v>2013</v>
      </c>
      <c r="J32" s="76">
        <v>1</v>
      </c>
    </row>
    <row r="33" spans="4:10" x14ac:dyDescent="0.35">
      <c r="D33" s="66" t="s">
        <v>124</v>
      </c>
      <c r="E33" s="66" t="s">
        <v>0</v>
      </c>
      <c r="F33" s="67">
        <v>31605.55</v>
      </c>
      <c r="G33" s="66"/>
      <c r="H33" s="66"/>
      <c r="I33" s="76">
        <v>2013</v>
      </c>
      <c r="J33" s="76">
        <v>2</v>
      </c>
    </row>
    <row r="34" spans="4:10" x14ac:dyDescent="0.35">
      <c r="D34" s="66" t="s">
        <v>124</v>
      </c>
      <c r="E34" s="66" t="s">
        <v>0</v>
      </c>
      <c r="F34" s="67">
        <v>31945.62</v>
      </c>
      <c r="G34" s="66"/>
      <c r="H34" s="66"/>
      <c r="I34" s="76">
        <v>2013</v>
      </c>
      <c r="J34" s="76">
        <v>3</v>
      </c>
    </row>
    <row r="35" spans="4:10" x14ac:dyDescent="0.35">
      <c r="D35" s="66" t="s">
        <v>124</v>
      </c>
      <c r="E35" s="66" t="s">
        <v>0</v>
      </c>
      <c r="F35" s="67">
        <v>48792.51</v>
      </c>
      <c r="G35" s="66"/>
      <c r="H35" s="66"/>
      <c r="I35" s="76">
        <v>2013</v>
      </c>
      <c r="J35" s="76">
        <v>4</v>
      </c>
    </row>
    <row r="36" spans="4:10" x14ac:dyDescent="0.35">
      <c r="D36" s="66" t="s">
        <v>124</v>
      </c>
      <c r="E36" s="66" t="s">
        <v>0</v>
      </c>
      <c r="F36" s="67">
        <v>33145.519999999997</v>
      </c>
      <c r="G36" s="66"/>
      <c r="H36" s="66"/>
      <c r="I36" s="76">
        <v>2013</v>
      </c>
      <c r="J36" s="76">
        <v>5</v>
      </c>
    </row>
    <row r="37" spans="4:10" x14ac:dyDescent="0.35">
      <c r="D37" s="66" t="s">
        <v>124</v>
      </c>
      <c r="E37" s="66" t="s">
        <v>0</v>
      </c>
      <c r="F37" s="67">
        <v>32964.65</v>
      </c>
      <c r="G37" s="66"/>
      <c r="H37" s="66"/>
      <c r="I37" s="76">
        <v>2013</v>
      </c>
      <c r="J37" s="76">
        <v>6</v>
      </c>
    </row>
    <row r="38" spans="4:10" x14ac:dyDescent="0.35">
      <c r="D38" s="66" t="s">
        <v>124</v>
      </c>
      <c r="E38" s="66" t="s">
        <v>0</v>
      </c>
      <c r="F38" s="67">
        <v>6616.64</v>
      </c>
      <c r="G38" s="66"/>
      <c r="H38" s="66"/>
      <c r="I38" s="76">
        <v>2013</v>
      </c>
      <c r="J38" s="76">
        <v>7</v>
      </c>
    </row>
    <row r="39" spans="4:10" x14ac:dyDescent="0.35">
      <c r="D39" s="66" t="s">
        <v>124</v>
      </c>
      <c r="E39" s="66" t="s">
        <v>0</v>
      </c>
      <c r="F39" s="67">
        <v>32942.67</v>
      </c>
      <c r="G39" s="66"/>
      <c r="H39" s="66"/>
      <c r="I39" s="76">
        <v>2013</v>
      </c>
      <c r="J39" s="76">
        <v>7</v>
      </c>
    </row>
    <row r="40" spans="4:10" x14ac:dyDescent="0.35">
      <c r="D40" s="66" t="s">
        <v>124</v>
      </c>
      <c r="E40" s="66" t="s">
        <v>0</v>
      </c>
      <c r="F40" s="67">
        <v>275</v>
      </c>
      <c r="G40" s="66"/>
      <c r="H40" s="66"/>
      <c r="I40" s="76">
        <v>2013</v>
      </c>
      <c r="J40" s="76">
        <v>7</v>
      </c>
    </row>
    <row r="41" spans="4:10" x14ac:dyDescent="0.35">
      <c r="D41" s="66" t="s">
        <v>124</v>
      </c>
      <c r="E41" s="66" t="s">
        <v>0</v>
      </c>
      <c r="F41" s="67">
        <v>32952.47</v>
      </c>
      <c r="G41" s="66"/>
      <c r="H41" s="66"/>
      <c r="I41" s="76">
        <v>2013</v>
      </c>
      <c r="J41" s="76">
        <v>8</v>
      </c>
    </row>
    <row r="42" spans="4:10" x14ac:dyDescent="0.35">
      <c r="D42" s="66" t="s">
        <v>124</v>
      </c>
      <c r="E42" s="66" t="s">
        <v>0</v>
      </c>
      <c r="F42" s="67">
        <v>33017.67</v>
      </c>
      <c r="G42" s="66"/>
      <c r="H42" s="66"/>
      <c r="I42" s="76">
        <v>2013</v>
      </c>
      <c r="J42" s="76">
        <v>9</v>
      </c>
    </row>
    <row r="43" spans="4:10" x14ac:dyDescent="0.35">
      <c r="D43" s="66" t="s">
        <v>124</v>
      </c>
      <c r="E43" s="66" t="s">
        <v>0</v>
      </c>
      <c r="F43" s="67">
        <v>49357.08</v>
      </c>
      <c r="G43" s="66"/>
      <c r="H43" s="66"/>
      <c r="I43" s="76">
        <v>2013</v>
      </c>
      <c r="J43" s="76">
        <v>10</v>
      </c>
    </row>
    <row r="44" spans="4:10" x14ac:dyDescent="0.35">
      <c r="D44" s="66" t="s">
        <v>124</v>
      </c>
      <c r="E44" s="66" t="s">
        <v>0</v>
      </c>
      <c r="F44" s="67">
        <v>33346.47</v>
      </c>
      <c r="G44" s="66"/>
      <c r="H44" s="66"/>
      <c r="I44" s="76">
        <v>2013</v>
      </c>
      <c r="J44" s="76">
        <v>11</v>
      </c>
    </row>
    <row r="45" spans="4:10" x14ac:dyDescent="0.35">
      <c r="D45" s="66" t="s">
        <v>128</v>
      </c>
      <c r="E45" s="66" t="s">
        <v>129</v>
      </c>
      <c r="F45" s="67">
        <v>8279454.25</v>
      </c>
      <c r="G45" s="66" t="s">
        <v>130</v>
      </c>
      <c r="H45" s="66" t="s">
        <v>131</v>
      </c>
      <c r="I45" s="76">
        <v>2013</v>
      </c>
      <c r="J45" s="76">
        <v>12</v>
      </c>
    </row>
    <row r="46" spans="4:10" x14ac:dyDescent="0.35">
      <c r="D46" s="66" t="s">
        <v>86</v>
      </c>
      <c r="E46" s="66" t="s">
        <v>87</v>
      </c>
      <c r="F46" s="67">
        <v>-8279454.25</v>
      </c>
      <c r="G46" s="66" t="s">
        <v>130</v>
      </c>
      <c r="H46" s="66" t="s">
        <v>132</v>
      </c>
      <c r="I46" s="76">
        <v>2013</v>
      </c>
      <c r="J46" s="76">
        <v>12</v>
      </c>
    </row>
    <row r="47" spans="4:10" x14ac:dyDescent="0.35">
      <c r="D47" s="66" t="s">
        <v>128</v>
      </c>
      <c r="E47" s="66" t="s">
        <v>129</v>
      </c>
      <c r="F47" s="67">
        <v>-8279454.25</v>
      </c>
      <c r="G47" s="66" t="s">
        <v>137</v>
      </c>
      <c r="H47" s="66" t="s">
        <v>138</v>
      </c>
      <c r="I47" s="76">
        <v>2013</v>
      </c>
      <c r="J47" s="76">
        <v>12</v>
      </c>
    </row>
    <row r="48" spans="4:10" x14ac:dyDescent="0.35">
      <c r="D48" s="66" t="s">
        <v>86</v>
      </c>
      <c r="E48" s="66" t="s">
        <v>87</v>
      </c>
      <c r="F48" s="67">
        <v>8279454.25</v>
      </c>
      <c r="G48" s="66" t="s">
        <v>137</v>
      </c>
      <c r="H48" s="66" t="s">
        <v>138</v>
      </c>
      <c r="I48" s="76">
        <v>2013</v>
      </c>
      <c r="J48" s="76">
        <v>12</v>
      </c>
    </row>
    <row r="49" spans="4:10" x14ac:dyDescent="0.35">
      <c r="D49" s="66" t="s">
        <v>128</v>
      </c>
      <c r="E49" s="66" t="s">
        <v>129</v>
      </c>
      <c r="F49" s="67">
        <v>8279454.25</v>
      </c>
      <c r="G49" s="66" t="s">
        <v>130</v>
      </c>
      <c r="H49" s="66" t="s">
        <v>131</v>
      </c>
      <c r="I49" s="76">
        <v>2013</v>
      </c>
      <c r="J49" s="76">
        <v>12</v>
      </c>
    </row>
    <row r="50" spans="4:10" x14ac:dyDescent="0.35">
      <c r="D50" s="66" t="s">
        <v>86</v>
      </c>
      <c r="E50" s="66" t="s">
        <v>87</v>
      </c>
      <c r="F50" s="67">
        <v>-8279454.25</v>
      </c>
      <c r="G50" s="66" t="s">
        <v>130</v>
      </c>
      <c r="H50" s="66" t="s">
        <v>132</v>
      </c>
      <c r="I50" s="76">
        <v>2013</v>
      </c>
      <c r="J50" s="76">
        <v>12</v>
      </c>
    </row>
    <row r="51" spans="4:10" x14ac:dyDescent="0.35">
      <c r="D51" s="66" t="s">
        <v>124</v>
      </c>
      <c r="E51" s="66" t="s">
        <v>0</v>
      </c>
      <c r="F51" s="67">
        <v>1000</v>
      </c>
      <c r="G51" s="66"/>
      <c r="H51" s="66"/>
      <c r="I51" s="76">
        <v>2013</v>
      </c>
      <c r="J51" s="76">
        <v>12</v>
      </c>
    </row>
    <row r="52" spans="4:10" x14ac:dyDescent="0.35">
      <c r="D52" s="66" t="s">
        <v>124</v>
      </c>
      <c r="E52" s="66" t="s">
        <v>0</v>
      </c>
      <c r="F52" s="67">
        <v>33076.949999999997</v>
      </c>
      <c r="G52" s="66"/>
      <c r="H52" s="66"/>
      <c r="I52" s="76">
        <v>2013</v>
      </c>
      <c r="J52" s="76">
        <v>12</v>
      </c>
    </row>
    <row r="53" spans="4:10" x14ac:dyDescent="0.35">
      <c r="D53" s="66" t="s">
        <v>124</v>
      </c>
      <c r="E53" s="66" t="s">
        <v>0</v>
      </c>
      <c r="F53" s="67">
        <v>32598.6</v>
      </c>
      <c r="G53" s="66"/>
      <c r="H53" s="66"/>
      <c r="I53" s="76">
        <v>2013</v>
      </c>
      <c r="J53" s="76">
        <v>12</v>
      </c>
    </row>
    <row r="54" spans="4:10" x14ac:dyDescent="0.35">
      <c r="D54" s="66" t="s">
        <v>124</v>
      </c>
      <c r="E54" s="66" t="s">
        <v>0</v>
      </c>
      <c r="F54" s="67">
        <v>48500</v>
      </c>
      <c r="G54" s="66" t="s">
        <v>136</v>
      </c>
      <c r="H54" s="66" t="s">
        <v>135</v>
      </c>
      <c r="I54" s="76">
        <v>2014</v>
      </c>
      <c r="J54" s="76">
        <v>1</v>
      </c>
    </row>
    <row r="55" spans="4:10" x14ac:dyDescent="0.35">
      <c r="D55" s="66" t="s">
        <v>124</v>
      </c>
      <c r="E55" s="66" t="s">
        <v>0</v>
      </c>
      <c r="F55" s="67">
        <v>-48500</v>
      </c>
      <c r="G55" s="66" t="s">
        <v>134</v>
      </c>
      <c r="H55" s="66" t="s">
        <v>135</v>
      </c>
      <c r="I55" s="76">
        <v>2014</v>
      </c>
      <c r="J55" s="76">
        <v>2</v>
      </c>
    </row>
    <row r="56" spans="4:10" x14ac:dyDescent="0.35">
      <c r="D56" s="66" t="s">
        <v>124</v>
      </c>
      <c r="E56" s="66" t="s">
        <v>0</v>
      </c>
      <c r="F56" s="67">
        <v>145629</v>
      </c>
      <c r="G56" s="66" t="s">
        <v>133</v>
      </c>
      <c r="H56" s="66"/>
      <c r="I56" s="76">
        <v>2014</v>
      </c>
      <c r="J56" s="76">
        <v>6</v>
      </c>
    </row>
    <row r="57" spans="4:10" x14ac:dyDescent="0.35">
      <c r="D57" s="66" t="s">
        <v>124</v>
      </c>
      <c r="E57" s="66" t="s">
        <v>0</v>
      </c>
      <c r="F57" s="67">
        <v>145629</v>
      </c>
      <c r="G57" s="66"/>
      <c r="H57" s="66"/>
      <c r="I57" s="76">
        <v>2014</v>
      </c>
      <c r="J57" s="76">
        <v>10</v>
      </c>
    </row>
    <row r="58" spans="4:10" x14ac:dyDescent="0.35">
      <c r="D58" s="66" t="s">
        <v>124</v>
      </c>
      <c r="E58" s="66" t="s">
        <v>0</v>
      </c>
      <c r="F58" s="67">
        <v>-145629</v>
      </c>
      <c r="G58" s="66" t="s">
        <v>125</v>
      </c>
      <c r="H58" s="66" t="s">
        <v>126</v>
      </c>
      <c r="I58" s="76">
        <v>2014</v>
      </c>
      <c r="J58" s="76">
        <v>12</v>
      </c>
    </row>
    <row r="59" spans="4:10" x14ac:dyDescent="0.35">
      <c r="D59" s="66" t="s">
        <v>124</v>
      </c>
      <c r="E59" s="66" t="s">
        <v>0</v>
      </c>
      <c r="F59" s="67">
        <v>145629</v>
      </c>
      <c r="G59" s="66"/>
      <c r="H59" s="66"/>
      <c r="I59" s="76">
        <v>2014</v>
      </c>
      <c r="J59" s="76">
        <v>12</v>
      </c>
    </row>
    <row r="60" spans="4:10" x14ac:dyDescent="0.35">
      <c r="D60" s="66" t="s">
        <v>124</v>
      </c>
      <c r="E60" s="66" t="s">
        <v>0</v>
      </c>
      <c r="F60" s="67">
        <v>145629</v>
      </c>
      <c r="G60" s="66" t="s">
        <v>127</v>
      </c>
      <c r="H60" s="66" t="s">
        <v>126</v>
      </c>
      <c r="I60" s="76">
        <v>2015</v>
      </c>
      <c r="J60" s="76">
        <v>1</v>
      </c>
    </row>
    <row r="61" spans="4:10" x14ac:dyDescent="0.35">
      <c r="D61" s="66" t="s">
        <v>124</v>
      </c>
      <c r="E61" s="66" t="s">
        <v>0</v>
      </c>
      <c r="F61" s="67">
        <v>145629</v>
      </c>
      <c r="G61" s="66"/>
      <c r="H61" s="66"/>
      <c r="I61" s="76">
        <v>2015</v>
      </c>
      <c r="J61" s="76">
        <v>3</v>
      </c>
    </row>
    <row r="62" spans="4:10" x14ac:dyDescent="0.35">
      <c r="D62" s="66" t="s">
        <v>124</v>
      </c>
      <c r="E62" s="66" t="s">
        <v>0</v>
      </c>
      <c r="F62" s="67">
        <v>145629</v>
      </c>
      <c r="G62" s="66"/>
      <c r="H62" s="66"/>
      <c r="I62" s="76">
        <v>2015</v>
      </c>
      <c r="J62" s="76">
        <v>7</v>
      </c>
    </row>
    <row r="63" spans="4:10" x14ac:dyDescent="0.35">
      <c r="D63" s="66" t="s">
        <v>124</v>
      </c>
      <c r="E63" s="66" t="s">
        <v>0</v>
      </c>
      <c r="F63" s="67">
        <v>145629</v>
      </c>
      <c r="G63" s="66"/>
      <c r="H63" s="66"/>
      <c r="I63" s="76">
        <v>2015</v>
      </c>
      <c r="J63" s="76">
        <v>10</v>
      </c>
    </row>
    <row r="64" spans="4:10" x14ac:dyDescent="0.35">
      <c r="D64" s="66" t="s">
        <v>124</v>
      </c>
      <c r="E64" s="66" t="s">
        <v>0</v>
      </c>
      <c r="F64" s="67">
        <v>145629</v>
      </c>
      <c r="G64" s="66"/>
      <c r="H64" s="66"/>
      <c r="I64" s="76">
        <v>2016</v>
      </c>
      <c r="J64" s="76">
        <v>1</v>
      </c>
    </row>
    <row r="65" spans="4:10" x14ac:dyDescent="0.35">
      <c r="D65" s="66" t="s">
        <v>124</v>
      </c>
      <c r="E65" s="66" t="s">
        <v>0</v>
      </c>
      <c r="F65" s="67">
        <v>145629</v>
      </c>
      <c r="G65" s="66"/>
      <c r="H65" s="66"/>
      <c r="I65" s="76">
        <v>2016</v>
      </c>
      <c r="J65" s="76">
        <v>3</v>
      </c>
    </row>
    <row r="66" spans="4:10" x14ac:dyDescent="0.35">
      <c r="D66" s="66" t="s">
        <v>124</v>
      </c>
      <c r="E66" s="66" t="s">
        <v>0</v>
      </c>
      <c r="F66" s="67">
        <v>145629</v>
      </c>
      <c r="G66" s="66"/>
      <c r="H66" s="66"/>
      <c r="I66" s="76">
        <v>2016</v>
      </c>
      <c r="J66" s="76">
        <v>7</v>
      </c>
    </row>
    <row r="67" spans="4:10" x14ac:dyDescent="0.35">
      <c r="D67" s="66" t="s">
        <v>124</v>
      </c>
      <c r="E67" s="66" t="s">
        <v>0</v>
      </c>
      <c r="F67" s="67">
        <v>145629</v>
      </c>
      <c r="G67" s="66"/>
      <c r="H67" s="66"/>
      <c r="I67" s="76">
        <v>2016</v>
      </c>
      <c r="J67" s="76">
        <v>10</v>
      </c>
    </row>
    <row r="68" spans="4:10" x14ac:dyDescent="0.35">
      <c r="D68" s="66" t="s">
        <v>124</v>
      </c>
      <c r="E68" s="66" t="s">
        <v>0</v>
      </c>
      <c r="F68" s="67">
        <v>145629</v>
      </c>
      <c r="G68" s="66"/>
      <c r="H68" s="66"/>
      <c r="I68" s="76">
        <v>2017</v>
      </c>
      <c r="J68" s="76">
        <v>1</v>
      </c>
    </row>
    <row r="69" spans="4:10" x14ac:dyDescent="0.35">
      <c r="D69" s="66" t="s">
        <v>124</v>
      </c>
      <c r="E69" s="66" t="s">
        <v>0</v>
      </c>
      <c r="F69" s="67">
        <v>145629</v>
      </c>
      <c r="G69" s="66"/>
      <c r="H69" s="66"/>
      <c r="I69" s="76">
        <v>2017</v>
      </c>
      <c r="J69" s="76">
        <v>4</v>
      </c>
    </row>
    <row r="70" spans="4:10" x14ac:dyDescent="0.35">
      <c r="D70" s="66" t="s">
        <v>124</v>
      </c>
      <c r="E70" s="66" t="s">
        <v>0</v>
      </c>
      <c r="F70" s="67">
        <v>145629</v>
      </c>
      <c r="G70" s="66"/>
      <c r="H70" s="66"/>
      <c r="I70" s="76">
        <v>2017</v>
      </c>
      <c r="J70" s="76">
        <v>7</v>
      </c>
    </row>
    <row r="71" spans="4:10" x14ac:dyDescent="0.35">
      <c r="D71" s="66" t="s">
        <v>124</v>
      </c>
      <c r="E71" s="66" t="s">
        <v>0</v>
      </c>
      <c r="F71" s="67">
        <v>145629</v>
      </c>
      <c r="G71" s="66"/>
      <c r="H71" s="66"/>
      <c r="I71" s="76">
        <v>2017</v>
      </c>
      <c r="J71" s="76">
        <v>10</v>
      </c>
    </row>
    <row r="72" spans="4:10" x14ac:dyDescent="0.35">
      <c r="D72" s="66" t="s">
        <v>124</v>
      </c>
      <c r="E72" s="66" t="s">
        <v>0</v>
      </c>
      <c r="F72" s="67">
        <v>2452</v>
      </c>
      <c r="G72" s="66"/>
      <c r="H72" s="66"/>
      <c r="I72" s="76">
        <v>2017</v>
      </c>
      <c r="J72" s="76">
        <v>10</v>
      </c>
    </row>
    <row r="73" spans="4:10" x14ac:dyDescent="0.35">
      <c r="D73" s="66" t="s">
        <v>124</v>
      </c>
      <c r="E73" s="66" t="s">
        <v>0</v>
      </c>
      <c r="F73" s="67">
        <v>145629</v>
      </c>
      <c r="G73" s="66"/>
      <c r="H73" s="66"/>
      <c r="I73" s="76">
        <v>2018</v>
      </c>
      <c r="J73" s="76">
        <v>1</v>
      </c>
    </row>
    <row r="74" spans="4:10" x14ac:dyDescent="0.35">
      <c r="D74" s="66" t="s">
        <v>124</v>
      </c>
      <c r="E74" s="66" t="s">
        <v>0</v>
      </c>
      <c r="F74" s="67">
        <v>145629</v>
      </c>
      <c r="G74" s="66"/>
      <c r="H74" s="66"/>
      <c r="I74" s="76">
        <v>2018</v>
      </c>
      <c r="J74" s="76">
        <v>4</v>
      </c>
    </row>
    <row r="75" spans="4:10" x14ac:dyDescent="0.35">
      <c r="D75" s="66" t="s">
        <v>124</v>
      </c>
      <c r="E75" s="66" t="s">
        <v>0</v>
      </c>
      <c r="F75" s="67">
        <v>145629</v>
      </c>
      <c r="G75" s="66"/>
      <c r="H75" s="66"/>
      <c r="I75" s="76">
        <v>2018</v>
      </c>
      <c r="J75" s="76">
        <v>7</v>
      </c>
    </row>
    <row r="76" spans="4:10" x14ac:dyDescent="0.35">
      <c r="D76" s="77" t="s">
        <v>124</v>
      </c>
      <c r="E76" s="77" t="s">
        <v>0</v>
      </c>
      <c r="F76" s="78">
        <v>145629</v>
      </c>
      <c r="G76" s="77" t="s">
        <v>140</v>
      </c>
      <c r="H76" s="77" t="s">
        <v>140</v>
      </c>
      <c r="I76" s="79">
        <v>2018</v>
      </c>
      <c r="J76" s="79">
        <v>10</v>
      </c>
    </row>
  </sheetData>
  <sortState ref="D6:J52">
    <sortCondition ref="I6:I52"/>
    <sortCondition ref="J6:J52"/>
  </sortState>
  <mergeCells count="2">
    <mergeCell ref="E3:J3"/>
    <mergeCell ref="E14:J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SignificantOrder xmlns="dc463f71-b30c-4ab2-9473-d307f9d35888">false</SignificantOrder>
    <Date1 xmlns="dc463f71-b30c-4ab2-9473-d307f9d35888">2019-01-07T08:00:00+00:00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FCF5706-580B-4C8D-A9CA-64B87E2FFD8F}"/>
</file>

<file path=customXml/itemProps2.xml><?xml version="1.0" encoding="utf-8"?>
<ds:datastoreItem xmlns:ds="http://schemas.openxmlformats.org/officeDocument/2006/customXml" ds:itemID="{B74F409F-D22C-4390-9877-34B3F2915ABA}"/>
</file>

<file path=customXml/itemProps3.xml><?xml version="1.0" encoding="utf-8"?>
<ds:datastoreItem xmlns:ds="http://schemas.openxmlformats.org/officeDocument/2006/customXml" ds:itemID="{86B3477D-8680-41C9-98B8-8574482EF232}"/>
</file>

<file path=customXml/itemProps4.xml><?xml version="1.0" encoding="utf-8"?>
<ds:datastoreItem xmlns:ds="http://schemas.openxmlformats.org/officeDocument/2006/customXml" ds:itemID="{2F47F95E-401B-4C56-8573-F7343F7E21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Pension-Calc &amp; hist</vt:lpstr>
      <vt:lpstr>Pension-2018 YTD</vt:lpstr>
      <vt:lpstr>PAR</vt:lpstr>
      <vt:lpstr>OPEB-Calc &amp; hist</vt:lpstr>
      <vt:lpstr>OPEB-2018YTD</vt:lpstr>
      <vt:lpstr>WSPP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Brinker</dc:creator>
  <cp:lastModifiedBy>McVay, Kevin</cp:lastModifiedBy>
  <dcterms:created xsi:type="dcterms:W3CDTF">2018-10-10T15:22:47Z</dcterms:created>
  <dcterms:modified xsi:type="dcterms:W3CDTF">2018-12-30T23:31:06Z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