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4332" activeTab="1"/>
  </bookViews>
  <sheets>
    <sheet name="Index" sheetId="1" r:id="rId1"/>
    <sheet name="model" sheetId="2" r:id="rId2"/>
  </sheets>
  <definedNames>
    <definedName name="_Fill">'model'!#REF!</definedName>
    <definedName name="apeek">'model'!$AR$48</definedName>
    <definedName name="BADDEBT">'model'!#REF!</definedName>
    <definedName name="BD">'model'!#REF!</definedName>
    <definedName name="BEP">'model'!#REF!</definedName>
    <definedName name="COLHOUSE">'model'!#REF!</definedName>
    <definedName name="COLXFER">'model'!#REF!</definedName>
    <definedName name="COMPINSR">'model'!#REF!</definedName>
    <definedName name="CONSERV">'model'!#REF!</definedName>
    <definedName name="CONVFACT">'model'!$F$4:$J$30</definedName>
    <definedName name="CUSTDEP">'model'!#REF!</definedName>
    <definedName name="DEPRECIATION">'model'!#REF!</definedName>
    <definedName name="DOCKET">'model'!#REF!</definedName>
    <definedName name="EMPLBENE">'model'!#REF!</definedName>
    <definedName name="FACTORS">'model'!$F$37:$J$49</definedName>
    <definedName name="FEDERAL_INCOME_TAX">'model'!$I$25</definedName>
    <definedName name="FF">'model'!$J$14</definedName>
    <definedName name="FIELDCHRG">'model'!#REF!</definedName>
    <definedName name="FIT">'model'!$I$29</definedName>
    <definedName name="INCSTMNT">'model'!$AN$5:$IV$48</definedName>
    <definedName name="INTRESEXCH">'model'!#REF!</definedName>
    <definedName name="INVPLAN">'model'!#REF!</definedName>
    <definedName name="LATEPAY">'model'!#REF!</definedName>
    <definedName name="MISCELLANEOUS">'model'!#REF!</definedName>
    <definedName name="MT">'model'!$J$16</definedName>
    <definedName name="MUNICIPAL_REVENUE">'model'!$J$22</definedName>
    <definedName name="OBCLEASE">'model'!#REF!</definedName>
    <definedName name="OPEXPPF">'model'!#REF!</definedName>
    <definedName name="OPEXPRS">'model'!#REF!</definedName>
    <definedName name="PEBBLE">'model'!#REF!</definedName>
    <definedName name="_xlnm.Print_Area" localSheetId="0">'Index'!$A$1:$K$57</definedName>
    <definedName name="_xlnm.Print_Area" localSheetId="1">'model'!$A$1:$D$30</definedName>
    <definedName name="PRO_FORMA">'model'!$AG$5:$AO$52</definedName>
    <definedName name="PRODADJ">'model'!#REF!</definedName>
    <definedName name="PROPSALES">'model'!#REF!</definedName>
    <definedName name="PSPL">'model'!#REF!</definedName>
    <definedName name="PUGET_SOUND_ENERGY_GAS">'model'!#REF!</definedName>
    <definedName name="PWRCSTPF">'model'!#REF!</definedName>
    <definedName name="PWRCSTRS">'model'!#REF!</definedName>
    <definedName name="PWRCSTWP">'model'!#REF!</definedName>
    <definedName name="PWRCSTWR">'model'!#REF!</definedName>
    <definedName name="RATEBASE">'model'!#REF!</definedName>
    <definedName name="RATECASE">'model'!#REF!</definedName>
    <definedName name="RESTATING">'model'!$N$5:$AM$51</definedName>
    <definedName name="RETIREPLAN">'model'!#REF!</definedName>
    <definedName name="REVADJ">'model'!#REF!</definedName>
    <definedName name="REVREQ">'model'!$F$56:$J$83</definedName>
    <definedName name="ROE">'model'!#REF!</definedName>
    <definedName name="ROR">'model'!$F$37:$J$56</definedName>
    <definedName name="SALESRESALEP">'model'!#REF!</definedName>
    <definedName name="SALESRESALER">'model'!#REF!</definedName>
    <definedName name="SKAGIT">'model'!#REF!</definedName>
    <definedName name="SLFINSURANCE">'model'!#REF!</definedName>
    <definedName name="STAFFREDUC">'model'!#REF!</definedName>
    <definedName name="STATE_UTILITY_TAX">'model'!$I$21</definedName>
    <definedName name="STORM">'model'!#REF!</definedName>
    <definedName name="SUMMARY">'model'!$L$2:$AT$59</definedName>
    <definedName name="TAXCORPLIC">'model'!#REF!</definedName>
    <definedName name="TAXENERGYP">'model'!#REF!</definedName>
    <definedName name="TAXENERGYR">'model'!#REF!</definedName>
    <definedName name="TAXEXCISE">'model'!#REF!</definedName>
    <definedName name="TAXFICA">'model'!#REF!</definedName>
    <definedName name="TAXFUT">'model'!#REF!</definedName>
    <definedName name="TAXINCOME">'model'!#REF!</definedName>
    <definedName name="TAXMEDICARE">'model'!#REF!</definedName>
    <definedName name="TAXPFINT">'model'!#REF!</definedName>
    <definedName name="TAXPROPERTY">'model'!#REF!</definedName>
    <definedName name="TAXSUT">'model'!#REF!</definedName>
    <definedName name="TEMPADJ">'model'!#REF!</definedName>
    <definedName name="TESTYEAR">'model'!#REF!</definedName>
    <definedName name="UTG">'model'!$I$15</definedName>
    <definedName name="UTN">'model'!$J$15</definedName>
    <definedName name="WAGES">'model'!#REF!</definedName>
    <definedName name="WRKCAP">'model'!#REF!</definedName>
    <definedName name="WUTC_FILING_FEE">'model'!$J$23</definedName>
    <definedName name="Z_114781A2_0298_429A_B53B_CCDE7FC07C8A_.wvu.PrintArea" localSheetId="1" hidden="1">'model'!$A$2:$D$27</definedName>
    <definedName name="Z_1B900283_A429_4403_A9D8_C71CBE042C5B_.wvu.PrintArea" localSheetId="1" hidden="1">'model'!#REF!</definedName>
    <definedName name="Z_1C1C43A1_DC1D_4B83_8878_3010F6B52F39_.wvu.PrintArea" localSheetId="1" hidden="1">'model'!#REF!</definedName>
    <definedName name="Z_1E45DDAB_A557_4269_B1F7_CCA75743796E_.wvu.PrintArea" localSheetId="1" hidden="1">'model'!#REF!</definedName>
    <definedName name="Z_2C3700F5_7337_49E6_9C17_9B49CE910373_.wvu.PrintArea" localSheetId="1" hidden="1">'model'!#REF!</definedName>
    <definedName name="Z_31DFCE0A_9DA6_4A87_B609_465F85B537E0_.wvu.PrintArea" localSheetId="1" hidden="1">'model'!#REF!</definedName>
    <definedName name="Z_363BCC7B_365C_4862_8308_FD01127C4AC4_.wvu.PrintArea" localSheetId="1" hidden="1">'model'!#REF!</definedName>
    <definedName name="Z_368BDFFC_8B6F_4E1E_88F3_F226428845CF_.wvu.PrintArea" localSheetId="1" hidden="1">'model'!#REF!</definedName>
    <definedName name="Z_3CBED636_2D45_404E_AAC8_3EE8AD1E87DC_.wvu.PrintArea" localSheetId="1" hidden="1">'model'!$F$2:$J$31</definedName>
    <definedName name="Z_416960AD_1B0E_43B1_BBE2_4C2BAE619099_.wvu.PrintArea" localSheetId="1" hidden="1">'model'!#REF!</definedName>
    <definedName name="Z_4D415296_881A_4775_98CD_22EFE3033486_.wvu.PrintArea" localSheetId="1" hidden="1">'model'!#REF!</definedName>
    <definedName name="Z_5528C217_5C85_409E_BEF2_118EFA30D59F_.wvu.PrintArea" localSheetId="1" hidden="1">'model'!$F$35:$J$55</definedName>
    <definedName name="Z_57344CAB_EDB4_4D23_8F83_6632FA133D6F_.wvu.PrintArea" localSheetId="1" hidden="1">'model'!#REF!</definedName>
    <definedName name="Z_6734E4FA_60B7_471C_AEFF_A65F9BB053D8_.wvu.Cols" localSheetId="1" hidden="1">'model'!$Y:$Y,'model'!$AB:$AB</definedName>
    <definedName name="Z_6734E4FA_60B7_471C_AEFF_A65F9BB053D8_.wvu.PrintArea" localSheetId="1" hidden="1">'model'!$L$2:$AT$59</definedName>
    <definedName name="Z_70410578_0BAB_407F_B45A_A1FD00E78914_.wvu.PrintArea" localSheetId="1" hidden="1">'model'!#REF!</definedName>
    <definedName name="Z_833E8250_6973_4555_A9B1_5ACEC89F3481_.wvu.PrintArea" localSheetId="1" hidden="1">'model'!#REF!</definedName>
    <definedName name="Z_9BA720D1_BA25_4C52_A40B_874BAF7D1762_.wvu.PrintArea" localSheetId="1" hidden="1">'model'!#REF!</definedName>
    <definedName name="Z_A74B7FED_837E_46BE_A86A_510E0683DF4F_.wvu.PrintArea" localSheetId="1" hidden="1">'model'!$F$56:$J$83</definedName>
    <definedName name="Z_BEBB2007_766E_4870_AB0B_58E56CB3F651_.wvu.PrintArea" localSheetId="1" hidden="1">'model'!$E$3:$E$34</definedName>
    <definedName name="Z_DF51FD8A_8BA9_46B7_B455_DFD0D532E42D_.wvu.PrintArea" localSheetId="1" hidden="1">'model'!#REF!</definedName>
    <definedName name="Z_E75FE358_FE2D_4487_BA5A_B5AB72EE82DF_.wvu.PrintArea" localSheetId="1" hidden="1">'model'!#REF!</definedName>
    <definedName name="Z_F0C9B202_A28C_4D84_9483_9F8FC93D796D_.wvu.PrintArea" localSheetId="1" hidden="1">'model'!$F$57:$J$80</definedName>
  </definedNames>
  <calcPr fullCalcOnLoad="1"/>
</workbook>
</file>

<file path=xl/sharedStrings.xml><?xml version="1.0" encoding="utf-8"?>
<sst xmlns="http://schemas.openxmlformats.org/spreadsheetml/2006/main" count="439" uniqueCount="165">
  <si>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</si>
  <si>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</si>
  <si>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</si>
  <si>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</si>
  <si>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</si>
  <si>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</si>
  <si>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</si>
  <si>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</si>
  <si>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</si>
  <si>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</si>
  <si>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</si>
  <si>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</si>
  <si>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DEPRECIATION/AMORTIZATION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</si>
  <si>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</si>
  <si>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</si>
  <si>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</si>
  <si>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</si>
  <si>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</si>
  <si>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</si>
  <si>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</si>
  <si>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</si>
  <si>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</si>
  <si>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</si>
  <si>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PAGE 2.04</t>
  </si>
  <si>
    <t>PUGET SOUND ENERGY-GAS</t>
  </si>
  <si>
    <t xml:space="preserve">PUGET SOUND ENERGY-GAS </t>
  </si>
  <si>
    <t>CONVERSION FACTOR</t>
  </si>
  <si>
    <t>RESULTS OF OPERATIONS</t>
  </si>
  <si>
    <t>&gt;</t>
  </si>
  <si>
    <t>LINE</t>
  </si>
  <si>
    <t>INCREASE</t>
  </si>
  <si>
    <t>ACTUAL RESULTS OF</t>
  </si>
  <si>
    <t>DEPRECIATION/</t>
  </si>
  <si>
    <t xml:space="preserve">FEDERAL </t>
  </si>
  <si>
    <t>TAX BENEFIT OF</t>
  </si>
  <si>
    <t xml:space="preserve">BAD </t>
  </si>
  <si>
    <t>MISCELLANEOUS</t>
  </si>
  <si>
    <t xml:space="preserve">PROPERTY </t>
  </si>
  <si>
    <t>CONSERVATION</t>
  </si>
  <si>
    <t>EMPLOYEE</t>
  </si>
  <si>
    <t>INVESTMENT</t>
  </si>
  <si>
    <t>RATE CASE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</si>
  <si>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</si>
  <si>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</si>
  <si>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</si>
  <si>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</si>
  <si>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</si>
  <si>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</si>
  <si>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</si>
  <si>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</si>
  <si>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 xml:space="preserve">PURCHASED GAS </t>
  </si>
  <si>
    <t>AMORTIZATION</t>
  </si>
  <si>
    <t>INCOME TAX</t>
  </si>
  <si>
    <t>DEBTS</t>
  </si>
  <si>
    <t>ADJUSTMENTS</t>
  </si>
  <si>
    <t>TAXES</t>
  </si>
  <si>
    <t>INSURANCE</t>
  </si>
  <si>
    <t>PLAN</t>
  </si>
  <si>
    <t>EXPENSES</t>
  </si>
  <si>
    <t>RESULTS OF</t>
  </si>
  <si>
    <t>BASE</t>
  </si>
  <si>
    <t>RATE</t>
  </si>
  <si>
    <t>-</t>
  </si>
  <si>
    <t>OPERATING REVENUES</t>
  </si>
  <si>
    <t>TOTAL OPERATING REVENUE</t>
  </si>
  <si>
    <t>MUNICIPAL ADDITIONS</t>
  </si>
  <si>
    <t>OPERATING REVENUE DEDUCTION</t>
  </si>
  <si>
    <t xml:space="preserve">     OTHER OPERATIONS</t>
  </si>
  <si>
    <t xml:space="preserve">     OTHER TAXES</t>
  </si>
  <si>
    <t>ADJUSTMENT TO RATE BASE</t>
  </si>
  <si>
    <t>INCREASE (DECREASE) NOI</t>
  </si>
  <si>
    <t xml:space="preserve">     STATE UTILITY</t>
  </si>
  <si>
    <t>OPERATING EXPENSE</t>
  </si>
  <si>
    <t xml:space="preserve">     STATE UTILITY TAX</t>
  </si>
  <si>
    <t xml:space="preserve">     MUNICIPAL REVENUE</t>
  </si>
  <si>
    <t xml:space="preserve">     ALL OTHER (FILING FEE)</t>
  </si>
  <si>
    <t xml:space="preserve">     CURRENT</t>
  </si>
  <si>
    <t xml:space="preserve">                   TOTAL OPERATING REVENUE DEDUCTIONS</t>
  </si>
  <si>
    <t>OTHER POWER SUPPLY EXPENSES</t>
  </si>
  <si>
    <t>CUSTOMER ACCOUNT EXPENSES</t>
  </si>
  <si>
    <t>AMORTIZATION OF PROPERTY LOSS</t>
  </si>
  <si>
    <t>GENERAL RATE INCREASE</t>
  </si>
  <si>
    <t>RATE BASE</t>
  </si>
  <si>
    <t>OPERATING INCOME REQUIREMENT</t>
  </si>
  <si>
    <t>PRO FORMA OPERATING INCOME</t>
  </si>
  <si>
    <t>STATEMENT OF OPERATING INCOME AND ADJUSTMENTS</t>
  </si>
  <si>
    <t>OTHER ENERGY SUPPLY EXPENSES</t>
  </si>
  <si>
    <t>ACTUAL ACCT 403-DEPRECIATION EXPENSE</t>
  </si>
  <si>
    <t>RESTATED ACCT 403-DEPRECIATION EXPENSE</t>
  </si>
  <si>
    <t>PAGE 4.03</t>
  </si>
  <si>
    <t>WAGE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</si>
  <si>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</si>
  <si>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</si>
  <si>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</si>
  <si>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</si>
  <si>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</si>
  <si>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</si>
  <si>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</si>
  <si>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</si>
  <si>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</si>
  <si>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</si>
  <si>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</si>
  <si>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</si>
  <si>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 xml:space="preserve">  DEPRECIATION AND OTHER LIABILITIES</t>
  </si>
  <si>
    <t>OPERATING INCOME DEFICIENCY</t>
  </si>
  <si>
    <t>REVENUE REQUIREMENT DEFICIENCY</t>
  </si>
  <si>
    <t>PROPERTY&amp;</t>
  </si>
  <si>
    <t>LIABILITY INS</t>
  </si>
  <si>
    <t>INCREASE (DECREASE) FIT</t>
  </si>
  <si>
    <t>REVENUE &amp;</t>
  </si>
  <si>
    <t>PRO FORMA INTEREST</t>
  </si>
  <si>
    <t>EXCISE TAX &amp;</t>
  </si>
  <si>
    <t>FILING FEE</t>
  </si>
  <si>
    <t>RESTATING AND PRO FORMA ADJUSTMENTS</t>
  </si>
  <si>
    <t>PENSION</t>
  </si>
  <si>
    <t>GAS COSTS:</t>
  </si>
  <si>
    <t xml:space="preserve"> PURCHASED GAS</t>
  </si>
  <si>
    <t>Page G3-A</t>
  </si>
  <si>
    <t>Page G3-B</t>
  </si>
  <si>
    <t>Page G3-C</t>
  </si>
  <si>
    <t xml:space="preserve">     MISCELLANEOUS SETTLEMENT ADJUSTMENT</t>
  </si>
  <si>
    <t>PAGE 4.00</t>
  </si>
  <si>
    <t>Summary</t>
  </si>
  <si>
    <t>FOR THE TWELVE MONTHS ENDED SEPTEMBER 30, 2003</t>
  </si>
  <si>
    <t>INCREASE (DECREASE) DEPRECIATION EXPENSE</t>
  </si>
  <si>
    <t>TOTAL REVENUE REQUIREMENT</t>
  </si>
  <si>
    <t>DEPRECIATION</t>
  </si>
  <si>
    <t>Constant</t>
  </si>
  <si>
    <t>Current</t>
  </si>
  <si>
    <t>Target</t>
  </si>
  <si>
    <t>Variable</t>
  </si>
  <si>
    <t>LOW INCOME</t>
  </si>
  <si>
    <t>PUGET SOUND ENERGY</t>
  </si>
  <si>
    <t>FEDERAL INCOME TAX:</t>
  </si>
  <si>
    <t>12ME Sept. 30, 2003</t>
  </si>
  <si>
    <t>GAS WATER</t>
  </si>
  <si>
    <t>HEATER PROGRAM</t>
  </si>
  <si>
    <t>ADJUST RATE BASE FOR LINE 4 @</t>
  </si>
  <si>
    <t>Amounts that changed from the original and/or June 2, 2004 supplemental filings have been shaded.</t>
  </si>
  <si>
    <t>REVISED 07/16/2004</t>
  </si>
  <si>
    <t>REVISED</t>
  </si>
  <si>
    <t>WUTC DOCKET NOS. UG-040640 ET AL.</t>
  </si>
  <si>
    <t>2004 GENERAL RATE CASE SUPPLEMENTAL FILING MADE IN JULY 2004</t>
  </si>
  <si>
    <t>INDEX</t>
  </si>
  <si>
    <t>Exhibit</t>
  </si>
  <si>
    <t>New</t>
  </si>
  <si>
    <t>Replaces</t>
  </si>
  <si>
    <t>No.</t>
  </si>
  <si>
    <t>Adjustment No.</t>
  </si>
  <si>
    <t>W/P No.</t>
  </si>
  <si>
    <t>Workpaper Title</t>
  </si>
  <si>
    <t>Old W/P No.</t>
  </si>
  <si>
    <t>Comments</t>
  </si>
  <si>
    <t>Summary and</t>
  </si>
  <si>
    <t>General Rate Increase</t>
  </si>
  <si>
    <t>Restating and Proforma Adjustments</t>
  </si>
  <si>
    <t>G3-A, G3-B and G3-C</t>
  </si>
  <si>
    <t>Docket Numbers UG-040640 et. al</t>
  </si>
  <si>
    <t>Exhibit No. ______ (BAL-G3)</t>
  </si>
  <si>
    <t>BAL-G3</t>
  </si>
  <si>
    <t>BAL-G3 PAGE 2.04 DEPRECIATION/AMORTIZATION</t>
  </si>
  <si>
    <t>BAL-G3 PAGE 4.00 GENERAL RATE CASE</t>
  </si>
  <si>
    <t>BAL-G3 PAGE 4.03 CONVERSION FACTOR</t>
  </si>
  <si>
    <t>Adj. PAGE 2.04</t>
  </si>
  <si>
    <t xml:space="preserve"> PAGE 2.04 DEPRECIATION/AMORTIZATION</t>
  </si>
</sst>
</file>

<file path=xl/styles.xml><?xml version="1.0" encoding="utf-8"?>
<styleSheet xmlns="http://schemas.openxmlformats.org/spreadsheetml/2006/main">
  <numFmts count="1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000"/>
    <numFmt numFmtId="167" formatCode="0.0%"/>
    <numFmt numFmtId="168" formatCode="0.000%"/>
    <numFmt numFmtId="169" formatCode="0.00000"/>
    <numFmt numFmtId="170" formatCode="&quot;$&quot;#,##0.0000\ ;\(&quot;$&quot;#,##0.0000\)"/>
    <numFmt numFmtId="171" formatCode="0.00000%"/>
    <numFmt numFmtId="172" formatCode="&quot;$&quot;#,##0.00000\ ;\(&quot;$&quot;#,##0.00000\)"/>
    <numFmt numFmtId="173" formatCode="mmm"/>
    <numFmt numFmtId="174" formatCode="0.000"/>
    <numFmt numFmtId="175" formatCode="0,000.00000"/>
    <numFmt numFmtId="176" formatCode="0.0000000"/>
    <numFmt numFmtId="177" formatCode="0.000000"/>
    <numFmt numFmtId="178" formatCode="0.%"/>
    <numFmt numFmtId="179" formatCode="#,##0.000;\(#,##0.000\)"/>
    <numFmt numFmtId="180" formatCode="#,##0.0000"/>
    <numFmt numFmtId="181" formatCode="#,##0.00000"/>
    <numFmt numFmtId="182" formatCode="mmmm\ yyyy"/>
    <numFmt numFmtId="183" formatCode="#,##0.0000000;\(#,##0.0000000\)"/>
    <numFmt numFmtId="184" formatCode="#,##0;\(#,##0\)"/>
    <numFmt numFmtId="185" formatCode="&quot;$&quot;#,##0.00;\(&quot;$&quot;#,##0.00\)"/>
    <numFmt numFmtId="186" formatCode="yyyy"/>
    <numFmt numFmtId="187" formatCode="#,##0.0\ ;\(#,##0.0\)"/>
    <numFmt numFmtId="188" formatCode="#,##0\ ;\(#,##0\)"/>
    <numFmt numFmtId="189" formatCode="#,##0.00000;\(#,##0.00000\)"/>
    <numFmt numFmtId="190" formatCode="mmmm\-yy"/>
    <numFmt numFmtId="191" formatCode="mm\-yy"/>
    <numFmt numFmtId="192" formatCode="0.0000000%"/>
    <numFmt numFmtId="193" formatCode="0."/>
    <numFmt numFmtId="194" formatCode=".0000000"/>
    <numFmt numFmtId="195" formatCode="&quot;$&quot;#,##0_);\(#,##0\)"/>
    <numFmt numFmtId="196" formatCode="#,##0.0_);\(#,##0.0\)"/>
    <numFmt numFmtId="197" formatCode="#,##0.0"/>
    <numFmt numFmtId="198" formatCode="_(* #,##0_);_(* \(#,##0\);_(* &quot;-&quot;??_);_(@_)"/>
    <numFmt numFmtId="199" formatCode="_(&quot;$&quot;* #,##0_);_(&quot;$&quot;* \(#,##0\);_(&quot;$&quot;* &quot;-&quot;??_);_(@_)"/>
    <numFmt numFmtId="200" formatCode="#,##0.000000"/>
    <numFmt numFmtId="201" formatCode="#,##0.0000000"/>
    <numFmt numFmtId="202" formatCode="#,###_);[Red]\(#,###\)"/>
    <numFmt numFmtId="203" formatCode="General_)"/>
    <numFmt numFmtId="204" formatCode="_(* #,##0_);[Red]_(* \(#,##0\);_(* &quot;-&quot;_);_(@_)"/>
    <numFmt numFmtId="205" formatCode="mmmm\ d\,\ yyyy"/>
    <numFmt numFmtId="206" formatCode="_(* #,##0.000000_);_(* \(#,##0.000000\);_(* &quot;-&quot;??_);_(@_)"/>
    <numFmt numFmtId="207" formatCode="&quot;$&quot;#,##0.0_);[Red]\(&quot;$&quot;#,##0.0\)"/>
    <numFmt numFmtId="208" formatCode="00000"/>
    <numFmt numFmtId="209" formatCode="#,##0.0_);[Red]\(#,##0.0\)"/>
    <numFmt numFmtId="210" formatCode="_(* #,##0.0_);_(* \(#,##0.0\);_(* &quot;-&quot;??_);_(@_)"/>
    <numFmt numFmtId="211" formatCode="#,##0.0;\(#,##0.0\)"/>
    <numFmt numFmtId="212" formatCode="#,##0.00;\(#,##0.00\)"/>
    <numFmt numFmtId="213" formatCode="0.00_);\(0.00\)"/>
    <numFmt numFmtId="214" formatCode="0.0_);\(0.0\)"/>
    <numFmt numFmtId="215" formatCode="0_);\(0\)"/>
    <numFmt numFmtId="216" formatCode="_(* #,##0.0_);_(* \(#,##0.0\);_(* &quot;-&quot;_);_(@_)"/>
    <numFmt numFmtId="217" formatCode="_(* #,##0.00_);_(* \(#,##0.00\);_(* &quot;-&quot;_);_(@_)"/>
    <numFmt numFmtId="218" formatCode="#,##0.000"/>
    <numFmt numFmtId="219" formatCode="0.0"/>
    <numFmt numFmtId="220" formatCode="_(&quot;$&quot;* #,##0_);[Red]_(&quot;$&quot;* \(#,##0\);_(&quot;$&quot;* &quot;-&quot;_);_(@_)"/>
    <numFmt numFmtId="221" formatCode="#.##%"/>
    <numFmt numFmtId="222" formatCode="_(* #,##0.000_);[Red]_(* \(#,##0.000\);_(* &quot;-&quot;_);_(@_)"/>
    <numFmt numFmtId="223" formatCode="_(&quot;$&quot;* #,##0.0_);[Red]_(&quot;$&quot;* \(#,##0.0\);_(&quot;$&quot;* &quot;-&quot;_);_(@_)"/>
    <numFmt numFmtId="224" formatCode="_(&quot;$&quot;* #,##0.00_);[Red]_(&quot;$&quot;* \(#,##0.00\);_(&quot;$&quot;* &quot;-&quot;_);_(@_)"/>
    <numFmt numFmtId="225" formatCode="_(&quot;$&quot;* #,##0.000_);[Red]_(&quot;$&quot;* \(#,##0.000\);_(&quot;$&quot;* &quot;-&quot;_);_(@_)"/>
    <numFmt numFmtId="226" formatCode="_(&quot;$&quot;* #,##0.0000_);[Red]_(&quot;$&quot;* \(#,##0.0000\);_(&quot;$&quot;* &quot;-&quot;_);_(@_)"/>
    <numFmt numFmtId="227" formatCode="_(&quot;$&quot;* #,##0.00000_);[Red]_(&quot;$&quot;* \(#,##0.00000\);_(&quot;$&quot;* &quot;-&quot;_);_(@_)"/>
    <numFmt numFmtId="228" formatCode="m/d/yy\ h:mm\ AM/PM"/>
    <numFmt numFmtId="229" formatCode="_(* #,##0.0_);[Red]_(* \(#,##0.0\);_(* &quot;-&quot;_);_(@_)"/>
    <numFmt numFmtId="230" formatCode="_(* #,##0.00_);[Red]_(* \(#,##0.00\);_(* &quot;-&quot;_);_(@_)"/>
    <numFmt numFmtId="231" formatCode="_(* #,##0.0000_);[Red]_(* \(#,##0.0000\);_(* &quot;-&quot;_);_(@_)"/>
    <numFmt numFmtId="232" formatCode="_(* #,##0.00000_);[Red]_(* \(#,##0.00000\);_(* &quot;-&quot;_);_(@_)"/>
    <numFmt numFmtId="233" formatCode="&quot;$&quot;#,##0.000_);[Red]\(&quot;$&quot;#,##0.000\)"/>
    <numFmt numFmtId="234" formatCode="&quot;$&quot;#,##0.0000_);[Red]\(&quot;$&quot;#,##0.0000\)"/>
    <numFmt numFmtId="235" formatCode="&quot;$&quot;#,##0.00000_);[Red]\(&quot;$&quot;#,##0.00000\)"/>
    <numFmt numFmtId="236" formatCode="&quot;$&quot;#,##0.000000_);[Red]\(&quot;$&quot;#,##0.000000\)"/>
    <numFmt numFmtId="237" formatCode="&quot;$&quot;#,##0.0_);\(&quot;$&quot;#,##0.0\)"/>
    <numFmt numFmtId="238" formatCode="#,##0.0000_);[Red]\(#,##0.0000\)"/>
    <numFmt numFmtId="239" formatCode="_(&quot;$&quot;* #,##0.0_);_(&quot;$&quot;* \(#,##0.0\);_(&quot;$&quot;* &quot;-&quot;??_);_(@_)"/>
    <numFmt numFmtId="240" formatCode="_(&quot;$&quot;* #,##0.0_);_(&quot;$&quot;* \(#,##0.0\);_(&quot;$&quot;* &quot;-&quot;_);_(@_)"/>
    <numFmt numFmtId="241" formatCode="_(&quot;$&quot;* #,##0.00_);_(&quot;$&quot;* \(#,##0.00\);_(&quot;$&quot;* &quot;-&quot;_);_(@_)"/>
    <numFmt numFmtId="242" formatCode="_(&quot;$&quot;* #,##0.000_);_(&quot;$&quot;* \(#,##0.000\);_(&quot;$&quot;* &quot;-&quot;_);_(@_)"/>
    <numFmt numFmtId="243" formatCode="_(&quot;$&quot;* #,##0.0000_);_(&quot;$&quot;* \(#,##0.0000\);_(&quot;$&quot;* &quot;-&quot;_);_(@_)"/>
    <numFmt numFmtId="244" formatCode="_(&quot;$&quot;* #,##0.00000_);_(&quot;$&quot;* \(#,##0.00000\);_(&quot;$&quot;* &quot;-&quot;_);_(@_)"/>
    <numFmt numFmtId="245" formatCode="_(&quot;$&quot;* #,##0.000000_);_(&quot;$&quot;* \(#,##0.000000\);_(&quot;$&quot;* &quot;-&quot;_);_(@_)"/>
    <numFmt numFmtId="246" formatCode="_(&quot;$&quot;* #,##0.0000000_);_(&quot;$&quot;* \(#,##0.0000000\);_(&quot;$&quot;* &quot;-&quot;_);_(@_)"/>
    <numFmt numFmtId="247" formatCode="_(* #,##0.000_);_(* \(#,##0.000\);_(* &quot;-&quot;_);_(@_)"/>
    <numFmt numFmtId="248" formatCode="_(* #,##0.0000_);_(* \(#,##0.0000\);_(* &quot;-&quot;_);_(@_)"/>
    <numFmt numFmtId="249" formatCode="_(* #,##0.00000_);_(* \(#,##0.00000\);_(* &quot;-&quot;_);_(@_)"/>
    <numFmt numFmtId="250" formatCode="_(* #,##0.000000_);_(* \(#,##0.000000\);_(* &quot;-&quot;_);_(@_)"/>
    <numFmt numFmtId="251" formatCode="_(* #,##0.0000000_);_(* \(#,##0.0000000\);_(* &quot;-&quot;_);_(@_)"/>
    <numFmt numFmtId="252" formatCode="0.000000%"/>
    <numFmt numFmtId="253" formatCode="0.00000000%"/>
    <numFmt numFmtId="254" formatCode="0.000000000%"/>
    <numFmt numFmtId="255" formatCode="0.0000000000%"/>
    <numFmt numFmtId="256" formatCode="#,##0.00000_);[Red]\(#,##0.00000\)"/>
    <numFmt numFmtId="257" formatCode="_(&quot;$&quot;* #,##0.000_);_(&quot;$&quot;* \(#,##0.000\);_(&quot;$&quot;* &quot;-&quot;??_);_(@_)"/>
    <numFmt numFmtId="258" formatCode="_(&quot;$&quot;* #,##0.0000_);_(&quot;$&quot;* \(#,##0.0000\);_(&quot;$&quot;* &quot;-&quot;??_);_(@_)"/>
    <numFmt numFmtId="259" formatCode="#,##0.00000000;\(#,##0.00000000\)"/>
    <numFmt numFmtId="260" formatCode="#,##0.000000000;\(#,##0.000000000\)"/>
    <numFmt numFmtId="261" formatCode="#,##0.0000000000;\(#,##0.0000000000\)"/>
    <numFmt numFmtId="262" formatCode="#,##0.00000000000;\(#,##0.00000000000\)"/>
    <numFmt numFmtId="263" formatCode="#,##0.000000000000;\(#,##0.000000000000\)"/>
    <numFmt numFmtId="264" formatCode="_(&quot;$&quot;* #,##0.000_);_(&quot;$&quot;* \(#,##0.000\);_(&quot;$&quot;* &quot;-&quot;???_);_(@_)"/>
    <numFmt numFmtId="265" formatCode="&quot;$&quot;#,##0"/>
    <numFmt numFmtId="266" formatCode="_(&quot;$&quot;* #,##0.0000000_);_(&quot;$&quot;* \(#,##0.0000000\);_(&quot;$&quot;* &quot;-&quot;???????_);_(@_)"/>
    <numFmt numFmtId="267" formatCode="0.00000000"/>
    <numFmt numFmtId="268" formatCode="0.000000000"/>
    <numFmt numFmtId="269" formatCode="0.0000000000"/>
    <numFmt numFmtId="270" formatCode="0.00000000000"/>
    <numFmt numFmtId="271" formatCode="0.000000000000"/>
    <numFmt numFmtId="272" formatCode="&quot;Common Shares &quot;\ 0,000"/>
    <numFmt numFmtId="273" formatCode="&quot;$&quot;#,##0.00000_);\(&quot;$&quot;#,##0.00000\)"/>
    <numFmt numFmtId="274" formatCode="&quot;$&quot;#,##0.000000_);\(&quot;$&quot;#,##0.000000\)"/>
    <numFmt numFmtId="275" formatCode="#,##0.000000;\(#,##0.000000\)"/>
    <numFmt numFmtId="276" formatCode="0.000000;\(0.000000\)"/>
    <numFmt numFmtId="277" formatCode="0.00000%;\(0.00000%\)"/>
    <numFmt numFmtId="278" formatCode="_(&quot;$&quot;* #,##0.000000_);_(&quot;$&quot;* \(#,##0.000000\);_(&quot;$&quot;* &quot;-&quot;??????_);_(@_)"/>
    <numFmt numFmtId="279" formatCode="_(&quot;$&quot;* #,##0.00000_);_(&quot;$&quot;* \(#,##0.00000\);_(&quot;$&quot;* &quot;-&quot;??_);_(@_)"/>
    <numFmt numFmtId="280" formatCode="_(&quot;$&quot;* #,##0.000000_);_(&quot;$&quot;* \(#,##0.000000\);_(&quot;$&quot;* &quot;-&quot;??_);_(@_)"/>
    <numFmt numFmtId="281" formatCode="_(* #,##0.000000_);_(* \(#,##0.000000\);_(* &quot;-&quot;??????_);_(@_)"/>
    <numFmt numFmtId="282" formatCode="_(&quot;$&quot;* #,##0.00000000_);_(&quot;$&quot;* \(#,##0.00000000\);_(&quot;$&quot;* &quot;-&quot;_);_(@_)"/>
    <numFmt numFmtId="283" formatCode="_(&quot;$&quot;* #,##0.0000000_);_(&quot;$&quot;* \(#,##0.0000000\);_(&quot;$&quot;* &quot;-&quot;??_);_(@_)"/>
    <numFmt numFmtId="284" formatCode="_(* #,##0.00000_);_(* \(#,##0.00000\);_(* &quot;-&quot;??????_);_(@_)"/>
    <numFmt numFmtId="285" formatCode="_(* #,##0.0000_);_(* \(#,##0.0000\);_(* &quot;-&quot;??????_);_(@_)"/>
    <numFmt numFmtId="286" formatCode="_(* #,##0.000_);_(* \(#,##0.000\);_(* &quot;-&quot;??????_);_(@_)"/>
    <numFmt numFmtId="287" formatCode="_(* #,##0.00_);_(* \(#,##0.00\);_(* &quot;-&quot;??????_);_(@_)"/>
    <numFmt numFmtId="288" formatCode="_(* #,##0.0_);_(* \(#,##0.0\);_(* &quot;-&quot;??????_);_(@_)"/>
    <numFmt numFmtId="289" formatCode="_(* #,##0_);_(* \(#,##0\);_(* &quot;-&quot;??????_);_(@_)"/>
    <numFmt numFmtId="290" formatCode="_(* #,##0.00000000_);_(* \(#,##0.00000000\);_(* &quot;-&quot;????????_);_(@_)"/>
    <numFmt numFmtId="291" formatCode="_(* #,##0.0000000_);_(* \(#,##0.0000000\);_(* &quot;-&quot;??????_);_(@_)"/>
    <numFmt numFmtId="292" formatCode="_(* #,##0.00000000_);_(* \(#,##0.00000000\);_(* &quot;-&quot;??????_);_(@_)"/>
    <numFmt numFmtId="293" formatCode="_(* #,##0.000_);_(* \(#,##0.000\);_(* &quot;-&quot;??_);_(@_)"/>
    <numFmt numFmtId="294" formatCode="#,##0.000_);\(#,##0.000\)"/>
    <numFmt numFmtId="295" formatCode="_(* #,##0.000_);_(* \(#,##0.000\);_(* &quot;-&quot;???_);_(@_)"/>
    <numFmt numFmtId="296" formatCode="_(* #,##0.000000_);_(* \(#,##0.000000\);_(&quot;$&quot;* &quot;-&quot;_);_(@_)"/>
    <numFmt numFmtId="297" formatCode="#,##0.0000;\(#,##0.0000\)"/>
    <numFmt numFmtId="298" formatCode="_(* #,##0.0000_);_(* \(#,##0.0000\);_(* &quot;-&quot;??_);_(@_)"/>
    <numFmt numFmtId="299" formatCode="#,##0.000_);[Red]\(#,##0.000\)"/>
    <numFmt numFmtId="300" formatCode="#,##0.0000000000_);[Red]\(#,##0.0000000000\)"/>
    <numFmt numFmtId="301" formatCode="#,##0.000000000_);[Red]\(#,##0.000000000\)"/>
    <numFmt numFmtId="302" formatCode="#,##0.00000000_);[Red]\(#,##0.00000000\)"/>
    <numFmt numFmtId="303" formatCode="#,##0.0000000_);[Red]\(#,##0.0000000\)"/>
    <numFmt numFmtId="304" formatCode="#,##0.000000_);[Red]\(#,##0.000000\)"/>
    <numFmt numFmtId="305" formatCode="_(* #,##0.00000_);_(* \(#,##0.00000\);_(* &quot;-&quot;?????_);_(@_)"/>
  </numFmts>
  <fonts count="21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4"/>
      <name val="Times New Roman"/>
      <family val="1"/>
    </font>
    <font>
      <b/>
      <i/>
      <u val="single"/>
      <sz val="10"/>
      <name val="Times New Roman"/>
      <family val="1"/>
    </font>
    <font>
      <sz val="12"/>
      <color indexed="14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4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38" fontId="12" fillId="0" borderId="0">
      <alignment/>
      <protection/>
    </xf>
    <xf numFmtId="4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9" fontId="4" fillId="0" borderId="0" applyFont="0" applyFill="0" applyBorder="0" applyAlignment="0" applyProtection="0"/>
    <xf numFmtId="38" fontId="13" fillId="0" borderId="1">
      <alignment/>
      <protection/>
    </xf>
    <xf numFmtId="38" fontId="12" fillId="0" borderId="2">
      <alignment/>
      <protection/>
    </xf>
  </cellStyleXfs>
  <cellXfs count="246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fill"/>
    </xf>
    <xf numFmtId="0" fontId="8" fillId="0" borderId="0" xfId="0" applyFont="1" applyFill="1" applyAlignment="1">
      <alignment horizontal="centerContinuous"/>
    </xf>
    <xf numFmtId="42" fontId="11" fillId="0" borderId="0" xfId="26" applyNumberFormat="1" applyFont="1" applyFill="1" applyAlignment="1" applyProtection="1">
      <alignment/>
      <protection locked="0"/>
    </xf>
    <xf numFmtId="42" fontId="11" fillId="0" borderId="0" xfId="26" applyNumberFormat="1" applyFont="1" applyFill="1" applyAlignment="1" applyProtection="1">
      <alignment/>
      <protection/>
    </xf>
    <xf numFmtId="41" fontId="11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Alignment="1" applyProtection="1">
      <alignment/>
      <protection/>
    </xf>
    <xf numFmtId="41" fontId="11" fillId="0" borderId="0" xfId="0" applyNumberFormat="1" applyFont="1" applyFill="1" applyAlignment="1" applyProtection="1">
      <alignment horizontal="left"/>
      <protection locked="0"/>
    </xf>
    <xf numFmtId="41" fontId="11" fillId="0" borderId="0" xfId="0" applyNumberFormat="1" applyFont="1" applyFill="1" applyAlignment="1" applyProtection="1">
      <alignment horizontal="left"/>
      <protection/>
    </xf>
    <xf numFmtId="41" fontId="11" fillId="0" borderId="3" xfId="0" applyNumberFormat="1" applyFont="1" applyFill="1" applyBorder="1" applyAlignment="1" applyProtection="1">
      <alignment/>
      <protection locked="0"/>
    </xf>
    <xf numFmtId="42" fontId="11" fillId="0" borderId="4" xfId="26" applyNumberFormat="1" applyFont="1" applyFill="1" applyBorder="1" applyAlignment="1" applyProtection="1">
      <alignment/>
      <protection/>
    </xf>
    <xf numFmtId="204" fontId="11" fillId="0" borderId="0" xfId="0" applyNumberFormat="1" applyFont="1" applyFill="1" applyAlignment="1" applyProtection="1">
      <alignment horizontal="left"/>
      <protection/>
    </xf>
    <xf numFmtId="10" fontId="11" fillId="0" borderId="0" xfId="0" applyNumberFormat="1" applyFont="1" applyFill="1" applyAlignment="1" applyProtection="1">
      <alignment/>
      <protection/>
    </xf>
    <xf numFmtId="10" fontId="7" fillId="0" borderId="0" xfId="50" applyNumberFormat="1" applyFont="1" applyFill="1" applyAlignment="1">
      <alignment/>
    </xf>
    <xf numFmtId="168" fontId="7" fillId="0" borderId="0" xfId="50" applyNumberFormat="1" applyFont="1" applyFill="1" applyBorder="1" applyAlignment="1">
      <alignment/>
    </xf>
    <xf numFmtId="168" fontId="7" fillId="0" borderId="0" xfId="50" applyNumberFormat="1" applyFont="1" applyFill="1" applyAlignment="1">
      <alignment/>
    </xf>
    <xf numFmtId="41" fontId="7" fillId="0" borderId="0" xfId="15" applyNumberFormat="1" applyFont="1" applyFill="1" applyBorder="1" applyAlignment="1" applyProtection="1">
      <alignment/>
      <protection locked="0"/>
    </xf>
    <xf numFmtId="42" fontId="7" fillId="0" borderId="0" xfId="26" applyNumberFormat="1" applyFont="1" applyFill="1" applyAlignment="1" applyProtection="1">
      <alignment/>
      <protection locked="0"/>
    </xf>
    <xf numFmtId="41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/>
    </xf>
    <xf numFmtId="184" fontId="7" fillId="0" borderId="0" xfId="0" applyNumberFormat="1" applyFont="1" applyFill="1" applyBorder="1" applyAlignment="1">
      <alignment horizontal="left"/>
    </xf>
    <xf numFmtId="184" fontId="7" fillId="0" borderId="0" xfId="0" applyNumberFormat="1" applyFont="1" applyFill="1" applyBorder="1" applyAlignment="1" applyProtection="1">
      <alignment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2" fontId="7" fillId="0" borderId="0" xfId="0" applyNumberFormat="1" applyFont="1" applyFill="1" applyBorder="1" applyAlignment="1" applyProtection="1">
      <alignment/>
      <protection locked="0"/>
    </xf>
    <xf numFmtId="184" fontId="7" fillId="0" borderId="0" xfId="0" applyNumberFormat="1" applyFont="1" applyFill="1" applyAlignment="1">
      <alignment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 applyProtection="1">
      <alignment horizontal="center"/>
      <protection locked="0"/>
    </xf>
    <xf numFmtId="42" fontId="7" fillId="0" borderId="0" xfId="26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0" fontId="7" fillId="0" borderId="0" xfId="0" applyFont="1" applyFill="1" applyAlignment="1" quotePrefix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centerContinuous"/>
      <protection locked="0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1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 applyProtection="1">
      <alignment/>
      <protection locked="0"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/>
    </xf>
    <xf numFmtId="42" fontId="11" fillId="0" borderId="0" xfId="26" applyNumberFormat="1" applyFont="1" applyFill="1" applyBorder="1" applyAlignment="1" applyProtection="1">
      <alignment/>
      <protection/>
    </xf>
    <xf numFmtId="184" fontId="7" fillId="0" borderId="0" xfId="0" applyNumberFormat="1" applyFont="1" applyFill="1" applyAlignment="1">
      <alignment vertical="top"/>
    </xf>
    <xf numFmtId="184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8" fillId="0" borderId="5" xfId="0" applyFont="1" applyFill="1" applyBorder="1" applyAlignment="1" quotePrefix="1">
      <alignment horizontal="right"/>
    </xf>
    <xf numFmtId="0" fontId="8" fillId="0" borderId="0" xfId="0" applyFont="1" applyFill="1" applyAlignment="1" applyProtection="1">
      <alignment horizontal="center"/>
      <protection locked="0"/>
    </xf>
    <xf numFmtId="42" fontId="7" fillId="0" borderId="2" xfId="26" applyNumberFormat="1" applyFont="1" applyFill="1" applyBorder="1" applyAlignment="1" applyProtection="1">
      <alignment/>
      <protection locked="0"/>
    </xf>
    <xf numFmtId="42" fontId="7" fillId="0" borderId="2" xfId="26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3" xfId="0" applyNumberFormat="1" applyFont="1" applyFill="1" applyBorder="1" applyAlignment="1">
      <alignment/>
    </xf>
    <xf numFmtId="41" fontId="7" fillId="0" borderId="0" xfId="0" applyNumberFormat="1" applyFont="1" applyFill="1" applyAlignment="1">
      <alignment vertical="center"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Border="1" applyAlignment="1" quotePrefix="1">
      <alignment horizontal="right"/>
    </xf>
    <xf numFmtId="42" fontId="7" fillId="0" borderId="0" xfId="26" applyNumberFormat="1" applyFont="1" applyFill="1" applyBorder="1" applyAlignment="1" applyProtection="1">
      <alignment/>
      <protection locked="0"/>
    </xf>
    <xf numFmtId="42" fontId="7" fillId="0" borderId="0" xfId="26" applyNumberFormat="1" applyFont="1" applyFill="1" applyBorder="1" applyAlignment="1">
      <alignment/>
    </xf>
    <xf numFmtId="41" fontId="7" fillId="0" borderId="3" xfId="0" applyNumberFormat="1" applyFont="1" applyFill="1" applyBorder="1" applyAlignment="1" applyProtection="1">
      <alignment/>
      <protection locked="0"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right"/>
    </xf>
    <xf numFmtId="41" fontId="7" fillId="0" borderId="0" xfId="26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168" fontId="7" fillId="0" borderId="3" xfId="50" applyNumberFormat="1" applyFont="1" applyFill="1" applyBorder="1" applyAlignment="1">
      <alignment vertical="top"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left"/>
    </xf>
    <xf numFmtId="3" fontId="7" fillId="0" borderId="0" xfId="15" applyNumberFormat="1" applyFont="1" applyFill="1" applyAlignment="1">
      <alignment/>
    </xf>
    <xf numFmtId="9" fontId="7" fillId="0" borderId="0" xfId="0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0" fontId="8" fillId="0" borderId="3" xfId="0" applyFont="1" applyFill="1" applyBorder="1" applyAlignment="1" applyProtection="1">
      <alignment horizontal="right"/>
      <protection locked="0"/>
    </xf>
    <xf numFmtId="184" fontId="7" fillId="0" borderId="3" xfId="0" applyNumberFormat="1" applyFont="1" applyFill="1" applyBorder="1" applyAlignment="1">
      <alignment/>
    </xf>
    <xf numFmtId="0" fontId="7" fillId="0" borderId="0" xfId="0" applyFont="1" applyFill="1" applyAlignment="1">
      <alignment vertical="top"/>
    </xf>
    <xf numFmtId="15" fontId="7" fillId="0" borderId="0" xfId="0" applyNumberFormat="1" applyFont="1" applyFill="1" applyAlignment="1">
      <alignment/>
    </xf>
    <xf numFmtId="10" fontId="7" fillId="0" borderId="3" xfId="0" applyNumberFormat="1" applyFont="1" applyFill="1" applyBorder="1" applyAlignment="1">
      <alignment/>
    </xf>
    <xf numFmtId="42" fontId="7" fillId="0" borderId="0" xfId="0" applyNumberFormat="1" applyFont="1" applyFill="1" applyAlignment="1">
      <alignment vertical="top"/>
    </xf>
    <xf numFmtId="42" fontId="7" fillId="0" borderId="0" xfId="26" applyNumberFormat="1" applyFont="1" applyFill="1" applyAlignment="1">
      <alignment horizontal="left"/>
    </xf>
    <xf numFmtId="0" fontId="8" fillId="0" borderId="0" xfId="0" applyFont="1" applyFill="1" applyBorder="1" applyAlignment="1" applyProtection="1">
      <alignment horizontal="center"/>
      <protection locked="0"/>
    </xf>
    <xf numFmtId="184" fontId="7" fillId="0" borderId="0" xfId="0" applyNumberFormat="1" applyFont="1" applyFill="1" applyAlignment="1" applyProtection="1">
      <alignment horizontal="left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2" fontId="7" fillId="0" borderId="0" xfId="26" applyNumberFormat="1" applyFont="1" applyFill="1" applyAlignment="1" applyProtection="1">
      <alignment horizontal="left"/>
      <protection locked="0"/>
    </xf>
    <xf numFmtId="0" fontId="8" fillId="0" borderId="0" xfId="0" applyFont="1" applyFill="1" applyAlignment="1" quotePrefix="1">
      <alignment horizontal="fill"/>
    </xf>
    <xf numFmtId="42" fontId="7" fillId="0" borderId="0" xfId="26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3" xfId="0" applyNumberFormat="1" applyFont="1" applyFill="1" applyBorder="1" applyAlignment="1">
      <alignment horizontal="right"/>
    </xf>
    <xf numFmtId="41" fontId="7" fillId="0" borderId="0" xfId="26" applyNumberFormat="1" applyFont="1" applyFill="1" applyAlignment="1">
      <alignment horizontal="right"/>
    </xf>
    <xf numFmtId="258" fontId="7" fillId="0" borderId="0" xfId="0" applyNumberFormat="1" applyFont="1" applyFill="1" applyAlignment="1">
      <alignment/>
    </xf>
    <xf numFmtId="6" fontId="7" fillId="0" borderId="0" xfId="26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/>
    </xf>
    <xf numFmtId="18" fontId="7" fillId="0" borderId="0" xfId="0" applyNumberFormat="1" applyFont="1" applyFill="1" applyAlignment="1">
      <alignment/>
    </xf>
    <xf numFmtId="168" fontId="7" fillId="0" borderId="0" xfId="50" applyNumberFormat="1" applyFont="1" applyFill="1" applyBorder="1" applyAlignment="1">
      <alignment vertical="top"/>
    </xf>
    <xf numFmtId="9" fontId="7" fillId="0" borderId="0" xfId="5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71" fontId="7" fillId="0" borderId="0" xfId="50" applyNumberFormat="1" applyFont="1" applyFill="1" applyBorder="1" applyAlignment="1" applyProtection="1">
      <alignment/>
      <protection locked="0"/>
    </xf>
    <xf numFmtId="183" fontId="7" fillId="0" borderId="0" xfId="0" applyNumberFormat="1" applyFont="1" applyFill="1" applyBorder="1" applyAlignment="1" applyProtection="1">
      <alignment/>
      <protection locked="0"/>
    </xf>
    <xf numFmtId="6" fontId="7" fillId="0" borderId="0" xfId="26" applyNumberFormat="1" applyFont="1" applyFill="1" applyAlignment="1">
      <alignment vertical="top"/>
    </xf>
    <xf numFmtId="6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41" fontId="7" fillId="0" borderId="0" xfId="0" applyNumberFormat="1" applyFont="1" applyFill="1" applyAlignment="1">
      <alignment vertical="top"/>
    </xf>
    <xf numFmtId="0" fontId="8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41" fontId="7" fillId="0" borderId="3" xfId="15" applyNumberFormat="1" applyFont="1" applyFill="1" applyBorder="1" applyAlignment="1">
      <alignment/>
    </xf>
    <xf numFmtId="0" fontId="8" fillId="0" borderId="6" xfId="0" applyFont="1" applyFill="1" applyBorder="1" applyAlignment="1" quotePrefix="1">
      <alignment horizontal="center"/>
    </xf>
    <xf numFmtId="15" fontId="8" fillId="0" borderId="0" xfId="0" applyNumberFormat="1" applyFont="1" applyFill="1" applyAlignment="1">
      <alignment/>
    </xf>
    <xf numFmtId="0" fontId="8" fillId="0" borderId="0" xfId="0" applyFont="1" applyFill="1" applyAlignment="1" applyProtection="1">
      <alignment horizontal="left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fill"/>
    </xf>
    <xf numFmtId="0" fontId="7" fillId="0" borderId="0" xfId="0" applyFont="1" applyFill="1" applyAlignment="1" applyProtection="1">
      <alignment horizontal="fill"/>
      <protection locked="0"/>
    </xf>
    <xf numFmtId="0" fontId="7" fillId="0" borderId="3" xfId="0" applyFont="1" applyFill="1" applyBorder="1" applyAlignment="1">
      <alignment/>
    </xf>
    <xf numFmtId="0" fontId="9" fillId="0" borderId="0" xfId="0" applyFont="1" applyFill="1" applyAlignment="1" quotePrefix="1">
      <alignment horizontal="left"/>
    </xf>
    <xf numFmtId="9" fontId="7" fillId="0" borderId="3" xfId="50" applyFont="1" applyFill="1" applyBorder="1" applyAlignment="1">
      <alignment/>
    </xf>
    <xf numFmtId="0" fontId="7" fillId="0" borderId="0" xfId="0" applyFont="1" applyFill="1" applyAlignment="1" quotePrefix="1">
      <alignment horizontal="fill"/>
    </xf>
    <xf numFmtId="37" fontId="7" fillId="0" borderId="0" xfId="15" applyNumberFormat="1" applyFont="1" applyFill="1" applyAlignment="1">
      <alignment/>
    </xf>
    <xf numFmtId="0" fontId="7" fillId="0" borderId="0" xfId="0" applyFont="1" applyFill="1" applyAlignment="1" applyProtection="1" quotePrefix="1">
      <alignment horizontal="left"/>
      <protection locked="0"/>
    </xf>
    <xf numFmtId="9" fontId="7" fillId="0" borderId="0" xfId="0" applyNumberFormat="1" applyFont="1" applyFill="1" applyAlignment="1">
      <alignment horizontal="left"/>
    </xf>
    <xf numFmtId="37" fontId="7" fillId="0" borderId="3" xfId="15" applyNumberFormat="1" applyFont="1" applyFill="1" applyBorder="1" applyAlignment="1">
      <alignment/>
    </xf>
    <xf numFmtId="3" fontId="7" fillId="0" borderId="0" xfId="15" applyNumberFormat="1" applyFont="1" applyFill="1" applyAlignment="1" applyProtection="1">
      <alignment/>
      <protection locked="0"/>
    </xf>
    <xf numFmtId="41" fontId="7" fillId="0" borderId="0" xfId="26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41" fontId="7" fillId="0" borderId="0" xfId="0" applyNumberFormat="1" applyFont="1" applyFill="1" applyAlignment="1">
      <alignment/>
    </xf>
    <xf numFmtId="9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11" fillId="0" borderId="0" xfId="0" applyNumberFormat="1" applyFont="1" applyFill="1" applyAlignment="1" applyProtection="1">
      <alignment horizontal="left"/>
      <protection/>
    </xf>
    <xf numFmtId="5" fontId="7" fillId="0" borderId="0" xfId="0" applyNumberFormat="1" applyFont="1" applyFill="1" applyAlignment="1">
      <alignment/>
    </xf>
    <xf numFmtId="10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220" fontId="11" fillId="0" borderId="0" xfId="0" applyNumberFormat="1" applyFont="1" applyFill="1" applyAlignment="1" applyProtection="1">
      <alignment horizontal="left"/>
      <protection/>
    </xf>
    <xf numFmtId="0" fontId="14" fillId="0" borderId="0" xfId="0" applyFont="1" applyFill="1" applyAlignment="1">
      <alignment horizontal="center"/>
    </xf>
    <xf numFmtId="0" fontId="7" fillId="0" borderId="3" xfId="0" applyFont="1" applyFill="1" applyBorder="1" applyAlignment="1">
      <alignment vertical="top"/>
    </xf>
    <xf numFmtId="0" fontId="7" fillId="0" borderId="0" xfId="0" applyFont="1" applyFill="1" applyAlignment="1">
      <alignment horizontal="right"/>
    </xf>
    <xf numFmtId="171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42" fontId="11" fillId="0" borderId="2" xfId="26" applyNumberFormat="1" applyFont="1" applyFill="1" applyBorder="1" applyAlignment="1" applyProtection="1">
      <alignment/>
      <protection/>
    </xf>
    <xf numFmtId="41" fontId="7" fillId="0" borderId="0" xfId="0" applyNumberFormat="1" applyFont="1" applyFill="1" applyAlignment="1" applyProtection="1">
      <alignment horizontal="left"/>
      <protection locked="0"/>
    </xf>
    <xf numFmtId="265" fontId="7" fillId="0" borderId="0" xfId="0" applyNumberFormat="1" applyFont="1" applyFill="1" applyAlignment="1">
      <alignment/>
    </xf>
    <xf numFmtId="4" fontId="7" fillId="0" borderId="0" xfId="15" applyFont="1" applyFill="1" applyAlignment="1">
      <alignment/>
    </xf>
    <xf numFmtId="14" fontId="15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4" fontId="16" fillId="0" borderId="0" xfId="0" applyNumberFormat="1" applyFont="1" applyFill="1" applyAlignment="1">
      <alignment/>
    </xf>
    <xf numFmtId="41" fontId="16" fillId="0" borderId="0" xfId="0" applyNumberFormat="1" applyFont="1" applyFill="1" applyAlignment="1">
      <alignment vertical="top"/>
    </xf>
    <xf numFmtId="41" fontId="7" fillId="0" borderId="0" xfId="0" applyNumberFormat="1" applyFont="1" applyFill="1" applyBorder="1" applyAlignment="1" applyProtection="1">
      <alignment/>
      <protection locked="0"/>
    </xf>
    <xf numFmtId="9" fontId="7" fillId="0" borderId="0" xfId="50" applyFont="1" applyFill="1" applyAlignment="1">
      <alignment/>
    </xf>
    <xf numFmtId="10" fontId="7" fillId="0" borderId="0" xfId="5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42" fontId="7" fillId="2" borderId="0" xfId="26" applyNumberFormat="1" applyFont="1" applyFill="1" applyAlignment="1" applyProtection="1">
      <alignment/>
      <protection locked="0"/>
    </xf>
    <xf numFmtId="42" fontId="7" fillId="2" borderId="0" xfId="26" applyNumberFormat="1" applyFont="1" applyFill="1" applyAlignment="1">
      <alignment horizontal="right"/>
    </xf>
    <xf numFmtId="41" fontId="7" fillId="2" borderId="0" xfId="0" applyNumberFormat="1" applyFont="1" applyFill="1" applyAlignment="1">
      <alignment/>
    </xf>
    <xf numFmtId="41" fontId="7" fillId="2" borderId="0" xfId="0" applyNumberFormat="1" applyFont="1" applyFill="1" applyAlignment="1">
      <alignment horizontal="right"/>
    </xf>
    <xf numFmtId="42" fontId="7" fillId="2" borderId="2" xfId="26" applyNumberFormat="1" applyFont="1" applyFill="1" applyBorder="1" applyAlignment="1" applyProtection="1">
      <alignment/>
      <protection locked="0"/>
    </xf>
    <xf numFmtId="184" fontId="7" fillId="2" borderId="0" xfId="0" applyNumberFormat="1" applyFont="1" applyFill="1" applyBorder="1" applyAlignment="1">
      <alignment/>
    </xf>
    <xf numFmtId="42" fontId="7" fillId="2" borderId="2" xfId="26" applyNumberFormat="1" applyFont="1" applyFill="1" applyBorder="1" applyAlignment="1">
      <alignment/>
    </xf>
    <xf numFmtId="10" fontId="7" fillId="2" borderId="0" xfId="0" applyNumberFormat="1" applyFont="1" applyFill="1" applyAlignment="1">
      <alignment/>
    </xf>
    <xf numFmtId="42" fontId="11" fillId="0" borderId="10" xfId="26" applyNumberFormat="1" applyFont="1" applyFill="1" applyBorder="1" applyAlignment="1" applyProtection="1">
      <alignment/>
      <protection/>
    </xf>
    <xf numFmtId="10" fontId="0" fillId="0" borderId="0" xfId="50" applyNumberFormat="1" applyAlignment="1">
      <alignment/>
    </xf>
    <xf numFmtId="37" fontId="16" fillId="0" borderId="0" xfId="15" applyNumberFormat="1" applyFont="1" applyFill="1" applyAlignment="1">
      <alignment vertical="top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centerContinuous"/>
    </xf>
    <xf numFmtId="199" fontId="7" fillId="0" borderId="0" xfId="26" applyNumberFormat="1" applyFont="1" applyFill="1" applyBorder="1" applyAlignment="1">
      <alignment/>
    </xf>
    <xf numFmtId="42" fontId="7" fillId="0" borderId="0" xfId="15" applyNumberFormat="1" applyFont="1" applyFill="1" applyBorder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10" fontId="7" fillId="0" borderId="0" xfId="0" applyNumberFormat="1" applyFont="1" applyFill="1" applyBorder="1" applyAlignment="1">
      <alignment/>
    </xf>
    <xf numFmtId="184" fontId="16" fillId="0" borderId="0" xfId="0" applyNumberFormat="1" applyFont="1" applyFill="1" applyBorder="1" applyAlignment="1">
      <alignment/>
    </xf>
    <xf numFmtId="41" fontId="16" fillId="0" borderId="0" xfId="15" applyNumberFormat="1" applyFont="1" applyFill="1" applyBorder="1" applyAlignment="1">
      <alignment/>
    </xf>
    <xf numFmtId="37" fontId="18" fillId="0" borderId="0" xfId="15" applyNumberFormat="1" applyFont="1" applyFill="1" applyAlignment="1">
      <alignment vertical="top"/>
    </xf>
    <xf numFmtId="171" fontId="7" fillId="0" borderId="3" xfId="50" applyNumberFormat="1" applyFont="1" applyFill="1" applyBorder="1" applyAlignment="1" applyProtection="1">
      <alignment/>
      <protection locked="0"/>
    </xf>
    <xf numFmtId="37" fontId="7" fillId="0" borderId="2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42" fontId="7" fillId="0" borderId="0" xfId="26" applyNumberFormat="1" applyFont="1" applyFill="1" applyBorder="1" applyAlignment="1">
      <alignment/>
    </xf>
    <xf numFmtId="42" fontId="8" fillId="0" borderId="0" xfId="0" applyNumberFormat="1" applyFont="1" applyFill="1" applyBorder="1" applyAlignment="1">
      <alignment/>
    </xf>
    <xf numFmtId="41" fontId="11" fillId="0" borderId="0" xfId="26" applyNumberFormat="1" applyFont="1" applyFill="1" applyAlignment="1" applyProtection="1">
      <alignment/>
      <protection locked="0"/>
    </xf>
    <xf numFmtId="41" fontId="11" fillId="0" borderId="3" xfId="26" applyNumberFormat="1" applyFont="1" applyFill="1" applyBorder="1" applyAlignment="1" applyProtection="1">
      <alignment/>
      <protection locked="0"/>
    </xf>
    <xf numFmtId="37" fontId="7" fillId="0" borderId="10" xfId="15" applyNumberFormat="1" applyFont="1" applyFill="1" applyBorder="1" applyAlignment="1">
      <alignment/>
    </xf>
    <xf numFmtId="42" fontId="8" fillId="0" borderId="10" xfId="0" applyNumberFormat="1" applyFont="1" applyFill="1" applyBorder="1" applyAlignment="1">
      <alignment horizontal="right"/>
    </xf>
    <xf numFmtId="0" fontId="7" fillId="2" borderId="0" xfId="0" applyFont="1" applyFill="1" applyAlignment="1" applyProtection="1">
      <alignment horizontal="left"/>
      <protection locked="0"/>
    </xf>
    <xf numFmtId="9" fontId="7" fillId="2" borderId="0" xfId="0" applyNumberFormat="1" applyFont="1" applyFill="1" applyAlignment="1">
      <alignment horizontal="left"/>
    </xf>
    <xf numFmtId="198" fontId="7" fillId="2" borderId="0" xfId="0" applyNumberFormat="1" applyFont="1" applyFill="1" applyAlignment="1">
      <alignment/>
    </xf>
    <xf numFmtId="41" fontId="7" fillId="2" borderId="10" xfId="0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6" fontId="14" fillId="2" borderId="6" xfId="26" applyNumberFormat="1" applyFont="1" applyFill="1" applyBorder="1" applyAlignment="1">
      <alignment vertical="top"/>
    </xf>
    <xf numFmtId="14" fontId="19" fillId="0" borderId="0" xfId="0" applyNumberFormat="1" applyFont="1" applyFill="1" applyAlignment="1">
      <alignment horizontal="left"/>
    </xf>
    <xf numFmtId="165" fontId="7" fillId="2" borderId="4" xfId="50" applyNumberFormat="1" applyFont="1" applyFill="1" applyBorder="1" applyAlignment="1" applyProtection="1">
      <alignment/>
      <protection locked="0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 quotePrefix="1">
      <alignment horizontal="left" vertical="top"/>
    </xf>
    <xf numFmtId="3" fontId="7" fillId="0" borderId="0" xfId="15" applyNumberFormat="1" applyFont="1" applyFill="1" applyAlignment="1">
      <alignment horizontal="left"/>
    </xf>
    <xf numFmtId="0" fontId="8" fillId="0" borderId="0" xfId="0" applyFont="1" applyFill="1" applyAlignment="1" applyProtection="1">
      <alignment horizontal="centerContinuous" vertical="center"/>
      <protection locked="0"/>
    </xf>
    <xf numFmtId="0" fontId="8" fillId="0" borderId="0" xfId="0" applyFont="1" applyFill="1" applyAlignment="1">
      <alignment horizontal="centerContinuous" vertical="center"/>
    </xf>
    <xf numFmtId="0" fontId="8" fillId="0" borderId="6" xfId="0" applyFont="1" applyFill="1" applyBorder="1" applyAlignment="1" quotePrefix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7" fillId="0" borderId="0" xfId="15" applyNumberFormat="1" applyFont="1" applyFill="1" applyAlignment="1">
      <alignment horizontal="centerContinuous" vertical="center"/>
    </xf>
    <xf numFmtId="0" fontId="7" fillId="0" borderId="0" xfId="0" applyFont="1" applyAlignment="1">
      <alignment horizontal="left" vertical="top" wrapText="1"/>
    </xf>
    <xf numFmtId="2" fontId="7" fillId="0" borderId="0" xfId="0" applyNumberFormat="1" applyFont="1" applyAlignment="1">
      <alignment horizontal="left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7" fontId="7" fillId="0" borderId="2" xfId="26" applyNumberFormat="1" applyFont="1" applyFill="1" applyBorder="1" applyAlignment="1" applyProtection="1">
      <alignment/>
      <protection locked="0"/>
    </xf>
    <xf numFmtId="7" fontId="7" fillId="0" borderId="0" xfId="26" applyNumberFormat="1" applyFont="1" applyFill="1" applyAlignment="1" applyProtection="1">
      <alignment/>
      <protection locked="0"/>
    </xf>
    <xf numFmtId="5" fontId="7" fillId="0" borderId="0" xfId="26" applyNumberFormat="1" applyFont="1" applyFill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/>
    </xf>
    <xf numFmtId="0" fontId="8" fillId="0" borderId="0" xfId="0" applyFont="1" applyFill="1" applyBorder="1" applyAlignment="1" applyProtection="1">
      <alignment horizontal="centerContinuous"/>
      <protection locked="0"/>
    </xf>
    <xf numFmtId="18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fill"/>
    </xf>
    <xf numFmtId="10" fontId="7" fillId="0" borderId="0" xfId="50" applyNumberFormat="1" applyFont="1" applyFill="1" applyBorder="1" applyAlignment="1" applyProtection="1">
      <alignment/>
      <protection locked="0"/>
    </xf>
    <xf numFmtId="41" fontId="7" fillId="0" borderId="3" xfId="26" applyNumberFormat="1" applyFont="1" applyFill="1" applyBorder="1" applyAlignment="1" applyProtection="1">
      <alignment/>
      <protection locked="0"/>
    </xf>
    <xf numFmtId="0" fontId="8" fillId="0" borderId="6" xfId="0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right"/>
    </xf>
    <xf numFmtId="0" fontId="7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 vertical="center" wrapText="1"/>
    </xf>
  </cellXfs>
  <cellStyles count="39">
    <cellStyle name="Normal" xfId="0"/>
    <cellStyle name="Comma" xfId="15"/>
    <cellStyle name="Comma [0]" xfId="16"/>
    <cellStyle name="Comma [0]_Book3" xfId="17"/>
    <cellStyle name="Comma [0]_GRC Unit Cost 2003 to 2001" xfId="18"/>
    <cellStyle name="Comma [0]_pres.1" xfId="19"/>
    <cellStyle name="Comma [0]_Unit Cost Gas 2003 to 2001" xfId="20"/>
    <cellStyle name="Comma_Book3" xfId="21"/>
    <cellStyle name="Comma_GRC Unit Cost 2003 to 2001" xfId="22"/>
    <cellStyle name="Comma_model" xfId="23"/>
    <cellStyle name="Comma_pres.1" xfId="24"/>
    <cellStyle name="Comma_Unit Cost Gas 2003 to 2001" xfId="25"/>
    <cellStyle name="Currency" xfId="26"/>
    <cellStyle name="Currency [0]" xfId="27"/>
    <cellStyle name="Currency [0]_Book3" xfId="28"/>
    <cellStyle name="Currency [0]_GRC Unit Cost 2003 to 2001" xfId="29"/>
    <cellStyle name="Currency [0]_pres.1" xfId="30"/>
    <cellStyle name="Currency [0]_Unit Cost Gas 2003 to 2001" xfId="31"/>
    <cellStyle name="Currency_Book3" xfId="32"/>
    <cellStyle name="Currency_model" xfId="33"/>
    <cellStyle name="Currency_Unit Cost Gas 2003 to 2001" xfId="34"/>
    <cellStyle name="Heading1" xfId="35"/>
    <cellStyle name="Heading2" xfId="36"/>
    <cellStyle name="Normal_60010000" xfId="37"/>
    <cellStyle name="Normal_60012000" xfId="38"/>
    <cellStyle name="Normal_60013000" xfId="39"/>
    <cellStyle name="Normal_60014000" xfId="40"/>
    <cellStyle name="Normal_69980040" xfId="41"/>
    <cellStyle name="Normal_69990070" xfId="42"/>
    <cellStyle name="Normal_BASECOST" xfId="43"/>
    <cellStyle name="Normal_Book3" xfId="44"/>
    <cellStyle name="Normal_GRC Unit Cost 2003 to 2001" xfId="45"/>
    <cellStyle name="Normal_model" xfId="46"/>
    <cellStyle name="Normal_pres.1" xfId="47"/>
    <cellStyle name="Normal_RESCOST" xfId="48"/>
    <cellStyle name="Normal_Unit Cost Gas 2003 to 2001" xfId="49"/>
    <cellStyle name="Percent" xfId="50"/>
    <cellStyle name="StmtTtl1" xfId="51"/>
    <cellStyle name="StmtTtl2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6372225" y="485775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0"/>
  <sheetViews>
    <sheetView workbookViewId="0" topLeftCell="A1">
      <selection activeCell="A1" sqref="A1"/>
    </sheetView>
  </sheetViews>
  <sheetFormatPr defaultColWidth="9.33203125" defaultRowHeight="10.5"/>
  <cols>
    <col min="1" max="1" width="12.5" style="209" bestFit="1" customWidth="1"/>
    <col min="2" max="2" width="1.83203125" style="209" customWidth="1"/>
    <col min="3" max="3" width="22.83203125" style="209" customWidth="1"/>
    <col min="4" max="4" width="1.83203125" style="209" customWidth="1"/>
    <col min="5" max="5" width="14.66015625" style="209" customWidth="1"/>
    <col min="6" max="6" width="1.83203125" style="209" customWidth="1"/>
    <col min="7" max="7" width="41.5" style="209" customWidth="1"/>
    <col min="8" max="8" width="1.83203125" style="209" customWidth="1"/>
    <col min="9" max="9" width="23.16015625" style="209" bestFit="1" customWidth="1"/>
    <col min="10" max="10" width="1.83203125" style="209" customWidth="1"/>
    <col min="11" max="11" width="14.33203125" style="209" customWidth="1"/>
    <col min="12" max="16384" width="9.33203125" style="209" customWidth="1"/>
  </cols>
  <sheetData>
    <row r="3" spans="1:11" ht="12.75">
      <c r="A3" s="208" t="s">
        <v>132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12.75">
      <c r="A4" s="208" t="s">
        <v>141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1" ht="12.75">
      <c r="A5" s="208" t="s">
        <v>142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</row>
    <row r="6" spans="1:11" ht="12.75">
      <c r="A6" s="208" t="s">
        <v>143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9" spans="1:11" ht="12.75">
      <c r="A9" s="211" t="s">
        <v>144</v>
      </c>
      <c r="B9" s="210"/>
      <c r="C9" s="210"/>
      <c r="D9" s="210"/>
      <c r="E9" s="211" t="s">
        <v>145</v>
      </c>
      <c r="F9" s="210"/>
      <c r="G9" s="210"/>
      <c r="H9" s="210"/>
      <c r="I9" s="211" t="s">
        <v>146</v>
      </c>
      <c r="J9" s="210"/>
      <c r="K9" s="210"/>
    </row>
    <row r="10" spans="1:11" ht="12.75">
      <c r="A10" s="212" t="s">
        <v>147</v>
      </c>
      <c r="B10" s="212"/>
      <c r="C10" s="212" t="s">
        <v>148</v>
      </c>
      <c r="D10" s="212"/>
      <c r="E10" s="212" t="s">
        <v>149</v>
      </c>
      <c r="F10" s="212"/>
      <c r="G10" s="212" t="s">
        <v>150</v>
      </c>
      <c r="H10" s="212"/>
      <c r="I10" s="212" t="s">
        <v>151</v>
      </c>
      <c r="J10" s="212"/>
      <c r="K10" s="212" t="s">
        <v>152</v>
      </c>
    </row>
    <row r="12" spans="1:11" ht="12.75">
      <c r="A12" s="213" t="s">
        <v>159</v>
      </c>
      <c r="B12" s="213"/>
      <c r="C12" s="213" t="s">
        <v>153</v>
      </c>
      <c r="D12" s="213"/>
      <c r="E12" s="214"/>
      <c r="F12" s="213"/>
      <c r="G12" s="215" t="s">
        <v>154</v>
      </c>
      <c r="H12" s="213"/>
      <c r="I12" s="213" t="s">
        <v>153</v>
      </c>
      <c r="J12" s="213"/>
      <c r="K12" s="213"/>
    </row>
    <row r="13" spans="1:11" ht="18" customHeight="1">
      <c r="A13" s="213"/>
      <c r="B13" s="213"/>
      <c r="C13" s="215" t="s">
        <v>156</v>
      </c>
      <c r="D13" s="213"/>
      <c r="E13" s="213"/>
      <c r="F13" s="213"/>
      <c r="G13" s="215" t="s">
        <v>155</v>
      </c>
      <c r="H13" s="213"/>
      <c r="I13" s="213" t="s">
        <v>156</v>
      </c>
      <c r="J13" s="213"/>
      <c r="K13" s="215"/>
    </row>
    <row r="14" spans="1:11" ht="26.25">
      <c r="A14" s="213" t="s">
        <v>159</v>
      </c>
      <c r="B14" s="213"/>
      <c r="C14" s="226">
        <v>2.04</v>
      </c>
      <c r="D14" s="213"/>
      <c r="E14" s="214"/>
      <c r="F14" s="213"/>
      <c r="G14" s="215" t="s">
        <v>160</v>
      </c>
      <c r="H14" s="213"/>
      <c r="I14" s="214">
        <v>2.04</v>
      </c>
      <c r="J14" s="213"/>
      <c r="K14" s="215"/>
    </row>
    <row r="15" spans="1:11" ht="26.25">
      <c r="A15" s="213" t="s">
        <v>159</v>
      </c>
      <c r="B15" s="213"/>
      <c r="C15" s="227">
        <v>4</v>
      </c>
      <c r="D15" s="213"/>
      <c r="E15" s="214"/>
      <c r="F15" s="213"/>
      <c r="G15" s="215" t="s">
        <v>161</v>
      </c>
      <c r="H15" s="213"/>
      <c r="I15" s="227">
        <v>4</v>
      </c>
      <c r="J15" s="213"/>
      <c r="K15" s="215"/>
    </row>
    <row r="16" spans="1:11" ht="26.25">
      <c r="A16" s="213" t="s">
        <v>159</v>
      </c>
      <c r="B16" s="213"/>
      <c r="C16" s="227">
        <v>4.03</v>
      </c>
      <c r="D16" s="213"/>
      <c r="E16" s="214"/>
      <c r="F16" s="213"/>
      <c r="G16" s="215" t="s">
        <v>162</v>
      </c>
      <c r="H16" s="213"/>
      <c r="I16" s="214">
        <v>4.03</v>
      </c>
      <c r="J16" s="213"/>
      <c r="K16" s="215"/>
    </row>
    <row r="17" spans="1:11" ht="26.25">
      <c r="A17" s="213"/>
      <c r="B17" s="213"/>
      <c r="C17" s="214" t="s">
        <v>163</v>
      </c>
      <c r="D17" s="213"/>
      <c r="E17" s="214"/>
      <c r="F17" s="213"/>
      <c r="G17" s="215" t="s">
        <v>164</v>
      </c>
      <c r="H17" s="213"/>
      <c r="I17" s="214" t="s">
        <v>163</v>
      </c>
      <c r="J17" s="213"/>
      <c r="K17" s="215"/>
    </row>
    <row r="18" spans="1:11" ht="12.75">
      <c r="A18" s="213"/>
      <c r="B18" s="213"/>
      <c r="C18" s="213"/>
      <c r="D18" s="213"/>
      <c r="E18" s="214"/>
      <c r="F18" s="213"/>
      <c r="G18" s="215"/>
      <c r="H18" s="213"/>
      <c r="I18" s="214"/>
      <c r="J18" s="213"/>
      <c r="K18" s="215"/>
    </row>
    <row r="19" spans="1:11" ht="12.75">
      <c r="A19" s="213"/>
      <c r="B19" s="213"/>
      <c r="C19" s="213"/>
      <c r="D19" s="213"/>
      <c r="E19" s="214"/>
      <c r="F19" s="213"/>
      <c r="G19" s="215"/>
      <c r="H19" s="213"/>
      <c r="I19" s="214"/>
      <c r="J19" s="213"/>
      <c r="K19" s="215"/>
    </row>
    <row r="20" spans="1:11" ht="12.75">
      <c r="A20" s="213"/>
      <c r="B20" s="213"/>
      <c r="C20" s="213"/>
      <c r="D20" s="213"/>
      <c r="E20" s="214"/>
      <c r="F20" s="213"/>
      <c r="G20" s="215"/>
      <c r="H20" s="213"/>
      <c r="I20" s="214"/>
      <c r="J20" s="213"/>
      <c r="K20" s="215"/>
    </row>
    <row r="21" spans="1:11" s="228" customFormat="1" ht="12.75">
      <c r="A21" s="216"/>
      <c r="B21" s="216"/>
      <c r="C21" s="216"/>
      <c r="D21" s="216"/>
      <c r="E21" s="217"/>
      <c r="F21" s="216"/>
      <c r="G21" s="218"/>
      <c r="H21" s="216"/>
      <c r="I21" s="217"/>
      <c r="J21" s="216"/>
      <c r="K21" s="218"/>
    </row>
    <row r="22" spans="1:11" s="228" customFormat="1" ht="12.75">
      <c r="A22" s="216"/>
      <c r="B22" s="216"/>
      <c r="C22" s="216"/>
      <c r="D22" s="216"/>
      <c r="E22" s="217"/>
      <c r="F22" s="216"/>
      <c r="G22" s="218"/>
      <c r="H22" s="216"/>
      <c r="I22" s="217"/>
      <c r="J22" s="216"/>
      <c r="K22" s="218"/>
    </row>
    <row r="23" spans="1:11" s="228" customFormat="1" ht="12.75">
      <c r="A23" s="216"/>
      <c r="B23" s="216"/>
      <c r="C23" s="216"/>
      <c r="D23" s="216"/>
      <c r="E23" s="217"/>
      <c r="F23" s="216"/>
      <c r="G23" s="218"/>
      <c r="H23" s="216"/>
      <c r="I23" s="217"/>
      <c r="J23" s="216"/>
      <c r="K23" s="218"/>
    </row>
    <row r="24" spans="1:11" s="228" customFormat="1" ht="12.75">
      <c r="A24" s="216"/>
      <c r="B24" s="216"/>
      <c r="C24" s="216"/>
      <c r="D24" s="216"/>
      <c r="E24" s="217"/>
      <c r="F24" s="216"/>
      <c r="G24" s="218"/>
      <c r="H24" s="216"/>
      <c r="I24" s="217"/>
      <c r="J24" s="216"/>
      <c r="K24" s="218"/>
    </row>
    <row r="25" spans="1:11" s="228" customFormat="1" ht="12.75">
      <c r="A25" s="216"/>
      <c r="B25" s="216"/>
      <c r="C25" s="216"/>
      <c r="D25" s="216"/>
      <c r="E25" s="216"/>
      <c r="F25" s="216"/>
      <c r="G25" s="218"/>
      <c r="H25" s="216"/>
      <c r="I25" s="216"/>
      <c r="J25" s="216"/>
      <c r="K25" s="218"/>
    </row>
    <row r="26" spans="1:11" s="228" customFormat="1" ht="12.75">
      <c r="A26" s="216"/>
      <c r="B26" s="216"/>
      <c r="C26" s="216"/>
      <c r="D26" s="216"/>
      <c r="E26" s="216"/>
      <c r="F26" s="216"/>
      <c r="G26" s="218"/>
      <c r="H26" s="216"/>
      <c r="I26" s="216"/>
      <c r="J26" s="216"/>
      <c r="K26" s="218"/>
    </row>
    <row r="27" spans="1:11" s="228" customFormat="1" ht="12.75">
      <c r="A27" s="216"/>
      <c r="B27" s="216"/>
      <c r="C27" s="217"/>
      <c r="D27" s="216"/>
      <c r="E27" s="216"/>
      <c r="F27" s="216"/>
      <c r="G27" s="218"/>
      <c r="H27" s="216"/>
      <c r="I27" s="216"/>
      <c r="J27" s="216"/>
      <c r="K27" s="216"/>
    </row>
    <row r="28" spans="1:11" s="228" customFormat="1" ht="12.75">
      <c r="A28" s="216"/>
      <c r="B28" s="216"/>
      <c r="C28" s="217"/>
      <c r="D28" s="216"/>
      <c r="E28" s="217"/>
      <c r="F28" s="216"/>
      <c r="G28" s="218"/>
      <c r="H28" s="216"/>
      <c r="I28" s="217"/>
      <c r="J28" s="216"/>
      <c r="K28" s="216"/>
    </row>
    <row r="29" spans="1:11" s="228" customFormat="1" ht="12.75">
      <c r="A29" s="216"/>
      <c r="B29" s="216"/>
      <c r="C29" s="216"/>
      <c r="D29" s="216"/>
      <c r="E29" s="216"/>
      <c r="F29" s="216"/>
      <c r="G29" s="218"/>
      <c r="H29" s="216"/>
      <c r="I29" s="216"/>
      <c r="J29" s="216"/>
      <c r="K29" s="218"/>
    </row>
    <row r="30" spans="1:11" s="228" customFormat="1" ht="12.75">
      <c r="A30" s="216"/>
      <c r="B30" s="216"/>
      <c r="C30" s="216"/>
      <c r="D30" s="216"/>
      <c r="E30" s="216"/>
      <c r="F30" s="216"/>
      <c r="G30" s="218"/>
      <c r="H30" s="216"/>
      <c r="I30" s="216"/>
      <c r="J30" s="216"/>
      <c r="K30" s="218"/>
    </row>
    <row r="31" spans="1:11" s="228" customFormat="1" ht="12.75">
      <c r="A31" s="216"/>
      <c r="B31" s="216"/>
      <c r="C31" s="217"/>
      <c r="D31" s="216"/>
      <c r="E31" s="216"/>
      <c r="F31" s="216"/>
      <c r="G31" s="218"/>
      <c r="H31" s="216"/>
      <c r="I31" s="216"/>
      <c r="J31" s="216"/>
      <c r="K31" s="216"/>
    </row>
    <row r="32" spans="1:11" s="228" customFormat="1" ht="12.75">
      <c r="A32" s="216"/>
      <c r="B32" s="216"/>
      <c r="C32" s="216"/>
      <c r="D32" s="216"/>
      <c r="E32" s="216"/>
      <c r="F32" s="216"/>
      <c r="G32" s="218"/>
      <c r="H32" s="216"/>
      <c r="I32" s="216"/>
      <c r="J32" s="216"/>
      <c r="K32" s="218"/>
    </row>
    <row r="33" spans="1:11" s="228" customFormat="1" ht="12.75">
      <c r="A33" s="216"/>
      <c r="B33" s="216"/>
      <c r="C33" s="216"/>
      <c r="D33" s="216"/>
      <c r="E33" s="216"/>
      <c r="F33" s="216"/>
      <c r="G33" s="218"/>
      <c r="H33" s="216"/>
      <c r="I33" s="216"/>
      <c r="J33" s="216"/>
      <c r="K33" s="218"/>
    </row>
    <row r="34" spans="1:11" s="228" customFormat="1" ht="12.75">
      <c r="A34" s="216"/>
      <c r="B34" s="216"/>
      <c r="C34" s="217"/>
      <c r="D34" s="216"/>
      <c r="E34" s="217"/>
      <c r="F34" s="216"/>
      <c r="G34" s="218"/>
      <c r="H34" s="216"/>
      <c r="I34" s="217"/>
      <c r="J34" s="216"/>
      <c r="K34" s="216"/>
    </row>
    <row r="35" spans="1:11" s="228" customFormat="1" ht="12.75">
      <c r="A35" s="216"/>
      <c r="B35" s="216"/>
      <c r="C35" s="217"/>
      <c r="D35" s="216"/>
      <c r="E35" s="217"/>
      <c r="F35" s="216"/>
      <c r="G35" s="218"/>
      <c r="H35" s="216"/>
      <c r="I35" s="244"/>
      <c r="J35" s="216"/>
      <c r="K35" s="216"/>
    </row>
    <row r="36" spans="1:11" s="228" customFormat="1" ht="12.75">
      <c r="A36" s="216"/>
      <c r="B36" s="216"/>
      <c r="C36" s="217"/>
      <c r="D36" s="216"/>
      <c r="E36" s="217"/>
      <c r="F36" s="216"/>
      <c r="G36" s="218"/>
      <c r="H36" s="216"/>
      <c r="I36" s="244"/>
      <c r="J36" s="216"/>
      <c r="K36" s="216"/>
    </row>
    <row r="37" spans="1:11" s="228" customFormat="1" ht="12.75">
      <c r="A37" s="216"/>
      <c r="B37" s="216"/>
      <c r="C37" s="217"/>
      <c r="D37" s="216"/>
      <c r="E37" s="217"/>
      <c r="F37" s="216"/>
      <c r="G37" s="218"/>
      <c r="H37" s="216"/>
      <c r="I37" s="244"/>
      <c r="J37" s="216"/>
      <c r="K37" s="216"/>
    </row>
    <row r="38" spans="1:11" s="228" customFormat="1" ht="12.75">
      <c r="A38" s="216"/>
      <c r="B38" s="216"/>
      <c r="C38" s="217"/>
      <c r="D38" s="216"/>
      <c r="E38" s="217"/>
      <c r="F38" s="216"/>
      <c r="G38" s="218"/>
      <c r="H38" s="216"/>
      <c r="I38" s="244"/>
      <c r="J38" s="216"/>
      <c r="K38" s="216"/>
    </row>
    <row r="39" spans="1:11" s="228" customFormat="1" ht="12.75">
      <c r="A39" s="216"/>
      <c r="B39" s="216"/>
      <c r="C39" s="217"/>
      <c r="D39" s="216"/>
      <c r="E39" s="219"/>
      <c r="F39" s="216"/>
      <c r="G39" s="218"/>
      <c r="H39" s="216"/>
      <c r="I39" s="244"/>
      <c r="J39" s="216"/>
      <c r="K39" s="216"/>
    </row>
    <row r="40" spans="1:11" s="228" customFormat="1" ht="12.75">
      <c r="A40" s="216"/>
      <c r="B40" s="216"/>
      <c r="C40" s="216"/>
      <c r="D40" s="216"/>
      <c r="E40" s="216"/>
      <c r="F40" s="216"/>
      <c r="G40" s="218"/>
      <c r="H40" s="216"/>
      <c r="I40" s="216"/>
      <c r="J40" s="216"/>
      <c r="K40" s="218"/>
    </row>
    <row r="41" spans="1:11" s="228" customFormat="1" ht="12.75">
      <c r="A41" s="216"/>
      <c r="B41" s="216"/>
      <c r="C41" s="216"/>
      <c r="D41" s="216"/>
      <c r="E41" s="216"/>
      <c r="F41" s="216"/>
      <c r="G41" s="218"/>
      <c r="H41" s="216"/>
      <c r="I41" s="216"/>
      <c r="J41" s="216"/>
      <c r="K41" s="218"/>
    </row>
    <row r="42" spans="3:9" s="216" customFormat="1" ht="12.75">
      <c r="C42" s="217"/>
      <c r="E42" s="217"/>
      <c r="I42" s="218"/>
    </row>
    <row r="43" spans="3:9" s="228" customFormat="1" ht="12.75">
      <c r="C43" s="229"/>
      <c r="E43" s="229"/>
      <c r="I43" s="229"/>
    </row>
    <row r="44" spans="3:9" s="228" customFormat="1" ht="12.75">
      <c r="C44" s="229"/>
      <c r="E44" s="229"/>
      <c r="I44" s="229"/>
    </row>
    <row r="45" s="228" customFormat="1" ht="12.75"/>
    <row r="46" spans="1:11" s="228" customFormat="1" ht="12.75">
      <c r="A46" s="216"/>
      <c r="B46" s="216"/>
      <c r="C46" s="216"/>
      <c r="D46" s="216"/>
      <c r="E46" s="216"/>
      <c r="F46" s="216"/>
      <c r="G46" s="218"/>
      <c r="H46" s="216"/>
      <c r="I46" s="216"/>
      <c r="J46" s="216"/>
      <c r="K46" s="218"/>
    </row>
    <row r="47" spans="3:9" s="228" customFormat="1" ht="12.75">
      <c r="C47" s="229"/>
      <c r="E47" s="229"/>
      <c r="G47" s="218"/>
      <c r="I47" s="229"/>
    </row>
    <row r="48" spans="3:9" s="228" customFormat="1" ht="12.75">
      <c r="C48" s="229"/>
      <c r="E48" s="229"/>
      <c r="G48" s="218"/>
      <c r="I48" s="229"/>
    </row>
    <row r="49" spans="5:9" s="228" customFormat="1" ht="12.75">
      <c r="E49" s="229"/>
      <c r="I49" s="229"/>
    </row>
    <row r="50" spans="1:11" s="228" customFormat="1" ht="12.75">
      <c r="A50" s="216"/>
      <c r="B50" s="216"/>
      <c r="C50" s="216"/>
      <c r="D50" s="216"/>
      <c r="E50" s="216"/>
      <c r="F50" s="216"/>
      <c r="G50" s="218"/>
      <c r="H50" s="216"/>
      <c r="I50" s="216"/>
      <c r="J50" s="216"/>
      <c r="K50" s="218"/>
    </row>
    <row r="51" spans="1:11" s="228" customFormat="1" ht="12.75">
      <c r="A51" s="216"/>
      <c r="B51" s="216"/>
      <c r="C51" s="217"/>
      <c r="D51" s="216"/>
      <c r="E51" s="216"/>
      <c r="F51" s="216"/>
      <c r="G51" s="218"/>
      <c r="H51" s="216"/>
      <c r="I51" s="217"/>
      <c r="J51" s="216"/>
      <c r="K51" s="218"/>
    </row>
    <row r="52" spans="1:11" s="228" customFormat="1" ht="12.75">
      <c r="A52" s="216"/>
      <c r="B52" s="216"/>
      <c r="C52" s="217"/>
      <c r="D52" s="216"/>
      <c r="E52" s="217"/>
      <c r="F52" s="216"/>
      <c r="G52" s="218"/>
      <c r="H52" s="216"/>
      <c r="I52" s="217"/>
      <c r="J52" s="216"/>
      <c r="K52" s="218"/>
    </row>
    <row r="53" spans="5:9" s="228" customFormat="1" ht="12.75">
      <c r="E53" s="229"/>
      <c r="I53" s="229"/>
    </row>
    <row r="54" spans="1:11" s="228" customFormat="1" ht="12.75">
      <c r="A54" s="216"/>
      <c r="B54" s="216"/>
      <c r="C54" s="216"/>
      <c r="D54" s="216"/>
      <c r="E54" s="216"/>
      <c r="F54" s="216"/>
      <c r="G54" s="218"/>
      <c r="H54" s="216"/>
      <c r="I54" s="216"/>
      <c r="J54" s="216"/>
      <c r="K54" s="218"/>
    </row>
    <row r="55" spans="1:11" s="228" customFormat="1" ht="12.75">
      <c r="A55" s="216"/>
      <c r="B55" s="216"/>
      <c r="C55" s="217"/>
      <c r="D55" s="216"/>
      <c r="E55" s="217"/>
      <c r="F55" s="216"/>
      <c r="G55" s="218"/>
      <c r="H55" s="216"/>
      <c r="I55" s="218"/>
      <c r="J55" s="216"/>
      <c r="K55" s="218"/>
    </row>
    <row r="56" spans="1:11" s="228" customFormat="1" ht="12.75">
      <c r="A56" s="216"/>
      <c r="B56" s="216"/>
      <c r="C56" s="217"/>
      <c r="D56" s="216"/>
      <c r="E56" s="217"/>
      <c r="F56" s="216"/>
      <c r="G56" s="218"/>
      <c r="H56" s="216"/>
      <c r="I56" s="217"/>
      <c r="J56" s="216"/>
      <c r="K56" s="218"/>
    </row>
    <row r="57" spans="3:9" s="228" customFormat="1" ht="12.75">
      <c r="C57" s="229"/>
      <c r="E57" s="229"/>
      <c r="I57" s="229"/>
    </row>
    <row r="58" spans="3:9" s="228" customFormat="1" ht="12.75">
      <c r="C58" s="229"/>
      <c r="E58" s="229"/>
      <c r="I58" s="229"/>
    </row>
    <row r="59" spans="1:11" s="228" customFormat="1" ht="12.75">
      <c r="A59" s="216"/>
      <c r="B59" s="216"/>
      <c r="C59" s="216"/>
      <c r="D59" s="216"/>
      <c r="E59" s="217"/>
      <c r="F59" s="216"/>
      <c r="G59" s="218"/>
      <c r="H59" s="216"/>
      <c r="I59" s="217"/>
      <c r="J59" s="216"/>
      <c r="K59" s="218"/>
    </row>
    <row r="60" spans="1:11" s="228" customFormat="1" ht="12.75">
      <c r="A60" s="216"/>
      <c r="B60" s="216"/>
      <c r="C60" s="216"/>
      <c r="D60" s="216"/>
      <c r="E60" s="217"/>
      <c r="F60" s="216"/>
      <c r="G60" s="218"/>
      <c r="H60" s="216"/>
      <c r="I60" s="217"/>
      <c r="J60" s="216"/>
      <c r="K60" s="218"/>
    </row>
    <row r="61" spans="1:11" s="228" customFormat="1" ht="12.75">
      <c r="A61" s="216"/>
      <c r="B61" s="216"/>
      <c r="C61" s="216"/>
      <c r="D61" s="216"/>
      <c r="E61" s="216"/>
      <c r="F61" s="216"/>
      <c r="G61" s="218"/>
      <c r="H61" s="216"/>
      <c r="I61" s="216"/>
      <c r="J61" s="216"/>
      <c r="K61" s="218"/>
    </row>
    <row r="62" spans="3:9" s="228" customFormat="1" ht="12.75">
      <c r="C62" s="229"/>
      <c r="E62" s="229"/>
      <c r="I62" s="229"/>
    </row>
    <row r="63" spans="5:9" s="228" customFormat="1" ht="12.75">
      <c r="E63" s="229"/>
      <c r="I63" s="229"/>
    </row>
    <row r="64" spans="5:9" s="228" customFormat="1" ht="12.75">
      <c r="E64" s="229"/>
      <c r="I64" s="229"/>
    </row>
    <row r="65" spans="5:9" s="228" customFormat="1" ht="12.75">
      <c r="E65" s="229"/>
      <c r="I65" s="229"/>
    </row>
    <row r="66" spans="5:9" s="228" customFormat="1" ht="12.75">
      <c r="E66" s="229"/>
      <c r="I66" s="229"/>
    </row>
    <row r="67" s="228" customFormat="1" ht="12.75"/>
    <row r="68" spans="1:11" s="228" customFormat="1" ht="12.75">
      <c r="A68" s="216"/>
      <c r="B68" s="216"/>
      <c r="C68" s="216"/>
      <c r="D68" s="216"/>
      <c r="E68" s="216"/>
      <c r="F68" s="216"/>
      <c r="G68" s="218"/>
      <c r="H68" s="216"/>
      <c r="I68" s="216"/>
      <c r="J68" s="216"/>
      <c r="K68" s="218"/>
    </row>
    <row r="69" spans="3:9" s="228" customFormat="1" ht="12.75">
      <c r="C69" s="230"/>
      <c r="E69" s="229"/>
      <c r="I69" s="229"/>
    </row>
    <row r="70" spans="5:9" s="228" customFormat="1" ht="12.75">
      <c r="E70" s="229"/>
      <c r="I70" s="229"/>
    </row>
    <row r="71" spans="5:9" s="228" customFormat="1" ht="12.75">
      <c r="E71" s="229"/>
      <c r="I71" s="229"/>
    </row>
    <row r="72" spans="5:9" s="228" customFormat="1" ht="12.75">
      <c r="E72" s="229"/>
      <c r="I72" s="229"/>
    </row>
    <row r="73" spans="5:9" s="228" customFormat="1" ht="12.75">
      <c r="E73" s="229"/>
      <c r="I73" s="229"/>
    </row>
    <row r="74" spans="1:11" s="228" customFormat="1" ht="12.75">
      <c r="A74" s="216"/>
      <c r="B74" s="216"/>
      <c r="C74" s="217"/>
      <c r="D74" s="216"/>
      <c r="E74" s="217"/>
      <c r="F74" s="216"/>
      <c r="G74" s="218"/>
      <c r="H74" s="216"/>
      <c r="I74" s="217"/>
      <c r="J74" s="216"/>
      <c r="K74" s="216"/>
    </row>
    <row r="75" spans="5:9" s="228" customFormat="1" ht="12.75">
      <c r="E75" s="229"/>
      <c r="I75" s="229"/>
    </row>
    <row r="76" spans="5:9" s="228" customFormat="1" ht="12.75">
      <c r="E76" s="229"/>
      <c r="I76" s="229"/>
    </row>
    <row r="77" spans="1:11" s="228" customFormat="1" ht="12.75">
      <c r="A77" s="216"/>
      <c r="B77" s="216"/>
      <c r="C77" s="217"/>
      <c r="D77" s="216"/>
      <c r="E77" s="217"/>
      <c r="F77" s="216"/>
      <c r="G77" s="218"/>
      <c r="H77" s="216"/>
      <c r="I77" s="217"/>
      <c r="J77" s="216"/>
      <c r="K77" s="216"/>
    </row>
    <row r="78" spans="1:11" s="228" customFormat="1" ht="12.75" customHeight="1">
      <c r="A78" s="216"/>
      <c r="B78" s="216"/>
      <c r="C78" s="217"/>
      <c r="D78" s="216"/>
      <c r="E78" s="217"/>
      <c r="F78" s="216"/>
      <c r="G78" s="218"/>
      <c r="H78" s="216"/>
      <c r="I78" s="217"/>
      <c r="J78" s="216"/>
      <c r="K78" s="216"/>
    </row>
    <row r="79" spans="1:11" s="228" customFormat="1" ht="12.75">
      <c r="A79" s="216"/>
      <c r="B79" s="216"/>
      <c r="C79" s="217"/>
      <c r="D79" s="216"/>
      <c r="E79" s="217"/>
      <c r="F79" s="216"/>
      <c r="G79" s="218"/>
      <c r="H79" s="216"/>
      <c r="I79" s="217"/>
      <c r="J79" s="216"/>
      <c r="K79" s="216"/>
    </row>
    <row r="80" s="228" customFormat="1" ht="12.75"/>
    <row r="81" spans="1:11" s="228" customFormat="1" ht="12.75">
      <c r="A81" s="216"/>
      <c r="B81" s="216"/>
      <c r="C81" s="216"/>
      <c r="D81" s="216"/>
      <c r="E81" s="216"/>
      <c r="F81" s="216"/>
      <c r="G81" s="218"/>
      <c r="H81" s="216"/>
      <c r="I81" s="216"/>
      <c r="J81" s="216"/>
      <c r="K81" s="218"/>
    </row>
    <row r="82" spans="3:9" s="228" customFormat="1" ht="12.75">
      <c r="C82" s="229"/>
      <c r="E82" s="229"/>
      <c r="I82" s="229"/>
    </row>
    <row r="83" spans="5:9" s="228" customFormat="1" ht="12.75">
      <c r="E83" s="229"/>
      <c r="G83" s="218"/>
      <c r="I83" s="229"/>
    </row>
    <row r="84" spans="5:9" s="228" customFormat="1" ht="12.75">
      <c r="E84" s="229"/>
      <c r="G84" s="218"/>
      <c r="I84" s="229"/>
    </row>
    <row r="85" spans="5:9" s="228" customFormat="1" ht="12.75">
      <c r="E85" s="229"/>
      <c r="G85" s="218"/>
      <c r="I85" s="229"/>
    </row>
    <row r="86" spans="5:9" s="228" customFormat="1" ht="12.75">
      <c r="E86" s="229"/>
      <c r="G86" s="218"/>
      <c r="I86" s="229"/>
    </row>
    <row r="87" spans="1:11" s="228" customFormat="1" ht="12.75">
      <c r="A87" s="216"/>
      <c r="B87" s="216"/>
      <c r="C87" s="216"/>
      <c r="D87" s="216"/>
      <c r="E87" s="216"/>
      <c r="F87" s="216"/>
      <c r="G87" s="218"/>
      <c r="H87" s="216"/>
      <c r="I87" s="216"/>
      <c r="J87" s="216"/>
      <c r="K87" s="218"/>
    </row>
    <row r="88" spans="3:9" s="228" customFormat="1" ht="12.75">
      <c r="C88" s="229"/>
      <c r="E88" s="229"/>
      <c r="I88" s="229"/>
    </row>
    <row r="89" spans="5:9" s="228" customFormat="1" ht="12.75">
      <c r="E89" s="229"/>
      <c r="I89" s="229"/>
    </row>
    <row r="90" spans="5:9" s="228" customFormat="1" ht="12.75">
      <c r="E90" s="229"/>
      <c r="I90" s="229"/>
    </row>
    <row r="91" spans="1:11" s="228" customFormat="1" ht="12.75">
      <c r="A91" s="216"/>
      <c r="B91" s="216"/>
      <c r="C91" s="216"/>
      <c r="D91" s="216"/>
      <c r="E91" s="216"/>
      <c r="F91" s="216"/>
      <c r="G91" s="218"/>
      <c r="H91" s="216"/>
      <c r="I91" s="216"/>
      <c r="J91" s="216"/>
      <c r="K91" s="218"/>
    </row>
    <row r="92" spans="3:9" s="228" customFormat="1" ht="12.75">
      <c r="C92" s="229"/>
      <c r="E92" s="229"/>
      <c r="I92" s="229"/>
    </row>
    <row r="93" spans="5:9" s="228" customFormat="1" ht="12.75">
      <c r="E93" s="229"/>
      <c r="I93" s="229"/>
    </row>
    <row r="94" spans="1:11" s="228" customFormat="1" ht="12.75">
      <c r="A94" s="216"/>
      <c r="B94" s="216"/>
      <c r="C94" s="216"/>
      <c r="D94" s="216"/>
      <c r="E94" s="216"/>
      <c r="F94" s="216"/>
      <c r="G94" s="218"/>
      <c r="H94" s="216"/>
      <c r="I94" s="216"/>
      <c r="J94" s="216"/>
      <c r="K94" s="218"/>
    </row>
    <row r="95" spans="3:9" s="228" customFormat="1" ht="12.75">
      <c r="C95" s="229"/>
      <c r="E95" s="229"/>
      <c r="I95" s="229"/>
    </row>
    <row r="96" spans="3:9" s="228" customFormat="1" ht="12.75">
      <c r="C96" s="229"/>
      <c r="E96" s="229"/>
      <c r="I96" s="229"/>
    </row>
    <row r="97" spans="1:11" s="228" customFormat="1" ht="12.75">
      <c r="A97" s="216"/>
      <c r="B97" s="216"/>
      <c r="C97" s="216"/>
      <c r="D97" s="216"/>
      <c r="E97" s="216"/>
      <c r="F97" s="216"/>
      <c r="G97" s="218"/>
      <c r="H97" s="216"/>
      <c r="I97" s="216"/>
      <c r="J97" s="216"/>
      <c r="K97" s="218"/>
    </row>
    <row r="98" spans="3:9" s="228" customFormat="1" ht="12.75">
      <c r="C98" s="229"/>
      <c r="E98" s="229"/>
      <c r="I98" s="229"/>
    </row>
    <row r="99" spans="3:9" s="228" customFormat="1" ht="12.75">
      <c r="C99" s="229"/>
      <c r="E99" s="229"/>
      <c r="I99" s="229"/>
    </row>
    <row r="100" spans="3:9" s="228" customFormat="1" ht="12.75">
      <c r="C100" s="229"/>
      <c r="E100" s="229"/>
      <c r="I100" s="229"/>
    </row>
    <row r="101" spans="3:9" s="228" customFormat="1" ht="12.75">
      <c r="C101" s="229"/>
      <c r="E101" s="217"/>
      <c r="G101" s="218"/>
      <c r="I101" s="217"/>
    </row>
    <row r="102" spans="3:9" s="228" customFormat="1" ht="12.75">
      <c r="C102" s="229"/>
      <c r="E102" s="217"/>
      <c r="G102" s="218"/>
      <c r="I102" s="217"/>
    </row>
    <row r="103" spans="3:9" s="228" customFormat="1" ht="12.75">
      <c r="C103" s="229"/>
      <c r="E103" s="229"/>
      <c r="I103" s="229"/>
    </row>
    <row r="104" spans="1:11" s="228" customFormat="1" ht="25.5" customHeight="1">
      <c r="A104" s="216"/>
      <c r="B104" s="216"/>
      <c r="C104" s="217"/>
      <c r="D104" s="216"/>
      <c r="E104" s="217"/>
      <c r="F104" s="216"/>
      <c r="G104" s="218"/>
      <c r="H104" s="216"/>
      <c r="I104" s="217"/>
      <c r="J104" s="216"/>
      <c r="K104" s="245"/>
    </row>
    <row r="105" spans="1:11" s="228" customFormat="1" ht="12.75">
      <c r="A105" s="216"/>
      <c r="B105" s="216"/>
      <c r="C105" s="217"/>
      <c r="D105" s="216"/>
      <c r="E105" s="217"/>
      <c r="F105" s="216"/>
      <c r="G105" s="218"/>
      <c r="H105" s="216"/>
      <c r="I105" s="217"/>
      <c r="J105" s="216"/>
      <c r="K105" s="245"/>
    </row>
    <row r="106" spans="1:11" s="228" customFormat="1" ht="12.75">
      <c r="A106" s="216"/>
      <c r="B106" s="216"/>
      <c r="C106" s="217"/>
      <c r="D106" s="216"/>
      <c r="E106" s="217"/>
      <c r="F106" s="216"/>
      <c r="G106" s="218"/>
      <c r="H106" s="216"/>
      <c r="I106" s="217"/>
      <c r="J106" s="216"/>
      <c r="K106" s="245"/>
    </row>
    <row r="107" spans="1:11" s="228" customFormat="1" ht="12.75">
      <c r="A107" s="216"/>
      <c r="B107" s="216"/>
      <c r="C107" s="217"/>
      <c r="D107" s="216"/>
      <c r="E107" s="217"/>
      <c r="F107" s="216"/>
      <c r="G107" s="218"/>
      <c r="H107" s="216"/>
      <c r="I107" s="217"/>
      <c r="J107" s="216"/>
      <c r="K107" s="245"/>
    </row>
    <row r="108" spans="1:11" s="228" customFormat="1" ht="12.75">
      <c r="A108" s="216"/>
      <c r="B108" s="216"/>
      <c r="C108" s="217"/>
      <c r="D108" s="216"/>
      <c r="E108" s="217"/>
      <c r="F108" s="216"/>
      <c r="H108" s="216"/>
      <c r="I108" s="217"/>
      <c r="J108" s="216"/>
      <c r="K108" s="216"/>
    </row>
    <row r="109" s="228" customFormat="1" ht="12.75"/>
    <row r="110" spans="1:11" s="228" customFormat="1" ht="12.75">
      <c r="A110" s="216"/>
      <c r="B110" s="216"/>
      <c r="C110" s="216"/>
      <c r="D110" s="216"/>
      <c r="E110" s="216"/>
      <c r="F110" s="216"/>
      <c r="G110" s="218"/>
      <c r="H110" s="216"/>
      <c r="I110" s="216"/>
      <c r="J110" s="216"/>
      <c r="K110" s="218"/>
    </row>
    <row r="111" s="228" customFormat="1" ht="12.75"/>
    <row r="112" s="228" customFormat="1" ht="12.75"/>
    <row r="113" s="228" customFormat="1" ht="12.75"/>
    <row r="114" s="228" customFormat="1" ht="12.75"/>
    <row r="115" s="228" customFormat="1" ht="12.75"/>
    <row r="116" s="228" customFormat="1" ht="12.75"/>
    <row r="117" s="228" customFormat="1" ht="12.75"/>
    <row r="118" s="228" customFormat="1" ht="12.75"/>
    <row r="119" s="228" customFormat="1" ht="12.75"/>
    <row r="120" s="228" customFormat="1" ht="12.75"/>
    <row r="121" s="228" customFormat="1" ht="12.75"/>
    <row r="122" s="228" customFormat="1" ht="12.75"/>
    <row r="123" s="228" customFormat="1" ht="12.75"/>
    <row r="124" s="228" customFormat="1" ht="12.75"/>
    <row r="125" s="228" customFormat="1" ht="12.75"/>
    <row r="126" s="228" customFormat="1" ht="12.75"/>
    <row r="127" s="228" customFormat="1" ht="12.75"/>
    <row r="128" s="228" customFormat="1" ht="12.75"/>
    <row r="129" s="228" customFormat="1" ht="12.75"/>
    <row r="130" s="228" customFormat="1" ht="12.75"/>
    <row r="131" s="228" customFormat="1" ht="12.75"/>
    <row r="132" s="228" customFormat="1" ht="12.75"/>
    <row r="133" s="228" customFormat="1" ht="12.75"/>
    <row r="134" s="228" customFormat="1" ht="12.75"/>
    <row r="135" s="228" customFormat="1" ht="12.75"/>
    <row r="136" s="228" customFormat="1" ht="12.75"/>
    <row r="137" s="228" customFormat="1" ht="12.75"/>
    <row r="138" s="228" customFormat="1" ht="12.75"/>
    <row r="139" s="228" customFormat="1" ht="12.75"/>
    <row r="140" s="228" customFormat="1" ht="12.75"/>
    <row r="141" s="228" customFormat="1" ht="12.75"/>
    <row r="142" s="228" customFormat="1" ht="12.75"/>
    <row r="143" s="228" customFormat="1" ht="12.75"/>
    <row r="144" s="228" customFormat="1" ht="12.75"/>
    <row r="145" s="228" customFormat="1" ht="12.75"/>
    <row r="146" s="228" customFormat="1" ht="12.75"/>
    <row r="147" s="228" customFormat="1" ht="12.75"/>
    <row r="148" s="228" customFormat="1" ht="12.75"/>
    <row r="149" s="228" customFormat="1" ht="12.75"/>
    <row r="150" s="228" customFormat="1" ht="12.75"/>
    <row r="151" s="228" customFormat="1" ht="12.75"/>
    <row r="152" s="228" customFormat="1" ht="12.75"/>
    <row r="153" s="228" customFormat="1" ht="12.75"/>
    <row r="154" s="228" customFormat="1" ht="12.75"/>
    <row r="155" s="228" customFormat="1" ht="12.75"/>
    <row r="156" s="228" customFormat="1" ht="12.75"/>
    <row r="157" s="228" customFormat="1" ht="12.75"/>
    <row r="158" s="228" customFormat="1" ht="12.75"/>
    <row r="159" s="228" customFormat="1" ht="12.75"/>
    <row r="160" s="228" customFormat="1" ht="12.75"/>
    <row r="161" s="228" customFormat="1" ht="12.75"/>
    <row r="162" s="228" customFormat="1" ht="12.75"/>
    <row r="163" s="228" customFormat="1" ht="12.75"/>
    <row r="164" s="228" customFormat="1" ht="12.75"/>
    <row r="165" s="228" customFormat="1" ht="12.75"/>
    <row r="166" s="228" customFormat="1" ht="12.75"/>
    <row r="167" s="228" customFormat="1" ht="12.75"/>
    <row r="168" s="228" customFormat="1" ht="12.75"/>
    <row r="169" s="228" customFormat="1" ht="12.75"/>
    <row r="170" s="228" customFormat="1" ht="12.75"/>
    <row r="171" s="228" customFormat="1" ht="12.75"/>
    <row r="172" s="228" customFormat="1" ht="12.75"/>
    <row r="173" s="228" customFormat="1" ht="12.75"/>
    <row r="174" s="228" customFormat="1" ht="12.75"/>
    <row r="175" s="228" customFormat="1" ht="12.75"/>
    <row r="176" s="228" customFormat="1" ht="12.75"/>
    <row r="177" s="228" customFormat="1" ht="12.75"/>
    <row r="178" s="228" customFormat="1" ht="12.75"/>
    <row r="179" s="228" customFormat="1" ht="12.75"/>
    <row r="180" s="228" customFormat="1" ht="12.75"/>
    <row r="181" s="228" customFormat="1" ht="12.75"/>
    <row r="182" s="228" customFormat="1" ht="12.75"/>
    <row r="183" s="228" customFormat="1" ht="12.75"/>
    <row r="184" s="228" customFormat="1" ht="12.75"/>
    <row r="185" s="228" customFormat="1" ht="12.75"/>
    <row r="186" s="228" customFormat="1" ht="12.75"/>
    <row r="187" s="228" customFormat="1" ht="12.75"/>
    <row r="188" s="228" customFormat="1" ht="12.75"/>
    <row r="189" s="228" customFormat="1" ht="12.75"/>
    <row r="190" s="228" customFormat="1" ht="12.75"/>
    <row r="191" s="228" customFormat="1" ht="12.75"/>
    <row r="192" s="228" customFormat="1" ht="12.75"/>
    <row r="193" s="228" customFormat="1" ht="12.75"/>
    <row r="194" s="228" customFormat="1" ht="12.75"/>
    <row r="195" s="228" customFormat="1" ht="12.75"/>
    <row r="196" s="228" customFormat="1" ht="12.75"/>
    <row r="197" s="228" customFormat="1" ht="12.75"/>
    <row r="198" s="228" customFormat="1" ht="12.75"/>
    <row r="199" s="228" customFormat="1" ht="12.75"/>
    <row r="200" s="228" customFormat="1" ht="12.75"/>
    <row r="201" s="228" customFormat="1" ht="12.75"/>
    <row r="202" s="228" customFormat="1" ht="12.75"/>
    <row r="203" s="228" customFormat="1" ht="12.75"/>
    <row r="204" s="228" customFormat="1" ht="12.75"/>
    <row r="205" s="228" customFormat="1" ht="12.75"/>
    <row r="206" s="228" customFormat="1" ht="12.75"/>
    <row r="207" s="228" customFormat="1" ht="12.75"/>
    <row r="208" s="228" customFormat="1" ht="12.75"/>
    <row r="209" s="228" customFormat="1" ht="12.75"/>
    <row r="210" s="228" customFormat="1" ht="12.75"/>
    <row r="211" s="228" customFormat="1" ht="12.75"/>
    <row r="212" s="228" customFormat="1" ht="12.75"/>
    <row r="213" s="228" customFormat="1" ht="12.75"/>
    <row r="214" s="228" customFormat="1" ht="12.75"/>
    <row r="215" s="228" customFormat="1" ht="12.75"/>
    <row r="216" s="228" customFormat="1" ht="12.75"/>
    <row r="217" s="228" customFormat="1" ht="12.75"/>
    <row r="218" s="228" customFormat="1" ht="12.75"/>
    <row r="219" s="228" customFormat="1" ht="12.75"/>
    <row r="220" s="228" customFormat="1" ht="12.75"/>
    <row r="221" s="228" customFormat="1" ht="12.75"/>
    <row r="222" s="228" customFormat="1" ht="12.75"/>
    <row r="223" s="228" customFormat="1" ht="12.75"/>
    <row r="224" s="228" customFormat="1" ht="12.75"/>
    <row r="225" s="228" customFormat="1" ht="12.75"/>
    <row r="226" s="228" customFormat="1" ht="12.75"/>
    <row r="227" s="228" customFormat="1" ht="12.75"/>
    <row r="228" s="228" customFormat="1" ht="12.75"/>
    <row r="229" s="228" customFormat="1" ht="12.75"/>
    <row r="230" s="228" customFormat="1" ht="12.75"/>
    <row r="231" s="228" customFormat="1" ht="12.75"/>
    <row r="232" s="228" customFormat="1" ht="12.75"/>
    <row r="233" s="228" customFormat="1" ht="12.75"/>
    <row r="234" s="228" customFormat="1" ht="12.75"/>
    <row r="235" s="228" customFormat="1" ht="12.75"/>
    <row r="236" s="228" customFormat="1" ht="12.75"/>
    <row r="237" s="228" customFormat="1" ht="12.75"/>
    <row r="238" s="228" customFormat="1" ht="12.75"/>
    <row r="239" s="228" customFormat="1" ht="12.75"/>
    <row r="240" s="228" customFormat="1" ht="12.75"/>
    <row r="241" s="228" customFormat="1" ht="12.75"/>
    <row r="242" s="228" customFormat="1" ht="12.75"/>
    <row r="243" s="228" customFormat="1" ht="12.75"/>
    <row r="244" s="228" customFormat="1" ht="12.75"/>
    <row r="245" s="228" customFormat="1" ht="12.75"/>
    <row r="246" s="228" customFormat="1" ht="12.75"/>
    <row r="247" s="228" customFormat="1" ht="12.75"/>
    <row r="248" s="228" customFormat="1" ht="12.75"/>
    <row r="249" s="228" customFormat="1" ht="12.75"/>
    <row r="250" s="228" customFormat="1" ht="12.75"/>
    <row r="251" s="228" customFormat="1" ht="12.75"/>
    <row r="252" s="228" customFormat="1" ht="12.75"/>
    <row r="253" s="228" customFormat="1" ht="12.75"/>
    <row r="254" s="228" customFormat="1" ht="12.75"/>
    <row r="255" s="228" customFormat="1" ht="12.75"/>
    <row r="256" s="228" customFormat="1" ht="12.75"/>
    <row r="257" s="228" customFormat="1" ht="12.75"/>
    <row r="258" s="228" customFormat="1" ht="12.75"/>
    <row r="259" s="228" customFormat="1" ht="12.75"/>
    <row r="260" s="228" customFormat="1" ht="12.75"/>
    <row r="261" s="228" customFormat="1" ht="12.75"/>
    <row r="262" s="228" customFormat="1" ht="12.75"/>
    <row r="263" s="228" customFormat="1" ht="12.75"/>
    <row r="264" s="228" customFormat="1" ht="12.75"/>
    <row r="265" s="228" customFormat="1" ht="12.75"/>
    <row r="266" s="228" customFormat="1" ht="12.75"/>
    <row r="267" s="228" customFormat="1" ht="12.75"/>
    <row r="268" s="228" customFormat="1" ht="12.75"/>
    <row r="269" s="228" customFormat="1" ht="12.75"/>
    <row r="270" s="228" customFormat="1" ht="12.75"/>
    <row r="271" s="228" customFormat="1" ht="12.75"/>
    <row r="272" s="228" customFormat="1" ht="12.75"/>
    <row r="273" s="228" customFormat="1" ht="12.75"/>
    <row r="274" s="228" customFormat="1" ht="12.75"/>
    <row r="275" s="228" customFormat="1" ht="12.75"/>
    <row r="276" s="228" customFormat="1" ht="12.75"/>
    <row r="277" s="228" customFormat="1" ht="12.75"/>
    <row r="278" s="228" customFormat="1" ht="12.75"/>
    <row r="279" s="228" customFormat="1" ht="12.75"/>
    <row r="280" s="228" customFormat="1" ht="12.75"/>
    <row r="281" s="228" customFormat="1" ht="12.75"/>
    <row r="282" s="228" customFormat="1" ht="12.75"/>
    <row r="283" s="228" customFormat="1" ht="12.75"/>
    <row r="284" s="228" customFormat="1" ht="12.75"/>
    <row r="285" s="228" customFormat="1" ht="12.75"/>
    <row r="286" s="228" customFormat="1" ht="12.75"/>
    <row r="287" s="228" customFormat="1" ht="12.75"/>
    <row r="288" s="228" customFormat="1" ht="12.75"/>
    <row r="289" s="228" customFormat="1" ht="12.75"/>
    <row r="290" s="228" customFormat="1" ht="12.75"/>
    <row r="291" s="228" customFormat="1" ht="12.75"/>
    <row r="292" s="228" customFormat="1" ht="12.75"/>
    <row r="293" s="228" customFormat="1" ht="12.75"/>
    <row r="294" s="228" customFormat="1" ht="12.75"/>
    <row r="295" s="228" customFormat="1" ht="12.75"/>
    <row r="296" s="228" customFormat="1" ht="12.75"/>
    <row r="297" s="228" customFormat="1" ht="12.75"/>
    <row r="298" s="228" customFormat="1" ht="12.75"/>
    <row r="299" s="228" customFormat="1" ht="12.75"/>
    <row r="300" s="228" customFormat="1" ht="12.75"/>
    <row r="301" s="228" customFormat="1" ht="12.75"/>
    <row r="302" s="228" customFormat="1" ht="12.75"/>
    <row r="303" s="228" customFormat="1" ht="12.75"/>
    <row r="304" s="228" customFormat="1" ht="12.75"/>
    <row r="305" s="228" customFormat="1" ht="12.75"/>
    <row r="306" s="228" customFormat="1" ht="12.75"/>
    <row r="307" s="228" customFormat="1" ht="12.75"/>
    <row r="308" s="228" customFormat="1" ht="12.75"/>
    <row r="309" s="228" customFormat="1" ht="12.75"/>
    <row r="310" s="228" customFormat="1" ht="12.75"/>
    <row r="311" s="228" customFormat="1" ht="12.75"/>
    <row r="312" s="228" customFormat="1" ht="12.75"/>
    <row r="313" s="228" customFormat="1" ht="12.75"/>
    <row r="314" s="228" customFormat="1" ht="12.75"/>
    <row r="315" s="228" customFormat="1" ht="12.75"/>
    <row r="316" s="228" customFormat="1" ht="12.75"/>
    <row r="317" s="228" customFormat="1" ht="12.75"/>
    <row r="318" s="228" customFormat="1" ht="12.75"/>
    <row r="319" s="228" customFormat="1" ht="12.75"/>
    <row r="320" s="228" customFormat="1" ht="12.75"/>
    <row r="321" s="228" customFormat="1" ht="12.75"/>
    <row r="322" s="228" customFormat="1" ht="12.75"/>
    <row r="323" s="228" customFormat="1" ht="12.75"/>
    <row r="324" s="228" customFormat="1" ht="12.75"/>
    <row r="325" s="228" customFormat="1" ht="12.75"/>
    <row r="326" s="228" customFormat="1" ht="12.75"/>
    <row r="327" s="228" customFormat="1" ht="12.75"/>
    <row r="328" s="228" customFormat="1" ht="12.75"/>
    <row r="329" s="228" customFormat="1" ht="12.75"/>
    <row r="330" s="228" customFormat="1" ht="12.75"/>
    <row r="331" s="228" customFormat="1" ht="12.75"/>
    <row r="332" s="228" customFormat="1" ht="12.75"/>
  </sheetData>
  <mergeCells count="2">
    <mergeCell ref="I35:I39"/>
    <mergeCell ref="K104:K107"/>
  </mergeCells>
  <printOptions/>
  <pageMargins left="0.75" right="0.75" top="1" bottom="1" header="0.5" footer="0.5"/>
  <pageSetup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J126"/>
  <sheetViews>
    <sheetView tabSelected="1" zoomScale="75" zoomScaleNormal="75" workbookViewId="0" topLeftCell="A1">
      <selection activeCell="A1" sqref="A1"/>
    </sheetView>
  </sheetViews>
  <sheetFormatPr defaultColWidth="9.33203125" defaultRowHeight="12.75" customHeight="1"/>
  <cols>
    <col min="1" max="1" width="6.83203125" style="3" customWidth="1"/>
    <col min="2" max="2" width="48.83203125" style="3" bestFit="1" customWidth="1"/>
    <col min="3" max="3" width="14.5" style="3" customWidth="1"/>
    <col min="4" max="4" width="41.33203125" style="3" customWidth="1"/>
    <col min="5" max="5" width="7.16015625" style="3" customWidth="1"/>
    <col min="6" max="6" width="6.83203125" style="3" customWidth="1"/>
    <col min="7" max="7" width="42.66015625" style="3" customWidth="1"/>
    <col min="8" max="8" width="17.66015625" style="3" customWidth="1"/>
    <col min="9" max="9" width="22.33203125" style="3" customWidth="1"/>
    <col min="10" max="10" width="21.83203125" style="3" customWidth="1"/>
    <col min="11" max="11" width="15.16015625" style="3" customWidth="1"/>
    <col min="12" max="12" width="6.83203125" style="3" customWidth="1"/>
    <col min="13" max="13" width="56.5" style="3" bestFit="1" customWidth="1"/>
    <col min="14" max="14" width="30.83203125" style="3" bestFit="1" customWidth="1"/>
    <col min="15" max="15" width="26.33203125" style="3" bestFit="1" customWidth="1"/>
    <col min="16" max="16" width="18.66015625" style="3" bestFit="1" customWidth="1"/>
    <col min="17" max="17" width="32.33203125" style="3" bestFit="1" customWidth="1"/>
    <col min="18" max="18" width="23" style="3" bestFit="1" customWidth="1"/>
    <col min="19" max="19" width="23.66015625" style="3" bestFit="1" customWidth="1"/>
    <col min="20" max="20" width="16.83203125" style="3" bestFit="1" customWidth="1"/>
    <col min="21" max="21" width="5.83203125" style="3" bestFit="1" customWidth="1"/>
    <col min="22" max="22" width="56.5" style="3" bestFit="1" customWidth="1"/>
    <col min="23" max="23" width="31.33203125" style="3" bestFit="1" customWidth="1"/>
    <col min="24" max="28" width="22.33203125" style="3" customWidth="1"/>
    <col min="29" max="29" width="24.83203125" style="3" bestFit="1" customWidth="1"/>
    <col min="30" max="30" width="22.33203125" style="3" customWidth="1"/>
    <col min="31" max="31" width="5.5" style="3" customWidth="1"/>
    <col min="32" max="32" width="56.5" style="3" bestFit="1" customWidth="1"/>
    <col min="33" max="36" width="23.66015625" style="3" customWidth="1"/>
    <col min="37" max="37" width="27.5" style="3" bestFit="1" customWidth="1"/>
    <col min="38" max="38" width="24.83203125" style="3" bestFit="1" customWidth="1"/>
    <col min="39" max="39" width="20.5" style="3" bestFit="1" customWidth="1"/>
    <col min="40" max="40" width="6.83203125" style="3" customWidth="1"/>
    <col min="41" max="41" width="56.5" style="3" bestFit="1" customWidth="1"/>
    <col min="42" max="42" width="19.83203125" style="3" bestFit="1" customWidth="1"/>
    <col min="43" max="43" width="22" style="3" bestFit="1" customWidth="1"/>
    <col min="44" max="44" width="20.5" style="3" bestFit="1" customWidth="1"/>
    <col min="45" max="45" width="24.83203125" style="3" customWidth="1"/>
    <col min="46" max="46" width="23.33203125" style="3" customWidth="1"/>
    <col min="47" max="47" width="2.83203125" style="3" customWidth="1"/>
    <col min="48" max="48" width="15.5" style="3" customWidth="1"/>
    <col min="49" max="50" width="21.16015625" style="3" customWidth="1"/>
    <col min="51" max="51" width="20" style="3" customWidth="1"/>
    <col min="52" max="52" width="9.33203125" style="3" customWidth="1"/>
    <col min="53" max="55" width="21.16015625" style="3" customWidth="1"/>
    <col min="56" max="56" width="20" style="3" customWidth="1"/>
    <col min="57" max="57" width="9.33203125" style="3" customWidth="1"/>
    <col min="58" max="60" width="21.16015625" style="3" customWidth="1"/>
    <col min="61" max="61" width="20" style="3" customWidth="1"/>
    <col min="62" max="62" width="9.33203125" style="3" customWidth="1"/>
    <col min="63" max="66" width="21.16015625" style="3" customWidth="1"/>
    <col min="67" max="67" width="20" style="3" customWidth="1"/>
    <col min="68" max="68" width="9.33203125" style="3" customWidth="1"/>
    <col min="69" max="71" width="21.16015625" style="3" customWidth="1"/>
    <col min="72" max="72" width="20" style="3" customWidth="1"/>
    <col min="73" max="73" width="9.33203125" style="3" customWidth="1"/>
    <col min="74" max="77" width="21.16015625" style="3" customWidth="1"/>
    <col min="78" max="78" width="20" style="3" customWidth="1"/>
    <col min="79" max="79" width="9.33203125" style="3" customWidth="1"/>
    <col min="80" max="82" width="21.16015625" style="3" customWidth="1"/>
    <col min="83" max="83" width="20" style="3" customWidth="1"/>
    <col min="84" max="84" width="9.33203125" style="3" customWidth="1"/>
    <col min="85" max="16384" width="21.16015625" style="3" customWidth="1"/>
  </cols>
  <sheetData>
    <row r="1" spans="2:46" ht="12.75" customHeight="1">
      <c r="B1" s="1" t="s">
        <v>140</v>
      </c>
      <c r="C1" s="206">
        <v>38184</v>
      </c>
      <c r="D1" s="1" t="s">
        <v>157</v>
      </c>
      <c r="G1" s="1" t="s">
        <v>140</v>
      </c>
      <c r="H1" s="206">
        <v>38184</v>
      </c>
      <c r="J1" s="1" t="s">
        <v>157</v>
      </c>
      <c r="R1" s="181" t="s">
        <v>139</v>
      </c>
      <c r="T1" s="1" t="s">
        <v>157</v>
      </c>
      <c r="AB1" s="181" t="s">
        <v>139</v>
      </c>
      <c r="AD1" s="1" t="s">
        <v>157</v>
      </c>
      <c r="AK1" s="181" t="s">
        <v>139</v>
      </c>
      <c r="AM1" s="1" t="s">
        <v>157</v>
      </c>
      <c r="AR1" s="181" t="s">
        <v>139</v>
      </c>
      <c r="AS1" s="157"/>
      <c r="AT1" s="1" t="s">
        <v>157</v>
      </c>
    </row>
    <row r="2" spans="1:47" ht="12.75" customHeight="1" thickBot="1">
      <c r="A2" s="117"/>
      <c r="D2" s="1" t="s">
        <v>158</v>
      </c>
      <c r="E2" s="157"/>
      <c r="F2" s="117"/>
      <c r="J2" s="1" t="s">
        <v>158</v>
      </c>
      <c r="L2" s="117"/>
      <c r="T2" s="1" t="s">
        <v>158</v>
      </c>
      <c r="AD2" s="1" t="s">
        <v>158</v>
      </c>
      <c r="AG2" s="23"/>
      <c r="AH2" s="23"/>
      <c r="AI2" s="23"/>
      <c r="AJ2" s="23"/>
      <c r="AK2" s="23"/>
      <c r="AL2" s="23"/>
      <c r="AM2" s="1" t="s">
        <v>158</v>
      </c>
      <c r="AR2" s="78"/>
      <c r="AT2" s="1" t="s">
        <v>158</v>
      </c>
      <c r="AU2" s="157"/>
    </row>
    <row r="3" spans="4:47" ht="12.75" customHeight="1" thickBot="1" thickTop="1">
      <c r="D3" s="242" t="s">
        <v>23</v>
      </c>
      <c r="J3" s="56" t="s">
        <v>89</v>
      </c>
      <c r="T3" s="223" t="s">
        <v>117</v>
      </c>
      <c r="Y3" s="6"/>
      <c r="AD3" s="119" t="s">
        <v>118</v>
      </c>
      <c r="AG3" s="23"/>
      <c r="AH3" s="23"/>
      <c r="AI3" s="23"/>
      <c r="AJ3" s="23"/>
      <c r="AM3" s="119" t="s">
        <v>119</v>
      </c>
      <c r="AN3" s="23"/>
      <c r="AO3" s="23"/>
      <c r="AP3" s="23"/>
      <c r="AQ3" s="23"/>
      <c r="AT3" s="44" t="s">
        <v>122</v>
      </c>
      <c r="AU3" s="42"/>
    </row>
    <row r="4" spans="2:48" s="45" customFormat="1" ht="12.75" customHeight="1">
      <c r="B4" s="120"/>
      <c r="C4" s="121"/>
      <c r="D4" s="2"/>
      <c r="E4" s="243"/>
      <c r="G4" s="6"/>
      <c r="K4" s="65"/>
      <c r="L4" s="221" t="s">
        <v>24</v>
      </c>
      <c r="M4" s="222"/>
      <c r="N4" s="222"/>
      <c r="O4" s="222"/>
      <c r="P4" s="222"/>
      <c r="Q4" s="222"/>
      <c r="R4" s="222"/>
      <c r="S4" s="222"/>
      <c r="T4" s="222"/>
      <c r="U4" s="221" t="s">
        <v>24</v>
      </c>
      <c r="V4" s="222"/>
      <c r="W4" s="222"/>
      <c r="X4" s="222"/>
      <c r="Y4" s="222"/>
      <c r="Z4" s="222"/>
      <c r="AA4" s="222"/>
      <c r="AB4" s="222"/>
      <c r="AC4" s="222"/>
      <c r="AD4" s="221"/>
      <c r="AE4" s="221" t="s">
        <v>24</v>
      </c>
      <c r="AF4" s="222"/>
      <c r="AG4" s="222"/>
      <c r="AH4" s="222"/>
      <c r="AI4" s="222"/>
      <c r="AJ4" s="222"/>
      <c r="AK4" s="222"/>
      <c r="AL4" s="222"/>
      <c r="AM4" s="222"/>
      <c r="AN4" s="221" t="s">
        <v>24</v>
      </c>
      <c r="AO4" s="222"/>
      <c r="AP4" s="222"/>
      <c r="AQ4" s="222"/>
      <c r="AR4" s="225"/>
      <c r="AS4" s="222"/>
      <c r="AT4" s="222"/>
      <c r="AU4" s="6"/>
      <c r="AV4" s="42"/>
    </row>
    <row r="5" spans="1:48" s="45" customFormat="1" ht="12.75" customHeight="1">
      <c r="A5" s="43" t="s">
        <v>25</v>
      </c>
      <c r="B5" s="6"/>
      <c r="C5" s="6"/>
      <c r="D5" s="6"/>
      <c r="E5" s="182"/>
      <c r="F5" s="43" t="s">
        <v>25</v>
      </c>
      <c r="G5" s="6"/>
      <c r="H5" s="6"/>
      <c r="I5" s="6"/>
      <c r="J5" s="6"/>
      <c r="K5" s="6"/>
      <c r="L5" s="221" t="s">
        <v>85</v>
      </c>
      <c r="M5" s="222"/>
      <c r="N5" s="222"/>
      <c r="O5" s="224"/>
      <c r="P5" s="222"/>
      <c r="Q5" s="221"/>
      <c r="R5" s="221"/>
      <c r="S5" s="221"/>
      <c r="T5" s="221"/>
      <c r="U5" s="221" t="s">
        <v>85</v>
      </c>
      <c r="V5" s="222"/>
      <c r="W5" s="222"/>
      <c r="X5" s="224"/>
      <c r="Y5" s="222"/>
      <c r="Z5" s="221"/>
      <c r="AA5" s="221"/>
      <c r="AB5" s="221"/>
      <c r="AC5" s="221"/>
      <c r="AD5" s="221"/>
      <c r="AE5" s="221" t="s">
        <v>85</v>
      </c>
      <c r="AF5" s="222"/>
      <c r="AG5" s="222"/>
      <c r="AH5" s="222"/>
      <c r="AI5" s="222"/>
      <c r="AJ5" s="222"/>
      <c r="AK5" s="222"/>
      <c r="AL5" s="221"/>
      <c r="AM5" s="222"/>
      <c r="AN5" s="221" t="s">
        <v>27</v>
      </c>
      <c r="AO5" s="221"/>
      <c r="AP5" s="221"/>
      <c r="AQ5" s="221"/>
      <c r="AR5" s="221"/>
      <c r="AS5" s="222"/>
      <c r="AT5" s="222"/>
      <c r="AU5" s="6"/>
      <c r="AV5" s="123" t="s">
        <v>21</v>
      </c>
    </row>
    <row r="6" spans="1:48" s="45" customFormat="1" ht="12.75" customHeight="1">
      <c r="A6" s="43" t="s">
        <v>12</v>
      </c>
      <c r="B6" s="6"/>
      <c r="C6" s="43"/>
      <c r="D6" s="6"/>
      <c r="E6" s="182"/>
      <c r="F6" s="6" t="s">
        <v>26</v>
      </c>
      <c r="G6" s="6"/>
      <c r="H6" s="6"/>
      <c r="I6" s="6"/>
      <c r="J6" s="6"/>
      <c r="K6" s="6"/>
      <c r="L6" s="6" t="s">
        <v>123</v>
      </c>
      <c r="M6" s="222"/>
      <c r="N6" s="222"/>
      <c r="O6" s="222"/>
      <c r="P6" s="222"/>
      <c r="Q6" s="221"/>
      <c r="R6" s="221"/>
      <c r="S6" s="221"/>
      <c r="T6" s="221"/>
      <c r="U6" s="6" t="s">
        <v>123</v>
      </c>
      <c r="V6" s="222"/>
      <c r="W6" s="222"/>
      <c r="X6" s="222"/>
      <c r="Y6" s="222"/>
      <c r="Z6" s="221"/>
      <c r="AA6" s="221"/>
      <c r="AB6" s="221"/>
      <c r="AC6" s="221"/>
      <c r="AD6" s="222"/>
      <c r="AE6" s="222"/>
      <c r="AF6" s="6" t="s">
        <v>123</v>
      </c>
      <c r="AG6" s="222"/>
      <c r="AH6" s="222"/>
      <c r="AI6" s="222"/>
      <c r="AJ6" s="222"/>
      <c r="AK6" s="222"/>
      <c r="AL6" s="221"/>
      <c r="AM6" s="222"/>
      <c r="AN6" s="6" t="s">
        <v>123</v>
      </c>
      <c r="AO6" s="221"/>
      <c r="AP6" s="221"/>
      <c r="AQ6" s="221"/>
      <c r="AR6" s="221"/>
      <c r="AS6" s="222"/>
      <c r="AT6" s="222"/>
      <c r="AU6" s="6"/>
      <c r="AV6" s="123" t="s">
        <v>21</v>
      </c>
    </row>
    <row r="7" spans="1:48" s="45" customFormat="1" ht="12.75" customHeight="1">
      <c r="A7" s="6" t="s">
        <v>123</v>
      </c>
      <c r="B7" s="6"/>
      <c r="C7" s="43"/>
      <c r="D7" s="6"/>
      <c r="E7" s="182"/>
      <c r="F7" s="6" t="s">
        <v>123</v>
      </c>
      <c r="G7" s="6"/>
      <c r="H7" s="6"/>
      <c r="I7" s="6"/>
      <c r="J7" s="6"/>
      <c r="K7" s="6"/>
      <c r="L7" s="221" t="s">
        <v>113</v>
      </c>
      <c r="M7" s="222"/>
      <c r="N7" s="222"/>
      <c r="O7" s="222"/>
      <c r="P7" s="222"/>
      <c r="Q7" s="222"/>
      <c r="R7" s="222"/>
      <c r="S7" s="222"/>
      <c r="T7" s="222"/>
      <c r="U7" s="221" t="s">
        <v>113</v>
      </c>
      <c r="V7" s="222"/>
      <c r="W7" s="222"/>
      <c r="X7" s="222"/>
      <c r="Y7" s="222"/>
      <c r="Z7" s="222"/>
      <c r="AA7" s="222"/>
      <c r="AB7" s="222"/>
      <c r="AC7" s="222"/>
      <c r="AD7" s="221"/>
      <c r="AE7" s="221" t="s">
        <v>113</v>
      </c>
      <c r="AF7" s="222"/>
      <c r="AG7" s="222"/>
      <c r="AH7" s="222"/>
      <c r="AI7" s="222"/>
      <c r="AJ7" s="222"/>
      <c r="AK7" s="222"/>
      <c r="AL7" s="222"/>
      <c r="AM7" s="222"/>
      <c r="AN7" s="222" t="s">
        <v>81</v>
      </c>
      <c r="AO7" s="222"/>
      <c r="AP7" s="222"/>
      <c r="AQ7" s="222"/>
      <c r="AR7" s="222"/>
      <c r="AS7" s="222"/>
      <c r="AT7" s="222"/>
      <c r="AU7" s="6"/>
      <c r="AV7" s="123" t="s">
        <v>21</v>
      </c>
    </row>
    <row r="8" spans="1:48" s="45" customFormat="1" ht="12.75" customHeight="1">
      <c r="A8" s="43" t="s">
        <v>81</v>
      </c>
      <c r="B8" s="6"/>
      <c r="C8" s="43"/>
      <c r="D8" s="43"/>
      <c r="E8" s="182"/>
      <c r="F8" s="43" t="s">
        <v>81</v>
      </c>
      <c r="G8" s="6"/>
      <c r="H8" s="6"/>
      <c r="I8" s="6"/>
      <c r="J8" s="6"/>
      <c r="K8" s="6"/>
      <c r="L8" s="124"/>
      <c r="M8" s="6"/>
      <c r="N8" s="6"/>
      <c r="O8" s="6"/>
      <c r="P8" s="6"/>
      <c r="Q8" s="43"/>
      <c r="R8" s="43"/>
      <c r="S8" s="43"/>
      <c r="T8" s="43"/>
      <c r="U8" s="43"/>
      <c r="V8" s="43"/>
      <c r="W8" s="6"/>
      <c r="X8" s="6"/>
      <c r="Y8" s="6"/>
      <c r="Z8" s="6"/>
      <c r="AA8" s="6"/>
      <c r="AB8" s="6"/>
      <c r="AC8" s="6"/>
      <c r="AG8" s="6"/>
      <c r="AH8" s="6"/>
      <c r="AI8" s="6"/>
      <c r="AJ8" s="6"/>
      <c r="AK8" s="6"/>
      <c r="AL8" s="43"/>
      <c r="AM8" s="6"/>
      <c r="AO8" s="6"/>
      <c r="AP8" s="6"/>
      <c r="AQ8" s="6"/>
      <c r="AR8" s="6"/>
      <c r="AS8" s="6"/>
      <c r="AT8" s="6"/>
      <c r="AU8" s="6"/>
      <c r="AV8" s="123" t="s">
        <v>21</v>
      </c>
    </row>
    <row r="9" spans="5:39" s="45" customFormat="1" ht="12.75" customHeight="1">
      <c r="E9" s="181"/>
      <c r="N9" s="24"/>
      <c r="O9" s="95" t="s">
        <v>28</v>
      </c>
      <c r="P9" s="95" t="s">
        <v>28</v>
      </c>
      <c r="Q9" s="95" t="s">
        <v>28</v>
      </c>
      <c r="R9" s="95" t="s">
        <v>28</v>
      </c>
      <c r="S9" s="95" t="s">
        <v>28</v>
      </c>
      <c r="T9" s="95" t="s">
        <v>28</v>
      </c>
      <c r="U9" s="123" t="s">
        <v>21</v>
      </c>
      <c r="V9" s="125"/>
      <c r="W9" s="95" t="s">
        <v>28</v>
      </c>
      <c r="X9" s="95" t="s">
        <v>28</v>
      </c>
      <c r="Y9" s="125" t="s">
        <v>22</v>
      </c>
      <c r="Z9" s="95" t="s">
        <v>28</v>
      </c>
      <c r="AA9" s="95" t="s">
        <v>28</v>
      </c>
      <c r="AB9" s="95" t="s">
        <v>28</v>
      </c>
      <c r="AC9" s="95" t="s">
        <v>28</v>
      </c>
      <c r="AD9" s="95"/>
      <c r="AE9" s="123" t="s">
        <v>21</v>
      </c>
      <c r="AF9" s="125"/>
      <c r="AG9" s="95" t="s">
        <v>28</v>
      </c>
      <c r="AH9" s="95" t="s">
        <v>28</v>
      </c>
      <c r="AI9" s="95" t="s">
        <v>28</v>
      </c>
      <c r="AJ9" s="95"/>
      <c r="AK9" s="95"/>
      <c r="AL9" s="95" t="s">
        <v>28</v>
      </c>
      <c r="AM9" s="95" t="s">
        <v>28</v>
      </c>
    </row>
    <row r="10" spans="1:48" s="45" customFormat="1" ht="12.75" customHeight="1">
      <c r="A10" s="24" t="s">
        <v>29</v>
      </c>
      <c r="B10" s="47"/>
      <c r="C10" s="115"/>
      <c r="D10" s="57"/>
      <c r="E10" s="24"/>
      <c r="F10" s="24" t="s">
        <v>29</v>
      </c>
      <c r="N10" s="24" t="s">
        <v>31</v>
      </c>
      <c r="O10" s="42" t="s">
        <v>109</v>
      </c>
      <c r="P10" s="42" t="s">
        <v>33</v>
      </c>
      <c r="Q10" s="42" t="s">
        <v>34</v>
      </c>
      <c r="R10" s="42" t="s">
        <v>32</v>
      </c>
      <c r="S10" s="24" t="s">
        <v>38</v>
      </c>
      <c r="T10" s="42" t="s">
        <v>35</v>
      </c>
      <c r="U10" s="42"/>
      <c r="V10" s="42"/>
      <c r="W10" s="91" t="s">
        <v>36</v>
      </c>
      <c r="X10" s="42" t="s">
        <v>37</v>
      </c>
      <c r="Y10" s="42" t="s">
        <v>22</v>
      </c>
      <c r="Z10" s="24" t="s">
        <v>111</v>
      </c>
      <c r="AA10" s="24" t="s">
        <v>41</v>
      </c>
      <c r="AB10" s="24" t="s">
        <v>22</v>
      </c>
      <c r="AC10" s="24" t="s">
        <v>106</v>
      </c>
      <c r="AD10" s="24" t="s">
        <v>114</v>
      </c>
      <c r="AE10" s="24"/>
      <c r="AF10" s="24"/>
      <c r="AG10" s="24" t="s">
        <v>90</v>
      </c>
      <c r="AH10" s="24" t="s">
        <v>40</v>
      </c>
      <c r="AI10" s="24" t="s">
        <v>39</v>
      </c>
      <c r="AJ10" s="24" t="s">
        <v>131</v>
      </c>
      <c r="AK10" s="24" t="s">
        <v>135</v>
      </c>
      <c r="AL10" s="24" t="s">
        <v>43</v>
      </c>
      <c r="AM10" s="24" t="s">
        <v>98</v>
      </c>
      <c r="AP10" s="24" t="s">
        <v>42</v>
      </c>
      <c r="AQ10" s="24"/>
      <c r="AR10" s="24" t="s">
        <v>98</v>
      </c>
      <c r="AS10" s="24" t="s">
        <v>99</v>
      </c>
      <c r="AT10" s="24" t="s">
        <v>100</v>
      </c>
      <c r="AU10" s="24"/>
      <c r="AV10" s="24"/>
    </row>
    <row r="11" spans="1:48" s="45" customFormat="1" ht="12.75" customHeight="1">
      <c r="A11" s="32" t="s">
        <v>44</v>
      </c>
      <c r="B11" s="48" t="s">
        <v>45</v>
      </c>
      <c r="C11" s="84"/>
      <c r="D11" s="76" t="s">
        <v>48</v>
      </c>
      <c r="E11" s="32"/>
      <c r="F11" s="32" t="s">
        <v>44</v>
      </c>
      <c r="G11" s="50" t="s">
        <v>45</v>
      </c>
      <c r="H11" s="32" t="s">
        <v>60</v>
      </c>
      <c r="I11" s="32" t="s">
        <v>61</v>
      </c>
      <c r="J11" s="32" t="s">
        <v>47</v>
      </c>
      <c r="K11" s="42"/>
      <c r="L11" s="24" t="s">
        <v>29</v>
      </c>
      <c r="N11" s="24" t="s">
        <v>49</v>
      </c>
      <c r="O11" s="42" t="s">
        <v>50</v>
      </c>
      <c r="P11" s="42" t="s">
        <v>52</v>
      </c>
      <c r="Q11" s="42" t="s">
        <v>110</v>
      </c>
      <c r="R11" s="42" t="s">
        <v>51</v>
      </c>
      <c r="S11" s="24"/>
      <c r="T11" s="42" t="s">
        <v>53</v>
      </c>
      <c r="U11" s="24" t="s">
        <v>29</v>
      </c>
      <c r="W11" s="91" t="s">
        <v>72</v>
      </c>
      <c r="X11" s="42" t="s">
        <v>55</v>
      </c>
      <c r="Z11" s="24" t="s">
        <v>112</v>
      </c>
      <c r="AA11" s="24" t="s">
        <v>58</v>
      </c>
      <c r="AB11" s="24" t="s">
        <v>22</v>
      </c>
      <c r="AC11" s="24" t="s">
        <v>107</v>
      </c>
      <c r="AD11" s="24" t="s">
        <v>57</v>
      </c>
      <c r="AE11" s="24" t="s">
        <v>29</v>
      </c>
      <c r="AG11" s="24" t="s">
        <v>30</v>
      </c>
      <c r="AH11" s="24" t="s">
        <v>57</v>
      </c>
      <c r="AI11" s="24" t="s">
        <v>56</v>
      </c>
      <c r="AJ11" s="24" t="s">
        <v>51</v>
      </c>
      <c r="AK11" s="24" t="s">
        <v>136</v>
      </c>
      <c r="AL11" s="42" t="s">
        <v>54</v>
      </c>
      <c r="AM11" s="24" t="s">
        <v>59</v>
      </c>
      <c r="AN11" s="24" t="s">
        <v>29</v>
      </c>
      <c r="AP11" s="24" t="s">
        <v>59</v>
      </c>
      <c r="AQ11" s="24" t="s">
        <v>43</v>
      </c>
      <c r="AR11" s="24" t="s">
        <v>59</v>
      </c>
      <c r="AS11" s="24" t="s">
        <v>101</v>
      </c>
      <c r="AT11" s="24" t="s">
        <v>61</v>
      </c>
      <c r="AU11" s="24"/>
      <c r="AV11" s="24"/>
    </row>
    <row r="12" spans="1:48" ht="12.75" customHeight="1">
      <c r="A12" s="5"/>
      <c r="B12" s="126"/>
      <c r="C12" s="126"/>
      <c r="D12" s="126"/>
      <c r="E12" s="138"/>
      <c r="L12" s="24" t="s">
        <v>44</v>
      </c>
      <c r="M12" s="45"/>
      <c r="N12" s="24" t="s">
        <v>134</v>
      </c>
      <c r="O12" s="4">
        <v>2.01</v>
      </c>
      <c r="P12" s="4">
        <v>2.02</v>
      </c>
      <c r="Q12" s="4">
        <v>2.03</v>
      </c>
      <c r="R12" s="4">
        <v>2.04</v>
      </c>
      <c r="S12" s="37">
        <v>2.05</v>
      </c>
      <c r="T12" s="4">
        <v>2.06</v>
      </c>
      <c r="U12" s="24" t="s">
        <v>44</v>
      </c>
      <c r="V12" s="45"/>
      <c r="W12" s="4">
        <v>2.07</v>
      </c>
      <c r="X12" s="4">
        <v>2.08</v>
      </c>
      <c r="Y12" s="4" t="s">
        <v>22</v>
      </c>
      <c r="Z12" s="37">
        <v>2.09</v>
      </c>
      <c r="AA12" s="37">
        <v>2.1</v>
      </c>
      <c r="AB12" s="37" t="s">
        <v>22</v>
      </c>
      <c r="AC12" s="37">
        <v>2.11</v>
      </c>
      <c r="AD12" s="37">
        <v>2.12</v>
      </c>
      <c r="AE12" s="24" t="s">
        <v>44</v>
      </c>
      <c r="AF12" s="45"/>
      <c r="AG12" s="37">
        <v>2.13</v>
      </c>
      <c r="AH12" s="37">
        <v>2.14</v>
      </c>
      <c r="AI12" s="37">
        <v>2.15</v>
      </c>
      <c r="AJ12" s="37">
        <v>2.16</v>
      </c>
      <c r="AK12" s="37">
        <v>2.17</v>
      </c>
      <c r="AL12" s="42"/>
      <c r="AM12" s="42" t="s">
        <v>49</v>
      </c>
      <c r="AN12" s="32" t="s">
        <v>44</v>
      </c>
      <c r="AO12" s="127"/>
      <c r="AP12" s="32" t="s">
        <v>49</v>
      </c>
      <c r="AQ12" s="32" t="s">
        <v>54</v>
      </c>
      <c r="AR12" s="32" t="s">
        <v>49</v>
      </c>
      <c r="AS12" s="32" t="s">
        <v>102</v>
      </c>
      <c r="AT12" s="32" t="s">
        <v>30</v>
      </c>
      <c r="AU12" s="42"/>
      <c r="AV12" s="42"/>
    </row>
    <row r="13" spans="1:39" ht="12.75" customHeight="1">
      <c r="A13" s="25">
        <v>1</v>
      </c>
      <c r="B13" s="128" t="s">
        <v>46</v>
      </c>
      <c r="E13" s="183"/>
      <c r="F13" s="25">
        <v>1</v>
      </c>
      <c r="G13" s="26" t="s">
        <v>64</v>
      </c>
      <c r="J13" s="129">
        <v>1</v>
      </c>
      <c r="K13" s="106"/>
      <c r="L13" s="5" t="s">
        <v>62</v>
      </c>
      <c r="M13" s="5" t="s">
        <v>62</v>
      </c>
      <c r="N13" s="126" t="s">
        <v>62</v>
      </c>
      <c r="O13" s="5" t="s">
        <v>62</v>
      </c>
      <c r="P13" s="5" t="s">
        <v>62</v>
      </c>
      <c r="Q13" s="5" t="s">
        <v>62</v>
      </c>
      <c r="R13" s="5" t="s">
        <v>62</v>
      </c>
      <c r="S13" s="5" t="s">
        <v>62</v>
      </c>
      <c r="T13" s="130" t="s">
        <v>62</v>
      </c>
      <c r="U13" s="5" t="s">
        <v>62</v>
      </c>
      <c r="V13" s="5" t="s">
        <v>62</v>
      </c>
      <c r="W13" s="5" t="s">
        <v>62</v>
      </c>
      <c r="X13" s="5" t="s">
        <v>62</v>
      </c>
      <c r="Y13" s="5" t="s">
        <v>62</v>
      </c>
      <c r="Z13" s="5"/>
      <c r="AA13" s="5" t="s">
        <v>62</v>
      </c>
      <c r="AB13" s="5" t="s">
        <v>62</v>
      </c>
      <c r="AC13" s="5"/>
      <c r="AD13" s="5" t="s">
        <v>62</v>
      </c>
      <c r="AE13" s="5" t="s">
        <v>62</v>
      </c>
      <c r="AF13" s="5" t="s">
        <v>62</v>
      </c>
      <c r="AG13" s="5" t="s">
        <v>62</v>
      </c>
      <c r="AH13" s="5" t="s">
        <v>62</v>
      </c>
      <c r="AI13" s="5" t="s">
        <v>62</v>
      </c>
      <c r="AJ13" s="5"/>
      <c r="AK13" s="5"/>
      <c r="AL13" s="5" t="s">
        <v>62</v>
      </c>
      <c r="AM13" s="5" t="s">
        <v>62</v>
      </c>
    </row>
    <row r="14" spans="1:42" ht="12.75" customHeight="1">
      <c r="A14" s="25">
        <v>2</v>
      </c>
      <c r="B14" s="132" t="s">
        <v>87</v>
      </c>
      <c r="D14" s="38">
        <v>57593285.88</v>
      </c>
      <c r="E14" s="184"/>
      <c r="F14" s="25">
        <f aca="true" t="shared" si="0" ref="F14:F25">+F13+1</f>
        <v>2</v>
      </c>
      <c r="G14" s="26"/>
      <c r="J14" s="107"/>
      <c r="K14" s="107"/>
      <c r="L14" s="25">
        <v>1</v>
      </c>
      <c r="M14" s="26" t="s">
        <v>63</v>
      </c>
      <c r="N14" s="81"/>
      <c r="O14" s="34"/>
      <c r="P14" s="34"/>
      <c r="Q14" s="34"/>
      <c r="R14" s="34"/>
      <c r="T14" s="34"/>
      <c r="U14" s="25">
        <v>1</v>
      </c>
      <c r="V14" s="26" t="s">
        <v>63</v>
      </c>
      <c r="X14" s="34"/>
      <c r="Y14" s="34"/>
      <c r="AB14" s="34"/>
      <c r="AE14" s="25">
        <v>1</v>
      </c>
      <c r="AF14" s="26" t="s">
        <v>63</v>
      </c>
      <c r="AG14" s="34"/>
      <c r="AL14" s="39"/>
      <c r="AM14" s="34"/>
      <c r="AN14" s="25">
        <v>1</v>
      </c>
      <c r="AO14" s="77" t="s">
        <v>0</v>
      </c>
      <c r="AP14" s="34"/>
    </row>
    <row r="15" spans="1:48" ht="12.75" customHeight="1">
      <c r="A15" s="25">
        <v>3</v>
      </c>
      <c r="B15" s="132" t="s">
        <v>88</v>
      </c>
      <c r="C15" s="21"/>
      <c r="D15" s="241">
        <v>57834598</v>
      </c>
      <c r="E15" s="185"/>
      <c r="F15" s="25">
        <f t="shared" si="0"/>
        <v>3</v>
      </c>
      <c r="G15" s="26" t="s">
        <v>66</v>
      </c>
      <c r="I15" s="108"/>
      <c r="J15" s="107"/>
      <c r="K15" s="107"/>
      <c r="L15" s="25">
        <f aca="true" t="shared" si="1" ref="L15:L58">+L14+1</f>
        <v>2</v>
      </c>
      <c r="M15" s="26" t="s">
        <v>1</v>
      </c>
      <c r="N15" s="21">
        <v>522553138.75</v>
      </c>
      <c r="O15" s="38">
        <v>169574795.25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25">
        <v>2</v>
      </c>
      <c r="V15" s="26" t="s">
        <v>1</v>
      </c>
      <c r="W15" s="38">
        <v>0</v>
      </c>
      <c r="X15" s="38">
        <v>0</v>
      </c>
      <c r="Y15" s="38" t="s">
        <v>22</v>
      </c>
      <c r="Z15" s="39">
        <v>0</v>
      </c>
      <c r="AA15" s="39">
        <v>0</v>
      </c>
      <c r="AB15" s="38" t="s">
        <v>22</v>
      </c>
      <c r="AC15" s="39">
        <v>0</v>
      </c>
      <c r="AD15" s="39">
        <v>0</v>
      </c>
      <c r="AE15" s="25">
        <v>2</v>
      </c>
      <c r="AF15" s="26" t="s">
        <v>1</v>
      </c>
      <c r="AG15" s="38">
        <v>0</v>
      </c>
      <c r="AH15" s="39">
        <v>0</v>
      </c>
      <c r="AI15" s="38">
        <v>0</v>
      </c>
      <c r="AJ15" s="38">
        <v>0</v>
      </c>
      <c r="AK15" s="38">
        <v>0</v>
      </c>
      <c r="AL15" s="39">
        <v>169574795.25</v>
      </c>
      <c r="AM15" s="39">
        <v>692127934</v>
      </c>
      <c r="AN15" s="25">
        <v>2</v>
      </c>
      <c r="AO15" s="26" t="s">
        <v>1</v>
      </c>
      <c r="AP15" s="38">
        <v>522553138.75</v>
      </c>
      <c r="AQ15" s="38">
        <v>169574795.25</v>
      </c>
      <c r="AR15" s="96">
        <v>692127934</v>
      </c>
      <c r="AS15" s="96">
        <v>47105643.6083352</v>
      </c>
      <c r="AT15" s="96">
        <v>739233577.6083353</v>
      </c>
      <c r="AU15" s="96"/>
      <c r="AV15" s="96"/>
    </row>
    <row r="16" spans="1:48" ht="12.75" customHeight="1">
      <c r="A16" s="25">
        <v>4</v>
      </c>
      <c r="B16" s="132" t="s">
        <v>124</v>
      </c>
      <c r="D16" s="60">
        <f>D14-D15</f>
        <v>-241312.11999999732</v>
      </c>
      <c r="E16" s="194"/>
      <c r="F16" s="25">
        <f t="shared" si="0"/>
        <v>4</v>
      </c>
      <c r="G16" s="26" t="s">
        <v>67</v>
      </c>
      <c r="J16" s="18">
        <v>0.0054</v>
      </c>
      <c r="K16" s="18"/>
      <c r="L16" s="25">
        <f t="shared" si="1"/>
        <v>3</v>
      </c>
      <c r="M16" s="26" t="s">
        <v>65</v>
      </c>
      <c r="N16" s="161">
        <v>21624997</v>
      </c>
      <c r="O16" s="60">
        <v>4802002</v>
      </c>
      <c r="P16" s="60"/>
      <c r="Q16" s="60"/>
      <c r="R16" s="60"/>
      <c r="S16" s="60"/>
      <c r="T16" s="60"/>
      <c r="U16" s="25">
        <v>3</v>
      </c>
      <c r="V16" s="26" t="s">
        <v>65</v>
      </c>
      <c r="W16" s="64"/>
      <c r="X16" s="60"/>
      <c r="Y16" s="60"/>
      <c r="Z16" s="60"/>
      <c r="AA16" s="60"/>
      <c r="AB16" s="60"/>
      <c r="AC16" s="60"/>
      <c r="AD16" s="60"/>
      <c r="AE16" s="25">
        <v>3</v>
      </c>
      <c r="AF16" s="26" t="s">
        <v>65</v>
      </c>
      <c r="AG16" s="60"/>
      <c r="AH16" s="60"/>
      <c r="AI16" s="60"/>
      <c r="AJ16" s="60"/>
      <c r="AK16" s="60"/>
      <c r="AL16" s="60">
        <v>4802002</v>
      </c>
      <c r="AM16" s="60">
        <v>26426999</v>
      </c>
      <c r="AN16" s="25">
        <v>3</v>
      </c>
      <c r="AO16" s="26" t="s">
        <v>65</v>
      </c>
      <c r="AP16" s="22">
        <v>21624997</v>
      </c>
      <c r="AQ16" s="131">
        <v>4802002</v>
      </c>
      <c r="AR16" s="97">
        <v>26426999</v>
      </c>
      <c r="AS16" s="97">
        <v>1767916.391664802</v>
      </c>
      <c r="AT16" s="97">
        <v>28194915.391664803</v>
      </c>
      <c r="AU16" s="97"/>
      <c r="AV16" s="97"/>
    </row>
    <row r="17" spans="1:48" ht="12.75" customHeight="1">
      <c r="A17" s="25">
        <v>5</v>
      </c>
      <c r="E17" s="138"/>
      <c r="F17" s="25">
        <f t="shared" si="0"/>
        <v>5</v>
      </c>
      <c r="G17" s="3" t="s">
        <v>68</v>
      </c>
      <c r="J17" s="107"/>
      <c r="K17" s="107"/>
      <c r="L17" s="25">
        <f t="shared" si="1"/>
        <v>4</v>
      </c>
      <c r="M17" s="26" t="s">
        <v>2</v>
      </c>
      <c r="N17" s="64">
        <v>11020477</v>
      </c>
      <c r="O17" s="60">
        <v>991673</v>
      </c>
      <c r="P17" s="60"/>
      <c r="Q17"/>
      <c r="R17" s="60"/>
      <c r="S17" s="61"/>
      <c r="T17" s="60"/>
      <c r="U17" s="25">
        <v>4</v>
      </c>
      <c r="V17" s="26" t="s">
        <v>2</v>
      </c>
      <c r="W17" s="68"/>
      <c r="X17" s="61"/>
      <c r="Y17" s="61"/>
      <c r="Z17" s="61"/>
      <c r="AA17" s="61"/>
      <c r="AB17" s="61"/>
      <c r="AC17" s="61"/>
      <c r="AD17" s="61"/>
      <c r="AE17" s="25">
        <v>4</v>
      </c>
      <c r="AF17" s="26" t="s">
        <v>2</v>
      </c>
      <c r="AG17" s="61"/>
      <c r="AH17" s="61"/>
      <c r="AI17" s="61"/>
      <c r="AJ17" s="61"/>
      <c r="AK17" s="61" t="s">
        <v>22</v>
      </c>
      <c r="AL17" s="61">
        <v>991673</v>
      </c>
      <c r="AM17" s="61">
        <v>12012150</v>
      </c>
      <c r="AN17" s="25">
        <v>4</v>
      </c>
      <c r="AO17" s="26" t="s">
        <v>2</v>
      </c>
      <c r="AP17" s="118">
        <v>11020477</v>
      </c>
      <c r="AQ17" s="134">
        <v>991673</v>
      </c>
      <c r="AR17" s="98">
        <v>12012150</v>
      </c>
      <c r="AS17" s="98">
        <v>0</v>
      </c>
      <c r="AT17" s="98">
        <v>12012150</v>
      </c>
      <c r="AU17" s="70"/>
      <c r="AV17" s="70"/>
    </row>
    <row r="18" spans="1:48" ht="12.75" customHeight="1">
      <c r="A18" s="169">
        <v>6</v>
      </c>
      <c r="B18" s="200" t="s">
        <v>108</v>
      </c>
      <c r="C18" s="201">
        <v>0.35</v>
      </c>
      <c r="D18" s="202">
        <f>D16*C18</f>
        <v>-84459.24199999905</v>
      </c>
      <c r="E18" s="186"/>
      <c r="F18" s="25">
        <f t="shared" si="0"/>
        <v>6</v>
      </c>
      <c r="G18" s="26" t="s">
        <v>71</v>
      </c>
      <c r="H18" s="17">
        <v>1</v>
      </c>
      <c r="J18" s="107"/>
      <c r="K18" s="107"/>
      <c r="L18" s="25">
        <f t="shared" si="1"/>
        <v>5</v>
      </c>
      <c r="M18" s="26" t="s">
        <v>3</v>
      </c>
      <c r="N18" s="231">
        <v>555198612.75</v>
      </c>
      <c r="O18" s="58">
        <f aca="true" t="shared" si="2" ref="O18:T18">SUM(O15:O17)</f>
        <v>175368470.25</v>
      </c>
      <c r="P18" s="58">
        <f t="shared" si="2"/>
        <v>0</v>
      </c>
      <c r="Q18" s="58">
        <f t="shared" si="2"/>
        <v>0</v>
      </c>
      <c r="R18" s="58">
        <f t="shared" si="2"/>
        <v>0</v>
      </c>
      <c r="S18" s="58">
        <f t="shared" si="2"/>
        <v>0</v>
      </c>
      <c r="T18" s="58">
        <f t="shared" si="2"/>
        <v>0</v>
      </c>
      <c r="U18" s="25">
        <f>+U17+1</f>
        <v>5</v>
      </c>
      <c r="V18" s="26" t="s">
        <v>3</v>
      </c>
      <c r="W18" s="58">
        <f aca="true" t="shared" si="3" ref="W18:AD18">SUM(W15:W17)</f>
        <v>0</v>
      </c>
      <c r="X18" s="58">
        <f t="shared" si="3"/>
        <v>0</v>
      </c>
      <c r="Y18" s="58">
        <f t="shared" si="3"/>
        <v>0</v>
      </c>
      <c r="Z18" s="33">
        <f t="shared" si="3"/>
        <v>0</v>
      </c>
      <c r="AA18" s="33">
        <f t="shared" si="3"/>
        <v>0</v>
      </c>
      <c r="AB18" s="58">
        <f t="shared" si="3"/>
        <v>0</v>
      </c>
      <c r="AC18" s="33">
        <f t="shared" si="3"/>
        <v>0</v>
      </c>
      <c r="AD18" s="33">
        <f t="shared" si="3"/>
        <v>0</v>
      </c>
      <c r="AE18" s="25">
        <f>+AE17+1</f>
        <v>5</v>
      </c>
      <c r="AF18" s="26" t="s">
        <v>3</v>
      </c>
      <c r="AG18" s="58">
        <f>SUM(AG15:AG17)</f>
        <v>0</v>
      </c>
      <c r="AH18" s="33">
        <f>SUM(AH15:AH17)</f>
        <v>0</v>
      </c>
      <c r="AI18" s="58">
        <f>SUM(AI15:AI17)</f>
        <v>0</v>
      </c>
      <c r="AJ18" s="58">
        <f>SUM(AJ15:AJ17)</f>
        <v>0</v>
      </c>
      <c r="AK18" s="58">
        <f>SUM(AK15:AK17)</f>
        <v>0</v>
      </c>
      <c r="AL18" s="39">
        <f>SUM(O18:AJ18)-AE18-U18</f>
        <v>175368470.25</v>
      </c>
      <c r="AM18" s="39">
        <f>N18+AL18</f>
        <v>730567083</v>
      </c>
      <c r="AN18" s="25">
        <f>+AN17+1</f>
        <v>5</v>
      </c>
      <c r="AO18" s="26" t="s">
        <v>3</v>
      </c>
      <c r="AP18" s="38">
        <f>SUM(AP15:AP17)</f>
        <v>555198612.75</v>
      </c>
      <c r="AQ18" s="38">
        <f>SUM(AQ15:AQ17)</f>
        <v>175368470.25</v>
      </c>
      <c r="AR18" s="58">
        <f>SUM(AR15:AR17)</f>
        <v>730567083</v>
      </c>
      <c r="AS18" s="174">
        <f>SUM(AS15:AS17)</f>
        <v>48873560</v>
      </c>
      <c r="AT18" s="58">
        <f>SUM(AT15:AT17)</f>
        <v>779440643</v>
      </c>
      <c r="AU18" s="66"/>
      <c r="AV18" s="240"/>
    </row>
    <row r="19" spans="1:45" ht="12.75" customHeight="1" thickBot="1">
      <c r="A19" s="169">
        <v>7</v>
      </c>
      <c r="B19" s="200" t="s">
        <v>70</v>
      </c>
      <c r="C19" s="168"/>
      <c r="D19" s="203">
        <f>D16-D18</f>
        <v>-156852.87799999828</v>
      </c>
      <c r="E19" s="139"/>
      <c r="F19" s="25">
        <f t="shared" si="0"/>
        <v>7</v>
      </c>
      <c r="H19" s="19">
        <f>-J16</f>
        <v>-0.0054</v>
      </c>
      <c r="J19" s="107"/>
      <c r="K19" s="107"/>
      <c r="L19" s="25">
        <f t="shared" si="1"/>
        <v>6</v>
      </c>
      <c r="S19" s="29"/>
      <c r="U19" s="25">
        <f>+U18+1</f>
        <v>6</v>
      </c>
      <c r="Z19" s="29"/>
      <c r="AA19" s="29"/>
      <c r="AB19" s="29"/>
      <c r="AC19" s="29"/>
      <c r="AD19" s="29"/>
      <c r="AE19" s="25">
        <f>+AE18+1</f>
        <v>6</v>
      </c>
      <c r="AG19" s="29"/>
      <c r="AH19" s="29"/>
      <c r="AI19" s="29"/>
      <c r="AJ19" s="29"/>
      <c r="AK19" s="29"/>
      <c r="AL19" s="34"/>
      <c r="AM19" s="34"/>
      <c r="AN19" s="25">
        <f>+AN18+1</f>
        <v>6</v>
      </c>
      <c r="AS19" s="3" t="s">
        <v>22</v>
      </c>
    </row>
    <row r="20" spans="1:48" ht="12.75" customHeight="1" thickTop="1">
      <c r="A20" s="25">
        <v>8</v>
      </c>
      <c r="D20" s="60"/>
      <c r="E20" s="195"/>
      <c r="F20" s="25">
        <f t="shared" si="0"/>
        <v>8</v>
      </c>
      <c r="L20" s="25">
        <f t="shared" si="1"/>
        <v>7</v>
      </c>
      <c r="N20" s="81"/>
      <c r="O20" s="36"/>
      <c r="P20" s="36" t="s">
        <v>22</v>
      </c>
      <c r="Q20" s="36" t="s">
        <v>22</v>
      </c>
      <c r="R20" s="36" t="s">
        <v>22</v>
      </c>
      <c r="S20" s="36" t="s">
        <v>22</v>
      </c>
      <c r="T20" s="36" t="s">
        <v>22</v>
      </c>
      <c r="U20" s="25">
        <f>+U19+1</f>
        <v>7</v>
      </c>
      <c r="W20" s="92" t="s">
        <v>22</v>
      </c>
      <c r="X20" s="36"/>
      <c r="Y20" s="36"/>
      <c r="AB20" s="36" t="s">
        <v>22</v>
      </c>
      <c r="AE20" s="25">
        <f>+AE19+1</f>
        <v>7</v>
      </c>
      <c r="AG20" s="36" t="s">
        <v>22</v>
      </c>
      <c r="AH20" s="28" t="s">
        <v>22</v>
      </c>
      <c r="AI20" s="36" t="s">
        <v>22</v>
      </c>
      <c r="AJ20" s="36"/>
      <c r="AK20" s="36"/>
      <c r="AL20" s="34"/>
      <c r="AM20" s="34"/>
      <c r="AN20" s="25">
        <f>+AN19+1</f>
        <v>7</v>
      </c>
      <c r="AP20" s="34"/>
      <c r="AQ20" s="34"/>
      <c r="AR20" s="34"/>
      <c r="AS20" s="34"/>
      <c r="AT20" s="34"/>
      <c r="AU20" s="34"/>
      <c r="AV20" s="34"/>
    </row>
    <row r="21" spans="1:48" ht="12.75" customHeight="1">
      <c r="A21" s="25">
        <v>9</v>
      </c>
      <c r="B21" s="41" t="s">
        <v>137</v>
      </c>
      <c r="C21" s="133">
        <v>0.5</v>
      </c>
      <c r="D21" s="70">
        <f>ROUND((0.5*D16),0)</f>
        <v>-120656</v>
      </c>
      <c r="E21" s="60"/>
      <c r="F21" s="25">
        <f t="shared" si="0"/>
        <v>9</v>
      </c>
      <c r="G21" s="3" t="s">
        <v>73</v>
      </c>
      <c r="H21" s="72">
        <f>H18+H19</f>
        <v>0.9946</v>
      </c>
      <c r="I21" s="19">
        <v>0.03852</v>
      </c>
      <c r="J21" s="19">
        <f>H21*I21</f>
        <v>0.038311992</v>
      </c>
      <c r="K21" s="19"/>
      <c r="L21" s="25">
        <f t="shared" si="1"/>
        <v>8</v>
      </c>
      <c r="M21" s="26" t="s">
        <v>4</v>
      </c>
      <c r="N21" s="81"/>
      <c r="O21" s="34"/>
      <c r="P21" s="34"/>
      <c r="Q21" s="34"/>
      <c r="R21" s="34"/>
      <c r="S21" s="34"/>
      <c r="T21" s="34"/>
      <c r="U21" s="25">
        <v>8</v>
      </c>
      <c r="V21" s="26" t="s">
        <v>4</v>
      </c>
      <c r="W21" s="81"/>
      <c r="X21" s="34"/>
      <c r="Y21" s="34"/>
      <c r="AB21" s="34"/>
      <c r="AE21" s="25">
        <v>8</v>
      </c>
      <c r="AF21" s="26" t="s">
        <v>4</v>
      </c>
      <c r="AG21" s="34"/>
      <c r="AH21" s="30"/>
      <c r="AI21" s="34"/>
      <c r="AJ21" s="34"/>
      <c r="AK21" s="34"/>
      <c r="AL21" s="34"/>
      <c r="AM21" s="34"/>
      <c r="AN21" s="25">
        <v>8</v>
      </c>
      <c r="AO21" s="116" t="s">
        <v>4</v>
      </c>
      <c r="AP21" s="34"/>
      <c r="AQ21" s="34"/>
      <c r="AR21" s="34"/>
      <c r="AS21" s="34"/>
      <c r="AT21" s="34"/>
      <c r="AU21" s="34"/>
      <c r="AV21" s="34"/>
    </row>
    <row r="22" spans="1:48" ht="12.75" customHeight="1">
      <c r="A22" s="25">
        <v>10</v>
      </c>
      <c r="B22" s="132"/>
      <c r="C22" s="135"/>
      <c r="D22" s="20"/>
      <c r="E22" s="64"/>
      <c r="F22" s="25">
        <f t="shared" si="0"/>
        <v>10</v>
      </c>
      <c r="G22" s="3" t="s">
        <v>74</v>
      </c>
      <c r="J22" s="19">
        <v>0.0387932</v>
      </c>
      <c r="K22" s="19"/>
      <c r="L22" s="25">
        <f t="shared" si="1"/>
        <v>9</v>
      </c>
      <c r="U22" s="25">
        <v>9</v>
      </c>
      <c r="AE22" s="25">
        <v>9</v>
      </c>
      <c r="AH22" s="2"/>
      <c r="AL22" s="34"/>
      <c r="AM22" s="34"/>
      <c r="AN22" s="25">
        <v>9</v>
      </c>
      <c r="AP22" s="34"/>
      <c r="AQ22" s="34"/>
      <c r="AR22" s="34"/>
      <c r="AS22" s="34"/>
      <c r="AT22" s="34"/>
      <c r="AU22" s="34"/>
      <c r="AV22" s="34"/>
    </row>
    <row r="23" spans="1:48" ht="12.75" customHeight="1" thickBot="1">
      <c r="A23" s="25"/>
      <c r="B23" s="3" t="s">
        <v>69</v>
      </c>
      <c r="C23" s="135"/>
      <c r="D23" s="199">
        <f>D16-D21</f>
        <v>-120656.11999999732</v>
      </c>
      <c r="E23" s="60"/>
      <c r="F23" s="25">
        <f t="shared" si="0"/>
        <v>11</v>
      </c>
      <c r="G23" s="3" t="s">
        <v>75</v>
      </c>
      <c r="J23" s="19">
        <v>0.0019</v>
      </c>
      <c r="K23" s="19"/>
      <c r="L23" s="25">
        <f t="shared" si="1"/>
        <v>10</v>
      </c>
      <c r="M23" s="26" t="s">
        <v>115</v>
      </c>
      <c r="N23" s="21"/>
      <c r="O23" s="38"/>
      <c r="P23" s="38"/>
      <c r="Q23" s="38"/>
      <c r="R23" s="38"/>
      <c r="S23" s="34"/>
      <c r="T23" s="38"/>
      <c r="U23" s="25">
        <v>10</v>
      </c>
      <c r="V23" s="26" t="s">
        <v>115</v>
      </c>
      <c r="W23" s="81"/>
      <c r="X23" s="34"/>
      <c r="Y23" s="34"/>
      <c r="AB23" s="34"/>
      <c r="AE23" s="25">
        <v>10</v>
      </c>
      <c r="AF23" s="26" t="s">
        <v>115</v>
      </c>
      <c r="AG23" s="34"/>
      <c r="AH23" s="30"/>
      <c r="AI23" s="34"/>
      <c r="AJ23" s="34"/>
      <c r="AK23" s="34"/>
      <c r="AL23" s="34"/>
      <c r="AM23" s="34"/>
      <c r="AN23" s="25">
        <v>10</v>
      </c>
      <c r="AO23" s="26" t="s">
        <v>115</v>
      </c>
      <c r="AP23" s="34"/>
      <c r="AQ23" s="34"/>
      <c r="AR23" s="34"/>
      <c r="AS23" s="34"/>
      <c r="AT23" s="34"/>
      <c r="AU23" s="34"/>
      <c r="AV23" s="34"/>
    </row>
    <row r="24" spans="1:48" ht="12.75" customHeight="1" thickTop="1">
      <c r="A24" s="25"/>
      <c r="E24" s="63"/>
      <c r="F24" s="25">
        <f>+F23+1</f>
        <v>12</v>
      </c>
      <c r="G24" s="3" t="s">
        <v>133</v>
      </c>
      <c r="J24" s="19"/>
      <c r="K24" s="19"/>
      <c r="L24" s="25">
        <f t="shared" si="1"/>
        <v>11</v>
      </c>
      <c r="M24" s="26"/>
      <c r="N24" s="136"/>
      <c r="O24" s="71"/>
      <c r="P24" s="71"/>
      <c r="Q24" s="71"/>
      <c r="R24" s="71"/>
      <c r="S24" s="71"/>
      <c r="T24" s="71"/>
      <c r="U24" s="25">
        <v>11</v>
      </c>
      <c r="V24" s="26"/>
      <c r="W24" s="71"/>
      <c r="X24" s="71"/>
      <c r="Y24" s="71"/>
      <c r="Z24" s="39"/>
      <c r="AA24" s="39"/>
      <c r="AB24" s="71"/>
      <c r="AC24" s="39"/>
      <c r="AD24" s="39"/>
      <c r="AE24" s="25">
        <v>11</v>
      </c>
      <c r="AF24" s="26"/>
      <c r="AG24" s="71"/>
      <c r="AH24" s="63"/>
      <c r="AI24" s="71"/>
      <c r="AJ24" s="71"/>
      <c r="AK24" s="71"/>
      <c r="AL24" s="39"/>
      <c r="AM24" s="39"/>
      <c r="AN24" s="25">
        <v>11</v>
      </c>
      <c r="AO24" s="26"/>
      <c r="AP24" s="71"/>
      <c r="AQ24" s="71"/>
      <c r="AR24" s="99"/>
      <c r="AS24" s="99"/>
      <c r="AT24" s="99"/>
      <c r="AU24" s="99"/>
      <c r="AV24" s="96"/>
    </row>
    <row r="25" spans="1:48" ht="12.75" customHeight="1">
      <c r="A25" s="25"/>
      <c r="B25" s="26"/>
      <c r="C25" s="26"/>
      <c r="F25" s="25">
        <f t="shared" si="0"/>
        <v>13</v>
      </c>
      <c r="G25" s="3" t="s">
        <v>76</v>
      </c>
      <c r="H25" s="72">
        <f>J13-J16-J21-J22-J23</f>
        <v>0.915594808</v>
      </c>
      <c r="I25" s="17">
        <v>0.35</v>
      </c>
      <c r="J25" s="17">
        <f>H25*I25</f>
        <v>0.3204581828</v>
      </c>
      <c r="K25" s="17"/>
      <c r="L25" s="25">
        <f t="shared" si="1"/>
        <v>12</v>
      </c>
      <c r="M25" s="26" t="s">
        <v>116</v>
      </c>
      <c r="N25" s="233">
        <v>260366707.85</v>
      </c>
      <c r="O25" s="38">
        <v>162756809.15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25">
        <v>12</v>
      </c>
      <c r="V25" s="26" t="s">
        <v>116</v>
      </c>
      <c r="W25" s="38">
        <v>0</v>
      </c>
      <c r="X25" s="38">
        <v>0</v>
      </c>
      <c r="Y25" s="38" t="s">
        <v>22</v>
      </c>
      <c r="Z25" s="39">
        <v>0</v>
      </c>
      <c r="AA25" s="39">
        <v>0</v>
      </c>
      <c r="AB25" s="38" t="s">
        <v>22</v>
      </c>
      <c r="AC25" s="39">
        <v>0</v>
      </c>
      <c r="AD25" s="39">
        <v>0</v>
      </c>
      <c r="AE25" s="25">
        <v>12</v>
      </c>
      <c r="AF25" s="26" t="s">
        <v>116</v>
      </c>
      <c r="AG25" s="38">
        <v>0</v>
      </c>
      <c r="AH25" s="63">
        <v>0</v>
      </c>
      <c r="AI25" s="38">
        <v>0</v>
      </c>
      <c r="AJ25" s="38">
        <v>0</v>
      </c>
      <c r="AK25" s="38">
        <v>0</v>
      </c>
      <c r="AL25" s="39">
        <v>162756809.15</v>
      </c>
      <c r="AM25" s="39">
        <v>423123517</v>
      </c>
      <c r="AN25" s="25">
        <v>12</v>
      </c>
      <c r="AO25" s="26" t="s">
        <v>116</v>
      </c>
      <c r="AP25" s="38">
        <v>260366707.85</v>
      </c>
      <c r="AQ25" s="38">
        <v>162756809.15</v>
      </c>
      <c r="AR25" s="96">
        <v>423123517</v>
      </c>
      <c r="AS25" s="96">
        <v>0</v>
      </c>
      <c r="AT25" s="96">
        <v>423123517</v>
      </c>
      <c r="AU25" s="96"/>
      <c r="AV25" s="97"/>
    </row>
    <row r="26" spans="1:48" ht="12.75" customHeight="1">
      <c r="A26" s="25"/>
      <c r="F26" s="25">
        <f>+F25+1</f>
        <v>14</v>
      </c>
      <c r="H26" s="72"/>
      <c r="I26" s="17"/>
      <c r="J26" s="19"/>
      <c r="K26" s="19"/>
      <c r="L26" s="25">
        <f t="shared" si="1"/>
        <v>13</v>
      </c>
      <c r="M26" s="26"/>
      <c r="N26" s="64"/>
      <c r="O26" s="60"/>
      <c r="P26" s="60"/>
      <c r="Q26" s="60"/>
      <c r="R26" s="60"/>
      <c r="S26" s="61"/>
      <c r="T26" s="60"/>
      <c r="U26" s="25">
        <v>13</v>
      </c>
      <c r="V26" s="26"/>
      <c r="W26" s="64"/>
      <c r="X26" s="60"/>
      <c r="Y26" s="60"/>
      <c r="Z26" s="61"/>
      <c r="AA26" s="61"/>
      <c r="AB26" s="61"/>
      <c r="AC26" s="61"/>
      <c r="AD26" s="61"/>
      <c r="AE26" s="25">
        <v>13</v>
      </c>
      <c r="AF26" s="26"/>
      <c r="AG26" s="61"/>
      <c r="AH26" s="61"/>
      <c r="AI26" s="61"/>
      <c r="AJ26" s="61"/>
      <c r="AK26" s="61"/>
      <c r="AL26" s="61"/>
      <c r="AM26" s="61"/>
      <c r="AN26" s="25">
        <v>13</v>
      </c>
      <c r="AO26" s="26"/>
      <c r="AP26" s="61"/>
      <c r="AQ26" s="60"/>
      <c r="AR26" s="97"/>
      <c r="AS26" s="97"/>
      <c r="AT26" s="98"/>
      <c r="AU26" s="70"/>
      <c r="AV26" s="97"/>
    </row>
    <row r="27" spans="1:48" ht="12.75" customHeight="1">
      <c r="A27" s="25"/>
      <c r="C27" s="29"/>
      <c r="D27" s="29"/>
      <c r="F27" s="25">
        <f>+F26+1</f>
        <v>15</v>
      </c>
      <c r="J27" s="108"/>
      <c r="K27" s="108"/>
      <c r="L27" s="25">
        <f t="shared" si="1"/>
        <v>14</v>
      </c>
      <c r="M27" s="26" t="s">
        <v>5</v>
      </c>
      <c r="N27" s="59">
        <f aca="true" t="shared" si="4" ref="N27:T27">SUM(N24:N26)</f>
        <v>260366707.85</v>
      </c>
      <c r="O27" s="59">
        <f t="shared" si="4"/>
        <v>162756809.15</v>
      </c>
      <c r="P27" s="59">
        <f t="shared" si="4"/>
        <v>0</v>
      </c>
      <c r="Q27" s="59">
        <f t="shared" si="4"/>
        <v>0</v>
      </c>
      <c r="R27" s="59">
        <f t="shared" si="4"/>
        <v>0</v>
      </c>
      <c r="S27" s="59">
        <f t="shared" si="4"/>
        <v>0</v>
      </c>
      <c r="T27" s="59">
        <f t="shared" si="4"/>
        <v>0</v>
      </c>
      <c r="U27" s="25">
        <f>+U26+1</f>
        <v>14</v>
      </c>
      <c r="V27" s="26" t="s">
        <v>5</v>
      </c>
      <c r="W27" s="59">
        <f aca="true" t="shared" si="5" ref="W27:AD27">SUM(W24:W26)</f>
        <v>0</v>
      </c>
      <c r="X27" s="59">
        <f t="shared" si="5"/>
        <v>0</v>
      </c>
      <c r="Y27" s="59">
        <f t="shared" si="5"/>
        <v>0</v>
      </c>
      <c r="Z27" s="39">
        <f t="shared" si="5"/>
        <v>0</v>
      </c>
      <c r="AA27" s="39">
        <f t="shared" si="5"/>
        <v>0</v>
      </c>
      <c r="AB27" s="59">
        <f t="shared" si="5"/>
        <v>0</v>
      </c>
      <c r="AC27" s="39">
        <f t="shared" si="5"/>
        <v>0</v>
      </c>
      <c r="AD27" s="39">
        <f t="shared" si="5"/>
        <v>0</v>
      </c>
      <c r="AE27" s="25">
        <f>+AE26+1</f>
        <v>14</v>
      </c>
      <c r="AF27" s="26" t="s">
        <v>5</v>
      </c>
      <c r="AG27" s="59">
        <f>SUM(AG24:AG26)</f>
        <v>0</v>
      </c>
      <c r="AH27" s="39">
        <f>SUM(AH24:AH26)</f>
        <v>0</v>
      </c>
      <c r="AI27" s="59">
        <f>SUM(AI24:AI26)</f>
        <v>0</v>
      </c>
      <c r="AJ27" s="59">
        <f>SUM(AJ24:AJ26)</f>
        <v>0</v>
      </c>
      <c r="AK27" s="67"/>
      <c r="AL27" s="39">
        <f>SUM(O27:AJ27)-AE27-U27</f>
        <v>162756809.15</v>
      </c>
      <c r="AM27" s="39">
        <f>N27+AL27</f>
        <v>423123517</v>
      </c>
      <c r="AN27" s="25">
        <f>+AN26+1</f>
        <v>14</v>
      </c>
      <c r="AO27" s="26" t="s">
        <v>5</v>
      </c>
      <c r="AP27" s="59">
        <f>SUM(AP23:AP26)</f>
        <v>260366707.85</v>
      </c>
      <c r="AQ27" s="59">
        <f>SUM(AQ23:AQ26)</f>
        <v>162756809.15</v>
      </c>
      <c r="AR27" s="59">
        <f>SUM(AR23:AR26)</f>
        <v>423123517</v>
      </c>
      <c r="AS27" s="59">
        <f>SUM(AS23:AS26)</f>
        <v>0</v>
      </c>
      <c r="AT27" s="59">
        <f>SUM(AT23:AT26)</f>
        <v>423123517</v>
      </c>
      <c r="AU27" s="67"/>
      <c r="AV27" s="67"/>
    </row>
    <row r="28" spans="6:48" s="86" customFormat="1" ht="12.75" customHeight="1">
      <c r="F28" s="82">
        <f>+F27+1</f>
        <v>16</v>
      </c>
      <c r="G28" s="86" t="s">
        <v>77</v>
      </c>
      <c r="J28" s="73">
        <f>J13-H25+J25</f>
        <v>0.40486337479999995</v>
      </c>
      <c r="K28" s="105"/>
      <c r="L28" s="25">
        <f t="shared" si="1"/>
        <v>15</v>
      </c>
      <c r="M28" s="137"/>
      <c r="N28" s="53"/>
      <c r="O28" s="53"/>
      <c r="P28" s="53"/>
      <c r="Q28" s="53"/>
      <c r="R28" s="53"/>
      <c r="S28" s="54"/>
      <c r="T28" s="53"/>
      <c r="U28" s="25">
        <f>+U27+1</f>
        <v>15</v>
      </c>
      <c r="V28" s="137"/>
      <c r="W28" s="89"/>
      <c r="X28" s="89"/>
      <c r="Y28" s="89"/>
      <c r="Z28" s="55"/>
      <c r="AA28" s="55"/>
      <c r="AB28" s="54"/>
      <c r="AC28" s="55"/>
      <c r="AD28" s="55"/>
      <c r="AE28" s="25">
        <f>+AE27+1</f>
        <v>15</v>
      </c>
      <c r="AF28" s="137"/>
      <c r="AG28" s="54"/>
      <c r="AH28" s="54"/>
      <c r="AI28" s="54"/>
      <c r="AJ28" s="54"/>
      <c r="AK28" s="54"/>
      <c r="AL28" s="53"/>
      <c r="AM28" s="53"/>
      <c r="AN28" s="25">
        <f>+AN27+1</f>
        <v>15</v>
      </c>
      <c r="AO28" s="137"/>
      <c r="AP28" s="53"/>
      <c r="AQ28" s="53"/>
      <c r="AR28" s="53"/>
      <c r="AS28" s="53"/>
      <c r="AT28" s="53"/>
      <c r="AU28" s="53"/>
      <c r="AV28" s="53"/>
    </row>
    <row r="29" spans="2:48" ht="12.75" customHeight="1">
      <c r="B29" s="220"/>
      <c r="D29" s="204" t="s">
        <v>138</v>
      </c>
      <c r="F29" s="25">
        <f>+F28+1</f>
        <v>17</v>
      </c>
      <c r="G29" s="26"/>
      <c r="I29" s="140"/>
      <c r="J29" s="80"/>
      <c r="K29" s="80"/>
      <c r="L29" s="25">
        <f t="shared" si="1"/>
        <v>16</v>
      </c>
      <c r="M29" s="41" t="s">
        <v>86</v>
      </c>
      <c r="N29" s="232">
        <v>1134457.62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25">
        <v>16</v>
      </c>
      <c r="V29" s="41" t="s">
        <v>86</v>
      </c>
      <c r="W29" s="38">
        <v>0</v>
      </c>
      <c r="X29" s="38">
        <v>0</v>
      </c>
      <c r="Y29" s="38">
        <v>0</v>
      </c>
      <c r="Z29" s="63">
        <v>0</v>
      </c>
      <c r="AA29" s="63">
        <v>0</v>
      </c>
      <c r="AB29" s="38" t="s">
        <v>22</v>
      </c>
      <c r="AC29" s="63">
        <v>0</v>
      </c>
      <c r="AD29" s="63">
        <v>0</v>
      </c>
      <c r="AE29" s="25">
        <v>16</v>
      </c>
      <c r="AF29" s="41" t="s">
        <v>86</v>
      </c>
      <c r="AG29" s="63">
        <v>32557.873585763922</v>
      </c>
      <c r="AH29" s="63">
        <v>0</v>
      </c>
      <c r="AI29" s="63">
        <v>0</v>
      </c>
      <c r="AJ29" s="63">
        <v>0</v>
      </c>
      <c r="AK29" s="63"/>
      <c r="AL29" s="39">
        <v>32557.873585763922</v>
      </c>
      <c r="AM29" s="39">
        <v>1167015.493585764</v>
      </c>
      <c r="AN29" s="25">
        <v>16</v>
      </c>
      <c r="AO29" s="116" t="s">
        <v>78</v>
      </c>
      <c r="AP29" s="38">
        <v>1134457.62</v>
      </c>
      <c r="AQ29" s="38">
        <v>32557.873585763922</v>
      </c>
      <c r="AR29" s="96">
        <v>1167015.493585764</v>
      </c>
      <c r="AS29" s="96">
        <v>0</v>
      </c>
      <c r="AT29" s="96">
        <v>1167015.493585764</v>
      </c>
      <c r="AU29" s="96"/>
      <c r="AV29" s="96"/>
    </row>
    <row r="30" spans="6:48" ht="12.75" customHeight="1" thickBot="1">
      <c r="F30" s="25">
        <f>+F29+1</f>
        <v>18</v>
      </c>
      <c r="G30" s="26" t="s">
        <v>26</v>
      </c>
      <c r="I30" s="2"/>
      <c r="J30" s="207">
        <f>ROUND(H25-J25,7)</f>
        <v>0.5951366</v>
      </c>
      <c r="K30" s="109"/>
      <c r="L30" s="25">
        <f t="shared" si="1"/>
        <v>17</v>
      </c>
      <c r="M30" s="26" t="s">
        <v>6</v>
      </c>
      <c r="N30" s="64">
        <v>360965.43</v>
      </c>
      <c r="O30" s="60"/>
      <c r="P30" s="60"/>
      <c r="Q30" s="60"/>
      <c r="R30" s="60"/>
      <c r="S30" s="60"/>
      <c r="T30" s="60"/>
      <c r="U30" s="25">
        <v>17</v>
      </c>
      <c r="V30" s="26" t="s">
        <v>6</v>
      </c>
      <c r="W30" s="64"/>
      <c r="X30" s="60"/>
      <c r="Y30" s="60">
        <v>0</v>
      </c>
      <c r="Z30" s="60"/>
      <c r="AA30" s="60"/>
      <c r="AB30" s="60"/>
      <c r="AC30" s="60"/>
      <c r="AD30" s="60"/>
      <c r="AE30" s="25">
        <v>17</v>
      </c>
      <c r="AF30" s="26" t="s">
        <v>6</v>
      </c>
      <c r="AG30" s="60">
        <v>16378.671699701052</v>
      </c>
      <c r="AH30" s="74"/>
      <c r="AI30" s="60"/>
      <c r="AJ30" s="60"/>
      <c r="AK30" s="60"/>
      <c r="AL30" s="60">
        <v>16378.671699701052</v>
      </c>
      <c r="AM30" s="60">
        <v>377344.10169970104</v>
      </c>
      <c r="AN30" s="25">
        <v>17</v>
      </c>
      <c r="AO30" s="26" t="s">
        <v>6</v>
      </c>
      <c r="AP30" s="60">
        <v>360965.43</v>
      </c>
      <c r="AQ30" s="131">
        <v>16378.671699701052</v>
      </c>
      <c r="AR30" s="97">
        <v>377344.10169970104</v>
      </c>
      <c r="AS30" s="97"/>
      <c r="AT30" s="97">
        <v>377344.10169970104</v>
      </c>
      <c r="AU30" s="97"/>
      <c r="AV30" s="97"/>
    </row>
    <row r="31" spans="12:48" ht="12.75" customHeight="1" thickTop="1">
      <c r="L31" s="25">
        <f t="shared" si="1"/>
        <v>18</v>
      </c>
      <c r="M31" s="26" t="s">
        <v>7</v>
      </c>
      <c r="N31" s="64">
        <v>25045609.599999998</v>
      </c>
      <c r="O31" s="60"/>
      <c r="P31" s="60"/>
      <c r="Q31" s="60"/>
      <c r="R31" s="60"/>
      <c r="S31" s="60"/>
      <c r="T31" s="60"/>
      <c r="U31" s="25">
        <v>18</v>
      </c>
      <c r="V31" s="26" t="s">
        <v>7</v>
      </c>
      <c r="W31" s="64"/>
      <c r="X31" s="60"/>
      <c r="Y31" s="60">
        <v>0</v>
      </c>
      <c r="Z31" s="60"/>
      <c r="AA31" s="60"/>
      <c r="AB31" s="60"/>
      <c r="AC31" s="60"/>
      <c r="AD31" s="60"/>
      <c r="AE31" s="25">
        <v>18</v>
      </c>
      <c r="AF31" s="26" t="s">
        <v>7</v>
      </c>
      <c r="AG31" s="60">
        <v>988392.1176354401</v>
      </c>
      <c r="AH31" s="74"/>
      <c r="AI31" s="60"/>
      <c r="AJ31" s="60"/>
      <c r="AK31" s="60"/>
      <c r="AL31" s="60">
        <v>988392.1176354401</v>
      </c>
      <c r="AM31" s="60">
        <v>26034001.717635438</v>
      </c>
      <c r="AN31" s="25">
        <v>18</v>
      </c>
      <c r="AO31" s="26" t="s">
        <v>7</v>
      </c>
      <c r="AP31" s="60">
        <v>25045609.599999998</v>
      </c>
      <c r="AQ31" s="131">
        <v>988392.1176354401</v>
      </c>
      <c r="AR31" s="97">
        <v>26034001.717635438</v>
      </c>
      <c r="AS31" s="97"/>
      <c r="AT31" s="97">
        <v>26034001.717635438</v>
      </c>
      <c r="AU31" s="97"/>
      <c r="AV31" s="97"/>
    </row>
    <row r="32" spans="10:48" ht="12.75" customHeight="1">
      <c r="J32" s="204" t="s">
        <v>138</v>
      </c>
      <c r="L32" s="25">
        <f t="shared" si="1"/>
        <v>19</v>
      </c>
      <c r="M32" s="83" t="s">
        <v>8</v>
      </c>
      <c r="N32" s="64">
        <v>20751968.55669</v>
      </c>
      <c r="O32" s="62">
        <v>946989.73935</v>
      </c>
      <c r="P32" s="62"/>
      <c r="Q32" s="62"/>
      <c r="R32" s="62"/>
      <c r="S32" s="60"/>
      <c r="T32" s="62">
        <v>-65237.58999999985</v>
      </c>
      <c r="U32" s="25">
        <v>19</v>
      </c>
      <c r="V32" s="83" t="s">
        <v>8</v>
      </c>
      <c r="W32" s="93"/>
      <c r="X32" s="62"/>
      <c r="Y32" s="62">
        <v>0</v>
      </c>
      <c r="Z32" s="60"/>
      <c r="AA32" s="60"/>
      <c r="AB32" s="60"/>
      <c r="AC32" s="60"/>
      <c r="AD32" s="60"/>
      <c r="AE32" s="25">
        <v>19</v>
      </c>
      <c r="AF32" s="83" t="s">
        <v>8</v>
      </c>
      <c r="AG32" s="60">
        <v>398883.8646044424</v>
      </c>
      <c r="AH32" s="74"/>
      <c r="AI32" s="60"/>
      <c r="AJ32" s="60"/>
      <c r="AK32" s="60"/>
      <c r="AL32" s="60">
        <v>1280636.0139544425</v>
      </c>
      <c r="AM32" s="60">
        <v>22032604.570644442</v>
      </c>
      <c r="AN32" s="25">
        <v>19</v>
      </c>
      <c r="AO32" s="83" t="s">
        <v>79</v>
      </c>
      <c r="AP32" s="60">
        <v>20751968.55669</v>
      </c>
      <c r="AQ32" s="131">
        <v>1280636.0139544425</v>
      </c>
      <c r="AR32" s="97">
        <v>22032604.570644442</v>
      </c>
      <c r="AS32" s="97"/>
      <c r="AT32" s="97">
        <v>22032604.570644442</v>
      </c>
      <c r="AU32" s="97"/>
      <c r="AV32" s="97"/>
    </row>
    <row r="33" spans="8:48" ht="12.75" customHeight="1">
      <c r="H33" s="2"/>
      <c r="L33" s="25">
        <f t="shared" si="1"/>
        <v>20</v>
      </c>
      <c r="M33" s="26" t="s">
        <v>9</v>
      </c>
      <c r="N33" s="64">
        <v>4862124.462664001</v>
      </c>
      <c r="O33" s="60"/>
      <c r="P33" s="60"/>
      <c r="Q33" s="60"/>
      <c r="R33" s="60"/>
      <c r="S33" s="60"/>
      <c r="T33" s="60"/>
      <c r="U33" s="25">
        <v>20</v>
      </c>
      <c r="V33" s="26" t="s">
        <v>9</v>
      </c>
      <c r="W33" s="64"/>
      <c r="X33" s="60"/>
      <c r="Y33" s="60">
        <v>0</v>
      </c>
      <c r="Z33" s="60"/>
      <c r="AA33" s="60"/>
      <c r="AB33" s="60"/>
      <c r="AC33" s="60"/>
      <c r="AD33" s="60"/>
      <c r="AE33" s="25">
        <v>20</v>
      </c>
      <c r="AF33" s="26" t="s">
        <v>9</v>
      </c>
      <c r="AG33" s="60">
        <v>75423.10575446166</v>
      </c>
      <c r="AH33" s="74"/>
      <c r="AI33" s="60"/>
      <c r="AJ33" s="60">
        <v>-2757235</v>
      </c>
      <c r="AK33" s="60">
        <v>0</v>
      </c>
      <c r="AL33" s="60">
        <v>-2681811.8942455384</v>
      </c>
      <c r="AM33" s="60">
        <v>2180312.5684184623</v>
      </c>
      <c r="AN33" s="25">
        <v>20</v>
      </c>
      <c r="AO33" s="26" t="s">
        <v>9</v>
      </c>
      <c r="AP33" s="60">
        <v>4862124.462664001</v>
      </c>
      <c r="AQ33" s="131">
        <v>-2681811.8942455384</v>
      </c>
      <c r="AR33" s="97">
        <v>2180312.5684184623</v>
      </c>
      <c r="AS33" s="97"/>
      <c r="AT33" s="97">
        <v>2180312.5684184623</v>
      </c>
      <c r="AU33" s="97"/>
      <c r="AV33" s="97"/>
    </row>
    <row r="34" spans="1:48" s="35" customFormat="1" ht="12.75" customHeight="1">
      <c r="A34" s="3"/>
      <c r="B34" s="3"/>
      <c r="C34" s="3"/>
      <c r="D34" s="3"/>
      <c r="E34" s="3"/>
      <c r="F34" s="3"/>
      <c r="G34" s="3"/>
      <c r="H34" s="2"/>
      <c r="I34" s="3"/>
      <c r="J34" s="3"/>
      <c r="L34" s="25">
        <f t="shared" si="1"/>
        <v>21</v>
      </c>
      <c r="M34" s="26" t="s">
        <v>10</v>
      </c>
      <c r="N34" s="64">
        <v>2008929.18</v>
      </c>
      <c r="O34" s="60"/>
      <c r="P34" s="60"/>
      <c r="Q34" s="60"/>
      <c r="R34" s="60"/>
      <c r="S34" s="62">
        <v>-1160780</v>
      </c>
      <c r="T34" s="60"/>
      <c r="U34" s="25">
        <v>21</v>
      </c>
      <c r="V34" s="26" t="s">
        <v>10</v>
      </c>
      <c r="W34" s="64"/>
      <c r="X34" s="60"/>
      <c r="Y34" s="60">
        <v>0</v>
      </c>
      <c r="Z34" s="62"/>
      <c r="AA34" s="62"/>
      <c r="AB34" s="62"/>
      <c r="AC34" s="62"/>
      <c r="AD34" s="62"/>
      <c r="AE34" s="25">
        <v>21</v>
      </c>
      <c r="AF34" s="26" t="s">
        <v>10</v>
      </c>
      <c r="AG34" s="62"/>
      <c r="AH34" s="75"/>
      <c r="AI34" s="62"/>
      <c r="AJ34" s="62"/>
      <c r="AK34" s="62"/>
      <c r="AL34" s="60">
        <v>-1160780</v>
      </c>
      <c r="AM34" s="60">
        <v>848149.18</v>
      </c>
      <c r="AN34" s="25">
        <v>21</v>
      </c>
      <c r="AO34" s="26" t="s">
        <v>10</v>
      </c>
      <c r="AP34" s="60">
        <v>2008929.18</v>
      </c>
      <c r="AQ34" s="131">
        <v>-1160780</v>
      </c>
      <c r="AR34" s="97">
        <v>848149.18</v>
      </c>
      <c r="AS34" s="97"/>
      <c r="AT34" s="97">
        <v>848149.18</v>
      </c>
      <c r="AU34" s="97"/>
      <c r="AV34" s="97"/>
    </row>
    <row r="35" spans="6:48" ht="12.75" customHeight="1">
      <c r="F35" s="234"/>
      <c r="G35" s="2"/>
      <c r="H35" s="2"/>
      <c r="I35" s="2"/>
      <c r="J35" s="235"/>
      <c r="L35" s="25">
        <f t="shared" si="1"/>
        <v>22</v>
      </c>
      <c r="M35" s="26" t="s">
        <v>11</v>
      </c>
      <c r="N35" s="64">
        <v>26373760.265541997</v>
      </c>
      <c r="O35" s="60">
        <v>0</v>
      </c>
      <c r="P35" s="60"/>
      <c r="Q35" s="60"/>
      <c r="R35" s="60"/>
      <c r="S35" s="60"/>
      <c r="T35" s="60">
        <v>0</v>
      </c>
      <c r="U35" s="25">
        <v>22</v>
      </c>
      <c r="V35" s="26" t="s">
        <v>11</v>
      </c>
      <c r="W35" s="64">
        <v>-152837.2740726946</v>
      </c>
      <c r="X35" s="60"/>
      <c r="Y35" s="60">
        <v>0</v>
      </c>
      <c r="Z35" s="60">
        <v>106472.32</v>
      </c>
      <c r="AA35" s="155">
        <v>542369.9133333333</v>
      </c>
      <c r="AB35" s="60"/>
      <c r="AC35" s="60">
        <v>652413</v>
      </c>
      <c r="AD35" s="60">
        <v>4779637</v>
      </c>
      <c r="AE35" s="25">
        <v>22</v>
      </c>
      <c r="AF35" s="26" t="s">
        <v>11</v>
      </c>
      <c r="AG35" s="60">
        <v>552369.9099577935</v>
      </c>
      <c r="AH35" s="60">
        <v>103123.87089521997</v>
      </c>
      <c r="AI35" s="60">
        <v>748444.1402495997</v>
      </c>
      <c r="AJ35" s="60"/>
      <c r="AK35" s="60">
        <v>0</v>
      </c>
      <c r="AL35" s="60">
        <v>7331992.880363252</v>
      </c>
      <c r="AM35" s="60">
        <v>33705753.14590525</v>
      </c>
      <c r="AN35" s="25">
        <v>22</v>
      </c>
      <c r="AO35" s="26" t="s">
        <v>11</v>
      </c>
      <c r="AP35" s="60">
        <v>26373760.265541997</v>
      </c>
      <c r="AQ35" s="131">
        <v>7331992.880363252</v>
      </c>
      <c r="AR35" s="97">
        <v>33705753.14590525</v>
      </c>
      <c r="AS35" s="97">
        <v>356776.988</v>
      </c>
      <c r="AT35" s="97">
        <v>34062530.13390525</v>
      </c>
      <c r="AU35" s="97"/>
      <c r="AV35" s="97"/>
    </row>
    <row r="36" spans="5:48" ht="12.75" customHeight="1">
      <c r="E36" s="45"/>
      <c r="F36" s="122"/>
      <c r="G36" s="122"/>
      <c r="H36" s="122"/>
      <c r="I36" s="2"/>
      <c r="J36" s="193"/>
      <c r="L36" s="25">
        <f t="shared" si="1"/>
        <v>23</v>
      </c>
      <c r="M36" s="26" t="s">
        <v>126</v>
      </c>
      <c r="N36" s="64">
        <v>57635006.124584004</v>
      </c>
      <c r="O36" s="60"/>
      <c r="P36" s="60"/>
      <c r="Q36" s="60"/>
      <c r="R36" s="60">
        <v>241312.11999999732</v>
      </c>
      <c r="S36" s="60"/>
      <c r="T36" s="60"/>
      <c r="U36" s="25">
        <v>23</v>
      </c>
      <c r="V36" s="26" t="s">
        <v>126</v>
      </c>
      <c r="W36" s="64"/>
      <c r="X36" s="60"/>
      <c r="Y36" s="60">
        <v>0</v>
      </c>
      <c r="Z36" s="60"/>
      <c r="AA36" s="60"/>
      <c r="AB36" s="60" t="s">
        <v>22</v>
      </c>
      <c r="AC36" s="60"/>
      <c r="AD36" s="60"/>
      <c r="AE36" s="25">
        <v>23</v>
      </c>
      <c r="AF36" s="26" t="s">
        <v>126</v>
      </c>
      <c r="AG36" s="60"/>
      <c r="AH36" s="74"/>
      <c r="AI36" s="60"/>
      <c r="AJ36" s="60"/>
      <c r="AK36" s="60">
        <v>0</v>
      </c>
      <c r="AL36" s="60">
        <v>241312.11999999732</v>
      </c>
      <c r="AM36" s="60">
        <v>57876318.244584</v>
      </c>
      <c r="AN36" s="25">
        <v>23</v>
      </c>
      <c r="AO36" s="26" t="s">
        <v>126</v>
      </c>
      <c r="AP36" s="60">
        <v>57635006.124584004</v>
      </c>
      <c r="AQ36" s="131">
        <v>241312.11999999732</v>
      </c>
      <c r="AR36" s="97">
        <v>57876318.244584</v>
      </c>
      <c r="AS36" s="97"/>
      <c r="AT36" s="97">
        <v>57876318.244584</v>
      </c>
      <c r="AU36" s="97"/>
      <c r="AV36" s="97"/>
    </row>
    <row r="37" spans="5:48" ht="12.75" customHeight="1">
      <c r="E37" s="43"/>
      <c r="F37" s="236"/>
      <c r="G37" s="152"/>
      <c r="H37" s="152"/>
      <c r="I37" s="152"/>
      <c r="J37" s="152"/>
      <c r="L37" s="25">
        <f t="shared" si="1"/>
        <v>24</v>
      </c>
      <c r="M37" s="26" t="s">
        <v>51</v>
      </c>
      <c r="N37" s="64">
        <v>9600783.714736</v>
      </c>
      <c r="O37" s="60"/>
      <c r="P37" s="60"/>
      <c r="Q37" s="60"/>
      <c r="R37" s="60"/>
      <c r="S37" s="60"/>
      <c r="T37" s="60"/>
      <c r="U37" s="25">
        <v>24</v>
      </c>
      <c r="V37" s="26" t="s">
        <v>51</v>
      </c>
      <c r="W37" s="64"/>
      <c r="X37" s="60"/>
      <c r="Y37" s="60">
        <v>0</v>
      </c>
      <c r="Z37" s="60"/>
      <c r="AA37" s="60"/>
      <c r="AB37" s="60"/>
      <c r="AC37" s="60"/>
      <c r="AD37" s="60"/>
      <c r="AE37" s="25">
        <v>24</v>
      </c>
      <c r="AF37" s="26" t="s">
        <v>51</v>
      </c>
      <c r="AG37" s="60"/>
      <c r="AH37" s="74"/>
      <c r="AI37" s="60"/>
      <c r="AJ37" s="60"/>
      <c r="AK37" s="60"/>
      <c r="AL37" s="60">
        <v>0</v>
      </c>
      <c r="AM37" s="60">
        <v>9600783.714736</v>
      </c>
      <c r="AN37" s="25">
        <v>24</v>
      </c>
      <c r="AO37" s="26" t="s">
        <v>51</v>
      </c>
      <c r="AP37" s="60">
        <v>9600783.714736</v>
      </c>
      <c r="AQ37" s="131">
        <v>0</v>
      </c>
      <c r="AR37" s="97">
        <v>9600783.714736</v>
      </c>
      <c r="AS37" s="97"/>
      <c r="AT37" s="97">
        <v>9600783.714736</v>
      </c>
      <c r="AU37" s="97"/>
      <c r="AV37" s="97"/>
    </row>
    <row r="38" spans="5:48" ht="12.75" customHeight="1">
      <c r="E38" s="43"/>
      <c r="F38" s="236"/>
      <c r="G38" s="152"/>
      <c r="H38" s="237"/>
      <c r="I38" s="152"/>
      <c r="J38" s="152"/>
      <c r="L38" s="25">
        <f t="shared" si="1"/>
        <v>25</v>
      </c>
      <c r="M38" s="26" t="s">
        <v>80</v>
      </c>
      <c r="N38" s="64">
        <v>36543.46</v>
      </c>
      <c r="O38" s="60"/>
      <c r="P38" s="60"/>
      <c r="Q38" s="60"/>
      <c r="R38" s="60"/>
      <c r="S38" s="60"/>
      <c r="T38" s="60"/>
      <c r="U38" s="25">
        <v>25</v>
      </c>
      <c r="V38" s="26" t="s">
        <v>80</v>
      </c>
      <c r="W38" s="64"/>
      <c r="X38" s="60"/>
      <c r="Y38" s="60">
        <v>0</v>
      </c>
      <c r="Z38" s="60"/>
      <c r="AA38" s="60"/>
      <c r="AB38" s="60"/>
      <c r="AC38" s="60"/>
      <c r="AD38" s="60"/>
      <c r="AE38" s="25">
        <v>25</v>
      </c>
      <c r="AF38" s="26" t="s">
        <v>80</v>
      </c>
      <c r="AG38" s="60"/>
      <c r="AH38" s="74"/>
      <c r="AI38" s="60"/>
      <c r="AJ38" s="60"/>
      <c r="AK38" s="60"/>
      <c r="AL38" s="60">
        <v>0</v>
      </c>
      <c r="AM38" s="60">
        <v>36543.46</v>
      </c>
      <c r="AN38" s="25">
        <v>25</v>
      </c>
      <c r="AO38" s="26" t="s">
        <v>80</v>
      </c>
      <c r="AP38" s="60">
        <v>36543.46</v>
      </c>
      <c r="AQ38" s="131">
        <v>0</v>
      </c>
      <c r="AR38" s="97">
        <v>36543.46</v>
      </c>
      <c r="AS38" s="97"/>
      <c r="AT38" s="97">
        <v>36543.46</v>
      </c>
      <c r="AU38" s="97"/>
      <c r="AV38" s="97"/>
    </row>
    <row r="39" spans="1:48" ht="12.75" customHeight="1">
      <c r="A39" s="142"/>
      <c r="B39" s="142"/>
      <c r="C39" s="142"/>
      <c r="D39" s="142"/>
      <c r="E39" s="6"/>
      <c r="F39" s="152"/>
      <c r="G39" s="152"/>
      <c r="H39" s="152"/>
      <c r="I39" s="152"/>
      <c r="J39" s="152"/>
      <c r="L39" s="25">
        <f t="shared" si="1"/>
        <v>26</v>
      </c>
      <c r="M39" s="26" t="s">
        <v>13</v>
      </c>
      <c r="N39" s="64">
        <v>600936</v>
      </c>
      <c r="O39" s="60"/>
      <c r="P39" s="60"/>
      <c r="Q39" s="60"/>
      <c r="R39" s="60"/>
      <c r="S39" s="60"/>
      <c r="T39" s="60"/>
      <c r="U39" s="25">
        <v>26</v>
      </c>
      <c r="V39" s="26" t="s">
        <v>13</v>
      </c>
      <c r="W39" s="60"/>
      <c r="X39" s="60"/>
      <c r="Y39" s="60">
        <v>0</v>
      </c>
      <c r="Z39" s="60"/>
      <c r="AA39" s="60"/>
      <c r="AB39" s="60"/>
      <c r="AC39" s="60"/>
      <c r="AD39" s="60"/>
      <c r="AE39" s="25">
        <v>26</v>
      </c>
      <c r="AF39" s="26" t="s">
        <v>13</v>
      </c>
      <c r="AG39" s="60"/>
      <c r="AH39" s="74"/>
      <c r="AI39" s="60"/>
      <c r="AJ39" s="60"/>
      <c r="AK39" s="60"/>
      <c r="AL39" s="60">
        <v>0</v>
      </c>
      <c r="AM39" s="60">
        <v>600936</v>
      </c>
      <c r="AN39" s="25">
        <v>26</v>
      </c>
      <c r="AO39" s="26" t="s">
        <v>13</v>
      </c>
      <c r="AP39" s="60">
        <v>600936</v>
      </c>
      <c r="AQ39" s="131">
        <v>0</v>
      </c>
      <c r="AR39" s="97">
        <v>600936</v>
      </c>
      <c r="AS39" s="97"/>
      <c r="AT39" s="97">
        <v>600936</v>
      </c>
      <c r="AU39" s="97"/>
      <c r="AV39" s="97"/>
    </row>
    <row r="40" spans="5:48" ht="12.75" customHeight="1">
      <c r="E40" s="43"/>
      <c r="F40" s="236"/>
      <c r="G40" s="152"/>
      <c r="H40" s="152"/>
      <c r="I40" s="152"/>
      <c r="J40" s="152"/>
      <c r="L40" s="25">
        <f t="shared" si="1"/>
        <v>27</v>
      </c>
      <c r="M40" s="26" t="s">
        <v>14</v>
      </c>
      <c r="N40" s="64">
        <v>56143333.525248006</v>
      </c>
      <c r="O40" s="60">
        <v>13855019.662847538</v>
      </c>
      <c r="P40" s="60"/>
      <c r="Q40" s="60"/>
      <c r="R40" s="60"/>
      <c r="S40" s="60"/>
      <c r="T40" s="60"/>
      <c r="U40" s="25">
        <v>27</v>
      </c>
      <c r="V40" s="26" t="s">
        <v>14</v>
      </c>
      <c r="W40" s="64">
        <v>-10698.82918508863</v>
      </c>
      <c r="X40" s="60">
        <v>2033645.36</v>
      </c>
      <c r="Y40" s="60">
        <v>0</v>
      </c>
      <c r="Z40" s="60">
        <v>72366.91000000015</v>
      </c>
      <c r="AA40" s="60"/>
      <c r="AB40" s="60"/>
      <c r="AC40" s="60"/>
      <c r="AD40" s="60"/>
      <c r="AE40" s="25">
        <v>27</v>
      </c>
      <c r="AF40" s="26" t="s">
        <v>14</v>
      </c>
      <c r="AG40" s="60">
        <v>144662.38394400012</v>
      </c>
      <c r="AH40" s="74"/>
      <c r="AI40" s="60"/>
      <c r="AJ40" s="60"/>
      <c r="AK40" s="60"/>
      <c r="AL40" s="60">
        <v>16094995.487606447</v>
      </c>
      <c r="AM40" s="60">
        <v>72238329.01285446</v>
      </c>
      <c r="AN40" s="25">
        <v>27</v>
      </c>
      <c r="AO40" s="26" t="s">
        <v>14</v>
      </c>
      <c r="AP40" s="60">
        <v>56143333.525248006</v>
      </c>
      <c r="AQ40" s="131">
        <v>16094995.487606447</v>
      </c>
      <c r="AR40" s="97">
        <v>72238329.01285446</v>
      </c>
      <c r="AS40" s="97">
        <v>3768405.22752352</v>
      </c>
      <c r="AT40" s="97">
        <v>76006734.24037798</v>
      </c>
      <c r="AU40" s="97"/>
      <c r="AV40" s="97"/>
    </row>
    <row r="41" spans="5:48" ht="12.75" customHeight="1">
      <c r="E41" s="47"/>
      <c r="F41" s="122"/>
      <c r="G41" s="122"/>
      <c r="H41" s="122"/>
      <c r="I41" s="122"/>
      <c r="J41" s="122"/>
      <c r="L41" s="25">
        <f t="shared" si="1"/>
        <v>28</v>
      </c>
      <c r="M41" s="26" t="s">
        <v>15</v>
      </c>
      <c r="N41" s="64">
        <v>-11871394</v>
      </c>
      <c r="O41" s="60">
        <v>-766621.9057691409</v>
      </c>
      <c r="P41" s="60">
        <v>302494</v>
      </c>
      <c r="Q41" s="60">
        <v>6061717.6062409375</v>
      </c>
      <c r="R41" s="172">
        <f>D18</f>
        <v>-84459.24199999905</v>
      </c>
      <c r="S41" s="60">
        <v>406273</v>
      </c>
      <c r="T41" s="60">
        <v>22833.156499999946</v>
      </c>
      <c r="U41" s="25">
        <v>28</v>
      </c>
      <c r="V41" s="26" t="s">
        <v>15</v>
      </c>
      <c r="W41" s="64">
        <v>57238</v>
      </c>
      <c r="X41" s="60">
        <v>-711775.8759999997</v>
      </c>
      <c r="Y41" s="60">
        <v>0</v>
      </c>
      <c r="Z41" s="60">
        <v>-62593.73050000003</v>
      </c>
      <c r="AA41" s="39">
        <v>-189829.46966666664</v>
      </c>
      <c r="AB41" s="60" t="s">
        <v>22</v>
      </c>
      <c r="AC41" s="60">
        <v>-228344.55</v>
      </c>
      <c r="AD41" s="60">
        <v>-1672872.95</v>
      </c>
      <c r="AE41" s="25">
        <v>28</v>
      </c>
      <c r="AF41" s="26" t="s">
        <v>15</v>
      </c>
      <c r="AG41" s="60">
        <v>-773033.7745135605</v>
      </c>
      <c r="AH41" s="60">
        <v>-36093</v>
      </c>
      <c r="AI41" s="60">
        <v>-261955.44908735988</v>
      </c>
      <c r="AJ41" s="60">
        <v>965032</v>
      </c>
      <c r="AK41" s="60">
        <v>0</v>
      </c>
      <c r="AL41" s="172">
        <v>3028007.8152042115</v>
      </c>
      <c r="AM41" s="172">
        <v>-8843386.18479579</v>
      </c>
      <c r="AN41" s="25">
        <v>28</v>
      </c>
      <c r="AO41" s="26" t="s">
        <v>15</v>
      </c>
      <c r="AP41" s="60">
        <v>-11871394</v>
      </c>
      <c r="AQ41" s="131">
        <v>3028007.8152042115</v>
      </c>
      <c r="AR41" s="173">
        <v>-8843386.18479579</v>
      </c>
      <c r="AS41" s="173">
        <v>15661932.224566767</v>
      </c>
      <c r="AT41" s="173">
        <v>6818546.039770978</v>
      </c>
      <c r="AU41" s="97"/>
      <c r="AV41" s="70"/>
    </row>
    <row r="42" spans="5:48" ht="12.75" customHeight="1">
      <c r="E42" s="45"/>
      <c r="F42" s="122"/>
      <c r="G42" s="122"/>
      <c r="H42" s="122"/>
      <c r="I42" s="122"/>
      <c r="J42" s="122"/>
      <c r="L42" s="25">
        <f t="shared" si="1"/>
        <v>29</v>
      </c>
      <c r="M42" s="3" t="s">
        <v>16</v>
      </c>
      <c r="N42" s="68">
        <v>20693494</v>
      </c>
      <c r="O42" s="60"/>
      <c r="P42" s="60">
        <v>918606</v>
      </c>
      <c r="Q42" s="60"/>
      <c r="R42" s="60"/>
      <c r="S42" s="61"/>
      <c r="T42" s="60"/>
      <c r="U42" s="25">
        <v>29</v>
      </c>
      <c r="V42" s="3" t="s">
        <v>16</v>
      </c>
      <c r="W42" s="60"/>
      <c r="X42" s="64"/>
      <c r="Y42" s="60">
        <v>0</v>
      </c>
      <c r="Z42" s="61"/>
      <c r="AA42" s="61"/>
      <c r="AB42" s="61"/>
      <c r="AC42" s="61"/>
      <c r="AD42" s="61"/>
      <c r="AE42" s="25">
        <v>29</v>
      </c>
      <c r="AF42" s="3" t="s">
        <v>16</v>
      </c>
      <c r="AG42" s="61"/>
      <c r="AH42" s="61"/>
      <c r="AI42" s="61"/>
      <c r="AJ42" s="61"/>
      <c r="AK42" s="61"/>
      <c r="AL42" s="60">
        <v>918606</v>
      </c>
      <c r="AM42" s="61">
        <v>21612100</v>
      </c>
      <c r="AN42" s="25">
        <v>29</v>
      </c>
      <c r="AO42" s="3" t="s">
        <v>16</v>
      </c>
      <c r="AP42" s="61">
        <v>20693494</v>
      </c>
      <c r="AQ42" s="134">
        <v>918606</v>
      </c>
      <c r="AR42" s="98">
        <v>21612100</v>
      </c>
      <c r="AS42" s="98"/>
      <c r="AT42" s="98">
        <v>21612100</v>
      </c>
      <c r="AU42" s="70"/>
      <c r="AV42" s="163"/>
    </row>
    <row r="43" spans="5:48" ht="12.75" customHeight="1">
      <c r="E43" s="141"/>
      <c r="F43" s="42"/>
      <c r="G43" s="122"/>
      <c r="H43" s="42"/>
      <c r="I43" s="42"/>
      <c r="J43" s="42"/>
      <c r="K43" s="24"/>
      <c r="L43" s="25">
        <f t="shared" si="1"/>
        <v>30</v>
      </c>
      <c r="M43" s="26" t="s">
        <v>17</v>
      </c>
      <c r="N43" s="59">
        <f aca="true" t="shared" si="6" ref="N43:T43">SUM(N29:N42)</f>
        <v>213376517.93946403</v>
      </c>
      <c r="O43" s="59">
        <f t="shared" si="6"/>
        <v>14035387.496428397</v>
      </c>
      <c r="P43" s="59">
        <f t="shared" si="6"/>
        <v>1221100</v>
      </c>
      <c r="Q43" s="59">
        <f t="shared" si="6"/>
        <v>6061717.6062409375</v>
      </c>
      <c r="R43" s="176">
        <f t="shared" si="6"/>
        <v>156852.87799999828</v>
      </c>
      <c r="S43" s="59">
        <f t="shared" si="6"/>
        <v>-754507</v>
      </c>
      <c r="T43" s="59">
        <f t="shared" si="6"/>
        <v>-42404.433499999905</v>
      </c>
      <c r="U43" s="25">
        <f>+U42+1</f>
        <v>30</v>
      </c>
      <c r="V43" s="26" t="s">
        <v>17</v>
      </c>
      <c r="W43" s="59">
        <f aca="true" t="shared" si="7" ref="W43:AD43">SUM(W29:W42)</f>
        <v>-106298.10325778322</v>
      </c>
      <c r="X43" s="59">
        <f t="shared" si="7"/>
        <v>1321869.4840000004</v>
      </c>
      <c r="Y43" s="59">
        <f t="shared" si="7"/>
        <v>0</v>
      </c>
      <c r="Z43" s="59">
        <f t="shared" si="7"/>
        <v>116245.49950000012</v>
      </c>
      <c r="AA43" s="59">
        <f t="shared" si="7"/>
        <v>352540.4436666667</v>
      </c>
      <c r="AB43" s="59">
        <f t="shared" si="7"/>
        <v>0</v>
      </c>
      <c r="AC43" s="59">
        <f t="shared" si="7"/>
        <v>424068.45</v>
      </c>
      <c r="AD43" s="59">
        <f t="shared" si="7"/>
        <v>3106764.05</v>
      </c>
      <c r="AE43" s="25">
        <f>+AE42+1</f>
        <v>30</v>
      </c>
      <c r="AF43" s="26" t="s">
        <v>17</v>
      </c>
      <c r="AG43" s="59">
        <f aca="true" t="shared" si="8" ref="AG43:AM43">SUM(AG29:AG42)</f>
        <v>1435634.152668042</v>
      </c>
      <c r="AH43" s="59">
        <f t="shared" si="8"/>
        <v>67030.87089521997</v>
      </c>
      <c r="AI43" s="59">
        <f t="shared" si="8"/>
        <v>486488.6911622398</v>
      </c>
      <c r="AJ43" s="59">
        <f t="shared" si="8"/>
        <v>-1792203</v>
      </c>
      <c r="AK43" s="59">
        <f t="shared" si="8"/>
        <v>0</v>
      </c>
      <c r="AL43" s="176">
        <f t="shared" si="8"/>
        <v>26090287.085803717</v>
      </c>
      <c r="AM43" s="176">
        <f t="shared" si="8"/>
        <v>239466805.02526775</v>
      </c>
      <c r="AN43" s="25">
        <f>+AN42+1</f>
        <v>30</v>
      </c>
      <c r="AO43" s="26" t="s">
        <v>17</v>
      </c>
      <c r="AP43" s="59">
        <f>SUM(AP29:AP42)</f>
        <v>213376517.93946403</v>
      </c>
      <c r="AQ43" s="59">
        <f>SUM(AQ29:AQ42)</f>
        <v>26090287.085803717</v>
      </c>
      <c r="AR43" s="176">
        <f>SUM(AR29:AR42)</f>
        <v>239466805.02526775</v>
      </c>
      <c r="AS43" s="176">
        <f>SUM(AS29:AS42)</f>
        <v>19787114.440090287</v>
      </c>
      <c r="AT43" s="176">
        <f>SUM(AT29:AT42)</f>
        <v>259253919.46535805</v>
      </c>
      <c r="AU43" s="67"/>
      <c r="AV43" s="179"/>
    </row>
    <row r="44" spans="5:48" ht="12.75" customHeight="1">
      <c r="E44" s="141"/>
      <c r="F44" s="102"/>
      <c r="G44" s="238"/>
      <c r="H44" s="102"/>
      <c r="I44" s="102"/>
      <c r="J44" s="102"/>
      <c r="K44" s="102"/>
      <c r="L44" s="25">
        <f t="shared" si="1"/>
        <v>31</v>
      </c>
      <c r="N44" s="39"/>
      <c r="O44" s="40" t="s">
        <v>22</v>
      </c>
      <c r="P44" s="40" t="s">
        <v>22</v>
      </c>
      <c r="Q44" s="40" t="s">
        <v>22</v>
      </c>
      <c r="R44" s="40" t="s">
        <v>22</v>
      </c>
      <c r="S44" s="30"/>
      <c r="T44" s="40" t="s">
        <v>22</v>
      </c>
      <c r="U44" s="25">
        <f>+U43+1</f>
        <v>31</v>
      </c>
      <c r="W44" s="94"/>
      <c r="X44" s="90"/>
      <c r="Y44" s="90" t="s">
        <v>22</v>
      </c>
      <c r="Z44" s="36"/>
      <c r="AA44" s="36" t="s">
        <v>22</v>
      </c>
      <c r="AB44" s="30"/>
      <c r="AC44" s="36"/>
      <c r="AD44" s="36"/>
      <c r="AE44" s="25">
        <f>+AE43+1</f>
        <v>31</v>
      </c>
      <c r="AG44" s="30"/>
      <c r="AH44" s="30"/>
      <c r="AI44" s="30"/>
      <c r="AJ44" s="30"/>
      <c r="AK44" s="30"/>
      <c r="AL44" s="34" t="s">
        <v>22</v>
      </c>
      <c r="AM44" s="34"/>
      <c r="AN44" s="25">
        <f>+AN43+1</f>
        <v>31</v>
      </c>
      <c r="AP44" s="39"/>
      <c r="AQ44" s="39"/>
      <c r="AR44" s="39" t="s">
        <v>22</v>
      </c>
      <c r="AS44" s="39"/>
      <c r="AT44" s="39"/>
      <c r="AU44" s="39"/>
      <c r="AV44" s="21"/>
    </row>
    <row r="45" spans="5:48" ht="12.75" customHeight="1">
      <c r="E45" s="141"/>
      <c r="F45" s="239"/>
      <c r="G45" s="239"/>
      <c r="H45" s="239"/>
      <c r="I45" s="239"/>
      <c r="J45" s="239"/>
      <c r="K45" s="5"/>
      <c r="L45" s="25">
        <f t="shared" si="1"/>
        <v>32</v>
      </c>
      <c r="M45" s="26" t="s">
        <v>18</v>
      </c>
      <c r="N45" s="21">
        <f aca="true" t="shared" si="9" ref="N45:T45">N18-N27-N43</f>
        <v>81455386.96053594</v>
      </c>
      <c r="O45" s="21">
        <f t="shared" si="9"/>
        <v>-1423726.3964284025</v>
      </c>
      <c r="P45" s="21">
        <f t="shared" si="9"/>
        <v>-1221100</v>
      </c>
      <c r="Q45" s="21">
        <f t="shared" si="9"/>
        <v>-6061717.6062409375</v>
      </c>
      <c r="R45" s="170">
        <f t="shared" si="9"/>
        <v>-156852.87799999828</v>
      </c>
      <c r="S45" s="21">
        <f t="shared" si="9"/>
        <v>754507</v>
      </c>
      <c r="T45" s="21">
        <f t="shared" si="9"/>
        <v>42404.433499999905</v>
      </c>
      <c r="U45" s="25">
        <f>+U44+1</f>
        <v>32</v>
      </c>
      <c r="V45" s="26" t="s">
        <v>18</v>
      </c>
      <c r="W45" s="21">
        <f aca="true" t="shared" si="10" ref="W45:AD45">W18-W27-W43</f>
        <v>106298.10325778322</v>
      </c>
      <c r="X45" s="21">
        <f t="shared" si="10"/>
        <v>-1321869.4840000004</v>
      </c>
      <c r="Y45" s="21">
        <f t="shared" si="10"/>
        <v>0</v>
      </c>
      <c r="Z45" s="21">
        <f t="shared" si="10"/>
        <v>-116245.49950000012</v>
      </c>
      <c r="AA45" s="21">
        <f t="shared" si="10"/>
        <v>-352540.4436666667</v>
      </c>
      <c r="AB45" s="21">
        <f t="shared" si="10"/>
        <v>0</v>
      </c>
      <c r="AC45" s="21">
        <f t="shared" si="10"/>
        <v>-424068.45</v>
      </c>
      <c r="AD45" s="21">
        <f t="shared" si="10"/>
        <v>-3106764.05</v>
      </c>
      <c r="AE45" s="25">
        <f>+AE44+1</f>
        <v>32</v>
      </c>
      <c r="AF45" s="26" t="s">
        <v>18</v>
      </c>
      <c r="AG45" s="21">
        <f aca="true" t="shared" si="11" ref="AG45:AM45">AG18-AG27-AG43</f>
        <v>-1435634.152668042</v>
      </c>
      <c r="AH45" s="21">
        <f t="shared" si="11"/>
        <v>-67030.87089521997</v>
      </c>
      <c r="AI45" s="21">
        <f t="shared" si="11"/>
        <v>-486488.6911622398</v>
      </c>
      <c r="AJ45" s="21">
        <f t="shared" si="11"/>
        <v>1792203</v>
      </c>
      <c r="AK45" s="21">
        <f>AK18-AK27-AK43</f>
        <v>0</v>
      </c>
      <c r="AL45" s="170">
        <f t="shared" si="11"/>
        <v>-13478625.985803723</v>
      </c>
      <c r="AM45" s="170">
        <f t="shared" si="11"/>
        <v>67976760.97473225</v>
      </c>
      <c r="AN45" s="25">
        <f>+AN44+1</f>
        <v>32</v>
      </c>
      <c r="AO45" s="3" t="str">
        <f>M45</f>
        <v>NET OPERATING INCOME</v>
      </c>
      <c r="AP45" s="21">
        <f>AP18-AP27-AP43</f>
        <v>81455386.96053594</v>
      </c>
      <c r="AQ45" s="21">
        <f>AQ18-AQ27-AQ43</f>
        <v>-13478625.985803723</v>
      </c>
      <c r="AR45" s="170">
        <f>AR18-AR27-AR43</f>
        <v>67976760.97473225</v>
      </c>
      <c r="AS45" s="170">
        <f>AS18-AS27-AS43</f>
        <v>29086445.559909713</v>
      </c>
      <c r="AT45" s="170">
        <f>AT18-AT27-AT43</f>
        <v>97063206.53464195</v>
      </c>
      <c r="AU45" s="21"/>
      <c r="AV45" s="40"/>
    </row>
    <row r="46" spans="5:48" ht="12.75" customHeight="1">
      <c r="E46" s="141"/>
      <c r="F46" s="31"/>
      <c r="G46" s="2"/>
      <c r="H46" s="187"/>
      <c r="I46" s="187"/>
      <c r="J46" s="187"/>
      <c r="K46" s="72"/>
      <c r="L46" s="25">
        <f t="shared" si="1"/>
        <v>33</v>
      </c>
      <c r="N46" s="39"/>
      <c r="O46" s="39"/>
      <c r="P46" s="39"/>
      <c r="Q46" s="39"/>
      <c r="R46" s="39"/>
      <c r="S46" s="28" t="s">
        <v>22</v>
      </c>
      <c r="T46" s="39"/>
      <c r="U46" s="25">
        <f>+U45+1</f>
        <v>33</v>
      </c>
      <c r="W46" s="39"/>
      <c r="X46" s="39"/>
      <c r="Y46" s="39"/>
      <c r="AB46" s="28" t="s">
        <v>22</v>
      </c>
      <c r="AE46" s="25">
        <f>+AE45+1</f>
        <v>33</v>
      </c>
      <c r="AG46" s="28" t="s">
        <v>22</v>
      </c>
      <c r="AH46" s="28" t="s">
        <v>22</v>
      </c>
      <c r="AI46" s="28" t="s">
        <v>22</v>
      </c>
      <c r="AJ46" s="28"/>
      <c r="AK46" s="28"/>
      <c r="AL46" s="34"/>
      <c r="AM46" s="34"/>
      <c r="AN46" s="25">
        <f>+AN45+1</f>
        <v>33</v>
      </c>
      <c r="AO46" s="26"/>
      <c r="AP46" s="40"/>
      <c r="AQ46" s="40"/>
      <c r="AR46" s="40"/>
      <c r="AS46" s="40"/>
      <c r="AT46" s="40"/>
      <c r="AU46" s="40"/>
      <c r="AV46" s="39"/>
    </row>
    <row r="47" spans="5:47" ht="12.75" customHeight="1">
      <c r="E47" s="141"/>
      <c r="F47" s="31"/>
      <c r="G47" s="2"/>
      <c r="H47" s="187"/>
      <c r="I47" s="187"/>
      <c r="J47" s="187"/>
      <c r="K47" s="72"/>
      <c r="L47" s="25">
        <f t="shared" si="1"/>
        <v>34</v>
      </c>
      <c r="M47" s="26" t="s">
        <v>19</v>
      </c>
      <c r="N47" s="21">
        <v>1061142640.5733333</v>
      </c>
      <c r="O47" s="39"/>
      <c r="P47" s="39"/>
      <c r="Q47" s="39"/>
      <c r="R47" s="39">
        <v>-120656.11999999732</v>
      </c>
      <c r="S47" s="33"/>
      <c r="T47" s="39"/>
      <c r="U47" s="25">
        <v>34</v>
      </c>
      <c r="V47" s="26" t="s">
        <v>19</v>
      </c>
      <c r="W47" s="39">
        <v>3267545.9725572504</v>
      </c>
      <c r="X47" s="39"/>
      <c r="Y47" s="39"/>
      <c r="Z47" s="39"/>
      <c r="AA47" s="39"/>
      <c r="AB47" s="39"/>
      <c r="AC47" s="39"/>
      <c r="AD47" s="39"/>
      <c r="AE47" s="25">
        <v>34</v>
      </c>
      <c r="AF47" s="26" t="s">
        <v>19</v>
      </c>
      <c r="AG47" s="33"/>
      <c r="AH47" s="30"/>
      <c r="AI47" s="63"/>
      <c r="AJ47" s="63"/>
      <c r="AK47" s="63">
        <v>0</v>
      </c>
      <c r="AL47" s="39">
        <v>3146889.852557253</v>
      </c>
      <c r="AM47" s="39">
        <v>1064289530.4258906</v>
      </c>
      <c r="AN47" s="25">
        <v>34</v>
      </c>
      <c r="AO47" s="26" t="s">
        <v>19</v>
      </c>
      <c r="AP47" s="39">
        <v>1061142640.5733333</v>
      </c>
      <c r="AQ47" s="143">
        <v>3146889.852557253</v>
      </c>
      <c r="AR47" s="39">
        <v>1064289530.4258906</v>
      </c>
      <c r="AS47" s="39">
        <v>0</v>
      </c>
      <c r="AT47" s="39">
        <v>1064289530.4258906</v>
      </c>
      <c r="AU47" s="39"/>
    </row>
    <row r="48" spans="5:48" ht="12.75" customHeight="1">
      <c r="E48" s="141"/>
      <c r="F48" s="31"/>
      <c r="G48" s="2"/>
      <c r="H48" s="187"/>
      <c r="I48" s="187"/>
      <c r="J48" s="187"/>
      <c r="K48" s="72"/>
      <c r="L48" s="25">
        <f t="shared" si="1"/>
        <v>35</v>
      </c>
      <c r="S48" s="30"/>
      <c r="U48" s="25">
        <f>+U47+1</f>
        <v>35</v>
      </c>
      <c r="AB48" s="30"/>
      <c r="AE48" s="25">
        <f>+AE47+1</f>
        <v>35</v>
      </c>
      <c r="AG48" s="2"/>
      <c r="AH48" s="2"/>
      <c r="AI48" s="2"/>
      <c r="AJ48" s="2"/>
      <c r="AK48" s="2"/>
      <c r="AL48" s="34"/>
      <c r="AM48" s="34"/>
      <c r="AN48" s="25">
        <f>+AN47+1</f>
        <v>35</v>
      </c>
      <c r="AV48" s="72"/>
    </row>
    <row r="49" spans="5:47" ht="12.75" customHeight="1">
      <c r="E49" s="141"/>
      <c r="F49" s="31"/>
      <c r="G49" s="2"/>
      <c r="H49" s="103"/>
      <c r="I49" s="103"/>
      <c r="J49" s="103"/>
      <c r="K49" s="103"/>
      <c r="L49" s="25">
        <f t="shared" si="1"/>
        <v>36</v>
      </c>
      <c r="M49" s="26" t="s">
        <v>20</v>
      </c>
      <c r="N49" s="144">
        <f>N45/N47</f>
        <v>0.07676195814403025</v>
      </c>
      <c r="R49" s="145"/>
      <c r="S49" s="2"/>
      <c r="U49" s="25">
        <f>+U48+1</f>
        <v>36</v>
      </c>
      <c r="V49" s="26" t="s">
        <v>20</v>
      </c>
      <c r="AB49" s="2"/>
      <c r="AE49" s="25">
        <f>+AE48+1</f>
        <v>36</v>
      </c>
      <c r="AF49" s="26" t="s">
        <v>20</v>
      </c>
      <c r="AG49" s="2"/>
      <c r="AH49" s="2"/>
      <c r="AI49" s="2"/>
      <c r="AJ49" s="2"/>
      <c r="AK49" s="2"/>
      <c r="AM49" s="177">
        <f>AM45/AM47</f>
        <v>0.06387055310741466</v>
      </c>
      <c r="AN49" s="25">
        <f>+AN48+1</f>
        <v>36</v>
      </c>
      <c r="AO49" s="26" t="s">
        <v>20</v>
      </c>
      <c r="AP49" s="72">
        <f>N49</f>
        <v>0.07676195814403025</v>
      </c>
      <c r="AR49" s="177">
        <f>AR45/AR47</f>
        <v>0.06387055310741466</v>
      </c>
      <c r="AS49" s="72"/>
      <c r="AT49" s="72">
        <f>AT45/AT47</f>
        <v>0.09120000127766054</v>
      </c>
      <c r="AU49" s="72"/>
    </row>
    <row r="50" spans="5:48" ht="12.75" customHeight="1">
      <c r="E50" s="141"/>
      <c r="F50" s="31"/>
      <c r="G50" s="2"/>
      <c r="H50" s="103"/>
      <c r="I50" s="103"/>
      <c r="J50" s="103"/>
      <c r="L50" s="25">
        <f t="shared" si="1"/>
        <v>37</v>
      </c>
      <c r="U50" s="25">
        <f>+U49+1</f>
        <v>37</v>
      </c>
      <c r="AE50" s="25">
        <f>+AE49+1</f>
        <v>37</v>
      </c>
      <c r="AN50" s="25">
        <f>+AN49+1</f>
        <v>37</v>
      </c>
      <c r="AP50" s="100"/>
      <c r="AR50" s="100"/>
      <c r="AS50" s="100"/>
      <c r="AT50" s="100"/>
      <c r="AU50" s="100"/>
      <c r="AV50" s="8"/>
    </row>
    <row r="51" spans="5:48" ht="12.75" customHeight="1">
      <c r="E51" s="141"/>
      <c r="F51" s="31"/>
      <c r="G51" s="2"/>
      <c r="H51" s="103"/>
      <c r="I51" s="103"/>
      <c r="J51" s="103"/>
      <c r="L51" s="25">
        <f t="shared" si="1"/>
        <v>38</v>
      </c>
      <c r="M51" s="3" t="s">
        <v>91</v>
      </c>
      <c r="S51" s="2"/>
      <c r="U51" s="25">
        <f>+U50+1</f>
        <v>38</v>
      </c>
      <c r="V51" s="3" t="s">
        <v>91</v>
      </c>
      <c r="AB51" s="2"/>
      <c r="AE51" s="25">
        <f>+AE50+1</f>
        <v>38</v>
      </c>
      <c r="AF51" s="3" t="s">
        <v>91</v>
      </c>
      <c r="AG51" s="2"/>
      <c r="AH51" s="2"/>
      <c r="AI51" s="2"/>
      <c r="AJ51" s="2"/>
      <c r="AK51" s="2"/>
      <c r="AM51" s="34"/>
      <c r="AN51" s="25">
        <f>+AN50+1</f>
        <v>38</v>
      </c>
      <c r="AO51" s="3" t="s">
        <v>91</v>
      </c>
      <c r="AV51" s="10"/>
    </row>
    <row r="52" spans="5:48" ht="12.75" customHeight="1">
      <c r="E52" s="141"/>
      <c r="F52" s="31"/>
      <c r="G52" s="2"/>
      <c r="H52" s="103"/>
      <c r="I52" s="103"/>
      <c r="J52" s="103"/>
      <c r="K52" s="65"/>
      <c r="L52" s="25">
        <f t="shared" si="1"/>
        <v>39</v>
      </c>
      <c r="M52" s="146" t="s">
        <v>92</v>
      </c>
      <c r="N52" s="7">
        <v>1755514587</v>
      </c>
      <c r="O52" s="7">
        <v>0</v>
      </c>
      <c r="P52" s="7">
        <v>0</v>
      </c>
      <c r="Q52" s="7">
        <v>0</v>
      </c>
      <c r="R52" s="7">
        <v>-120656.11999999732</v>
      </c>
      <c r="S52" s="7">
        <v>0</v>
      </c>
      <c r="T52" s="7">
        <v>0</v>
      </c>
      <c r="U52" s="25">
        <v>39</v>
      </c>
      <c r="V52" s="146" t="s">
        <v>92</v>
      </c>
      <c r="W52" s="7">
        <v>3267545.9725572504</v>
      </c>
      <c r="X52" s="7">
        <v>0</v>
      </c>
      <c r="Y52" s="7" t="s">
        <v>22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25">
        <v>39</v>
      </c>
      <c r="AF52" s="146" t="s">
        <v>92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3146889.852557253</v>
      </c>
      <c r="AM52" s="7">
        <v>1758661476.8525572</v>
      </c>
      <c r="AN52" s="25">
        <v>39</v>
      </c>
      <c r="AO52" s="146" t="s">
        <v>92</v>
      </c>
      <c r="AP52" s="232">
        <v>1755514587</v>
      </c>
      <c r="AQ52" s="8">
        <v>3146889.852557253</v>
      </c>
      <c r="AR52" s="7">
        <v>1758661476.8525572</v>
      </c>
      <c r="AT52" s="131">
        <v>160389926.68895322</v>
      </c>
      <c r="AV52" s="12"/>
    </row>
    <row r="53" spans="5:48" ht="12.75" customHeight="1">
      <c r="E53" s="141"/>
      <c r="F53" s="31"/>
      <c r="G53" s="2"/>
      <c r="H53" s="103"/>
      <c r="I53" s="103"/>
      <c r="J53" s="103"/>
      <c r="K53" s="23"/>
      <c r="L53" s="25">
        <f t="shared" si="1"/>
        <v>40</v>
      </c>
      <c r="M53" s="12" t="s">
        <v>93</v>
      </c>
      <c r="N53" s="9">
        <v>-540807236</v>
      </c>
      <c r="O53" s="9"/>
      <c r="P53" s="9"/>
      <c r="Q53" s="9"/>
      <c r="R53" s="9"/>
      <c r="S53" s="9"/>
      <c r="T53" s="9"/>
      <c r="U53" s="25">
        <v>40</v>
      </c>
      <c r="V53" s="12" t="s">
        <v>93</v>
      </c>
      <c r="W53" s="9"/>
      <c r="X53" s="9"/>
      <c r="Y53" s="9"/>
      <c r="Z53" s="9"/>
      <c r="AA53" s="9"/>
      <c r="AB53" s="9"/>
      <c r="AC53" s="9"/>
      <c r="AD53" s="9"/>
      <c r="AE53" s="25">
        <v>40</v>
      </c>
      <c r="AF53" s="12" t="s">
        <v>93</v>
      </c>
      <c r="AG53" s="9"/>
      <c r="AH53" s="9"/>
      <c r="AI53" s="9"/>
      <c r="AJ53" s="9"/>
      <c r="AK53" s="196">
        <v>0</v>
      </c>
      <c r="AL53" s="196">
        <v>0</v>
      </c>
      <c r="AM53" s="9">
        <v>-540807236</v>
      </c>
      <c r="AN53" s="25">
        <v>40</v>
      </c>
      <c r="AO53" s="12" t="s">
        <v>93</v>
      </c>
      <c r="AP53" s="64">
        <v>-540807236</v>
      </c>
      <c r="AQ53" s="9">
        <v>0</v>
      </c>
      <c r="AR53" s="9">
        <v>-540807236</v>
      </c>
      <c r="AS53" s="12"/>
      <c r="AT53" s="131">
        <v>-49321619.923200004</v>
      </c>
      <c r="AU53" s="12"/>
      <c r="AV53" s="51"/>
    </row>
    <row r="54" spans="5:48" ht="12.75" customHeight="1">
      <c r="E54" s="141"/>
      <c r="F54" s="31"/>
      <c r="G54" s="2"/>
      <c r="H54" s="103"/>
      <c r="I54" s="103"/>
      <c r="J54" s="103"/>
      <c r="K54" s="23"/>
      <c r="L54" s="25">
        <f t="shared" si="1"/>
        <v>41</v>
      </c>
      <c r="M54" s="12" t="s">
        <v>94</v>
      </c>
      <c r="N54" s="9">
        <v>-140198298.42666665</v>
      </c>
      <c r="O54" s="11"/>
      <c r="P54" s="11"/>
      <c r="Q54" s="11"/>
      <c r="R54" s="11"/>
      <c r="S54" s="11"/>
      <c r="T54" s="11"/>
      <c r="U54" s="25">
        <v>41</v>
      </c>
      <c r="V54" s="12" t="s">
        <v>94</v>
      </c>
      <c r="W54" s="11"/>
      <c r="X54" s="11"/>
      <c r="Y54" s="11"/>
      <c r="Z54" s="11"/>
      <c r="AA54" s="11"/>
      <c r="AB54" s="11"/>
      <c r="AC54" s="11"/>
      <c r="AD54" s="11"/>
      <c r="AE54" s="25">
        <v>41</v>
      </c>
      <c r="AF54" s="12" t="s">
        <v>94</v>
      </c>
      <c r="AG54" s="11"/>
      <c r="AH54" s="11"/>
      <c r="AI54" s="11"/>
      <c r="AJ54" s="11"/>
      <c r="AK54" s="196">
        <v>0</v>
      </c>
      <c r="AL54" s="196">
        <v>0</v>
      </c>
      <c r="AM54" s="9">
        <v>-140198298.42666665</v>
      </c>
      <c r="AN54" s="25">
        <v>41</v>
      </c>
      <c r="AO54" s="12" t="s">
        <v>94</v>
      </c>
      <c r="AP54" s="154">
        <v>-140198298.42666665</v>
      </c>
      <c r="AQ54" s="11">
        <v>0</v>
      </c>
      <c r="AR54" s="11">
        <v>-140198298.42666665</v>
      </c>
      <c r="AS54" s="51"/>
      <c r="AT54" s="131">
        <v>-12786084.816511998</v>
      </c>
      <c r="AU54" s="51"/>
      <c r="AV54" s="8"/>
    </row>
    <row r="55" spans="5:48" ht="12.75" customHeight="1">
      <c r="E55" s="141"/>
      <c r="F55" s="25"/>
      <c r="H55" s="103"/>
      <c r="I55" s="72"/>
      <c r="J55" s="103"/>
      <c r="K55" s="23"/>
      <c r="L55" s="25">
        <f t="shared" si="1"/>
        <v>42</v>
      </c>
      <c r="M55" s="12" t="s">
        <v>103</v>
      </c>
      <c r="N55" s="9">
        <v>-17174520</v>
      </c>
      <c r="O55" s="13"/>
      <c r="P55" s="13"/>
      <c r="Q55" s="13"/>
      <c r="R55" s="13"/>
      <c r="S55" s="13"/>
      <c r="T55" s="13"/>
      <c r="U55" s="25">
        <v>42</v>
      </c>
      <c r="V55" s="12" t="s">
        <v>103</v>
      </c>
      <c r="W55" s="13"/>
      <c r="X55" s="13"/>
      <c r="Y55" s="13"/>
      <c r="Z55" s="13"/>
      <c r="AA55" s="13"/>
      <c r="AB55" s="13"/>
      <c r="AC55" s="13"/>
      <c r="AD55" s="13"/>
      <c r="AE55" s="25">
        <v>42</v>
      </c>
      <c r="AF55" s="12" t="s">
        <v>103</v>
      </c>
      <c r="AG55" s="13"/>
      <c r="AH55" s="13"/>
      <c r="AI55" s="13"/>
      <c r="AJ55" s="13"/>
      <c r="AK55" s="13"/>
      <c r="AL55" s="197">
        <v>0</v>
      </c>
      <c r="AM55" s="13">
        <v>-17174520</v>
      </c>
      <c r="AN55" s="25">
        <v>42</v>
      </c>
      <c r="AO55" s="12" t="s">
        <v>103</v>
      </c>
      <c r="AP55" s="68">
        <v>-17174520</v>
      </c>
      <c r="AQ55" s="13">
        <v>0</v>
      </c>
      <c r="AR55" s="13">
        <v>-17174520</v>
      </c>
      <c r="AS55" s="8"/>
      <c r="AT55" s="131">
        <v>-1566316.2240000002</v>
      </c>
      <c r="AU55" s="8"/>
      <c r="AV55" s="51"/>
    </row>
    <row r="56" spans="5:48" ht="12.75" customHeight="1">
      <c r="E56" s="2"/>
      <c r="F56" s="25"/>
      <c r="G56" s="1" t="s">
        <v>140</v>
      </c>
      <c r="H56" s="206">
        <v>38184</v>
      </c>
      <c r="J56" s="1" t="s">
        <v>157</v>
      </c>
      <c r="K56" s="23"/>
      <c r="L56" s="25">
        <f t="shared" si="1"/>
        <v>43</v>
      </c>
      <c r="M56" s="12" t="s">
        <v>97</v>
      </c>
      <c r="N56" s="153">
        <f aca="true" t="shared" si="12" ref="N56:T56">SUM(N52:N55)</f>
        <v>1057334532.5733333</v>
      </c>
      <c r="O56" s="8">
        <f t="shared" si="12"/>
        <v>0</v>
      </c>
      <c r="P56" s="8">
        <f t="shared" si="12"/>
        <v>0</v>
      </c>
      <c r="Q56" s="8">
        <f t="shared" si="12"/>
        <v>0</v>
      </c>
      <c r="R56" s="8">
        <f>SUM(R52:R55)</f>
        <v>-120656.11999999732</v>
      </c>
      <c r="S56" s="8">
        <f>SUM(S52:S55)</f>
        <v>0</v>
      </c>
      <c r="T56" s="8">
        <f t="shared" si="12"/>
        <v>0</v>
      </c>
      <c r="U56" s="25">
        <f>+U55+1</f>
        <v>43</v>
      </c>
      <c r="V56" s="12" t="s">
        <v>97</v>
      </c>
      <c r="W56" s="8">
        <f aca="true" t="shared" si="13" ref="W56:AB56">SUM(W52:W55)</f>
        <v>3267545.9725572504</v>
      </c>
      <c r="X56" s="8">
        <f t="shared" si="13"/>
        <v>0</v>
      </c>
      <c r="Y56" s="8">
        <f t="shared" si="13"/>
        <v>0</v>
      </c>
      <c r="Z56" s="8">
        <f>SUM(Z52:Z55)</f>
        <v>0</v>
      </c>
      <c r="AA56" s="8">
        <f>SUM(AA52:AA55)</f>
        <v>0</v>
      </c>
      <c r="AB56" s="8">
        <f t="shared" si="13"/>
        <v>0</v>
      </c>
      <c r="AC56" s="8">
        <f>SUM(AC52:AC55)</f>
        <v>0</v>
      </c>
      <c r="AD56" s="8">
        <f>SUM(AD52:AD55)</f>
        <v>0</v>
      </c>
      <c r="AE56" s="25">
        <f>+AE55+1</f>
        <v>43</v>
      </c>
      <c r="AF56" s="12" t="s">
        <v>97</v>
      </c>
      <c r="AG56" s="8">
        <f aca="true" t="shared" si="14" ref="AG56:AM56">SUM(AG52:AG55)</f>
        <v>0</v>
      </c>
      <c r="AH56" s="8">
        <f t="shared" si="14"/>
        <v>0</v>
      </c>
      <c r="AI56" s="8">
        <f t="shared" si="14"/>
        <v>0</v>
      </c>
      <c r="AJ56" s="8">
        <f t="shared" si="14"/>
        <v>0</v>
      </c>
      <c r="AK56" s="8">
        <f t="shared" si="14"/>
        <v>0</v>
      </c>
      <c r="AL56" s="8">
        <f t="shared" si="14"/>
        <v>3146889.852557253</v>
      </c>
      <c r="AM56" s="8">
        <f t="shared" si="14"/>
        <v>1060481422.4258904</v>
      </c>
      <c r="AN56" s="25">
        <f>+AN55+1</f>
        <v>43</v>
      </c>
      <c r="AO56" s="12" t="s">
        <v>97</v>
      </c>
      <c r="AP56" s="8">
        <f>SUM(AP52:AP55)</f>
        <v>1057334532.5733333</v>
      </c>
      <c r="AQ56" s="8">
        <f>SUM(AQ52:AQ55)</f>
        <v>3146889.852557253</v>
      </c>
      <c r="AR56" s="8">
        <f>SUM(AR52:AR55)</f>
        <v>1060481422.4258904</v>
      </c>
      <c r="AS56" s="51"/>
      <c r="AT56" s="192">
        <f>AR56*0.0912</f>
        <v>96715905.72524121</v>
      </c>
      <c r="AU56" s="51"/>
      <c r="AV56" s="52"/>
    </row>
    <row r="57" spans="5:48" ht="12.75" customHeight="1" thickBot="1">
      <c r="E57" s="2"/>
      <c r="F57" s="117"/>
      <c r="J57" s="1" t="s">
        <v>158</v>
      </c>
      <c r="K57" s="23"/>
      <c r="L57" s="25">
        <f t="shared" si="1"/>
        <v>44</v>
      </c>
      <c r="M57" s="12" t="s">
        <v>95</v>
      </c>
      <c r="N57" s="9">
        <v>3808108</v>
      </c>
      <c r="O57" s="13"/>
      <c r="P57" s="13"/>
      <c r="Q57" s="13"/>
      <c r="R57" s="13"/>
      <c r="S57" s="13"/>
      <c r="T57" s="13"/>
      <c r="U57" s="25">
        <v>44</v>
      </c>
      <c r="V57" s="12" t="s">
        <v>95</v>
      </c>
      <c r="W57" s="13"/>
      <c r="X57" s="13"/>
      <c r="Y57" s="13"/>
      <c r="Z57" s="13"/>
      <c r="AA57" s="13"/>
      <c r="AB57" s="13"/>
      <c r="AC57" s="13"/>
      <c r="AD57" s="13"/>
      <c r="AE57" s="25">
        <v>44</v>
      </c>
      <c r="AF57" s="12" t="s">
        <v>95</v>
      </c>
      <c r="AG57" s="13"/>
      <c r="AH57" s="13"/>
      <c r="AI57" s="13"/>
      <c r="AJ57" s="13"/>
      <c r="AK57" s="13"/>
      <c r="AL57" s="13">
        <v>0</v>
      </c>
      <c r="AM57" s="13">
        <v>3808108</v>
      </c>
      <c r="AN57" s="25">
        <v>44</v>
      </c>
      <c r="AO57" s="12" t="s">
        <v>95</v>
      </c>
      <c r="AP57" s="13">
        <v>3808108</v>
      </c>
      <c r="AQ57" s="13">
        <v>0</v>
      </c>
      <c r="AR57" s="13">
        <v>3808108</v>
      </c>
      <c r="AS57" s="52"/>
      <c r="AT57" s="131">
        <v>347299.4496</v>
      </c>
      <c r="AU57" s="52"/>
      <c r="AV57" s="15"/>
    </row>
    <row r="58" spans="1:48" ht="12.75" customHeight="1" thickBot="1" thickTop="1">
      <c r="A58" s="117"/>
      <c r="E58" s="2"/>
      <c r="F58" s="45"/>
      <c r="G58" s="147"/>
      <c r="J58" s="56" t="s">
        <v>121</v>
      </c>
      <c r="L58" s="25">
        <f t="shared" si="1"/>
        <v>45</v>
      </c>
      <c r="M58" s="146" t="s">
        <v>96</v>
      </c>
      <c r="N58" s="178">
        <f aca="true" t="shared" si="15" ref="N58:T58">SUM(N56:N57)</f>
        <v>1061142640.5733333</v>
      </c>
      <c r="O58" s="14">
        <f t="shared" si="15"/>
        <v>0</v>
      </c>
      <c r="P58" s="14">
        <f t="shared" si="15"/>
        <v>0</v>
      </c>
      <c r="Q58" s="14">
        <f t="shared" si="15"/>
        <v>0</v>
      </c>
      <c r="R58" s="14">
        <f>SUM(R56:R57)</f>
        <v>-120656.11999999732</v>
      </c>
      <c r="S58" s="14">
        <f>SUM(S56:S57)</f>
        <v>0</v>
      </c>
      <c r="T58" s="14">
        <f t="shared" si="15"/>
        <v>0</v>
      </c>
      <c r="U58" s="25">
        <f>+U57+1</f>
        <v>45</v>
      </c>
      <c r="V58" s="146" t="s">
        <v>96</v>
      </c>
      <c r="W58" s="14">
        <f aca="true" t="shared" si="16" ref="W58:AB58">SUM(W56:W57)</f>
        <v>3267545.9725572504</v>
      </c>
      <c r="X58" s="14">
        <f t="shared" si="16"/>
        <v>0</v>
      </c>
      <c r="Y58" s="14">
        <f t="shared" si="16"/>
        <v>0</v>
      </c>
      <c r="Z58" s="14">
        <f>SUM(Z56:Z57)</f>
        <v>0</v>
      </c>
      <c r="AA58" s="14">
        <f>SUM(AA56:AA57)</f>
        <v>0</v>
      </c>
      <c r="AB58" s="14">
        <f t="shared" si="16"/>
        <v>0</v>
      </c>
      <c r="AC58" s="14">
        <f>SUM(AC56:AC57)</f>
        <v>0</v>
      </c>
      <c r="AD58" s="14">
        <f>SUM(AD56:AD57)</f>
        <v>0</v>
      </c>
      <c r="AE58" s="25">
        <f>+AE57+1</f>
        <v>45</v>
      </c>
      <c r="AF58" s="146" t="s">
        <v>96</v>
      </c>
      <c r="AG58" s="14">
        <f aca="true" t="shared" si="17" ref="AG58:AM58">SUM(AG56:AG57)</f>
        <v>0</v>
      </c>
      <c r="AH58" s="14">
        <f t="shared" si="17"/>
        <v>0</v>
      </c>
      <c r="AI58" s="14">
        <f t="shared" si="17"/>
        <v>0</v>
      </c>
      <c r="AJ58" s="14">
        <f t="shared" si="17"/>
        <v>0</v>
      </c>
      <c r="AK58" s="14">
        <f t="shared" si="17"/>
        <v>0</v>
      </c>
      <c r="AL58" s="14">
        <f t="shared" si="17"/>
        <v>3146889.852557253</v>
      </c>
      <c r="AM58" s="14">
        <f t="shared" si="17"/>
        <v>1064289530.4258904</v>
      </c>
      <c r="AN58" s="25">
        <f>+AN57+1</f>
        <v>45</v>
      </c>
      <c r="AO58" s="146" t="s">
        <v>96</v>
      </c>
      <c r="AP58" s="14">
        <f>SUM(AP56:AP57)</f>
        <v>1061142640.5733333</v>
      </c>
      <c r="AQ58" s="14">
        <f>SUM(AQ56:AQ57)</f>
        <v>3146889.852557253</v>
      </c>
      <c r="AR58" s="14">
        <f>SUM(AR56:AR57)</f>
        <v>1064289530.4258904</v>
      </c>
      <c r="AS58" s="15"/>
      <c r="AT58" s="198">
        <f>AR58*0.0912</f>
        <v>97063205.17484121</v>
      </c>
      <c r="AU58" s="15"/>
      <c r="AV58" s="16"/>
    </row>
    <row r="59" spans="5:47" ht="12.75" customHeight="1" thickTop="1">
      <c r="E59" s="27"/>
      <c r="G59" s="23"/>
      <c r="H59" s="6"/>
      <c r="I59" s="46"/>
      <c r="J59" s="23"/>
      <c r="AN59" s="25"/>
      <c r="AS59" s="16"/>
      <c r="AT59" s="16"/>
      <c r="AU59" s="16"/>
    </row>
    <row r="60" spans="5:44" ht="12.75" customHeight="1">
      <c r="E60" s="27"/>
      <c r="F60" s="43" t="s">
        <v>25</v>
      </c>
      <c r="G60" s="23"/>
      <c r="H60" s="6"/>
      <c r="I60" s="46"/>
      <c r="J60" s="23"/>
      <c r="K60" s="55"/>
      <c r="P60" s="204" t="s">
        <v>138</v>
      </c>
      <c r="Y60" s="204" t="s">
        <v>138</v>
      </c>
      <c r="AI60" s="204" t="s">
        <v>138</v>
      </c>
      <c r="AR60" s="204" t="s">
        <v>138</v>
      </c>
    </row>
    <row r="61" spans="5:39" ht="12.75" customHeight="1">
      <c r="E61" s="27"/>
      <c r="F61" s="43" t="s">
        <v>81</v>
      </c>
      <c r="G61" s="23"/>
      <c r="H61" s="6"/>
      <c r="I61" s="6"/>
      <c r="J61" s="23"/>
      <c r="AM61" s="156"/>
    </row>
    <row r="62" spans="5:11" ht="12.75" customHeight="1">
      <c r="E62" s="27"/>
      <c r="F62" s="6" t="s">
        <v>123</v>
      </c>
      <c r="G62" s="23"/>
      <c r="H62" s="6"/>
      <c r="I62" s="6"/>
      <c r="J62" s="23"/>
      <c r="K62" s="101"/>
    </row>
    <row r="63" spans="5:11" ht="12.75" customHeight="1">
      <c r="E63" s="27"/>
      <c r="F63" s="43" t="s">
        <v>81</v>
      </c>
      <c r="G63" s="6"/>
      <c r="H63" s="6"/>
      <c r="I63" s="6"/>
      <c r="J63" s="23"/>
      <c r="K63" s="103"/>
    </row>
    <row r="64" spans="5:9" ht="12.75" customHeight="1">
      <c r="E64" s="27"/>
      <c r="F64" s="45"/>
      <c r="G64" s="45"/>
      <c r="H64" s="45"/>
      <c r="I64" s="45"/>
    </row>
    <row r="65" spans="5:11" ht="12.75" customHeight="1">
      <c r="E65" s="27"/>
      <c r="F65" s="24" t="s">
        <v>29</v>
      </c>
      <c r="G65" s="45"/>
      <c r="H65" s="45"/>
      <c r="I65" s="45"/>
      <c r="K65" s="34"/>
    </row>
    <row r="66" spans="5:11" ht="12.75" customHeight="1">
      <c r="E66" s="27"/>
      <c r="F66" s="32" t="s">
        <v>44</v>
      </c>
      <c r="G66" s="49" t="s">
        <v>45</v>
      </c>
      <c r="H66" s="48"/>
      <c r="I66" s="48"/>
      <c r="J66" s="148"/>
      <c r="K66" s="34"/>
    </row>
    <row r="67" spans="5:11" ht="12.75" customHeight="1">
      <c r="E67" s="27"/>
      <c r="K67" s="30"/>
    </row>
    <row r="68" spans="5:11" ht="12.75" customHeight="1">
      <c r="E68" s="27"/>
      <c r="F68" s="25">
        <v>1</v>
      </c>
      <c r="G68" s="3" t="s">
        <v>82</v>
      </c>
      <c r="J68" s="171">
        <f>AT47</f>
        <v>1064289530.4258906</v>
      </c>
      <c r="K68" s="34"/>
    </row>
    <row r="69" spans="5:11" ht="12.75" customHeight="1">
      <c r="E69" s="27"/>
      <c r="F69" s="25">
        <v>2</v>
      </c>
      <c r="G69" s="26" t="s">
        <v>20</v>
      </c>
      <c r="J69" s="88">
        <v>0.0912</v>
      </c>
      <c r="K69" s="34"/>
    </row>
    <row r="70" spans="5:11" ht="12.75" customHeight="1">
      <c r="E70" s="27"/>
      <c r="F70" s="25">
        <v>3</v>
      </c>
      <c r="G70" s="26"/>
      <c r="K70" s="110"/>
    </row>
    <row r="71" spans="5:11" ht="12.75" customHeight="1">
      <c r="E71" s="27"/>
      <c r="F71" s="25">
        <v>4</v>
      </c>
      <c r="G71" s="3" t="s">
        <v>83</v>
      </c>
      <c r="J71" s="34">
        <f>J68*J69</f>
        <v>97063205.17484123</v>
      </c>
      <c r="K71" s="188" t="s">
        <v>22</v>
      </c>
    </row>
    <row r="72" spans="5:12" ht="12.75" customHeight="1">
      <c r="E72" s="27"/>
      <c r="F72" s="25">
        <v>5</v>
      </c>
      <c r="I72" s="35"/>
      <c r="J72" s="34"/>
      <c r="K72" s="189" t="s">
        <v>22</v>
      </c>
      <c r="L72" s="25"/>
    </row>
    <row r="73" spans="5:12" ht="12.75" customHeight="1">
      <c r="E73" s="27"/>
      <c r="F73" s="25">
        <v>6</v>
      </c>
      <c r="G73" s="26" t="s">
        <v>84</v>
      </c>
      <c r="J73" s="85">
        <f>AM45</f>
        <v>67976760.97473225</v>
      </c>
      <c r="K73" s="111"/>
      <c r="L73" s="25"/>
    </row>
    <row r="74" spans="5:12" ht="12.75" customHeight="1">
      <c r="E74" s="27"/>
      <c r="F74" s="25">
        <v>7</v>
      </c>
      <c r="G74" s="26" t="s">
        <v>104</v>
      </c>
      <c r="J74" s="34">
        <f>J71-J73</f>
        <v>29086444.200108975</v>
      </c>
      <c r="K74" s="86"/>
      <c r="L74" s="5"/>
    </row>
    <row r="75" spans="5:29" ht="12.75" customHeight="1">
      <c r="E75" s="27"/>
      <c r="F75" s="25">
        <v>8</v>
      </c>
      <c r="J75" s="34"/>
      <c r="K75" s="112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Z75" s="25"/>
      <c r="AA75" s="25"/>
      <c r="AB75" s="25"/>
      <c r="AC75" s="25"/>
    </row>
    <row r="76" spans="5:38" ht="12.75" customHeight="1">
      <c r="E76" s="27"/>
      <c r="F76" s="25">
        <v>9</v>
      </c>
      <c r="G76" s="3" t="s">
        <v>26</v>
      </c>
      <c r="J76" s="191">
        <f>J30</f>
        <v>0.5951366</v>
      </c>
      <c r="K76" s="86"/>
      <c r="P76" s="25"/>
      <c r="Q76" s="25"/>
      <c r="R76" s="25"/>
      <c r="S76" s="25"/>
      <c r="T76" s="25"/>
      <c r="U76" s="25"/>
      <c r="V76" s="25"/>
      <c r="W76" s="25"/>
      <c r="X76" s="25"/>
      <c r="Y76" s="25"/>
      <c r="AB76" s="5"/>
      <c r="AC76" s="5"/>
      <c r="AD76" s="25"/>
      <c r="AE76" s="25"/>
      <c r="AF76" s="25"/>
      <c r="AG76" s="25"/>
      <c r="AH76" s="25"/>
      <c r="AI76" s="25"/>
      <c r="AJ76" s="25"/>
      <c r="AK76" s="25"/>
      <c r="AL76" s="5"/>
    </row>
    <row r="77" spans="5:38" ht="12.75" customHeight="1">
      <c r="E77" s="27"/>
      <c r="F77" s="25">
        <v>10</v>
      </c>
      <c r="G77" s="3" t="s">
        <v>105</v>
      </c>
      <c r="H77" s="149"/>
      <c r="J77" s="175">
        <f>ROUND(+J74/J76,0)</f>
        <v>48873560</v>
      </c>
      <c r="K77" s="86"/>
      <c r="P77" s="5"/>
      <c r="Q77" s="5"/>
      <c r="R77" s="5"/>
      <c r="S77" s="5"/>
      <c r="T77" s="5"/>
      <c r="U77" s="5"/>
      <c r="V77" s="5"/>
      <c r="W77" s="5"/>
      <c r="X77" s="5"/>
      <c r="Y77" s="5"/>
      <c r="AB77" s="25"/>
      <c r="AC77" s="25"/>
      <c r="AD77" s="5"/>
      <c r="AE77" s="5"/>
      <c r="AF77" s="5"/>
      <c r="AG77" s="5"/>
      <c r="AH77" s="5"/>
      <c r="AI77" s="5"/>
      <c r="AJ77" s="5"/>
      <c r="AK77" s="5"/>
      <c r="AL77" s="25"/>
    </row>
    <row r="78" spans="5:38" ht="12.75" customHeight="1" thickBot="1">
      <c r="E78" s="27"/>
      <c r="F78" s="25">
        <v>11</v>
      </c>
      <c r="G78" s="3" t="s">
        <v>120</v>
      </c>
      <c r="J78" s="69" t="s">
        <v>22</v>
      </c>
      <c r="K78" s="113"/>
      <c r="P78" s="25"/>
      <c r="Q78" s="25"/>
      <c r="R78" s="25"/>
      <c r="S78" s="25"/>
      <c r="T78" s="25"/>
      <c r="U78" s="25"/>
      <c r="V78" s="25"/>
      <c r="W78" s="25"/>
      <c r="X78" s="25"/>
      <c r="Y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5:38" ht="16.5" customHeight="1" thickBot="1">
      <c r="E79" s="27"/>
      <c r="F79" s="25">
        <v>12</v>
      </c>
      <c r="G79" s="86" t="s">
        <v>125</v>
      </c>
      <c r="H79" s="86"/>
      <c r="J79" s="205">
        <f>SUM(J77:J78)</f>
        <v>48873560</v>
      </c>
      <c r="K79" s="112"/>
      <c r="P79" s="25"/>
      <c r="Q79" s="25"/>
      <c r="R79" s="25"/>
      <c r="S79" s="25"/>
      <c r="T79" s="25"/>
      <c r="U79" s="25"/>
      <c r="V79" s="25"/>
      <c r="W79" s="25"/>
      <c r="X79" s="25"/>
      <c r="Y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5:38" ht="12.75" customHeight="1">
      <c r="E80" s="27"/>
      <c r="F80" s="25"/>
      <c r="J80" s="180" t="s">
        <v>22</v>
      </c>
      <c r="K80" s="89"/>
      <c r="P80" s="25"/>
      <c r="Q80" s="25"/>
      <c r="R80" s="25"/>
      <c r="S80" s="25"/>
      <c r="T80" s="25"/>
      <c r="U80" s="25"/>
      <c r="V80" s="25"/>
      <c r="W80" s="25"/>
      <c r="X80" s="25"/>
      <c r="Y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5:38" ht="18.75" customHeight="1">
      <c r="E81" s="27"/>
      <c r="F81" s="25"/>
      <c r="J81" s="204" t="s">
        <v>138</v>
      </c>
      <c r="K81" s="114"/>
      <c r="P81" s="25"/>
      <c r="Q81" s="25"/>
      <c r="R81" s="25"/>
      <c r="S81" s="25"/>
      <c r="T81" s="25"/>
      <c r="U81" s="25"/>
      <c r="V81" s="25"/>
      <c r="W81" s="25"/>
      <c r="X81" s="25"/>
      <c r="Y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1:38" ht="12.75" customHeight="1">
      <c r="A82" s="26"/>
      <c r="B82" s="26"/>
      <c r="C82" s="26"/>
      <c r="D82" s="26"/>
      <c r="E82" s="27"/>
      <c r="F82" s="82"/>
      <c r="J82" s="86"/>
      <c r="K82" s="114"/>
      <c r="P82" s="25"/>
      <c r="Q82" s="25"/>
      <c r="R82" s="25"/>
      <c r="S82" s="25"/>
      <c r="T82" s="25"/>
      <c r="U82" s="25"/>
      <c r="V82" s="25"/>
      <c r="W82" s="25"/>
      <c r="X82" s="25"/>
      <c r="Y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5:38" ht="15">
      <c r="E83" s="27"/>
      <c r="F83" s="25"/>
      <c r="I83" s="149"/>
      <c r="J83" s="190"/>
      <c r="K83" s="114"/>
      <c r="P83" s="25"/>
      <c r="Q83" s="25"/>
      <c r="R83" s="25"/>
      <c r="S83" s="25"/>
      <c r="T83" s="25"/>
      <c r="U83" s="25"/>
      <c r="V83" s="25"/>
      <c r="W83" s="25"/>
      <c r="X83" s="25"/>
      <c r="Y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5:38" ht="12.75" customHeight="1">
      <c r="E84" s="27"/>
      <c r="F84" s="25"/>
      <c r="J84" s="113"/>
      <c r="K84" s="114"/>
      <c r="P84" s="25"/>
      <c r="Q84" s="25"/>
      <c r="R84" s="25"/>
      <c r="S84" s="25"/>
      <c r="T84" s="25"/>
      <c r="U84" s="25"/>
      <c r="V84" s="25"/>
      <c r="W84" s="25"/>
      <c r="X84" s="25"/>
      <c r="Y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5:38" ht="12.75" customHeight="1">
      <c r="E85" s="27"/>
      <c r="F85" s="25"/>
      <c r="J85" s="86"/>
      <c r="K85" s="114"/>
      <c r="L85" s="87"/>
      <c r="P85" s="25"/>
      <c r="Q85" s="25"/>
      <c r="R85" s="25"/>
      <c r="S85" s="25"/>
      <c r="T85" s="25"/>
      <c r="U85" s="25"/>
      <c r="V85" s="25"/>
      <c r="W85" s="25"/>
      <c r="X85" s="25"/>
      <c r="Y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5:38" ht="12.75" customHeight="1">
      <c r="E86" s="27"/>
      <c r="F86" s="25"/>
      <c r="G86"/>
      <c r="H86"/>
      <c r="I86"/>
      <c r="J86"/>
      <c r="K86"/>
      <c r="L86" s="104"/>
      <c r="M86" s="87"/>
      <c r="N86" s="87"/>
      <c r="O86" s="87"/>
      <c r="P86" s="25"/>
      <c r="Q86" s="25"/>
      <c r="R86" s="25"/>
      <c r="S86" s="25"/>
      <c r="T86" s="25"/>
      <c r="U86" s="25"/>
      <c r="V86" s="25"/>
      <c r="W86" s="25"/>
      <c r="X86" s="25"/>
      <c r="Y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6:38" ht="12.75" customHeight="1">
      <c r="F87" s="25"/>
      <c r="G87"/>
      <c r="H87"/>
      <c r="I87"/>
      <c r="J87"/>
      <c r="K87"/>
      <c r="M87" s="104"/>
      <c r="N87" s="104"/>
      <c r="O87" s="104"/>
      <c r="P87" s="25"/>
      <c r="Q87" s="25"/>
      <c r="R87" s="25"/>
      <c r="S87" s="25"/>
      <c r="T87" s="25"/>
      <c r="U87" s="25"/>
      <c r="V87" s="25"/>
      <c r="W87" s="25"/>
      <c r="X87" s="25"/>
      <c r="Y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6:38" ht="12.75" customHeight="1">
      <c r="F88" s="25"/>
      <c r="G88"/>
      <c r="H88"/>
      <c r="I88"/>
      <c r="J88"/>
      <c r="K88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6:37" ht="12.75" customHeight="1">
      <c r="F89" s="25"/>
      <c r="G89"/>
      <c r="H89"/>
      <c r="I89"/>
      <c r="J89"/>
      <c r="K89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1:39" ht="12.75" customHeight="1">
      <c r="A90" s="145"/>
      <c r="B90" s="145"/>
      <c r="C90" s="145"/>
      <c r="D90" s="145"/>
      <c r="F90" s="25"/>
      <c r="G90"/>
      <c r="H90"/>
      <c r="I90"/>
      <c r="J90"/>
      <c r="K90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L90" s="25"/>
      <c r="AM90" s="25"/>
    </row>
    <row r="91" spans="1:48" ht="12.75" customHeight="1">
      <c r="A91" s="145"/>
      <c r="B91" s="145"/>
      <c r="C91" s="145"/>
      <c r="D91" s="145"/>
      <c r="F91" s="25"/>
      <c r="G91"/>
      <c r="H91"/>
      <c r="I91"/>
      <c r="J91"/>
      <c r="K91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L91" s="25"/>
      <c r="AM91" s="25"/>
      <c r="AV91" s="150"/>
    </row>
    <row r="92" spans="1:88" ht="12.75" customHeight="1">
      <c r="A92" s="145"/>
      <c r="B92" s="145"/>
      <c r="C92" s="145"/>
      <c r="D92" s="145"/>
      <c r="F92" s="25"/>
      <c r="G92"/>
      <c r="H92"/>
      <c r="I92"/>
      <c r="J92"/>
      <c r="K92"/>
      <c r="L92" s="25"/>
      <c r="T92" s="25"/>
      <c r="U92" s="25"/>
      <c r="V92" s="25"/>
      <c r="W92" s="25"/>
      <c r="X92" s="25"/>
      <c r="Y92" s="25"/>
      <c r="Z92" s="25"/>
      <c r="AA92" s="25"/>
      <c r="AE92" s="25"/>
      <c r="AF92" s="25"/>
      <c r="AL92" s="25"/>
      <c r="AM92" s="25"/>
      <c r="AS92" s="150"/>
      <c r="AT92" s="150"/>
      <c r="AU92" s="150"/>
      <c r="AV92" s="25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</row>
    <row r="93" spans="1:88" ht="12.75" customHeight="1">
      <c r="A93" s="145"/>
      <c r="B93" s="145"/>
      <c r="C93" s="145"/>
      <c r="D93" s="145"/>
      <c r="F93" s="25"/>
      <c r="G93"/>
      <c r="H93"/>
      <c r="I93"/>
      <c r="J93"/>
      <c r="K93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  <c r="BM93" s="151"/>
      <c r="BN93" s="151"/>
      <c r="BO93" s="151"/>
      <c r="BP93" s="151"/>
      <c r="BQ93" s="151"/>
      <c r="BR93" s="151"/>
      <c r="BS93" s="151"/>
      <c r="BT93" s="151"/>
      <c r="BU93" s="151"/>
      <c r="BV93" s="151"/>
      <c r="BW93" s="151"/>
      <c r="BX93" s="151"/>
      <c r="BY93" s="151"/>
      <c r="BZ93" s="151"/>
      <c r="CA93" s="151"/>
      <c r="CB93" s="151"/>
      <c r="CC93" s="151"/>
      <c r="CD93" s="151"/>
      <c r="CE93" s="151"/>
      <c r="CF93" s="151"/>
      <c r="CG93" s="151"/>
      <c r="CH93" s="151"/>
      <c r="CI93" s="151"/>
      <c r="CJ93" s="151"/>
    </row>
    <row r="94" spans="1:88" ht="12.75" customHeight="1">
      <c r="A94" s="145"/>
      <c r="B94" s="145"/>
      <c r="C94" s="145"/>
      <c r="D94" s="145"/>
      <c r="F94" s="25"/>
      <c r="G94"/>
      <c r="H94"/>
      <c r="I94"/>
      <c r="J94"/>
      <c r="K94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</row>
    <row r="95" spans="1:88" ht="12.75" customHeight="1">
      <c r="A95" s="145"/>
      <c r="B95" s="145"/>
      <c r="C95" s="145"/>
      <c r="D95" s="145"/>
      <c r="F95" s="25"/>
      <c r="G95" s="25"/>
      <c r="H95" s="159"/>
      <c r="I95" s="158"/>
      <c r="J95" s="160"/>
      <c r="K95" s="160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</row>
    <row r="96" spans="1:48" ht="12.75" customHeight="1">
      <c r="A96" s="145"/>
      <c r="B96" s="145"/>
      <c r="C96" s="145"/>
      <c r="D96" s="145"/>
      <c r="F96" s="25"/>
      <c r="G96" s="25"/>
      <c r="H96" s="159"/>
      <c r="I96" s="158"/>
      <c r="J96" s="160"/>
      <c r="K96" s="160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</row>
    <row r="97" spans="1:48" ht="12.75" customHeight="1">
      <c r="A97" s="145"/>
      <c r="B97" s="145"/>
      <c r="C97" s="145"/>
      <c r="D97" s="145"/>
      <c r="F97" s="25"/>
      <c r="G97" s="25"/>
      <c r="H97" s="159"/>
      <c r="I97" s="158"/>
      <c r="J97" s="160"/>
      <c r="K97" s="160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</row>
    <row r="98" spans="1:48" ht="12.75" customHeight="1">
      <c r="A98" s="145"/>
      <c r="B98" s="145"/>
      <c r="C98" s="145"/>
      <c r="D98" s="145"/>
      <c r="F98" s="25"/>
      <c r="G98" s="25"/>
      <c r="H98" s="159"/>
      <c r="I98" s="158"/>
      <c r="J98" s="160"/>
      <c r="K98" s="160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</row>
    <row r="99" spans="1:88" ht="12.75" customHeight="1">
      <c r="A99" s="145"/>
      <c r="B99" s="145"/>
      <c r="C99" s="145"/>
      <c r="D99" s="145"/>
      <c r="H99" s="159"/>
      <c r="I99" s="158"/>
      <c r="J99" s="160"/>
      <c r="K99" s="160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9"/>
      <c r="BW99" s="79"/>
      <c r="BX99" s="79"/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</row>
    <row r="100" spans="1:11" ht="12.75" customHeight="1">
      <c r="A100" s="145"/>
      <c r="B100" s="145"/>
      <c r="C100" s="145"/>
      <c r="D100" s="145"/>
      <c r="H100" s="159"/>
      <c r="I100" s="158"/>
      <c r="J100" s="160"/>
      <c r="K100" s="160"/>
    </row>
    <row r="101" spans="1:11" ht="12.75" customHeight="1">
      <c r="A101" s="145"/>
      <c r="B101" s="145"/>
      <c r="C101" s="145"/>
      <c r="D101" s="145"/>
      <c r="H101" s="159"/>
      <c r="I101" s="158"/>
      <c r="J101" s="160"/>
      <c r="K101" s="160"/>
    </row>
    <row r="102" spans="8:11" ht="12.75" customHeight="1">
      <c r="H102" s="159"/>
      <c r="I102" s="158"/>
      <c r="J102" s="160"/>
      <c r="K102" s="160"/>
    </row>
    <row r="103" spans="8:11" ht="12.75" customHeight="1">
      <c r="H103" s="159"/>
      <c r="I103" s="158"/>
      <c r="J103" s="160"/>
      <c r="K103" s="160"/>
    </row>
    <row r="104" spans="8:11" ht="12.75" customHeight="1">
      <c r="H104" s="159"/>
      <c r="I104" s="158"/>
      <c r="J104" s="160"/>
      <c r="K104" s="160"/>
    </row>
    <row r="105" spans="8:11" ht="12.75" customHeight="1">
      <c r="H105" s="159"/>
      <c r="I105" s="158"/>
      <c r="J105" s="160"/>
      <c r="K105" s="160"/>
    </row>
    <row r="106" spans="8:11" ht="12.75" customHeight="1">
      <c r="H106" s="159"/>
      <c r="I106" s="158"/>
      <c r="J106" s="160"/>
      <c r="K106" s="160"/>
    </row>
    <row r="107" spans="8:11" ht="12.75" customHeight="1">
      <c r="H107" s="159"/>
      <c r="I107" s="158"/>
      <c r="J107" s="160"/>
      <c r="K107" s="160"/>
    </row>
    <row r="108" spans="8:11" ht="12.75" customHeight="1">
      <c r="H108" s="159"/>
      <c r="I108" s="158"/>
      <c r="J108" s="160"/>
      <c r="K108" s="160"/>
    </row>
    <row r="109" spans="8:48" ht="12.75" customHeight="1">
      <c r="H109" s="159"/>
      <c r="I109" s="158"/>
      <c r="J109" s="160"/>
      <c r="K109" s="160"/>
      <c r="AV109" s="164"/>
    </row>
    <row r="110" spans="8:48" ht="12.75" customHeight="1">
      <c r="H110" s="159"/>
      <c r="I110" s="158"/>
      <c r="J110" s="160"/>
      <c r="K110" s="160"/>
      <c r="AV110" s="165" t="s">
        <v>127</v>
      </c>
    </row>
    <row r="111" spans="8:48" ht="12.75" customHeight="1">
      <c r="H111" s="159"/>
      <c r="I111" s="158"/>
      <c r="J111" s="160"/>
      <c r="K111" s="160"/>
      <c r="AV111" s="165"/>
    </row>
    <row r="112" spans="8:48" ht="12.75" customHeight="1">
      <c r="H112" s="159"/>
      <c r="I112" s="158"/>
      <c r="J112" s="160"/>
      <c r="K112" s="160"/>
      <c r="AV112" s="166" t="s">
        <v>128</v>
      </c>
    </row>
    <row r="113" ht="12.75" customHeight="1">
      <c r="AV113" s="165" t="s">
        <v>127</v>
      </c>
    </row>
    <row r="114" ht="12.75" customHeight="1">
      <c r="AV114" s="165" t="s">
        <v>127</v>
      </c>
    </row>
    <row r="115" ht="12.75" customHeight="1">
      <c r="AV115" s="165" t="s">
        <v>127</v>
      </c>
    </row>
    <row r="116" ht="12.75" customHeight="1">
      <c r="AV116" s="165" t="s">
        <v>127</v>
      </c>
    </row>
    <row r="117" ht="12.75" customHeight="1">
      <c r="AV117" s="165"/>
    </row>
    <row r="118" spans="6:48" ht="12.75" customHeight="1">
      <c r="F118" s="87"/>
      <c r="G118" s="87"/>
      <c r="H118" s="87"/>
      <c r="I118" s="87"/>
      <c r="J118" s="87"/>
      <c r="K118" s="87"/>
      <c r="L118" s="87"/>
      <c r="AV118" s="166" t="s">
        <v>129</v>
      </c>
    </row>
    <row r="119" spans="6:48" ht="12.75" customHeight="1">
      <c r="F119" s="104"/>
      <c r="G119" s="72"/>
      <c r="H119" s="162"/>
      <c r="I119" s="162"/>
      <c r="J119" s="162"/>
      <c r="K119" s="162"/>
      <c r="L119" s="162"/>
      <c r="M119" s="87"/>
      <c r="N119" s="87"/>
      <c r="O119" s="87"/>
      <c r="AV119" s="165" t="s">
        <v>130</v>
      </c>
    </row>
    <row r="120" spans="7:48" ht="12.75" customHeight="1">
      <c r="G120" s="17"/>
      <c r="M120" s="162"/>
      <c r="AV120" s="165" t="s">
        <v>130</v>
      </c>
    </row>
    <row r="121" spans="7:48" ht="12.75" customHeight="1">
      <c r="G121" s="17"/>
      <c r="AV121" s="165" t="s">
        <v>130</v>
      </c>
    </row>
    <row r="122" spans="7:48" ht="12.75" customHeight="1">
      <c r="G122" s="17"/>
      <c r="O122" s="26"/>
      <c r="AV122" s="165" t="s">
        <v>127</v>
      </c>
    </row>
    <row r="123" spans="7:48" ht="12.75" customHeight="1">
      <c r="G123" s="17"/>
      <c r="AV123" s="165" t="s">
        <v>130</v>
      </c>
    </row>
    <row r="124" spans="7:48" ht="12.75" customHeight="1">
      <c r="G124" s="17"/>
      <c r="AV124" s="165"/>
    </row>
    <row r="125" spans="7:48" ht="12.75" customHeight="1">
      <c r="G125" s="17"/>
      <c r="AV125" s="165"/>
    </row>
    <row r="126" ht="12.75" customHeight="1">
      <c r="AV126" s="167"/>
    </row>
  </sheetData>
  <printOptions horizontalCentered="1"/>
  <pageMargins left="0.25" right="0.25" top="0.5" bottom="0.5" header="0.25" footer="0.25"/>
  <pageSetup fitToWidth="4" horizontalDpi="1200" verticalDpi="1200" orientation="landscape" scale="67" r:id="rId2"/>
  <colBreaks count="3" manualBreakCount="3">
    <brk id="20" max="59" man="1"/>
    <brk id="30" max="59" man="1"/>
    <brk id="39" max="5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lgaeta</cp:lastModifiedBy>
  <cp:lastPrinted>2004-07-15T18:24:38Z</cp:lastPrinted>
  <dcterms:created xsi:type="dcterms:W3CDTF">1997-10-13T22:59:17Z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2004-07-19T00:00:00Z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