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RECON\1. 191 Accounts and PGA Reports\3. 191 &amp; Migration Adjust - Send to WUTC\2023\12. December 2023\"/>
    </mc:Choice>
  </mc:AlternateContent>
  <bookViews>
    <workbookView xWindow="90" yWindow="210" windowWidth="15165" windowHeight="8385"/>
  </bookViews>
  <sheets>
    <sheet name="191 Accounts" sheetId="2" r:id="rId1"/>
    <sheet name="Migration Adjus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D24" i="4" l="1"/>
  <c r="E24" i="4" s="1"/>
  <c r="F23" i="4"/>
  <c r="G23" i="4" s="1"/>
  <c r="B23" i="4"/>
  <c r="C23" i="4" s="1"/>
  <c r="D22" i="4"/>
  <c r="E22" i="4" s="1"/>
  <c r="F21" i="4"/>
  <c r="G21" i="4" s="1"/>
  <c r="B21" i="4"/>
  <c r="C21" i="4" s="1"/>
  <c r="D20" i="4"/>
  <c r="E20" i="4" s="1"/>
  <c r="A17" i="4"/>
  <c r="G13" i="4"/>
  <c r="F13" i="4"/>
  <c r="F24" i="4" s="1"/>
  <c r="G24" i="4" s="1"/>
  <c r="D13" i="4"/>
  <c r="E13" i="4" s="1"/>
  <c r="C13" i="4"/>
  <c r="B13" i="4"/>
  <c r="B24" i="4" s="1"/>
  <c r="C24" i="4" s="1"/>
  <c r="F12" i="4"/>
  <c r="G12" i="4" s="1"/>
  <c r="E12" i="4"/>
  <c r="D12" i="4"/>
  <c r="D23" i="4" s="1"/>
  <c r="E23" i="4" s="1"/>
  <c r="B12" i="4"/>
  <c r="C12" i="4" s="1"/>
  <c r="G11" i="4"/>
  <c r="F11" i="4"/>
  <c r="F22" i="4" s="1"/>
  <c r="G22" i="4" s="1"/>
  <c r="D11" i="4"/>
  <c r="E11" i="4" s="1"/>
  <c r="C11" i="4"/>
  <c r="B11" i="4"/>
  <c r="B22" i="4" s="1"/>
  <c r="C22" i="4" s="1"/>
  <c r="F10" i="4"/>
  <c r="G10" i="4" s="1"/>
  <c r="E10" i="4"/>
  <c r="D10" i="4"/>
  <c r="D21" i="4" s="1"/>
  <c r="E21" i="4" s="1"/>
  <c r="B10" i="4"/>
  <c r="C10" i="4" s="1"/>
  <c r="G9" i="4"/>
  <c r="F9" i="4"/>
  <c r="F20" i="4" s="1"/>
  <c r="G20" i="4" s="1"/>
  <c r="D9" i="4"/>
  <c r="E9" i="4" s="1"/>
  <c r="C9" i="4"/>
  <c r="B9" i="4"/>
  <c r="B20" i="4" s="1"/>
  <c r="C20" i="4" s="1"/>
  <c r="A6" i="4"/>
  <c r="A2" i="4"/>
  <c r="D24" i="2" l="1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<sst xmlns="http://schemas.openxmlformats.org/spreadsheetml/2006/main" count="96" uniqueCount="39">
  <si>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</si>
  <si>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</si>
  <si>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</si>
  <si>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</si>
  <si>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</si>
  <si>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</si>
  <si>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</si>
  <si>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</si>
  <si>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</si>
  <si>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</si>
  <si>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</si>
  <si>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</si>
  <si>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</si>
  <si>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</si>
  <si>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</si>
  <si>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</si>
  <si>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</si>
  <si>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</si>
  <si>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</si>
  <si>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</si>
  <si>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</si>
  <si>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</si>
  <si>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</si>
  <si>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</si>
  <si>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</si>
  <si>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</si>
  <si>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</si>
  <si>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</si>
  <si>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December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</si>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</sst>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4" fontId="7" fillId="0" borderId="0" xfId="0" applyNumberFormat="1" applyFont="1" applyFill="1"/>
    <xf numFmtId="44" fontId="4" fillId="0" borderId="0" xfId="4" applyFont="1" applyFill="1"/>
    <xf numFmtId="4" fontId="6" fillId="0" borderId="0" xfId="0" applyNumberFormat="1" applyFont="1" applyFill="1"/>
    <xf numFmtId="43" fontId="3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43" fontId="3" fillId="0" borderId="1" xfId="6" applyNumberFormat="1" applyFont="1" applyFill="1" applyBorder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10"/>
    <xf numFmtId="0" fontId="14" fillId="0" borderId="0" xfId="10" applyFont="1"/>
    <xf numFmtId="0" fontId="14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11" applyFont="1" applyAlignment="1">
      <alignment wrapText="1"/>
    </xf>
    <xf numFmtId="167" fontId="14" fillId="2" borderId="0" xfId="10" applyNumberFormat="1" applyFont="1" applyFill="1" applyAlignment="1">
      <alignment horizontal="center" wrapText="1"/>
    </xf>
    <xf numFmtId="0" fontId="13" fillId="2" borderId="0" xfId="11" applyFill="1" applyAlignment="1">
      <alignment horizontal="center" wrapText="1"/>
    </xf>
  </cellXfs>
  <cellStyles count="12">
    <cellStyle name="Comma" xfId="8" builtinId="3"/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3" xfId="9"/>
    <cellStyle name="Normal 4" xfId="11"/>
    <cellStyle name="Normal 5" xfId="3"/>
    <cellStyle name="Normal_PERSONAL" xfId="10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90</xdr:row>
      <xdr:rowOff>9525</xdr:rowOff>
    </xdr:from>
    <xdr:to>
      <xdr:col>7</xdr:col>
      <xdr:colOff>742569</xdr:colOff>
      <xdr:row>110</xdr:row>
      <xdr:rowOff>132907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1610975"/>
          <a:ext cx="7600569" cy="3066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1.%20January%202024/Migration%20Adjust%20-%20Januar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/>
      <sheetData sheetId="1">
        <row r="39">
          <cell r="G39">
            <v>-3.3529999999999997E-2</v>
          </cell>
          <cell r="H39">
            <v>-9.7000000000000003E-3</v>
          </cell>
          <cell r="I39">
            <v>-1.9480000000000001E-2</v>
          </cell>
          <cell r="J39">
            <v>-2.145E-2</v>
          </cell>
          <cell r="K39">
            <v>-0.02</v>
          </cell>
        </row>
        <row r="40">
          <cell r="G40">
            <v>-0.13017999999999999</v>
          </cell>
          <cell r="H40">
            <v>-0.13017999999999999</v>
          </cell>
          <cell r="I40">
            <v>-0.13017999999999999</v>
          </cell>
          <cell r="J40">
            <v>-0.13017999999999999</v>
          </cell>
          <cell r="K40">
            <v>-0.13017999999999999</v>
          </cell>
        </row>
        <row r="41">
          <cell r="G41">
            <v>-0.16370999999999999</v>
          </cell>
          <cell r="H41">
            <v>-0.13988</v>
          </cell>
          <cell r="I41">
            <v>-0.14965999999999999</v>
          </cell>
          <cell r="J41">
            <v>-0.15162999999999999</v>
          </cell>
          <cell r="K41">
            <v>-0.15017999999999998</v>
          </cell>
        </row>
      </sheetData>
      <sheetData sheetId="2"/>
      <sheetData sheetId="3">
        <row r="20">
          <cell r="A20">
            <v>45292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zoomScaleNormal="100" workbookViewId="0">
      <selection activeCell="G18" sqref="G1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28</v>
      </c>
      <c r="B3" s="46"/>
      <c r="C3" s="46"/>
      <c r="D3" s="46"/>
    </row>
    <row r="4" spans="1:8" x14ac:dyDescent="0.2">
      <c r="A4" s="47">
        <v>2023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45291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-70133.23000000001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7660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-9116.7099999999991</v>
      </c>
    </row>
    <row r="15" spans="1:8" x14ac:dyDescent="0.2">
      <c r="A15" s="4"/>
      <c r="B15" s="4" t="s">
        <v>7</v>
      </c>
      <c r="C15" s="4"/>
      <c r="D15" s="14">
        <f>SUM(D11:D14)</f>
        <v>-1456.7099999999991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-71589.94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-126393492.71000001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18774350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-792012.80000000005</v>
      </c>
    </row>
    <row r="24" spans="1:19" x14ac:dyDescent="0.2">
      <c r="A24" s="4"/>
      <c r="B24" s="4" t="s">
        <v>7</v>
      </c>
      <c r="C24" s="4"/>
      <c r="D24" s="14">
        <f>SUM(D20:D23)</f>
        <v>17982337.199999999</v>
      </c>
      <c r="E24" s="11"/>
    </row>
    <row r="25" spans="1:19" x14ac:dyDescent="0.2">
      <c r="A25" s="4"/>
      <c r="B25" s="4" t="s">
        <v>8</v>
      </c>
      <c r="C25" s="4"/>
      <c r="D25" s="13">
        <f>+D24+D19</f>
        <v>-108411155.51000001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-25013815.02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3715528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-205550.11</v>
      </c>
    </row>
    <row r="42" spans="1:8" s="15" customFormat="1" x14ac:dyDescent="0.2">
      <c r="A42" s="4"/>
      <c r="B42" s="4" t="s">
        <v>7</v>
      </c>
      <c r="C42" s="4"/>
      <c r="D42" s="14">
        <f>SUM(D38:D41)</f>
        <v>3509977.89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-21503837.129999999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372845.15999999642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-4714993.1900000004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-4714993.1900000004</v>
      </c>
      <c r="E59" s="11"/>
    </row>
    <row r="60" spans="1:9" x14ac:dyDescent="0.2">
      <c r="A60" s="4"/>
      <c r="B60" s="4" t="s">
        <v>8</v>
      </c>
      <c r="C60" s="4"/>
      <c r="D60" s="21">
        <f>+D59+D56</f>
        <v>-4342148.030000004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-3261792.6599999964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5743987.9900000002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5743987.9900000002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2482195.3300000038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-274122.11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1565.5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1565.5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-272556.61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58740.219999999739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-21817.88</v>
      </c>
      <c r="H80" s="11"/>
    </row>
    <row r="81" spans="1:8" x14ac:dyDescent="0.2">
      <c r="A81" s="4"/>
      <c r="B81" s="4" t="s">
        <v>7</v>
      </c>
      <c r="C81" s="4"/>
      <c r="D81" s="34">
        <f>SUM(D79:D80)</f>
        <v>-21817.88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36922.339999999735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-154581770.35000002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22499600.800000001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-132082169.55000001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-129986582.58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-2095586.9700000007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37" sqref="D37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29</v>
      </c>
      <c r="B1" s="50"/>
      <c r="C1" s="50"/>
      <c r="D1" s="50"/>
      <c r="E1" s="50"/>
      <c r="F1" s="50"/>
      <c r="G1" s="50"/>
    </row>
    <row r="2" spans="1:7" x14ac:dyDescent="0.2">
      <c r="A2" s="51">
        <f>[8]CommodAmort!A20</f>
        <v>45292</v>
      </c>
      <c r="B2" s="52"/>
      <c r="C2" s="52"/>
      <c r="D2" s="52"/>
      <c r="E2" s="52"/>
      <c r="F2" s="52"/>
      <c r="G2" s="52"/>
    </row>
    <row r="5" spans="1:7" ht="14.1" customHeight="1" x14ac:dyDescent="0.2">
      <c r="A5" s="40" t="s">
        <v>30</v>
      </c>
    </row>
    <row r="6" spans="1:7" ht="14.1" customHeight="1" x14ac:dyDescent="0.2">
      <c r="A6" s="40" t="str">
        <f>"FROM SALES TO TRANSPORT in "&amp;TEXT([8]CommodAmort!A20,"mmmm, yyyy")&amp;" are as follows:"</f>
        <v>FROM SALES TO TRANSPORT in January, 2024 are as follows:</v>
      </c>
    </row>
    <row r="7" spans="1:7" ht="14.1" customHeight="1" x14ac:dyDescent="0.2"/>
    <row r="8" spans="1:7" ht="14.1" customHeight="1" x14ac:dyDescent="0.2">
      <c r="B8" s="41" t="s">
        <v>31</v>
      </c>
      <c r="C8" s="41"/>
      <c r="D8" s="41" t="s">
        <v>32</v>
      </c>
      <c r="E8" s="41"/>
      <c r="F8" s="41" t="s">
        <v>33</v>
      </c>
      <c r="G8" s="41"/>
    </row>
    <row r="9" spans="1:7" ht="14.1" customHeight="1" x14ac:dyDescent="0.2">
      <c r="A9" s="40" t="s">
        <v>34</v>
      </c>
      <c r="B9" s="42">
        <f>'[8]Amort Exh.'!G41</f>
        <v>-0.16370999999999999</v>
      </c>
      <c r="C9" s="39" t="str">
        <f>IF(B9&gt;0,"Surcharge","Refund")</f>
        <v>Refund</v>
      </c>
      <c r="D9" s="42">
        <f>'[8]Amort Exh.'!G40</f>
        <v>-0.13017999999999999</v>
      </c>
      <c r="E9" s="39" t="str">
        <f>IF(D9&gt;0,"Surcharge","Refund")</f>
        <v>Refund</v>
      </c>
      <c r="F9" s="42">
        <f>'[8]Amort Exh.'!G39</f>
        <v>-3.3529999999999997E-2</v>
      </c>
      <c r="G9" s="39" t="str">
        <f>IF(F9&gt;0,"Surcharge","Refund")</f>
        <v>Refund</v>
      </c>
    </row>
    <row r="10" spans="1:7" ht="14.1" customHeight="1" x14ac:dyDescent="0.2">
      <c r="A10" s="40" t="s">
        <v>35</v>
      </c>
      <c r="B10" s="42">
        <f>'[8]Amort Exh.'!H41</f>
        <v>-0.13988</v>
      </c>
      <c r="C10" s="39" t="str">
        <f>IF(B10&gt;0,"Surcharge","Refund")</f>
        <v>Refund</v>
      </c>
      <c r="D10" s="42">
        <f>'[8]Amort Exh.'!H40</f>
        <v>-0.13017999999999999</v>
      </c>
      <c r="E10" s="39" t="str">
        <f>IF(D10&gt;0,"Surcharge","Refund")</f>
        <v>Refund</v>
      </c>
      <c r="F10" s="42">
        <f>'[8]Amort Exh.'!H39</f>
        <v>-9.7000000000000003E-3</v>
      </c>
      <c r="G10" s="39" t="str">
        <f>IF(F10&gt;0,"Surcharge","Refund")</f>
        <v>Refund</v>
      </c>
    </row>
    <row r="11" spans="1:7" ht="14.1" customHeight="1" x14ac:dyDescent="0.2">
      <c r="A11" s="40" t="s">
        <v>36</v>
      </c>
      <c r="B11" s="42">
        <f>'[8]Amort Exh.'!I41</f>
        <v>-0.14965999999999999</v>
      </c>
      <c r="C11" s="39" t="str">
        <f>IF(B11&gt;0,"Surcharge","Refund")</f>
        <v>Refund</v>
      </c>
      <c r="D11" s="42">
        <f>'[8]Amort Exh.'!I40</f>
        <v>-0.13017999999999999</v>
      </c>
      <c r="E11" s="39" t="str">
        <f>IF(D11&gt;0,"Surcharge","Refund")</f>
        <v>Refund</v>
      </c>
      <c r="F11" s="42">
        <f>'[8]Amort Exh.'!I39</f>
        <v>-1.9480000000000001E-2</v>
      </c>
      <c r="G11" s="39" t="str">
        <f>IF(F11&gt;0,"Surcharge","Refund")</f>
        <v>Refund</v>
      </c>
    </row>
    <row r="12" spans="1:7" ht="14.1" customHeight="1" x14ac:dyDescent="0.2">
      <c r="A12" s="40" t="s">
        <v>37</v>
      </c>
      <c r="B12" s="42">
        <f>'[8]Amort Exh.'!J41</f>
        <v>-0.15162999999999999</v>
      </c>
      <c r="C12" s="39" t="str">
        <f>IF(B12&gt;0,"Surcharge","Refund")</f>
        <v>Refund</v>
      </c>
      <c r="D12" s="42">
        <f>'[8]Amort Exh.'!J40</f>
        <v>-0.13017999999999999</v>
      </c>
      <c r="E12" s="39" t="str">
        <f>IF(D12&gt;0,"Surcharge","Refund")</f>
        <v>Refund</v>
      </c>
      <c r="F12" s="42">
        <f>'[8]Amort Exh.'!J39</f>
        <v>-2.145E-2</v>
      </c>
      <c r="G12" s="39" t="str">
        <f>IF(F12&gt;0,"Surcharge","Refund")</f>
        <v>Refund</v>
      </c>
    </row>
    <row r="13" spans="1:7" ht="14.1" customHeight="1" x14ac:dyDescent="0.2">
      <c r="A13" s="40" t="s">
        <v>38</v>
      </c>
      <c r="B13" s="42">
        <f>'[8]Amort Exh.'!K41</f>
        <v>-0.15017999999999998</v>
      </c>
      <c r="C13" s="39" t="str">
        <f>IF(B13&gt;0,"Surcharge","Refund")</f>
        <v>Refund</v>
      </c>
      <c r="D13" s="42">
        <f>'[8]Amort Exh.'!K40</f>
        <v>-0.13017999999999999</v>
      </c>
      <c r="E13" s="39" t="str">
        <f>IF(D13&gt;0,"Surcharge","Refund")</f>
        <v>Refund</v>
      </c>
      <c r="F13" s="42">
        <f>'[8]Amort Exh.'!K39</f>
        <v>-0.02</v>
      </c>
      <c r="G13" s="39" t="str">
        <f>IF(F13&gt;0,"Surcharge","Refund")</f>
        <v>Refund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0" t="s">
        <v>30</v>
      </c>
    </row>
    <row r="17" spans="1:7" ht="14.1" customHeight="1" x14ac:dyDescent="0.2">
      <c r="A17" s="40" t="str">
        <f>"FROM TRANSPORT TO SALES in "&amp;TEXT([8]CommodAmort!A20,"mmmm, yyyy")&amp;" are as follows:"</f>
        <v>FROM TRANSPORT TO SALES in January, 2024 are as follows:</v>
      </c>
    </row>
    <row r="18" spans="1:7" ht="14.1" customHeight="1" x14ac:dyDescent="0.2"/>
    <row r="19" spans="1:7" ht="14.1" customHeight="1" x14ac:dyDescent="0.2">
      <c r="B19" s="41" t="s">
        <v>31</v>
      </c>
      <c r="C19" s="41"/>
      <c r="D19" s="41" t="s">
        <v>32</v>
      </c>
      <c r="E19" s="41"/>
      <c r="F19" s="41" t="s">
        <v>33</v>
      </c>
      <c r="G19" s="41"/>
    </row>
    <row r="20" spans="1:7" ht="14.1" customHeight="1" x14ac:dyDescent="0.2">
      <c r="A20" s="40" t="s">
        <v>34</v>
      </c>
      <c r="B20" s="42">
        <f>-B9</f>
        <v>0.16370999999999999</v>
      </c>
      <c r="C20" s="43" t="str">
        <f>IF(B20&gt;0,"Surcharge","Refund")</f>
        <v>Surcharge</v>
      </c>
      <c r="D20" s="42">
        <f>-D9</f>
        <v>0.13017999999999999</v>
      </c>
      <c r="E20" s="43" t="str">
        <f>IF(D20&gt;0,"Surcharge","Refund")</f>
        <v>Surcharge</v>
      </c>
      <c r="F20" s="42">
        <f>-F9</f>
        <v>3.3529999999999997E-2</v>
      </c>
      <c r="G20" s="43" t="str">
        <f>IF(F20&gt;0,"Surcharge","Refund")</f>
        <v>Surcharge</v>
      </c>
    </row>
    <row r="21" spans="1:7" ht="14.1" customHeight="1" x14ac:dyDescent="0.2">
      <c r="A21" s="40" t="s">
        <v>35</v>
      </c>
      <c r="B21" s="42">
        <f>-B10</f>
        <v>0.13988</v>
      </c>
      <c r="C21" s="43" t="str">
        <f>IF(B21&gt;0,"Surcharge","Refund")</f>
        <v>Surcharge</v>
      </c>
      <c r="D21" s="42">
        <f>-D10</f>
        <v>0.13017999999999999</v>
      </c>
      <c r="E21" s="43" t="str">
        <f>IF(D21&gt;0,"Surcharge","Refund")</f>
        <v>Surcharge</v>
      </c>
      <c r="F21" s="42">
        <f>-F10</f>
        <v>9.7000000000000003E-3</v>
      </c>
      <c r="G21" s="43" t="str">
        <f>IF(F21&gt;0,"Surcharge","Refund")</f>
        <v>Surcharge</v>
      </c>
    </row>
    <row r="22" spans="1:7" ht="14.1" customHeight="1" x14ac:dyDescent="0.2">
      <c r="A22" s="40" t="s">
        <v>36</v>
      </c>
      <c r="B22" s="42">
        <f>-B11</f>
        <v>0.14965999999999999</v>
      </c>
      <c r="C22" s="43" t="str">
        <f>IF(B22&gt;0,"Surcharge","Refund")</f>
        <v>Surcharge</v>
      </c>
      <c r="D22" s="42">
        <f>-D11</f>
        <v>0.13017999999999999</v>
      </c>
      <c r="E22" s="43" t="str">
        <f>IF(D22&gt;0,"Surcharge","Refund")</f>
        <v>Surcharge</v>
      </c>
      <c r="F22" s="42">
        <f>-F11</f>
        <v>1.9480000000000001E-2</v>
      </c>
      <c r="G22" s="43" t="str">
        <f>IF(F22&gt;0,"Surcharge","Refund")</f>
        <v>Surcharge</v>
      </c>
    </row>
    <row r="23" spans="1:7" ht="14.1" customHeight="1" x14ac:dyDescent="0.2">
      <c r="A23" s="40" t="s">
        <v>37</v>
      </c>
      <c r="B23" s="42">
        <f>-B12</f>
        <v>0.15162999999999999</v>
      </c>
      <c r="C23" s="43" t="str">
        <f>IF(B23&gt;0,"Surcharge","Refund")</f>
        <v>Surcharge</v>
      </c>
      <c r="D23" s="42">
        <f>-D12</f>
        <v>0.13017999999999999</v>
      </c>
      <c r="E23" s="43" t="str">
        <f>IF(D23&gt;0,"Surcharge","Refund")</f>
        <v>Surcharge</v>
      </c>
      <c r="F23" s="42">
        <f>-F12</f>
        <v>2.145E-2</v>
      </c>
      <c r="G23" s="43" t="str">
        <f>IF(F23&gt;0,"Surcharge","Refund")</f>
        <v>Surcharge</v>
      </c>
    </row>
    <row r="24" spans="1:7" ht="14.1" customHeight="1" x14ac:dyDescent="0.2">
      <c r="A24" s="40" t="s">
        <v>38</v>
      </c>
      <c r="B24" s="42">
        <f>-B13</f>
        <v>0.15017999999999998</v>
      </c>
      <c r="C24" s="43" t="str">
        <f>IF(B24&gt;0,"Surcharge","Refund")</f>
        <v>Surcharge</v>
      </c>
      <c r="D24" s="42">
        <f>-D13</f>
        <v>0.13017999999999999</v>
      </c>
      <c r="E24" s="43" t="str">
        <f>IF(D24&gt;0,"Surcharge","Refund")</f>
        <v>Surcharge</v>
      </c>
      <c r="F24" s="42">
        <f>-F13</f>
        <v>0.02</v>
      </c>
      <c r="G24" s="43" t="str">
        <f>IF(F24&gt;0,"Surcharge","Refund")</f>
        <v>Surcharge</v>
      </c>
    </row>
  </sheetData>
  <mergeCells count="2">
    <mergeCell ref="A1:G1"/>
    <mergeCell ref="A2:G2"/>
  </mergeCells>
  <conditionalFormatting sqref="G9:G13 G20:G24 E20:E24 E9:E13 C9:C13 C20:C24">
    <cfRule type="cellIs" dxfId="3" priority="1" stopIfTrue="1" operator="equal">
      <formula>"Surcharge"</formula>
    </cfRule>
    <cfRule type="cellIs" dxfId="2" priority="2" stopIfTrue="1" operator="equal">
      <formula>"Refund"</formula>
    </cfRule>
  </conditionalFormatting>
  <conditionalFormatting sqref="F9:F13 F20:F24 D20:D24 D9:D13 B9:B13 B20:B24"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8123EC2-665C-4989-B0CD-F1A12218C34F}"/>
</file>

<file path=customXml/itemProps3.xml><?xml version="1.0" encoding="utf-8"?>
<ds:datastoreItem xmlns:ds="http://schemas.openxmlformats.org/officeDocument/2006/customXml" ds:itemID="{40BDFAB2-0A2E-4C2B-8462-D47E2E5EEF29}"/>
</file>

<file path=customXml/itemProps4.xml><?xml version="1.0" encoding="utf-8"?>
<ds:datastoreItem xmlns:ds="http://schemas.openxmlformats.org/officeDocument/2006/customXml" ds:itemID="{C6AA2D08-146D-436F-86B8-FC8A6327A8D0}"/>
</file>

<file path=customXml/itemProps5.xml><?xml version="1.0" encoding="utf-8"?>
<ds:datastoreItem xmlns:ds="http://schemas.openxmlformats.org/officeDocument/2006/customXml" ds:itemID="{5226031B-CB08-4317-96C8-7D67D8FBD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Replyanskaya, Ekaterina - Transmission</cp:lastModifiedBy>
  <cp:lastPrinted>2023-02-07T04:54:14Z</cp:lastPrinted>
  <dcterms:created xsi:type="dcterms:W3CDTF">2005-03-16T23:33:46Z</dcterms:created>
  <dcterms:modified xsi:type="dcterms:W3CDTF">2024-01-08T17:38:01Z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