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10" windowWidth="18750" windowHeight="9990" tabRatio="843" activeTab="2"/>
  </bookViews>
  <sheets>
    <sheet name="Allocated" sheetId="5" r:id="rId1"/>
    <sheet name="Unallocated Summary" sheetId="7" r:id="rId2"/>
    <sheet name="UI Detail" sheetId="4" r:id="rId3"/>
    <sheet name="Common by Account" sheetId="8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H55" i="8" l="1"/>
  <c r="H54" i="8"/>
  <c r="A3" i="4" l="1"/>
  <c r="A3" i="8" l="1"/>
  <c r="A3" i="7"/>
  <c r="H19" i="8"/>
  <c r="H18" i="8"/>
  <c r="H17" i="8"/>
  <c r="H16" i="8"/>
  <c r="H15" i="8"/>
  <c r="H14" i="8"/>
  <c r="H13" i="8"/>
  <c r="H20" i="8" s="1"/>
  <c r="H10" i="8"/>
  <c r="H46" i="8"/>
  <c r="H47" i="8" s="1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9" i="8"/>
  <c r="H8" i="8"/>
  <c r="H7" i="8"/>
  <c r="H65" i="8"/>
  <c r="H64" i="8"/>
  <c r="H63" i="8"/>
  <c r="H62" i="8"/>
  <c r="H61" i="8"/>
  <c r="G55" i="8"/>
  <c r="F55" i="8"/>
  <c r="D55" i="8"/>
  <c r="C55" i="8"/>
  <c r="H56" i="8"/>
  <c r="G54" i="8"/>
  <c r="F54" i="8"/>
  <c r="C54" i="8" s="1"/>
  <c r="C56" i="8" s="1"/>
  <c r="H51" i="8"/>
  <c r="D51" i="8"/>
  <c r="C51" i="8"/>
  <c r="J50" i="8"/>
  <c r="G50" i="8"/>
  <c r="F50" i="8"/>
  <c r="G46" i="8"/>
  <c r="F46" i="8"/>
  <c r="D46" i="8"/>
  <c r="D47" i="8" s="1"/>
  <c r="C46" i="8"/>
  <c r="C47" i="8" s="1"/>
  <c r="G43" i="8"/>
  <c r="F43" i="8"/>
  <c r="C43" i="8" s="1"/>
  <c r="G42" i="8"/>
  <c r="D42" i="8" s="1"/>
  <c r="F42" i="8"/>
  <c r="C42" i="8" s="1"/>
  <c r="G41" i="8"/>
  <c r="F41" i="8"/>
  <c r="D41" i="8"/>
  <c r="G38" i="8"/>
  <c r="F38" i="8"/>
  <c r="D38" i="8"/>
  <c r="C38" i="8"/>
  <c r="G37" i="8"/>
  <c r="F37" i="8"/>
  <c r="G34" i="8"/>
  <c r="F34" i="8"/>
  <c r="D34" i="8"/>
  <c r="C34" i="8"/>
  <c r="G33" i="8"/>
  <c r="F33" i="8"/>
  <c r="C33" i="8"/>
  <c r="G32" i="8"/>
  <c r="F32" i="8"/>
  <c r="D32" i="8"/>
  <c r="C32" i="8"/>
  <c r="G31" i="8"/>
  <c r="F31" i="8"/>
  <c r="C31" i="8" s="1"/>
  <c r="G30" i="8"/>
  <c r="F30" i="8"/>
  <c r="D30" i="8"/>
  <c r="C30" i="8"/>
  <c r="G29" i="8"/>
  <c r="F29" i="8"/>
  <c r="C29" i="8" s="1"/>
  <c r="G28" i="8"/>
  <c r="F28" i="8"/>
  <c r="D28" i="8"/>
  <c r="C28" i="8"/>
  <c r="G27" i="8"/>
  <c r="F27" i="8"/>
  <c r="C27" i="8" s="1"/>
  <c r="G26" i="8"/>
  <c r="F26" i="8"/>
  <c r="D26" i="8"/>
  <c r="C26" i="8"/>
  <c r="G25" i="8"/>
  <c r="F25" i="8"/>
  <c r="C25" i="8"/>
  <c r="G24" i="8"/>
  <c r="F24" i="8"/>
  <c r="D24" i="8"/>
  <c r="C24" i="8"/>
  <c r="G23" i="8"/>
  <c r="F23" i="8"/>
  <c r="C23" i="8" s="1"/>
  <c r="G22" i="8"/>
  <c r="F22" i="8"/>
  <c r="D22" i="8"/>
  <c r="C22" i="8"/>
  <c r="G19" i="8"/>
  <c r="F19" i="8"/>
  <c r="C19" i="8" s="1"/>
  <c r="G18" i="8"/>
  <c r="D18" i="8" s="1"/>
  <c r="F18" i="8"/>
  <c r="C18" i="8" s="1"/>
  <c r="G17" i="8"/>
  <c r="F17" i="8"/>
  <c r="C17" i="8" s="1"/>
  <c r="G16" i="8"/>
  <c r="D16" i="8" s="1"/>
  <c r="F16" i="8"/>
  <c r="C16" i="8" s="1"/>
  <c r="G15" i="8"/>
  <c r="F15" i="8"/>
  <c r="C15" i="8" s="1"/>
  <c r="G14" i="8"/>
  <c r="D14" i="8" s="1"/>
  <c r="F14" i="8"/>
  <c r="C14" i="8" s="1"/>
  <c r="G13" i="8"/>
  <c r="F13" i="8"/>
  <c r="D13" i="8"/>
  <c r="G10" i="8"/>
  <c r="F10" i="8"/>
  <c r="D10" i="8"/>
  <c r="C10" i="8"/>
  <c r="G9" i="8"/>
  <c r="D9" i="8" s="1"/>
  <c r="F9" i="8"/>
  <c r="G8" i="8"/>
  <c r="F8" i="8"/>
  <c r="D8" i="8"/>
  <c r="C8" i="8"/>
  <c r="H11" i="8"/>
  <c r="G7" i="8"/>
  <c r="F7" i="8"/>
  <c r="E46" i="7"/>
  <c r="D46" i="7"/>
  <c r="C46" i="7"/>
  <c r="B46" i="7"/>
  <c r="F44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E21" i="7"/>
  <c r="E38" i="7" s="1"/>
  <c r="F20" i="7"/>
  <c r="F19" i="7"/>
  <c r="F18" i="7"/>
  <c r="D21" i="7"/>
  <c r="D38" i="7" s="1"/>
  <c r="C21" i="7"/>
  <c r="C38" i="7" s="1"/>
  <c r="F17" i="7"/>
  <c r="F21" i="7" s="1"/>
  <c r="F38" i="7" s="1"/>
  <c r="E12" i="7"/>
  <c r="E40" i="7" s="1"/>
  <c r="F11" i="7"/>
  <c r="F10" i="7"/>
  <c r="F9" i="7"/>
  <c r="D12" i="7"/>
  <c r="C12" i="7"/>
  <c r="C40" i="7" s="1"/>
  <c r="C48" i="7" s="1"/>
  <c r="B12" i="7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B13" i="5"/>
  <c r="B41" i="5" s="1"/>
  <c r="C41" i="5" l="1"/>
  <c r="D40" i="7"/>
  <c r="D48" i="7" s="1"/>
  <c r="J47" i="8"/>
  <c r="J20" i="8"/>
  <c r="J11" i="8"/>
  <c r="H44" i="8"/>
  <c r="C7" i="8"/>
  <c r="C9" i="8"/>
  <c r="D15" i="8"/>
  <c r="D17" i="8"/>
  <c r="D19" i="8"/>
  <c r="D23" i="8"/>
  <c r="D25" i="8"/>
  <c r="D27" i="8"/>
  <c r="D29" i="8"/>
  <c r="D31" i="8"/>
  <c r="D33" i="8"/>
  <c r="C37" i="8"/>
  <c r="C39" i="8" s="1"/>
  <c r="D43" i="8"/>
  <c r="D20" i="8"/>
  <c r="D44" i="8"/>
  <c r="C13" i="8"/>
  <c r="C20" i="8" s="1"/>
  <c r="C35" i="8"/>
  <c r="H35" i="8"/>
  <c r="H39" i="8"/>
  <c r="C41" i="8"/>
  <c r="C44" i="8" s="1"/>
  <c r="J43" i="8" s="1"/>
  <c r="D54" i="8"/>
  <c r="D56" i="8" s="1"/>
  <c r="J55" i="8" s="1"/>
  <c r="J46" i="8"/>
  <c r="D37" i="8"/>
  <c r="D39" i="8" s="1"/>
  <c r="D7" i="8"/>
  <c r="D11" i="8" s="1"/>
  <c r="E48" i="7"/>
  <c r="F8" i="7"/>
  <c r="F12" i="7" s="1"/>
  <c r="F40" i="7" s="1"/>
  <c r="B21" i="7"/>
  <c r="B38" i="7" s="1"/>
  <c r="B40" i="7" s="1"/>
  <c r="B48" i="7" s="1"/>
  <c r="F43" i="7"/>
  <c r="F46" i="7" s="1"/>
  <c r="D9" i="5"/>
  <c r="D13" i="5" s="1"/>
  <c r="D18" i="5"/>
  <c r="D22" i="5" s="1"/>
  <c r="D39" i="5" s="1"/>
  <c r="D35" i="8" l="1"/>
  <c r="J34" i="8" s="1"/>
  <c r="J39" i="8"/>
  <c r="J35" i="8"/>
  <c r="J44" i="8"/>
  <c r="J19" i="8"/>
  <c r="J38" i="8"/>
  <c r="H58" i="8"/>
  <c r="H70" i="8" s="1"/>
  <c r="C11" i="8"/>
  <c r="C58" i="8" s="1"/>
  <c r="C70" i="8" s="1"/>
  <c r="D58" i="8"/>
  <c r="D70" i="8" s="1"/>
  <c r="J10" i="8"/>
  <c r="F48" i="7"/>
  <c r="D41" i="5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<sst xmlns="http://schemas.openxmlformats.org/spreadsheetml/2006/main" count="500" uniqueCount="421">
  <si>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</si>
  <si>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</si>
  <si>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</si>
  <si>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</si>
  <si>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</si>
  <si>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</si>
  <si>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</si>
  <si>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</si>
  <si>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</si>
  <si>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</si>
  <si>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</si>
  <si>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</si>
  <si>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</si>
  <si>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</si>
  <si>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</si>
  <si>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</si>
  <si>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</si>
  <si>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</si>
  <si>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</si>
  <si>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</si>
  <si>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</si>
  <si>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</si>
  <si>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</si>
  <si>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</si>
  <si>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</si>
  <si>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</si>
  <si>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</si>
  <si>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</si>
  <si>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</si>
  <si>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</si>
  <si>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</si>
  <si>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</si>
  <si>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</si>
  <si>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</si>
  <si>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</si>
  <si>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</si>
  <si>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</si>
  <si>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</si>
  <si>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</si>
  <si>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</si>
  <si>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</si>
  <si>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</si>
  <si>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</si>
  <si>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</si>
  <si>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</si>
  <si>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</si>
  <si>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</si>
  <si>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</si>
  <si>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</si>
  <si>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</si>
  <si>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</si>
  <si>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</si>
  <si>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</si>
  <si>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</si>
  <si>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</si>
  <si>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</si>
  <si>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</si>
  <si>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</si>
  <si>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</si>
  <si>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</si>
  <si>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</si>
  <si>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</si>
  <si>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</si>
  <si>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</si>
  <si>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</si>
  <si>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</si>
  <si>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</si>
  <si>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</si>
  <si>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</si>
  <si>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</si>
  <si>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</si>
  <si>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</si>
  <si>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</si>
  <si>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</si>
  <si>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</si>
  <si>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</si>
  <si>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</si>
  <si>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</si>
  <si>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</si>
  <si>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</si>
  <si>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</si>
  <si>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</si>
  <si>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</si>
  <si>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</si>
  <si>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</si>
  <si>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</si>
  <si>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</si>
  <si>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</si>
  <si>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</si>
  <si>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</si>
  <si>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</si>
  <si>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</si>
  <si>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</si>
  <si>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</si>
  <si>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</si>
  <si>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</si>
  <si>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</si>
  <si>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</si>
  <si>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</si>
  <si>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</si>
  <si>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</si>
  <si>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</si>
  <si>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</si>
  <si>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</si>
  <si>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</si>
  <si>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</si>
  <si>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</si>
  <si>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</si>
  <si>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</si>
  <si>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</si>
  <si>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</si>
  <si>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</si>
  <si>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</si>
  <si>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</si>
  <si>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</si>
  <si>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</si>
  <si>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</si>
  <si>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</si>
  <si>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</si>
  <si>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</si>
  <si>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</si>
  <si>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</si>
  <si>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</si>
  <si>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</si>
  <si>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</si>
  <si>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</si>
  <si>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</si>
  <si>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</si>
  <si>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</si>
  <si>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</si>
  <si>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</si>
  <si>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</si>
  <si>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</si>
  <si>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</si>
  <si>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</si>
  <si>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</si>
  <si>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</si>
  <si>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</si>
  <si>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</si>
  <si>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</si>
  <si>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</si>
  <si>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</si>
  <si>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</si>
  <si>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</si>
  <si>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</si>
  <si>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</si>
  <si>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</si>
  <si>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</si>
  <si>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</si>
  <si>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</si>
  <si>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</si>
  <si>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</si>
  <si>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</si>
  <si>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</si>
  <si>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</si>
  <si>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</si>
  <si>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</si>
  <si>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</si>
  <si>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</si>
  <si>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</si>
  <si>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</si>
  <si>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</si>
  <si>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</si>
  <si>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</si>
  <si>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</si>
  <si>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</si>
  <si>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</si>
  <si>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</si>
  <si>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</si>
  <si>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</si>
  <si>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</si>
  <si>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</si>
  <si>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</si>
  <si>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</si>
  <si>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</si>
  <si>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</si>
  <si>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</si>
  <si>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</si>
  <si>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</si>
  <si>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</si>
  <si>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</si>
  <si>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</si>
  <si>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</si>
  <si>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</si>
  <si>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</si>
  <si>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</si>
  <si>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</si>
  <si>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</si>
  <si>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</si>
  <si>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</si>
  <si>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</si>
  <si>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</si>
  <si>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</si>
  <si>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</si>
  <si>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</si>
  <si>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</si>
  <si>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</si>
  <si>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</si>
  <si>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</si>
  <si>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</si>
  <si>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</si>
  <si>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</si>
  <si>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</si>
  <si>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</si>
  <si>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</si>
  <si>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</si>
  <si>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</si>
  <si>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</si>
  <si>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</si>
  <si>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</si>
  <si>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</si>
  <si>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</si>
  <si>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</si>
  <si>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</si>
  <si>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</si>
  <si>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</si>
  <si>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</si>
  <si>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</si>
  <si>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</si>
  <si>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</si>
  <si>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</si>
  <si>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</si>
  <si>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</si>
  <si>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</si>
  <si>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</si>
  <si>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</si>
  <si>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</si>
  <si>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</si>
  <si>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</si>
  <si>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</si>
  <si>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</si>
  <si>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</si>
  <si>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</si>
  <si>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</si>
  <si>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</si>
  <si>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</si>
  <si>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</si>
  <si>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</si>
  <si>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</si>
  <si>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</si>
  <si>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</si>
  <si>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</si>
  <si>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</si>
  <si>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</si>
  <si>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</si>
  <si>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</si>
  <si>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</si>
  <si>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</si>
  <si>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</si>
  <si>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</si>
  <si>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</si>
  <si>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</si>
  <si>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</si>
  <si>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</si>
  <si>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</si>
  <si>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</si>
  <si>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</si>
  <si>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</si>
  <si>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</si>
  <si>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</si>
  <si>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</si>
  <si>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</si>
  <si>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</si>
  <si>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</si>
  <si>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</si>
  <si>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</si>
  <si>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</si>
  <si>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</si>
  <si>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</si>
  <si>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</si>
  <si>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</si>
  <si>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</si>
  <si>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</si>
  <si>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</si>
  <si>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</si>
  <si>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</si>
  <si>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</si>
  <si>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</si>
  <si>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</si>
  <si>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</si>
  <si>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</si>
  <si>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</si>
  <si>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</si>
  <si>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</si>
  <si>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</si>
  <si>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</si>
  <si>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</si>
  <si>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</si>
  <si>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</si>
  <si>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</si>
  <si>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</si>
  <si>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</si>
  <si>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</si>
  <si>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</si>
  <si>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</si>
  <si>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</si>
  <si>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</si>
  <si>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</si>
  <si>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</si>
  <si>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</si>
  <si>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</si>
  <si>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</si>
  <si>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</si>
  <si>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</si>
  <si>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</si>
  <si>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</si>
  <si>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</si>
  <si>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</si>
  <si>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</si>
  <si>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</si>
  <si>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</si>
  <si>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</si>
  <si>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</si>
  <si>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</si>
  <si>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</si>
  <si>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</si>
  <si>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</si>
  <si>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</si>
  <si>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</si>
  <si>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</si>
  <si>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</si>
  <si>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</si>
  <si>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</si>
  <si>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</si>
  <si>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</si>
  <si>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</si>
  <si>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</si>
  <si>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</si>
  <si>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</si>
  <si>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</si>
  <si>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</si>
  <si>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</si>
  <si>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</si>
  <si>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</si>
  <si>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</si>
  <si>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</si>
  <si>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</si>
  <si>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</si>
  <si>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</si>
  <si>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</si>
  <si>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</si>
  <si>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</si>
  <si>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</si>
  <si>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</si>
  <si>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</si>
  <si>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</si>
  <si>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</si>
  <si>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</si>
  <si>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</si>
  <si>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</si>
  <si>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OCTOBER 31, 2015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</si>
  <si>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</si>
  <si>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</si>
  <si>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</si>
  <si>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</si>
  <si>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</si>
  <si>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</si>
  <si>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INCOME STATEMENT DETAIL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</si>
  <si>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</si>
  <si>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</si>
  <si>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</si>
  <si>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</si>
  <si>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</si>
  <si>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</si>
  <si>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</si>
  <si>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</si>
  <si>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</si>
  <si>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</si>
  <si>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</si>
  <si>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</si>
  <si>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</si>
  <si>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</si>
  <si>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</si>
  <si>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</si>
  <si>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</si>
  <si>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</si>
  <si>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</si>
  <si>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</si>
  <si>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</si>
  <si>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</si>
  <si>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</si>
  <si>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</si>
  <si>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</si>
  <si>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</si>
  <si>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</si>
  <si>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</si>
  <si>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</si>
  <si>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</si>
  <si>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</si>
  <si>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</si>
  <si>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</si>
  <si>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</si>
  <si>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</si>
  <si>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</si>
  <si>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</si>
  <si>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</si>
  <si>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</si>
  <si>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</si>
  <si>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</si>
  <si>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</si>
  <si>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</si>
  <si>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</si>
  <si>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</si>
  <si>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</si>
  <si>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</si>
  <si>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</si>
  <si>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</si>
  <si>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</si>
  <si>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</si>
  <si>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</si>
  <si>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</si>
  <si>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</si>
  <si>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</si>
  <si>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</si>
  <si>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</si>
  <si>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</si>
  <si>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</si>
  <si>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</si>
  <si>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</si>
  <si>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 - Unbilled</t>
  </si>
  <si>
    <t xml:space="preserve">          (5) 456 - Other Electric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</si>
</sst>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5" fontId="24" fillId="0" borderId="18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6" fontId="24" fillId="0" borderId="19" xfId="0" applyNumberFormat="1" applyFont="1" applyFill="1" applyBorder="1"/>
    <xf numFmtId="167" fontId="24" fillId="0" borderId="0" xfId="0" applyNumberFormat="1" applyFont="1" applyFill="1"/>
    <xf numFmtId="167" fontId="24" fillId="0" borderId="20" xfId="0" applyNumberFormat="1" applyFont="1" applyFill="1" applyBorder="1"/>
    <xf numFmtId="167" fontId="24" fillId="0" borderId="12" xfId="0" applyNumberFormat="1" applyFont="1" applyFill="1" applyBorder="1"/>
    <xf numFmtId="37" fontId="24" fillId="0" borderId="21" xfId="0" applyNumberFormat="1" applyFont="1" applyFill="1" applyBorder="1"/>
    <xf numFmtId="166" fontId="24" fillId="0" borderId="0" xfId="0" applyNumberFormat="1" applyFont="1" applyFill="1" applyBorder="1"/>
    <xf numFmtId="167" fontId="24" fillId="0" borderId="19" xfId="0" applyNumberFormat="1" applyFont="1" applyFill="1" applyBorder="1"/>
    <xf numFmtId="167" fontId="24" fillId="0" borderId="21" xfId="0" applyNumberFormat="1" applyFont="1" applyFill="1" applyBorder="1"/>
    <xf numFmtId="165" fontId="24" fillId="0" borderId="18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9" xfId="0" applyNumberFormat="1" applyFont="1" applyBorder="1"/>
    <xf numFmtId="167" fontId="24" fillId="0" borderId="0" xfId="0" applyNumberFormat="1" applyFont="1"/>
    <xf numFmtId="165" fontId="24" fillId="0" borderId="18" xfId="0" applyNumberFormat="1" applyFont="1" applyBorder="1"/>
    <xf numFmtId="167" fontId="24" fillId="0" borderId="19" xfId="0" applyNumberFormat="1" applyFont="1" applyBorder="1"/>
    <xf numFmtId="167" fontId="24" fillId="0" borderId="20" xfId="0" applyNumberFormat="1" applyFont="1" applyBorder="1"/>
    <xf numFmtId="167" fontId="24" fillId="0" borderId="12" xfId="0" applyNumberFormat="1" applyFont="1" applyBorder="1"/>
    <xf numFmtId="167" fontId="24" fillId="0" borderId="21" xfId="0" applyNumberFormat="1" applyFont="1" applyBorder="1"/>
    <xf numFmtId="165" fontId="25" fillId="0" borderId="18" xfId="0" applyNumberFormat="1" applyFont="1" applyBorder="1"/>
    <xf numFmtId="166" fontId="26" fillId="0" borderId="0" xfId="0" applyNumberFormat="1" applyFont="1" applyBorder="1"/>
    <xf numFmtId="166" fontId="26" fillId="0" borderId="19" xfId="0" applyNumberFormat="1" applyFont="1" applyBorder="1"/>
    <xf numFmtId="165" fontId="22" fillId="0" borderId="22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43" fontId="27" fillId="0" borderId="12" xfId="0" applyNumberFormat="1" applyFont="1" applyFill="1" applyBorder="1" applyAlignment="1">
      <alignment horizontal="center"/>
    </xf>
    <xf numFmtId="167" fontId="27" fillId="0" borderId="12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5" fontId="25" fillId="0" borderId="23" xfId="0" applyNumberFormat="1" applyFont="1" applyBorder="1"/>
    <xf numFmtId="37" fontId="24" fillId="0" borderId="10" xfId="0" applyNumberFormat="1" applyFont="1" applyFill="1" applyBorder="1"/>
    <xf numFmtId="37" fontId="24" fillId="0" borderId="24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166" fontId="24" fillId="0" borderId="20" xfId="0" applyNumberFormat="1" applyFont="1" applyFill="1" applyBorder="1"/>
    <xf numFmtId="166" fontId="24" fillId="0" borderId="12" xfId="0" applyNumberFormat="1" applyFont="1" applyFill="1" applyBorder="1"/>
    <xf numFmtId="167" fontId="24" fillId="0" borderId="25" xfId="0" applyNumberFormat="1" applyFont="1" applyFill="1" applyBorder="1"/>
    <xf numFmtId="37" fontId="24" fillId="0" borderId="12" xfId="0" applyNumberFormat="1" applyFont="1" applyFill="1" applyBorder="1"/>
    <xf numFmtId="43" fontId="0" fillId="0" borderId="0" xfId="0" applyNumberFormat="1" applyFill="1"/>
    <xf numFmtId="165" fontId="24" fillId="0" borderId="25" xfId="0" applyNumberFormat="1" applyFont="1" applyBorder="1"/>
    <xf numFmtId="165" fontId="22" fillId="0" borderId="18" xfId="0" applyNumberFormat="1" applyFont="1" applyBorder="1" applyAlignment="1">
      <alignment vertical="top"/>
    </xf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167" fontId="24" fillId="0" borderId="14" xfId="0" applyNumberFormat="1" applyFont="1" applyFill="1" applyBorder="1" applyAlignment="1">
      <alignment horizontal="center" vertical="center" wrapText="1"/>
    </xf>
    <xf numFmtId="167" fontId="24" fillId="0" borderId="14" xfId="0" quotePrefix="1" applyNumberFormat="1" applyFont="1" applyFill="1" applyBorder="1" applyAlignment="1">
      <alignment horizontal="center" vertical="center" wrapText="1"/>
    </xf>
    <xf numFmtId="10" fontId="24" fillId="0" borderId="14" xfId="0" quotePrefix="1" applyNumberFormat="1" applyFont="1" applyFill="1" applyBorder="1" applyAlignment="1">
      <alignment horizontal="center" vertical="center" wrapText="1"/>
    </xf>
    <xf numFmtId="0" fontId="24" fillId="0" borderId="25" xfId="0" applyFont="1" applyFill="1" applyBorder="1"/>
    <xf numFmtId="0" fontId="24" fillId="0" borderId="19" xfId="0" applyFont="1" applyFill="1" applyBorder="1"/>
    <xf numFmtId="167" fontId="24" fillId="0" borderId="23" xfId="0" applyNumberFormat="1" applyFont="1" applyFill="1" applyBorder="1"/>
    <xf numFmtId="167" fontId="24" fillId="0" borderId="23" xfId="0" applyNumberFormat="1" applyFont="1" applyFill="1" applyBorder="1" applyAlignment="1">
      <alignment horizontal="center"/>
    </xf>
    <xf numFmtId="10" fontId="24" fillId="0" borderId="23" xfId="0" applyNumberFormat="1" applyFont="1" applyFill="1" applyBorder="1"/>
    <xf numFmtId="168" fontId="24" fillId="0" borderId="0" xfId="0" applyNumberFormat="1" applyFont="1" applyFill="1"/>
    <xf numFmtId="166" fontId="24" fillId="0" borderId="18" xfId="0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0" fontId="24" fillId="0" borderId="18" xfId="0" applyNumberFormat="1" applyFont="1" applyFill="1" applyBorder="1" applyAlignment="1">
      <alignment horizontal="right" wrapText="1"/>
    </xf>
    <xf numFmtId="37" fontId="24" fillId="0" borderId="18" xfId="0" applyNumberFormat="1" applyFont="1" applyFill="1" applyBorder="1"/>
    <xf numFmtId="37" fontId="24" fillId="0" borderId="22" xfId="0" applyNumberFormat="1" applyFont="1" applyFill="1" applyBorder="1"/>
    <xf numFmtId="0" fontId="24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 applyAlignment="1">
      <alignment horizontal="right" wrapText="1"/>
    </xf>
    <xf numFmtId="166" fontId="24" fillId="0" borderId="22" xfId="0" applyNumberFormat="1" applyFont="1" applyFill="1" applyBorder="1"/>
    <xf numFmtId="10" fontId="24" fillId="0" borderId="18" xfId="0" applyNumberFormat="1" applyFont="1" applyFill="1" applyBorder="1"/>
    <xf numFmtId="167" fontId="24" fillId="0" borderId="18" xfId="0" applyNumberFormat="1" applyFont="1" applyFill="1" applyBorder="1"/>
    <xf numFmtId="167" fontId="24" fillId="0" borderId="22" xfId="0" applyNumberFormat="1" applyFont="1" applyFill="1" applyBorder="1"/>
    <xf numFmtId="168" fontId="24" fillId="0" borderId="0" xfId="0" applyNumberFormat="1" applyFont="1"/>
    <xf numFmtId="166" fontId="24" fillId="0" borderId="21" xfId="0" applyNumberFormat="1" applyFont="1" applyFill="1" applyBorder="1"/>
    <xf numFmtId="0" fontId="24" fillId="0" borderId="25" xfId="0" quotePrefix="1" applyFont="1" applyFill="1" applyBorder="1" applyAlignment="1">
      <alignment horizontal="left"/>
    </xf>
    <xf numFmtId="0" fontId="24" fillId="0" borderId="18" xfId="0" applyFont="1" applyFill="1" applyBorder="1"/>
    <xf numFmtId="43" fontId="24" fillId="0" borderId="18" xfId="0" applyNumberFormat="1" applyFont="1" applyFill="1" applyBorder="1"/>
    <xf numFmtId="5" fontId="24" fillId="0" borderId="19" xfId="0" applyNumberFormat="1" applyFont="1" applyFill="1" applyBorder="1"/>
    <xf numFmtId="0" fontId="24" fillId="0" borderId="22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/>
    <xf numFmtId="10" fontId="24" fillId="0" borderId="22" xfId="0" applyNumberFormat="1" applyFont="1" applyFill="1" applyBorder="1"/>
    <xf numFmtId="166" fontId="26" fillId="0" borderId="22" xfId="0" applyNumberFormat="1" applyFont="1" applyFill="1" applyBorder="1"/>
    <xf numFmtId="10" fontId="26" fillId="0" borderId="22" xfId="0" applyNumberFormat="1" applyFont="1" applyFill="1" applyBorder="1"/>
    <xf numFmtId="166" fontId="26" fillId="0" borderId="21" xfId="0" applyNumberFormat="1" applyFont="1" applyFill="1" applyBorder="1"/>
    <xf numFmtId="43" fontId="21" fillId="0" borderId="0" xfId="0" applyNumberFormat="1" applyFont="1"/>
    <xf numFmtId="0" fontId="24" fillId="0" borderId="26" xfId="0" applyFont="1" applyFill="1" applyBorder="1"/>
    <xf numFmtId="0" fontId="24" fillId="0" borderId="10" xfId="0" applyFont="1" applyFill="1" applyBorder="1" applyAlignment="1">
      <alignment horizontal="center"/>
    </xf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4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6" xfId="0" applyNumberFormat="1" applyFont="1" applyFill="1" applyBorder="1"/>
    <xf numFmtId="10" fontId="24" fillId="0" borderId="24" xfId="0" applyNumberFormat="1" applyFont="1" applyFill="1" applyBorder="1"/>
    <xf numFmtId="10" fontId="24" fillId="0" borderId="19" xfId="0" applyNumberFormat="1" applyFont="1" applyFill="1" applyBorder="1"/>
    <xf numFmtId="10" fontId="24" fillId="0" borderId="25" xfId="0" applyNumberFormat="1" applyFont="1" applyFill="1" applyBorder="1"/>
    <xf numFmtId="0" fontId="24" fillId="0" borderId="12" xfId="0" applyFont="1" applyFill="1" applyBorder="1" applyAlignment="1">
      <alignment horizontal="center"/>
    </xf>
    <xf numFmtId="167" fontId="24" fillId="0" borderId="12" xfId="0" quotePrefix="1" applyNumberFormat="1" applyFont="1" applyFill="1" applyBorder="1" applyAlignment="1">
      <alignment horizontal="left"/>
    </xf>
    <xf numFmtId="10" fontId="24" fillId="0" borderId="20" xfId="0" applyNumberFormat="1" applyFont="1" applyFill="1" applyBorder="1"/>
    <xf numFmtId="10" fontId="24" fillId="0" borderId="21" xfId="0" applyNumberFormat="1" applyFont="1" applyFill="1" applyBorder="1"/>
    <xf numFmtId="0" fontId="24" fillId="0" borderId="12" xfId="0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10" fontId="24" fillId="0" borderId="25" xfId="0" applyNumberFormat="1" applyFont="1" applyFill="1" applyBorder="1" applyAlignment="1">
      <alignment horizontal="right" wrapText="1"/>
    </xf>
    <xf numFmtId="10" fontId="24" fillId="0" borderId="20" xfId="0" applyNumberFormat="1" applyFont="1" applyFill="1" applyBorder="1" applyAlignment="1">
      <alignment horizontal="right" wrapText="1"/>
    </xf>
    <xf numFmtId="166" fontId="24" fillId="0" borderId="23" xfId="0" applyNumberFormat="1" applyFont="1" applyFill="1" applyBorder="1"/>
    <xf numFmtId="0" fontId="30" fillId="0" borderId="0" xfId="0" applyFont="1"/>
    <xf numFmtId="164" fontId="31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7" fontId="21" fillId="0" borderId="0" xfId="42" applyNumberFormat="1" applyFont="1" applyAlignment="1">
      <alignment horizontal="right"/>
    </xf>
    <xf numFmtId="167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7" fontId="21" fillId="0" borderId="10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7" fontId="30" fillId="0" borderId="0" xfId="42" applyNumberFormat="1" applyFont="1"/>
    <xf numFmtId="167" fontId="27" fillId="0" borderId="27" xfId="0" applyNumberFormat="1" applyFont="1" applyFill="1" applyBorder="1" applyAlignment="1">
      <alignment horizontal="left"/>
    </xf>
    <xf numFmtId="167" fontId="27" fillId="0" borderId="27" xfId="42" applyNumberFormat="1" applyFont="1" applyFill="1" applyBorder="1" applyAlignment="1">
      <alignment horizontal="right"/>
    </xf>
    <xf numFmtId="167" fontId="20" fillId="0" borderId="10" xfId="42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left"/>
    </xf>
    <xf numFmtId="167" fontId="21" fillId="0" borderId="0" xfId="42" applyNumberFormat="1" applyFont="1"/>
    <xf numFmtId="167" fontId="27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7" fontId="21" fillId="0" borderId="12" xfId="0" applyNumberFormat="1" applyFont="1" applyBorder="1" applyAlignment="1">
      <alignment horizontal="left"/>
    </xf>
    <xf numFmtId="167" fontId="21" fillId="0" borderId="12" xfId="42" applyNumberFormat="1" applyFont="1" applyBorder="1" applyAlignment="1">
      <alignment horizontal="right"/>
    </xf>
    <xf numFmtId="167" fontId="27" fillId="0" borderId="10" xfId="42" applyNumberFormat="1" applyFont="1" applyFill="1" applyBorder="1" applyAlignment="1">
      <alignment horizontal="right"/>
    </xf>
    <xf numFmtId="167" fontId="19" fillId="0" borderId="12" xfId="42" applyNumberFormat="1" applyFont="1" applyBorder="1" applyAlignment="1">
      <alignment horizontal="right"/>
    </xf>
    <xf numFmtId="167" fontId="27" fillId="0" borderId="27" xfId="0" applyNumberFormat="1" applyFont="1" applyBorder="1" applyAlignment="1">
      <alignment horizontal="left"/>
    </xf>
    <xf numFmtId="167" fontId="27" fillId="0" borderId="13" xfId="42" applyNumberFormat="1" applyFont="1" applyFill="1" applyBorder="1" applyAlignment="1">
      <alignment horizontal="right"/>
    </xf>
    <xf numFmtId="167" fontId="20" fillId="0" borderId="13" xfId="42" applyNumberFormat="1" applyFont="1" applyFill="1" applyBorder="1" applyAlignment="1">
      <alignment horizontal="right"/>
    </xf>
    <xf numFmtId="167" fontId="21" fillId="0" borderId="0" xfId="0" applyNumberFormat="1" applyFont="1" applyBorder="1" applyAlignment="1">
      <alignment horizontal="left"/>
    </xf>
    <xf numFmtId="167" fontId="21" fillId="0" borderId="16" xfId="0" applyNumberFormat="1" applyFont="1" applyBorder="1" applyAlignment="1">
      <alignment horizontal="left"/>
    </xf>
    <xf numFmtId="167" fontId="21" fillId="0" borderId="16" xfId="42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left"/>
    </xf>
    <xf numFmtId="167" fontId="21" fillId="0" borderId="27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167" fontId="19" fillId="0" borderId="11" xfId="42" applyNumberFormat="1" applyFont="1" applyBorder="1" applyAlignment="1">
      <alignment horizontal="right"/>
    </xf>
    <xf numFmtId="167" fontId="21" fillId="0" borderId="27" xfId="42" applyNumberFormat="1" applyFont="1" applyFill="1" applyBorder="1" applyAlignment="1">
      <alignment horizontal="right"/>
    </xf>
    <xf numFmtId="167" fontId="27" fillId="0" borderId="0" xfId="42" applyNumberFormat="1" applyFont="1" applyFill="1" applyBorder="1" applyAlignment="1">
      <alignment horizontal="right"/>
    </xf>
    <xf numFmtId="167" fontId="27" fillId="0" borderId="28" xfId="0" applyNumberFormat="1" applyFont="1" applyFill="1" applyBorder="1" applyAlignment="1">
      <alignment horizontal="center"/>
    </xf>
    <xf numFmtId="167" fontId="21" fillId="0" borderId="28" xfId="0" applyNumberFormat="1" applyFont="1" applyBorder="1" applyAlignment="1">
      <alignment horizontal="center" wrapText="1"/>
    </xf>
    <xf numFmtId="167" fontId="21" fillId="0" borderId="28" xfId="0" applyNumberFormat="1" applyFont="1" applyFill="1" applyBorder="1" applyAlignment="1">
      <alignment wrapText="1"/>
    </xf>
    <xf numFmtId="167" fontId="20" fillId="0" borderId="27" xfId="42" applyNumberFormat="1" applyFont="1" applyFill="1" applyBorder="1" applyAlignment="1">
      <alignment horizontal="right"/>
    </xf>
    <xf numFmtId="167" fontId="21" fillId="0" borderId="12" xfId="0" applyNumberFormat="1" applyFont="1" applyBorder="1" applyAlignment="1">
      <alignment horizontal="center" wrapText="1"/>
    </xf>
    <xf numFmtId="167" fontId="21" fillId="0" borderId="12" xfId="0" applyNumberFormat="1" applyFont="1" applyFill="1" applyBorder="1" applyAlignment="1">
      <alignment wrapText="1"/>
    </xf>
    <xf numFmtId="164" fontId="21" fillId="0" borderId="0" xfId="0" applyNumberFormat="1" applyFont="1" applyBorder="1" applyAlignment="1">
      <alignment horizontal="left"/>
    </xf>
    <xf numFmtId="167" fontId="19" fillId="0" borderId="0" xfId="42" applyNumberFormat="1" applyFont="1" applyBorder="1" applyAlignment="1">
      <alignment horizontal="right"/>
    </xf>
    <xf numFmtId="167" fontId="21" fillId="0" borderId="0" xfId="42" applyNumberFormat="1" applyFont="1" applyFill="1" applyBorder="1" applyAlignment="1">
      <alignment horizontal="right"/>
    </xf>
    <xf numFmtId="167" fontId="19" fillId="0" borderId="0" xfId="42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left"/>
    </xf>
    <xf numFmtId="167" fontId="30" fillId="0" borderId="0" xfId="42" applyNumberFormat="1" applyFont="1" applyBorder="1"/>
    <xf numFmtId="167" fontId="21" fillId="0" borderId="0" xfId="0" applyNumberFormat="1" applyFont="1" applyFill="1" applyBorder="1" applyAlignment="1">
      <alignment horizontal="left"/>
    </xf>
    <xf numFmtId="167" fontId="21" fillId="0" borderId="0" xfId="42" applyNumberFormat="1" applyFont="1" applyBorder="1"/>
    <xf numFmtId="167" fontId="21" fillId="0" borderId="13" xfId="0" applyNumberFormat="1" applyFont="1" applyBorder="1" applyAlignment="1">
      <alignment horizontal="left"/>
    </xf>
    <xf numFmtId="167" fontId="21" fillId="0" borderId="13" xfId="42" applyNumberFormat="1" applyFont="1" applyBorder="1" applyAlignment="1">
      <alignment horizontal="right"/>
    </xf>
    <xf numFmtId="167" fontId="19" fillId="0" borderId="13" xfId="42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2"/>
  <sheetViews>
    <sheetView workbookViewId="0">
      <selection activeCell="A5" sqref="A5:D5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339</v>
      </c>
      <c r="B1" s="5"/>
      <c r="C1" s="5"/>
      <c r="D1" s="5"/>
    </row>
    <row r="2" spans="1:4" x14ac:dyDescent="0.25">
      <c r="A2" s="4" t="s">
        <v>340</v>
      </c>
      <c r="B2" s="5"/>
      <c r="C2" s="5"/>
      <c r="D2" s="5"/>
    </row>
    <row r="3" spans="1:4" x14ac:dyDescent="0.25">
      <c r="A3" s="173" t="s">
        <v>350</v>
      </c>
      <c r="B3" s="173"/>
      <c r="C3" s="173"/>
      <c r="D3" s="173"/>
    </row>
    <row r="4" spans="1:4" x14ac:dyDescent="0.25">
      <c r="B4" s="5"/>
      <c r="C4" s="5"/>
      <c r="D4" s="5"/>
    </row>
    <row r="5" spans="1:4" x14ac:dyDescent="0.25">
      <c r="A5" s="174" t="s">
        <v>341</v>
      </c>
      <c r="B5" s="174"/>
      <c r="C5" s="174"/>
      <c r="D5" s="174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33</v>
      </c>
      <c r="C7" s="9" t="s">
        <v>34</v>
      </c>
      <c r="D7" s="10" t="s">
        <v>342</v>
      </c>
    </row>
    <row r="8" spans="1:4" x14ac:dyDescent="0.25">
      <c r="A8" s="11" t="s">
        <v>343</v>
      </c>
      <c r="B8" s="12"/>
      <c r="C8" s="12"/>
      <c r="D8" s="13"/>
    </row>
    <row r="9" spans="1:4" x14ac:dyDescent="0.25">
      <c r="A9" s="14" t="s">
        <v>31</v>
      </c>
      <c r="B9" s="15">
        <v>167597547.59</v>
      </c>
      <c r="C9" s="15">
        <v>61260972.68</v>
      </c>
      <c r="D9" s="16">
        <f>SUM(B9:C9)</f>
        <v>228858520.27000001</v>
      </c>
    </row>
    <row r="10" spans="1:4" x14ac:dyDescent="0.25">
      <c r="A10" s="14" t="s">
        <v>30</v>
      </c>
      <c r="B10" s="15">
        <v>21791.48</v>
      </c>
      <c r="C10" s="15">
        <v>0</v>
      </c>
      <c r="D10" s="13">
        <f>SUM(B10:C10)</f>
        <v>21791.48</v>
      </c>
    </row>
    <row r="11" spans="1:4" x14ac:dyDescent="0.25">
      <c r="A11" s="14" t="s">
        <v>29</v>
      </c>
      <c r="B11" s="15">
        <v>17119627.9099999</v>
      </c>
      <c r="C11" s="15">
        <v>0</v>
      </c>
      <c r="D11" s="13">
        <f>SUM(B11:C11)</f>
        <v>17119627.9099999</v>
      </c>
    </row>
    <row r="12" spans="1:4" x14ac:dyDescent="0.25">
      <c r="A12" s="14" t="s">
        <v>28</v>
      </c>
      <c r="B12" s="50">
        <v>1966938.95999999</v>
      </c>
      <c r="C12" s="51">
        <v>1888687.9199999899</v>
      </c>
      <c r="D12" s="20">
        <f>SUM(B12:C12)</f>
        <v>3855626.8799999799</v>
      </c>
    </row>
    <row r="13" spans="1:4" x14ac:dyDescent="0.25">
      <c r="A13" s="14" t="s">
        <v>27</v>
      </c>
      <c r="B13" s="21">
        <f>SUM(B9:B12)</f>
        <v>186705905.93999988</v>
      </c>
      <c r="C13" s="21">
        <f>SUM(C9:C12)</f>
        <v>63149660.599999987</v>
      </c>
      <c r="D13" s="16">
        <f>SUM(D9:D12)</f>
        <v>249855566.53999987</v>
      </c>
    </row>
    <row r="14" spans="1:4" x14ac:dyDescent="0.25">
      <c r="A14" s="11" t="s">
        <v>344</v>
      </c>
      <c r="B14" s="12"/>
      <c r="C14" s="12"/>
      <c r="D14" s="13"/>
    </row>
    <row r="15" spans="1:4" x14ac:dyDescent="0.25">
      <c r="A15" s="11" t="s">
        <v>345</v>
      </c>
      <c r="B15" s="12"/>
      <c r="C15" s="12"/>
      <c r="D15" s="13"/>
    </row>
    <row r="16" spans="1:4" x14ac:dyDescent="0.25">
      <c r="A16" s="11" t="s">
        <v>346</v>
      </c>
      <c r="B16" s="12"/>
      <c r="C16" s="12"/>
      <c r="D16" s="13"/>
    </row>
    <row r="17" spans="1:4" x14ac:dyDescent="0.25">
      <c r="A17" s="11" t="s">
        <v>347</v>
      </c>
      <c r="B17" s="12"/>
      <c r="C17" s="12"/>
      <c r="D17" s="13"/>
    </row>
    <row r="18" spans="1:4" x14ac:dyDescent="0.25">
      <c r="A18" s="14" t="s">
        <v>26</v>
      </c>
      <c r="B18" s="15">
        <v>22323999.259999901</v>
      </c>
      <c r="C18" s="15">
        <v>0</v>
      </c>
      <c r="D18" s="16">
        <f>B18+C18</f>
        <v>22323999.259999901</v>
      </c>
    </row>
    <row r="19" spans="1:4" x14ac:dyDescent="0.25">
      <c r="A19" s="14" t="s">
        <v>25</v>
      </c>
      <c r="B19" s="17">
        <v>36940757.159999996</v>
      </c>
      <c r="C19" s="17">
        <v>27151691.019999899</v>
      </c>
      <c r="D19" s="22">
        <f>B19+C19</f>
        <v>64092448.179999895</v>
      </c>
    </row>
    <row r="20" spans="1:4" x14ac:dyDescent="0.25">
      <c r="A20" s="14" t="s">
        <v>24</v>
      </c>
      <c r="B20" s="17">
        <v>10291717.859999999</v>
      </c>
      <c r="C20" s="17">
        <v>0</v>
      </c>
      <c r="D20" s="22">
        <f>B20+C20</f>
        <v>10291717.859999999</v>
      </c>
    </row>
    <row r="21" spans="1:4" x14ac:dyDescent="0.25">
      <c r="A21" s="14" t="s">
        <v>23</v>
      </c>
      <c r="B21" s="18">
        <v>-5059271.95</v>
      </c>
      <c r="C21" s="19">
        <v>0</v>
      </c>
      <c r="D21" s="23">
        <f>B21+C21</f>
        <v>-5059271.95</v>
      </c>
    </row>
    <row r="22" spans="1:4" x14ac:dyDescent="0.25">
      <c r="A22" s="14" t="s">
        <v>22</v>
      </c>
      <c r="B22" s="21">
        <f>SUM(B18:B21)</f>
        <v>64497202.329999894</v>
      </c>
      <c r="C22" s="21">
        <f>SUM(C18:C21)</f>
        <v>27151691.019999899</v>
      </c>
      <c r="D22" s="16">
        <f>SUM(D18:D21)</f>
        <v>91648893.349999785</v>
      </c>
    </row>
    <row r="23" spans="1:4" x14ac:dyDescent="0.25">
      <c r="A23" s="24" t="s">
        <v>348</v>
      </c>
      <c r="B23" s="25"/>
      <c r="C23" s="25"/>
      <c r="D23" s="26"/>
    </row>
    <row r="24" spans="1:4" x14ac:dyDescent="0.25">
      <c r="A24" s="14" t="s">
        <v>21</v>
      </c>
      <c r="B24" s="15">
        <v>9819390.3699999992</v>
      </c>
      <c r="C24" s="15">
        <v>190260.35</v>
      </c>
      <c r="D24" s="16">
        <f t="shared" ref="D24:D38" si="0">B24+C24</f>
        <v>10009650.719999999</v>
      </c>
    </row>
    <row r="25" spans="1:4" x14ac:dyDescent="0.25">
      <c r="A25" s="14" t="s">
        <v>20</v>
      </c>
      <c r="B25" s="27">
        <v>1725780.5699999901</v>
      </c>
      <c r="C25" s="27">
        <v>0</v>
      </c>
      <c r="D25" s="22">
        <f t="shared" si="0"/>
        <v>1725780.5699999901</v>
      </c>
    </row>
    <row r="26" spans="1:4" x14ac:dyDescent="0.25">
      <c r="A26" s="14" t="s">
        <v>19</v>
      </c>
      <c r="B26" s="27">
        <v>5796184.55999998</v>
      </c>
      <c r="C26" s="27">
        <v>4041561.2099999902</v>
      </c>
      <c r="D26" s="22">
        <f t="shared" si="0"/>
        <v>9837745.7699999698</v>
      </c>
    </row>
    <row r="27" spans="1:4" x14ac:dyDescent="0.25">
      <c r="A27" s="14" t="s">
        <v>18</v>
      </c>
      <c r="B27" s="27">
        <v>4071865.2146989899</v>
      </c>
      <c r="C27" s="27">
        <v>2229412.5653010001</v>
      </c>
      <c r="D27" s="22">
        <f t="shared" si="0"/>
        <v>6301277.77999999</v>
      </c>
    </row>
    <row r="28" spans="1:4" x14ac:dyDescent="0.25">
      <c r="A28" s="14" t="s">
        <v>17</v>
      </c>
      <c r="B28" s="27">
        <v>1527283.4897380001</v>
      </c>
      <c r="C28" s="27">
        <v>461355.19026200002</v>
      </c>
      <c r="D28" s="22">
        <f t="shared" si="0"/>
        <v>1988638.6800000002</v>
      </c>
    </row>
    <row r="29" spans="1:4" x14ac:dyDescent="0.25">
      <c r="A29" s="14" t="s">
        <v>16</v>
      </c>
      <c r="B29" s="27">
        <v>7825372.5899999999</v>
      </c>
      <c r="C29" s="27">
        <v>688646.91</v>
      </c>
      <c r="D29" s="22">
        <f t="shared" si="0"/>
        <v>8514019.5</v>
      </c>
    </row>
    <row r="30" spans="1:4" x14ac:dyDescent="0.25">
      <c r="A30" s="14" t="s">
        <v>15</v>
      </c>
      <c r="B30" s="27">
        <v>8623382.2694109995</v>
      </c>
      <c r="C30" s="27">
        <v>3819054.5105889998</v>
      </c>
      <c r="D30" s="22">
        <f t="shared" si="0"/>
        <v>12442436.779999999</v>
      </c>
    </row>
    <row r="31" spans="1:4" x14ac:dyDescent="0.25">
      <c r="A31" s="14" t="s">
        <v>14</v>
      </c>
      <c r="B31" s="27">
        <v>21985537.481775001</v>
      </c>
      <c r="C31" s="27">
        <v>9874259.3582249992</v>
      </c>
      <c r="D31" s="22">
        <f t="shared" si="0"/>
        <v>31859796.84</v>
      </c>
    </row>
    <row r="32" spans="1:4" x14ac:dyDescent="0.25">
      <c r="A32" s="14" t="s">
        <v>13</v>
      </c>
      <c r="B32" s="27">
        <v>3731116.3816299899</v>
      </c>
      <c r="C32" s="27">
        <v>876802.61836999899</v>
      </c>
      <c r="D32" s="22">
        <f t="shared" si="0"/>
        <v>4607918.9999999888</v>
      </c>
    </row>
    <row r="33" spans="1:4" x14ac:dyDescent="0.25">
      <c r="A33" s="14" t="s">
        <v>12</v>
      </c>
      <c r="B33" s="27">
        <v>1717072.18</v>
      </c>
      <c r="C33" s="27">
        <v>0</v>
      </c>
      <c r="D33" s="22">
        <f t="shared" si="0"/>
        <v>1717072.18</v>
      </c>
    </row>
    <row r="34" spans="1:4" x14ac:dyDescent="0.25">
      <c r="A34" s="28" t="s">
        <v>11</v>
      </c>
      <c r="B34" s="27">
        <v>285793.71999999898</v>
      </c>
      <c r="C34" s="27">
        <v>-3780.85</v>
      </c>
      <c r="D34" s="29">
        <f t="shared" si="0"/>
        <v>282012.86999999901</v>
      </c>
    </row>
    <row r="35" spans="1:4" x14ac:dyDescent="0.25">
      <c r="A35" s="14" t="s">
        <v>349</v>
      </c>
      <c r="B35" s="27">
        <v>3025961.34</v>
      </c>
      <c r="C35" s="27">
        <v>0</v>
      </c>
      <c r="D35" s="29">
        <f t="shared" si="0"/>
        <v>3025961.34</v>
      </c>
    </row>
    <row r="36" spans="1:4" x14ac:dyDescent="0.25">
      <c r="A36" s="28" t="s">
        <v>10</v>
      </c>
      <c r="B36" s="27">
        <v>17451050.102740001</v>
      </c>
      <c r="C36" s="27">
        <v>6171245.5772599997</v>
      </c>
      <c r="D36" s="29">
        <f t="shared" si="0"/>
        <v>23622295.68</v>
      </c>
    </row>
    <row r="37" spans="1:4" x14ac:dyDescent="0.25">
      <c r="A37" s="28" t="s">
        <v>9</v>
      </c>
      <c r="B37" s="27">
        <v>0</v>
      </c>
      <c r="C37" s="27">
        <v>0</v>
      </c>
      <c r="D37" s="29">
        <f t="shared" si="0"/>
        <v>0</v>
      </c>
    </row>
    <row r="38" spans="1:4" x14ac:dyDescent="0.25">
      <c r="A38" s="28" t="s">
        <v>8</v>
      </c>
      <c r="B38" s="30">
        <v>10936741.1</v>
      </c>
      <c r="C38" s="31">
        <v>2734406.34</v>
      </c>
      <c r="D38" s="32">
        <f t="shared" si="0"/>
        <v>13671147.439999999</v>
      </c>
    </row>
    <row r="39" spans="1:4" x14ac:dyDescent="0.25">
      <c r="A39" s="24" t="s">
        <v>7</v>
      </c>
      <c r="B39" s="21">
        <f>SUM(B22:B38)</f>
        <v>163019733.69999284</v>
      </c>
      <c r="C39" s="21">
        <f>SUM(C22:C38)</f>
        <v>58234914.800006881</v>
      </c>
      <c r="D39" s="16">
        <f>SUM(D22:D38)</f>
        <v>221254648.49999976</v>
      </c>
    </row>
    <row r="40" spans="1:4" x14ac:dyDescent="0.25">
      <c r="A40" s="28"/>
      <c r="B40" s="25"/>
      <c r="C40" s="25"/>
      <c r="D40" s="26"/>
    </row>
    <row r="41" spans="1:4" ht="16.5" x14ac:dyDescent="0.35">
      <c r="A41" s="33" t="s">
        <v>6</v>
      </c>
      <c r="B41" s="34">
        <f>B13-B39</f>
        <v>23686172.240007043</v>
      </c>
      <c r="C41" s="34">
        <f>C13-C39</f>
        <v>4914745.7999931052</v>
      </c>
      <c r="D41" s="35">
        <f>D13-D39</f>
        <v>28600918.040000111</v>
      </c>
    </row>
    <row r="42" spans="1:4" x14ac:dyDescent="0.25">
      <c r="A42" s="36"/>
      <c r="B42" s="37"/>
      <c r="C42" s="37"/>
      <c r="D42" s="20"/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8" workbookViewId="0">
      <selection activeCell="B48" sqref="B48"/>
    </sheetView>
  </sheetViews>
  <sheetFormatPr defaultRowHeight="15" x14ac:dyDescent="0.25"/>
  <cols>
    <col min="1" max="1" width="40" style="1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3.4257812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1"/>
  </cols>
  <sheetData>
    <row r="1" spans="1:7" s="1" customFormat="1" ht="18" customHeight="1" x14ac:dyDescent="0.25">
      <c r="A1" s="4" t="s">
        <v>339</v>
      </c>
      <c r="B1" s="41"/>
      <c r="C1" s="41"/>
      <c r="D1" s="41"/>
      <c r="E1" s="41"/>
      <c r="F1" s="41"/>
      <c r="G1" s="42"/>
    </row>
    <row r="2" spans="1:7" s="1" customFormat="1" ht="18" customHeight="1" x14ac:dyDescent="0.25">
      <c r="A2" s="4" t="s">
        <v>358</v>
      </c>
      <c r="B2" s="41"/>
      <c r="C2" s="41"/>
      <c r="D2" s="41"/>
      <c r="E2" s="41"/>
      <c r="F2" s="41"/>
      <c r="G2" s="42"/>
    </row>
    <row r="3" spans="1:7" s="1" customFormat="1" ht="18" customHeight="1" x14ac:dyDescent="0.25">
      <c r="A3" s="4" t="str">
        <f>Allocated!A3</f>
        <v>FOR THE MONTH ENDED OCTOBER 31, 2015</v>
      </c>
      <c r="B3" s="41"/>
      <c r="C3" s="41"/>
      <c r="D3" s="41"/>
      <c r="E3" s="41"/>
      <c r="F3" s="41"/>
      <c r="G3" s="42"/>
    </row>
    <row r="4" spans="1:7" s="1" customFormat="1" ht="12" customHeight="1" x14ac:dyDescent="0.25">
      <c r="B4" s="42"/>
      <c r="C4" s="42"/>
      <c r="D4" s="42"/>
      <c r="E4" s="42"/>
      <c r="F4" s="42"/>
      <c r="G4" s="42"/>
    </row>
    <row r="5" spans="1:7" s="1" customFormat="1" ht="18" customHeight="1" x14ac:dyDescent="0.25">
      <c r="A5" s="7"/>
      <c r="B5" s="43" t="s">
        <v>33</v>
      </c>
      <c r="C5" s="43" t="s">
        <v>34</v>
      </c>
      <c r="D5" s="43" t="s">
        <v>35</v>
      </c>
      <c r="E5" s="43" t="s">
        <v>359</v>
      </c>
      <c r="F5" s="44" t="s">
        <v>342</v>
      </c>
      <c r="G5" s="42"/>
    </row>
    <row r="6" spans="1:7" s="1" customFormat="1" ht="18" customHeight="1" x14ac:dyDescent="0.25">
      <c r="A6" s="45" t="s">
        <v>32</v>
      </c>
      <c r="B6" s="46"/>
      <c r="C6" s="46"/>
      <c r="D6" s="46"/>
      <c r="E6" s="46"/>
      <c r="F6" s="47"/>
      <c r="G6" s="42"/>
    </row>
    <row r="7" spans="1:7" s="1" customFormat="1" ht="18" customHeight="1" x14ac:dyDescent="0.25">
      <c r="A7" s="24" t="s">
        <v>343</v>
      </c>
      <c r="B7" s="12"/>
      <c r="C7" s="12"/>
      <c r="D7" s="12"/>
      <c r="E7" s="12"/>
      <c r="F7" s="13"/>
      <c r="G7" s="42"/>
    </row>
    <row r="8" spans="1:7" s="1" customFormat="1" ht="18" customHeight="1" x14ac:dyDescent="0.25">
      <c r="A8" s="28" t="s">
        <v>31</v>
      </c>
      <c r="B8" s="21">
        <v>167597547.59</v>
      </c>
      <c r="C8" s="21">
        <v>61260972.68</v>
      </c>
      <c r="D8" s="21">
        <v>0</v>
      </c>
      <c r="E8" s="21">
        <v>0</v>
      </c>
      <c r="F8" s="16">
        <f>SUM(B8:E8)</f>
        <v>228858520.27000001</v>
      </c>
      <c r="G8" s="48"/>
    </row>
    <row r="9" spans="1:7" s="1" customFormat="1" ht="18" customHeight="1" x14ac:dyDescent="0.25">
      <c r="A9" s="28" t="s">
        <v>30</v>
      </c>
      <c r="B9" s="21">
        <v>21791.48</v>
      </c>
      <c r="C9" s="21">
        <v>0</v>
      </c>
      <c r="D9" s="21">
        <v>0</v>
      </c>
      <c r="E9" s="49">
        <v>0</v>
      </c>
      <c r="F9" s="22">
        <f>SUM(B9:E9)</f>
        <v>21791.48</v>
      </c>
      <c r="G9" s="48"/>
    </row>
    <row r="10" spans="1:7" s="1" customFormat="1" ht="18" customHeight="1" x14ac:dyDescent="0.25">
      <c r="A10" s="28" t="s">
        <v>29</v>
      </c>
      <c r="B10" s="21">
        <v>17119627.9099999</v>
      </c>
      <c r="C10" s="21">
        <v>0</v>
      </c>
      <c r="D10" s="21">
        <v>0</v>
      </c>
      <c r="E10" s="49">
        <v>0</v>
      </c>
      <c r="F10" s="22">
        <f>SUM(B10:E10)</f>
        <v>17119627.9099999</v>
      </c>
      <c r="G10" s="48"/>
    </row>
    <row r="11" spans="1:7" s="1" customFormat="1" ht="18" customHeight="1" x14ac:dyDescent="0.25">
      <c r="A11" s="28" t="s">
        <v>28</v>
      </c>
      <c r="B11" s="50">
        <v>1966938.95999999</v>
      </c>
      <c r="C11" s="51">
        <v>1888687.9199999899</v>
      </c>
      <c r="D11" s="51">
        <v>0</v>
      </c>
      <c r="E11" s="19">
        <v>0</v>
      </c>
      <c r="F11" s="23">
        <f>SUM(B11:E11)</f>
        <v>3855626.8799999799</v>
      </c>
      <c r="G11" s="48"/>
    </row>
    <row r="12" spans="1:7" s="1" customFormat="1" ht="18" customHeight="1" x14ac:dyDescent="0.25">
      <c r="A12" s="28" t="s">
        <v>27</v>
      </c>
      <c r="B12" s="21">
        <f>SUM(B8:B11)</f>
        <v>186705905.93999988</v>
      </c>
      <c r="C12" s="21">
        <f>SUM(C8:C11)</f>
        <v>63149660.599999987</v>
      </c>
      <c r="D12" s="21">
        <f>SUM(D8:D11)</f>
        <v>0</v>
      </c>
      <c r="E12" s="21">
        <f>SUM(E8:E11)</f>
        <v>0</v>
      </c>
      <c r="F12" s="16">
        <f>SUM(F8:F11)</f>
        <v>249855566.53999987</v>
      </c>
      <c r="G12" s="48"/>
    </row>
    <row r="13" spans="1:7" s="1" customFormat="1" ht="18" customHeight="1" x14ac:dyDescent="0.25">
      <c r="A13" s="24" t="s">
        <v>344</v>
      </c>
      <c r="B13" s="12"/>
      <c r="C13" s="12"/>
      <c r="D13" s="12"/>
      <c r="E13" s="12"/>
      <c r="F13" s="13"/>
      <c r="G13" s="48"/>
    </row>
    <row r="14" spans="1:7" s="1" customFormat="1" ht="18" customHeight="1" x14ac:dyDescent="0.25">
      <c r="A14" s="24" t="s">
        <v>345</v>
      </c>
      <c r="B14" s="12"/>
      <c r="C14" s="12"/>
      <c r="D14" s="12"/>
      <c r="E14" s="12"/>
      <c r="F14" s="13"/>
      <c r="G14" s="48"/>
    </row>
    <row r="15" spans="1:7" s="1" customFormat="1" ht="18" customHeight="1" x14ac:dyDescent="0.25">
      <c r="A15" s="24" t="s">
        <v>346</v>
      </c>
      <c r="B15" s="12"/>
      <c r="C15" s="12"/>
      <c r="D15" s="12"/>
      <c r="E15" s="12"/>
      <c r="F15" s="13"/>
      <c r="G15" s="48"/>
    </row>
    <row r="16" spans="1:7" s="1" customFormat="1" ht="18" customHeight="1" x14ac:dyDescent="0.25">
      <c r="A16" s="24" t="s">
        <v>347</v>
      </c>
      <c r="B16" s="12"/>
      <c r="C16" s="12"/>
      <c r="D16" s="12"/>
      <c r="E16" s="12"/>
      <c r="F16" s="13"/>
      <c r="G16" s="48"/>
    </row>
    <row r="17" spans="1:7" s="1" customFormat="1" ht="18" customHeight="1" x14ac:dyDescent="0.25">
      <c r="A17" s="28" t="s">
        <v>26</v>
      </c>
      <c r="B17" s="21">
        <v>22323999.259999901</v>
      </c>
      <c r="C17" s="21">
        <v>0</v>
      </c>
      <c r="D17" s="21">
        <v>0</v>
      </c>
      <c r="E17" s="21">
        <v>0</v>
      </c>
      <c r="F17" s="16">
        <f>SUM(B17:E17)</f>
        <v>22323999.259999901</v>
      </c>
      <c r="G17" s="48"/>
    </row>
    <row r="18" spans="1:7" s="1" customFormat="1" ht="18" customHeight="1" x14ac:dyDescent="0.25">
      <c r="A18" s="28" t="s">
        <v>25</v>
      </c>
      <c r="B18" s="49">
        <v>36940757.159999996</v>
      </c>
      <c r="C18" s="49">
        <v>27151691.019999899</v>
      </c>
      <c r="D18" s="49">
        <v>0</v>
      </c>
      <c r="E18" s="49">
        <v>0</v>
      </c>
      <c r="F18" s="22">
        <f>SUM(B18:E18)</f>
        <v>64092448.179999895</v>
      </c>
      <c r="G18" s="48"/>
    </row>
    <row r="19" spans="1:7" s="1" customFormat="1" ht="18" customHeight="1" x14ac:dyDescent="0.25">
      <c r="A19" s="28" t="s">
        <v>24</v>
      </c>
      <c r="B19" s="49">
        <v>10291717.859999999</v>
      </c>
      <c r="C19" s="49">
        <v>0</v>
      </c>
      <c r="D19" s="49">
        <v>0</v>
      </c>
      <c r="E19" s="49">
        <v>0</v>
      </c>
      <c r="F19" s="22">
        <f>SUM(B19:E19)</f>
        <v>10291717.859999999</v>
      </c>
      <c r="G19" s="48"/>
    </row>
    <row r="20" spans="1:7" s="1" customFormat="1" ht="18" customHeight="1" x14ac:dyDescent="0.25">
      <c r="A20" s="28" t="s">
        <v>23</v>
      </c>
      <c r="B20" s="18">
        <v>-5059271.95</v>
      </c>
      <c r="C20" s="19">
        <v>0</v>
      </c>
      <c r="D20" s="19">
        <v>0</v>
      </c>
      <c r="E20" s="19">
        <v>0</v>
      </c>
      <c r="F20" s="23">
        <f>SUM(B20:E20)</f>
        <v>-5059271.95</v>
      </c>
      <c r="G20" s="48"/>
    </row>
    <row r="21" spans="1:7" s="1" customFormat="1" ht="18" customHeight="1" x14ac:dyDescent="0.25">
      <c r="A21" s="28" t="s">
        <v>22</v>
      </c>
      <c r="B21" s="21">
        <f>SUM(B17:B20)</f>
        <v>64497202.329999894</v>
      </c>
      <c r="C21" s="21">
        <f>SUM(C17:C20)</f>
        <v>27151691.019999899</v>
      </c>
      <c r="D21" s="21">
        <f>SUM(D17:D20)</f>
        <v>0</v>
      </c>
      <c r="E21" s="21">
        <f>SUM(E17:E20)</f>
        <v>0</v>
      </c>
      <c r="F21" s="16">
        <f>SUM(F17:F20)</f>
        <v>91648893.349999785</v>
      </c>
      <c r="G21" s="48"/>
    </row>
    <row r="22" spans="1:7" s="1" customFormat="1" ht="18" customHeight="1" x14ac:dyDescent="0.25">
      <c r="A22" s="24" t="s">
        <v>348</v>
      </c>
      <c r="B22" s="12"/>
      <c r="C22" s="12"/>
      <c r="D22" s="12"/>
      <c r="E22" s="12"/>
      <c r="F22" s="13"/>
      <c r="G22" s="48"/>
    </row>
    <row r="23" spans="1:7" s="1" customFormat="1" ht="18" customHeight="1" x14ac:dyDescent="0.25">
      <c r="A23" s="28" t="s">
        <v>21</v>
      </c>
      <c r="B23" s="21">
        <v>9819390.3699999992</v>
      </c>
      <c r="C23" s="21">
        <v>190260.35</v>
      </c>
      <c r="D23" s="21">
        <v>0</v>
      </c>
      <c r="E23" s="21">
        <v>0</v>
      </c>
      <c r="F23" s="16">
        <f t="shared" ref="F23:F37" si="0">SUM(B23:E23)</f>
        <v>10009650.719999999</v>
      </c>
      <c r="G23" s="48"/>
    </row>
    <row r="24" spans="1:7" s="1" customFormat="1" ht="18" customHeight="1" x14ac:dyDescent="0.25">
      <c r="A24" s="28" t="s">
        <v>20</v>
      </c>
      <c r="B24" s="52">
        <v>1725780.5699999901</v>
      </c>
      <c r="C24" s="49">
        <v>0</v>
      </c>
      <c r="D24" s="49">
        <v>0</v>
      </c>
      <c r="E24" s="49">
        <v>0</v>
      </c>
      <c r="F24" s="22">
        <f t="shared" si="0"/>
        <v>1725780.5699999901</v>
      </c>
      <c r="G24" s="48"/>
    </row>
    <row r="25" spans="1:7" s="1" customFormat="1" ht="18" customHeight="1" x14ac:dyDescent="0.25">
      <c r="A25" s="28" t="s">
        <v>19</v>
      </c>
      <c r="B25" s="52">
        <v>5796184.55999998</v>
      </c>
      <c r="C25" s="12">
        <v>4041561.2099999902</v>
      </c>
      <c r="D25" s="49">
        <v>0</v>
      </c>
      <c r="E25" s="49">
        <v>0</v>
      </c>
      <c r="F25" s="22">
        <f t="shared" si="0"/>
        <v>9837745.7699999698</v>
      </c>
      <c r="G25" s="48"/>
    </row>
    <row r="26" spans="1:7" s="1" customFormat="1" ht="18" customHeight="1" x14ac:dyDescent="0.25">
      <c r="A26" s="14" t="s">
        <v>18</v>
      </c>
      <c r="B26" s="52">
        <v>2461129.89</v>
      </c>
      <c r="C26" s="12">
        <v>1074542.75999999</v>
      </c>
      <c r="D26" s="12">
        <v>2765605.13</v>
      </c>
      <c r="E26" s="49">
        <v>0</v>
      </c>
      <c r="F26" s="22">
        <f t="shared" si="0"/>
        <v>6301277.77999999</v>
      </c>
      <c r="G26" s="48"/>
    </row>
    <row r="27" spans="1:7" s="1" customFormat="1" ht="18" customHeight="1" x14ac:dyDescent="0.25">
      <c r="A27" s="28" t="s">
        <v>17</v>
      </c>
      <c r="B27" s="52">
        <v>1380475.3299999901</v>
      </c>
      <c r="C27" s="12">
        <v>355828.94</v>
      </c>
      <c r="D27" s="12">
        <v>252334.40999999901</v>
      </c>
      <c r="E27" s="49">
        <v>0</v>
      </c>
      <c r="F27" s="22">
        <f t="shared" si="0"/>
        <v>1988638.679999989</v>
      </c>
      <c r="G27" s="48"/>
    </row>
    <row r="28" spans="1:7" s="1" customFormat="1" ht="18" customHeight="1" x14ac:dyDescent="0.25">
      <c r="A28" s="28" t="s">
        <v>16</v>
      </c>
      <c r="B28" s="52">
        <v>7825372.5899999999</v>
      </c>
      <c r="C28" s="12">
        <v>688646.91</v>
      </c>
      <c r="D28" s="49">
        <v>0</v>
      </c>
      <c r="E28" s="49">
        <v>0</v>
      </c>
      <c r="F28" s="22">
        <f t="shared" si="0"/>
        <v>8514019.5</v>
      </c>
      <c r="G28" s="48"/>
    </row>
    <row r="29" spans="1:7" s="1" customFormat="1" ht="18" customHeight="1" x14ac:dyDescent="0.25">
      <c r="A29" s="14" t="s">
        <v>15</v>
      </c>
      <c r="B29" s="52">
        <v>3572571.1199999899</v>
      </c>
      <c r="C29" s="12">
        <v>1448727.2</v>
      </c>
      <c r="D29" s="12">
        <v>7421138.46</v>
      </c>
      <c r="E29" s="49">
        <v>0</v>
      </c>
      <c r="F29" s="22">
        <f t="shared" si="0"/>
        <v>12442436.77999999</v>
      </c>
      <c r="G29" s="48"/>
    </row>
    <row r="30" spans="1:7" s="1" customFormat="1" ht="18" customHeight="1" x14ac:dyDescent="0.25">
      <c r="A30" s="28" t="s">
        <v>14</v>
      </c>
      <c r="B30" s="52">
        <v>20785525.140000001</v>
      </c>
      <c r="C30" s="12">
        <v>9323706.6500000004</v>
      </c>
      <c r="D30" s="12">
        <v>1750565.05</v>
      </c>
      <c r="E30" s="49">
        <v>0</v>
      </c>
      <c r="F30" s="22">
        <f t="shared" si="0"/>
        <v>31859796.84</v>
      </c>
      <c r="G30" s="48"/>
    </row>
    <row r="31" spans="1:7" s="1" customFormat="1" ht="18" customHeight="1" x14ac:dyDescent="0.25">
      <c r="A31" s="28" t="s">
        <v>13</v>
      </c>
      <c r="B31" s="52">
        <v>2125050.85</v>
      </c>
      <c r="C31" s="12">
        <v>139957.09</v>
      </c>
      <c r="D31" s="12">
        <v>2342911.06</v>
      </c>
      <c r="E31" s="49">
        <v>0</v>
      </c>
      <c r="F31" s="22">
        <f t="shared" si="0"/>
        <v>4607919</v>
      </c>
      <c r="G31" s="48"/>
    </row>
    <row r="32" spans="1:7" s="1" customFormat="1" ht="18" customHeight="1" x14ac:dyDescent="0.25">
      <c r="A32" s="28" t="s">
        <v>12</v>
      </c>
      <c r="B32" s="52">
        <v>1717072.18</v>
      </c>
      <c r="C32" s="49">
        <v>0</v>
      </c>
      <c r="D32" s="49">
        <v>0</v>
      </c>
      <c r="E32" s="49">
        <v>0</v>
      </c>
      <c r="F32" s="22">
        <f t="shared" si="0"/>
        <v>1717072.18</v>
      </c>
      <c r="G32" s="48"/>
    </row>
    <row r="33" spans="1:8" s="1" customFormat="1" ht="18" customHeight="1" x14ac:dyDescent="0.25">
      <c r="A33" s="14" t="s">
        <v>11</v>
      </c>
      <c r="B33" s="52">
        <v>285793.71999999898</v>
      </c>
      <c r="C33" s="12">
        <v>-3780.85</v>
      </c>
      <c r="D33" s="49">
        <v>0</v>
      </c>
      <c r="E33" s="49">
        <v>0</v>
      </c>
      <c r="F33" s="22">
        <f t="shared" si="0"/>
        <v>282012.86999999901</v>
      </c>
      <c r="G33" s="48"/>
      <c r="H33" s="42"/>
    </row>
    <row r="34" spans="1:8" s="1" customFormat="1" ht="18" customHeight="1" x14ac:dyDescent="0.25">
      <c r="A34" s="14" t="s">
        <v>349</v>
      </c>
      <c r="B34" s="52">
        <v>3025961.34</v>
      </c>
      <c r="C34" s="49">
        <v>0</v>
      </c>
      <c r="D34" s="49">
        <v>0</v>
      </c>
      <c r="E34" s="49">
        <v>0</v>
      </c>
      <c r="F34" s="22">
        <f t="shared" si="0"/>
        <v>3025961.34</v>
      </c>
      <c r="G34" s="48"/>
      <c r="H34" s="42"/>
    </row>
    <row r="35" spans="1:8" s="1" customFormat="1" ht="18" customHeight="1" x14ac:dyDescent="0.25">
      <c r="A35" s="28" t="s">
        <v>10</v>
      </c>
      <c r="B35" s="52">
        <v>17330518.719999999</v>
      </c>
      <c r="C35" s="12">
        <v>6115947.0800000001</v>
      </c>
      <c r="D35" s="12">
        <v>175829.87999999899</v>
      </c>
      <c r="E35" s="49">
        <v>0</v>
      </c>
      <c r="F35" s="22">
        <f t="shared" si="0"/>
        <v>23622295.679999996</v>
      </c>
      <c r="G35" s="48"/>
      <c r="H35" s="42"/>
    </row>
    <row r="36" spans="1:8" s="1" customFormat="1" ht="18" customHeight="1" x14ac:dyDescent="0.25">
      <c r="A36" s="28" t="s">
        <v>9</v>
      </c>
      <c r="B36" s="52">
        <v>0</v>
      </c>
      <c r="C36" s="49">
        <v>0</v>
      </c>
      <c r="D36" s="49">
        <v>0</v>
      </c>
      <c r="E36" s="49">
        <v>0</v>
      </c>
      <c r="F36" s="22">
        <f t="shared" si="0"/>
        <v>0</v>
      </c>
      <c r="G36" s="48"/>
      <c r="H36" s="42"/>
    </row>
    <row r="37" spans="1:8" s="1" customFormat="1" ht="18" customHeight="1" x14ac:dyDescent="0.25">
      <c r="A37" s="28" t="s">
        <v>8</v>
      </c>
      <c r="B37" s="18">
        <v>10936741.1</v>
      </c>
      <c r="C37" s="53">
        <v>2734406.34</v>
      </c>
      <c r="D37" s="53">
        <v>0</v>
      </c>
      <c r="E37" s="19">
        <v>0</v>
      </c>
      <c r="F37" s="23">
        <f t="shared" si="0"/>
        <v>13671147.439999999</v>
      </c>
      <c r="G37" s="48"/>
      <c r="H37" s="42"/>
    </row>
    <row r="38" spans="1:8" s="1" customFormat="1" ht="18" customHeight="1" x14ac:dyDescent="0.25">
      <c r="A38" s="24" t="s">
        <v>7</v>
      </c>
      <c r="B38" s="21">
        <f>SUM(B21:B37)</f>
        <v>153284769.80999985</v>
      </c>
      <c r="C38" s="21">
        <f>SUM(C21:C37)</f>
        <v>53261494.699999884</v>
      </c>
      <c r="D38" s="21">
        <f>SUM(D21:D37)</f>
        <v>14708383.99</v>
      </c>
      <c r="E38" s="21">
        <f>SUM(E21:E37)</f>
        <v>0</v>
      </c>
      <c r="F38" s="16">
        <f>SUM(F21:F37)</f>
        <v>221254648.49999973</v>
      </c>
      <c r="G38" s="48"/>
      <c r="H38" s="42"/>
    </row>
    <row r="39" spans="1:8" s="1" customFormat="1" ht="12" customHeight="1" x14ac:dyDescent="0.25">
      <c r="A39" s="28"/>
      <c r="B39" s="12"/>
      <c r="C39" s="12"/>
      <c r="D39" s="12"/>
      <c r="E39" s="12"/>
      <c r="F39" s="13"/>
      <c r="G39" s="48"/>
      <c r="H39" s="42"/>
    </row>
    <row r="40" spans="1:8" s="1" customFormat="1" ht="18" customHeight="1" x14ac:dyDescent="0.25">
      <c r="A40" s="33" t="s">
        <v>6</v>
      </c>
      <c r="B40" s="21">
        <f>B12-B38</f>
        <v>33421136.130000025</v>
      </c>
      <c r="C40" s="21">
        <f>C12-C38</f>
        <v>9888165.9000001028</v>
      </c>
      <c r="D40" s="21">
        <f>D12-D38</f>
        <v>-14708383.99</v>
      </c>
      <c r="E40" s="21">
        <f>E12-E38</f>
        <v>0</v>
      </c>
      <c r="F40" s="16">
        <f>F12-F38</f>
        <v>28600918.040000141</v>
      </c>
      <c r="G40" s="48"/>
      <c r="H40" s="54"/>
    </row>
    <row r="41" spans="1:8" s="1" customFormat="1" ht="13.5" customHeight="1" x14ac:dyDescent="0.25">
      <c r="A41" s="28"/>
      <c r="B41" s="12"/>
      <c r="C41" s="12"/>
      <c r="D41" s="12"/>
      <c r="E41" s="12"/>
      <c r="F41" s="13"/>
      <c r="G41" s="48"/>
      <c r="H41" s="42"/>
    </row>
    <row r="42" spans="1:8" s="1" customFormat="1" ht="18" customHeight="1" x14ac:dyDescent="0.25">
      <c r="A42" s="33" t="s">
        <v>5</v>
      </c>
      <c r="B42" s="12"/>
      <c r="C42" s="12"/>
      <c r="D42" s="12"/>
      <c r="E42" s="12"/>
      <c r="F42" s="13"/>
      <c r="G42" s="48"/>
      <c r="H42" s="42"/>
    </row>
    <row r="43" spans="1:8" s="1" customFormat="1" ht="18" customHeight="1" x14ac:dyDescent="0.25">
      <c r="A43" s="28" t="s">
        <v>4</v>
      </c>
      <c r="B43" s="21">
        <v>-678138.49</v>
      </c>
      <c r="C43" s="21">
        <v>-223803.71</v>
      </c>
      <c r="D43" s="21">
        <v>-5773520.5599999996</v>
      </c>
      <c r="E43" s="21">
        <v>-3957748.3438800001</v>
      </c>
      <c r="F43" s="16">
        <f>SUM(B43:E43)</f>
        <v>-10633211.103879999</v>
      </c>
      <c r="G43" s="48"/>
      <c r="H43" s="42"/>
    </row>
    <row r="44" spans="1:8" s="1" customFormat="1" ht="18" customHeight="1" x14ac:dyDescent="0.25">
      <c r="A44" s="55" t="s">
        <v>3</v>
      </c>
      <c r="B44" s="52">
        <v>874957.64999999898</v>
      </c>
      <c r="C44" s="49">
        <v>-104779.25</v>
      </c>
      <c r="D44" s="49">
        <v>18682385.439999901</v>
      </c>
      <c r="E44" s="21">
        <v>12806775.21912</v>
      </c>
      <c r="F44" s="22">
        <f>SUM(B44:E44)</f>
        <v>32259339.059119899</v>
      </c>
      <c r="G44" s="48"/>
      <c r="H44" s="42"/>
    </row>
    <row r="45" spans="1:8" s="1" customFormat="1" ht="18" customHeight="1" x14ac:dyDescent="0.25">
      <c r="A45" s="55" t="s">
        <v>2</v>
      </c>
      <c r="B45" s="18">
        <v>0</v>
      </c>
      <c r="C45" s="19">
        <v>0</v>
      </c>
      <c r="D45" s="19">
        <v>0</v>
      </c>
      <c r="E45" s="51">
        <v>0</v>
      </c>
      <c r="F45" s="23">
        <v>0</v>
      </c>
      <c r="G45" s="48"/>
      <c r="H45" s="42"/>
    </row>
    <row r="46" spans="1:8" s="1" customFormat="1" ht="18" customHeight="1" x14ac:dyDescent="0.25">
      <c r="A46" s="33" t="s">
        <v>1</v>
      </c>
      <c r="B46" s="21">
        <f>SUM(B43:B45)</f>
        <v>196819.15999999898</v>
      </c>
      <c r="C46" s="21">
        <f>SUM(C43:C45)</f>
        <v>-328582.95999999996</v>
      </c>
      <c r="D46" s="21">
        <f>SUM(D43:D45)</f>
        <v>12908864.879999902</v>
      </c>
      <c r="E46" s="21">
        <f>SUM(E43:E45)</f>
        <v>8849026.87524</v>
      </c>
      <c r="F46" s="16">
        <f>SUM(F43:F45)</f>
        <v>21626127.955239899</v>
      </c>
      <c r="G46" s="48"/>
      <c r="H46" s="42"/>
    </row>
    <row r="47" spans="1:8" s="1" customFormat="1" ht="18" customHeight="1" x14ac:dyDescent="0.25">
      <c r="A47" s="28"/>
      <c r="B47" s="12"/>
      <c r="C47" s="12"/>
      <c r="D47" s="12"/>
      <c r="E47" s="12"/>
      <c r="F47" s="13"/>
      <c r="G47" s="48"/>
      <c r="H47" s="42"/>
    </row>
    <row r="48" spans="1:8" s="1" customFormat="1" ht="18" customHeight="1" x14ac:dyDescent="0.35">
      <c r="A48" s="56" t="s">
        <v>0</v>
      </c>
      <c r="B48" s="57">
        <f>B40-B46</f>
        <v>33224316.970000025</v>
      </c>
      <c r="C48" s="57">
        <f>C40-C46</f>
        <v>10216748.860000104</v>
      </c>
      <c r="D48" s="57">
        <f>D40-D46</f>
        <v>-27617248.8699999</v>
      </c>
      <c r="E48" s="57">
        <f>E40-E46</f>
        <v>-8849026.87524</v>
      </c>
      <c r="F48" s="58">
        <f>F40-F46</f>
        <v>6974790.0847602412</v>
      </c>
      <c r="G48" s="48"/>
      <c r="H48" s="42"/>
    </row>
    <row r="49" spans="1:7" s="1" customFormat="1" ht="9.9499999999999993" customHeight="1" x14ac:dyDescent="0.25">
      <c r="A49" s="59"/>
      <c r="B49" s="60"/>
      <c r="C49" s="60"/>
      <c r="D49" s="60"/>
      <c r="E49" s="60"/>
      <c r="F49" s="61"/>
      <c r="G49" s="48"/>
    </row>
    <row r="50" spans="1:7" s="1" customFormat="1" ht="18" customHeight="1" x14ac:dyDescent="0.25">
      <c r="B50" s="42"/>
      <c r="C50" s="42"/>
      <c r="D50" s="42"/>
      <c r="E50" s="42"/>
      <c r="F50" s="42"/>
      <c r="G50" s="48"/>
    </row>
    <row r="51" spans="1:7" s="1" customFormat="1" ht="18" customHeight="1" x14ac:dyDescent="0.25">
      <c r="B51" s="42"/>
      <c r="C51" s="42"/>
      <c r="D51" s="42"/>
      <c r="E51" s="42"/>
      <c r="F51" s="42"/>
      <c r="G51" s="48"/>
    </row>
    <row r="52" spans="1:7" s="1" customFormat="1" ht="18" customHeight="1" x14ac:dyDescent="0.25">
      <c r="B52" s="42"/>
      <c r="C52" s="42"/>
      <c r="D52" s="42"/>
      <c r="E52" s="42"/>
      <c r="F52" s="42"/>
      <c r="G52" s="48"/>
    </row>
    <row r="53" spans="1:7" s="1" customFormat="1" ht="18" customHeight="1" x14ac:dyDescent="0.25">
      <c r="B53" s="42"/>
      <c r="C53" s="42"/>
      <c r="D53" s="42"/>
      <c r="E53" s="42"/>
      <c r="F53" s="42"/>
      <c r="G53" s="48"/>
    </row>
    <row r="54" spans="1:7" s="1" customFormat="1" ht="18" customHeight="1" x14ac:dyDescent="0.25">
      <c r="B54" s="42"/>
      <c r="C54" s="42"/>
      <c r="D54" s="42"/>
      <c r="E54" s="42"/>
      <c r="F54" s="42"/>
      <c r="G54" s="48"/>
    </row>
    <row r="55" spans="1:7" s="1" customFormat="1" ht="18" customHeight="1" x14ac:dyDescent="0.25">
      <c r="B55" s="42"/>
      <c r="C55" s="42"/>
      <c r="D55" s="42"/>
      <c r="E55" s="42"/>
      <c r="F55" s="42"/>
      <c r="G55" s="48"/>
    </row>
    <row r="56" spans="1:7" s="1" customFormat="1" ht="18" customHeight="1" x14ac:dyDescent="0.25">
      <c r="B56" s="42"/>
      <c r="C56" s="42"/>
      <c r="D56" s="42"/>
      <c r="E56" s="42"/>
      <c r="F56" s="42"/>
      <c r="G56" s="48"/>
    </row>
    <row r="57" spans="1:7" s="1" customFormat="1" ht="18" customHeight="1" x14ac:dyDescent="0.25">
      <c r="B57" s="42"/>
      <c r="C57" s="42"/>
      <c r="D57" s="42"/>
      <c r="E57" s="42"/>
      <c r="F57" s="42"/>
      <c r="G57" s="48"/>
    </row>
    <row r="58" spans="1:7" s="1" customFormat="1" ht="18" customHeight="1" x14ac:dyDescent="0.25">
      <c r="B58" s="42"/>
      <c r="C58" s="42"/>
      <c r="D58" s="42"/>
      <c r="E58" s="42"/>
      <c r="F58" s="42"/>
      <c r="G58" s="48"/>
    </row>
    <row r="59" spans="1:7" s="1" customFormat="1" ht="18" customHeight="1" x14ac:dyDescent="0.25">
      <c r="B59" s="42"/>
      <c r="C59" s="42"/>
      <c r="D59" s="42"/>
      <c r="E59" s="42"/>
      <c r="F59" s="42"/>
      <c r="G59" s="48"/>
    </row>
    <row r="60" spans="1:7" s="1" customFormat="1" ht="18" customHeight="1" x14ac:dyDescent="0.25">
      <c r="B60" s="42"/>
      <c r="C60" s="42"/>
      <c r="D60" s="42"/>
      <c r="E60" s="42"/>
      <c r="F60" s="42"/>
      <c r="G60" s="48"/>
    </row>
    <row r="61" spans="1:7" s="1" customFormat="1" ht="18" customHeight="1" x14ac:dyDescent="0.25">
      <c r="B61" s="42"/>
      <c r="C61" s="42"/>
      <c r="D61" s="42"/>
      <c r="E61" s="42"/>
      <c r="F61" s="42"/>
      <c r="G61" s="48"/>
    </row>
    <row r="62" spans="1:7" s="1" customFormat="1" ht="18" customHeight="1" x14ac:dyDescent="0.25">
      <c r="B62" s="42"/>
      <c r="C62" s="42"/>
      <c r="D62" s="42"/>
      <c r="E62" s="42"/>
      <c r="F62" s="42"/>
      <c r="G62" s="48"/>
    </row>
    <row r="63" spans="1:7" s="1" customFormat="1" ht="18" customHeight="1" x14ac:dyDescent="0.25">
      <c r="B63" s="42"/>
      <c r="C63" s="42"/>
      <c r="D63" s="42"/>
      <c r="E63" s="42"/>
      <c r="F63" s="42"/>
      <c r="G63" s="48"/>
    </row>
    <row r="64" spans="1:7" s="1" customFormat="1" ht="18" customHeight="1" x14ac:dyDescent="0.25">
      <c r="B64" s="42"/>
      <c r="C64" s="42"/>
      <c r="D64" s="42"/>
      <c r="E64" s="42"/>
      <c r="F64" s="42"/>
      <c r="G64" s="48"/>
    </row>
    <row r="65" spans="7:7" s="1" customFormat="1" ht="18" customHeight="1" x14ac:dyDescent="0.25">
      <c r="G65" s="48"/>
    </row>
    <row r="66" spans="7:7" s="1" customFormat="1" ht="18" customHeight="1" x14ac:dyDescent="0.25">
      <c r="G66" s="48"/>
    </row>
    <row r="67" spans="7:7" s="1" customFormat="1" ht="18" customHeight="1" x14ac:dyDescent="0.25">
      <c r="G67" s="48"/>
    </row>
    <row r="68" spans="7:7" s="1" customFormat="1" ht="18" customHeight="1" x14ac:dyDescent="0.25">
      <c r="G68" s="48"/>
    </row>
    <row r="69" spans="7:7" s="1" customFormat="1" ht="18" customHeight="1" x14ac:dyDescent="0.25">
      <c r="G69" s="48"/>
    </row>
  </sheetData>
  <pageMargins left="0.7" right="0.45" top="0.75" bottom="0.25" header="0.3" footer="0.3"/>
  <pageSetup scale="80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4"/>
  <sheetViews>
    <sheetView tabSelected="1" workbookViewId="0">
      <selection activeCell="A3" sqref="A3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40" t="s">
        <v>339</v>
      </c>
      <c r="B1" s="40"/>
      <c r="C1" s="40"/>
      <c r="D1" s="40"/>
      <c r="E1" s="40"/>
      <c r="F1" s="40"/>
      <c r="G1" s="40"/>
      <c r="H1" s="40"/>
      <c r="I1" s="40"/>
    </row>
    <row r="2" spans="1:9" s="1" customFormat="1" x14ac:dyDescent="0.25">
      <c r="A2" s="40" t="s">
        <v>357</v>
      </c>
      <c r="B2" s="40"/>
      <c r="C2" s="40"/>
      <c r="D2" s="40"/>
      <c r="E2" s="40"/>
      <c r="F2" s="40"/>
      <c r="G2" s="40"/>
      <c r="H2" s="40"/>
      <c r="I2" s="40"/>
    </row>
    <row r="3" spans="1:9" s="1" customFormat="1" x14ac:dyDescent="0.25">
      <c r="A3" s="40" t="str">
        <f>Allocated!A3</f>
        <v>FOR THE MONTH ENDED OCTOBER 31, 2015</v>
      </c>
      <c r="B3" s="40"/>
      <c r="C3" s="40"/>
      <c r="D3" s="40"/>
      <c r="E3" s="40"/>
      <c r="F3" s="40"/>
      <c r="G3" s="40"/>
      <c r="H3" s="40"/>
      <c r="I3" s="40"/>
    </row>
    <row r="4" spans="1:9" s="1" customFormat="1" x14ac:dyDescent="0.25">
      <c r="A4" s="38" t="s">
        <v>351</v>
      </c>
      <c r="B4" s="39" t="s">
        <v>33</v>
      </c>
      <c r="C4" s="39" t="s">
        <v>352</v>
      </c>
      <c r="D4" s="39" t="s">
        <v>35</v>
      </c>
      <c r="E4" s="160" t="s">
        <v>353</v>
      </c>
      <c r="F4" s="160" t="s">
        <v>354</v>
      </c>
      <c r="G4" s="161" t="s">
        <v>355</v>
      </c>
      <c r="H4" s="161" t="s">
        <v>356</v>
      </c>
      <c r="I4" s="39" t="s">
        <v>338</v>
      </c>
    </row>
    <row r="5" spans="1:9" s="1" customFormat="1" x14ac:dyDescent="0.25">
      <c r="B5" s="122"/>
      <c r="C5" s="122"/>
      <c r="D5" s="122"/>
      <c r="E5" s="122"/>
      <c r="F5" s="122"/>
      <c r="G5" s="122"/>
      <c r="H5" s="122"/>
      <c r="I5" s="122"/>
    </row>
    <row r="6" spans="1:9" s="1" customFormat="1" x14ac:dyDescent="0.25">
      <c r="A6" s="123" t="s">
        <v>36</v>
      </c>
      <c r="B6" s="124"/>
      <c r="C6" s="124"/>
      <c r="D6" s="124"/>
      <c r="E6" s="124"/>
      <c r="F6" s="124"/>
      <c r="G6" s="124"/>
      <c r="H6" s="124"/>
      <c r="I6" s="124"/>
    </row>
    <row r="7" spans="1:9" s="1" customFormat="1" x14ac:dyDescent="0.25">
      <c r="A7" s="125" t="s">
        <v>37</v>
      </c>
      <c r="B7" s="126"/>
      <c r="C7" s="126"/>
      <c r="D7" s="126"/>
      <c r="E7" s="127"/>
      <c r="F7" s="127"/>
      <c r="G7" s="127"/>
      <c r="H7" s="127"/>
      <c r="I7" s="126"/>
    </row>
    <row r="8" spans="1:9" s="1" customFormat="1" x14ac:dyDescent="0.25">
      <c r="A8" s="125" t="s">
        <v>38</v>
      </c>
      <c r="B8" s="126">
        <v>82256187.579999998</v>
      </c>
      <c r="C8" s="126">
        <v>0</v>
      </c>
      <c r="D8" s="126">
        <v>0</v>
      </c>
      <c r="E8" s="127">
        <v>0</v>
      </c>
      <c r="F8" s="127">
        <v>0</v>
      </c>
      <c r="G8" s="127">
        <v>82256187.579999998</v>
      </c>
      <c r="H8" s="127">
        <v>0</v>
      </c>
      <c r="I8" s="126">
        <v>82256187.579999998</v>
      </c>
    </row>
    <row r="9" spans="1:9" s="1" customFormat="1" x14ac:dyDescent="0.25">
      <c r="A9" s="125" t="s">
        <v>39</v>
      </c>
      <c r="B9" s="126">
        <v>83719773.920000002</v>
      </c>
      <c r="C9" s="126">
        <v>0</v>
      </c>
      <c r="D9" s="126">
        <v>0</v>
      </c>
      <c r="E9" s="127">
        <v>0</v>
      </c>
      <c r="F9" s="127">
        <v>0</v>
      </c>
      <c r="G9" s="127">
        <v>83719773.920000002</v>
      </c>
      <c r="H9" s="127">
        <v>0</v>
      </c>
      <c r="I9" s="126">
        <v>83719773.920000002</v>
      </c>
    </row>
    <row r="10" spans="1:9" s="1" customFormat="1" x14ac:dyDescent="0.25">
      <c r="A10" s="125" t="s">
        <v>40</v>
      </c>
      <c r="B10" s="126">
        <v>1621586.0899999901</v>
      </c>
      <c r="C10" s="126">
        <v>0</v>
      </c>
      <c r="D10" s="126">
        <v>0</v>
      </c>
      <c r="E10" s="127">
        <v>0</v>
      </c>
      <c r="F10" s="127">
        <v>0</v>
      </c>
      <c r="G10" s="127">
        <v>1621586.0899999901</v>
      </c>
      <c r="H10" s="127">
        <v>0</v>
      </c>
      <c r="I10" s="126">
        <v>1621586.0899999901</v>
      </c>
    </row>
    <row r="11" spans="1:9" s="1" customFormat="1" x14ac:dyDescent="0.25">
      <c r="A11" s="125" t="s">
        <v>41</v>
      </c>
      <c r="B11" s="126">
        <v>0</v>
      </c>
      <c r="C11" s="126">
        <v>39772478.149999999</v>
      </c>
      <c r="D11" s="126">
        <v>0</v>
      </c>
      <c r="E11" s="127">
        <v>0</v>
      </c>
      <c r="F11" s="127">
        <v>0</v>
      </c>
      <c r="G11" s="127">
        <v>0</v>
      </c>
      <c r="H11" s="127">
        <v>39772478.149999999</v>
      </c>
      <c r="I11" s="126">
        <v>39772478.149999999</v>
      </c>
    </row>
    <row r="12" spans="1:9" s="1" customFormat="1" x14ac:dyDescent="0.25">
      <c r="A12" s="125" t="s">
        <v>42</v>
      </c>
      <c r="B12" s="126">
        <v>0</v>
      </c>
      <c r="C12" s="126">
        <v>19924043.129999999</v>
      </c>
      <c r="D12" s="126">
        <v>0</v>
      </c>
      <c r="E12" s="127">
        <v>0</v>
      </c>
      <c r="F12" s="127">
        <v>0</v>
      </c>
      <c r="G12" s="127">
        <v>0</v>
      </c>
      <c r="H12" s="127">
        <v>19924043.129999999</v>
      </c>
      <c r="I12" s="126">
        <v>19924043.129999999</v>
      </c>
    </row>
    <row r="13" spans="1:9" s="1" customFormat="1" x14ac:dyDescent="0.25">
      <c r="A13" s="125" t="s">
        <v>43</v>
      </c>
      <c r="B13" s="126">
        <v>0</v>
      </c>
      <c r="C13" s="126">
        <v>1564451.4</v>
      </c>
      <c r="D13" s="126">
        <v>0</v>
      </c>
      <c r="E13" s="127">
        <v>0</v>
      </c>
      <c r="F13" s="127">
        <v>0</v>
      </c>
      <c r="G13" s="127">
        <v>0</v>
      </c>
      <c r="H13" s="127">
        <v>1564451.4</v>
      </c>
      <c r="I13" s="126">
        <v>1564451.4</v>
      </c>
    </row>
    <row r="14" spans="1:9" s="1" customFormat="1" x14ac:dyDescent="0.25">
      <c r="A14" s="125" t="s">
        <v>44</v>
      </c>
      <c r="B14" s="126">
        <v>167597547.59</v>
      </c>
      <c r="C14" s="126">
        <v>61260972.68</v>
      </c>
      <c r="D14" s="126">
        <v>0</v>
      </c>
      <c r="E14" s="127">
        <v>0</v>
      </c>
      <c r="F14" s="127">
        <v>0</v>
      </c>
      <c r="G14" s="127">
        <v>167597547.59</v>
      </c>
      <c r="H14" s="127">
        <v>61260972.68</v>
      </c>
      <c r="I14" s="126">
        <v>228858520.27000001</v>
      </c>
    </row>
    <row r="15" spans="1:9" s="1" customFormat="1" x14ac:dyDescent="0.25">
      <c r="A15" s="128" t="s">
        <v>45</v>
      </c>
      <c r="B15" s="126"/>
      <c r="C15" s="126"/>
      <c r="D15" s="126"/>
      <c r="E15" s="127"/>
      <c r="F15" s="127"/>
      <c r="G15" s="127"/>
      <c r="H15" s="127"/>
      <c r="I15" s="126"/>
    </row>
    <row r="16" spans="1:9" s="1" customFormat="1" x14ac:dyDescent="0.25">
      <c r="A16" s="125" t="s">
        <v>46</v>
      </c>
      <c r="B16" s="129">
        <v>21791.48</v>
      </c>
      <c r="C16" s="129">
        <v>0</v>
      </c>
      <c r="D16" s="129">
        <v>0</v>
      </c>
      <c r="E16" s="130">
        <v>0</v>
      </c>
      <c r="F16" s="130">
        <v>0</v>
      </c>
      <c r="G16" s="130">
        <v>21791.48</v>
      </c>
      <c r="H16" s="130">
        <v>0</v>
      </c>
      <c r="I16" s="129">
        <v>21791.48</v>
      </c>
    </row>
    <row r="17" spans="1:9" s="1" customFormat="1" x14ac:dyDescent="0.25">
      <c r="A17" s="123" t="s">
        <v>47</v>
      </c>
      <c r="B17" s="126">
        <v>21791.48</v>
      </c>
      <c r="C17" s="126">
        <v>0</v>
      </c>
      <c r="D17" s="126">
        <v>0</v>
      </c>
      <c r="E17" s="131">
        <v>0</v>
      </c>
      <c r="F17" s="131">
        <v>0</v>
      </c>
      <c r="G17" s="131">
        <v>21791.48</v>
      </c>
      <c r="H17" s="131">
        <v>0</v>
      </c>
      <c r="I17" s="126">
        <v>21791.48</v>
      </c>
    </row>
    <row r="18" spans="1:9" s="1" customFormat="1" x14ac:dyDescent="0.25">
      <c r="A18" s="128" t="s">
        <v>48</v>
      </c>
      <c r="B18" s="126"/>
      <c r="C18" s="126"/>
      <c r="D18" s="126"/>
      <c r="E18" s="127"/>
      <c r="F18" s="127"/>
      <c r="G18" s="127"/>
      <c r="H18" s="127"/>
      <c r="I18" s="126"/>
    </row>
    <row r="19" spans="1:9" s="1" customFormat="1" x14ac:dyDescent="0.25">
      <c r="A19" s="125" t="s">
        <v>49</v>
      </c>
      <c r="B19" s="129">
        <v>4372393.5099999905</v>
      </c>
      <c r="C19" s="129">
        <v>0</v>
      </c>
      <c r="D19" s="129">
        <v>0</v>
      </c>
      <c r="E19" s="130">
        <v>0</v>
      </c>
      <c r="F19" s="130">
        <v>0</v>
      </c>
      <c r="G19" s="130">
        <v>4372393.5099999905</v>
      </c>
      <c r="H19" s="130">
        <v>0</v>
      </c>
      <c r="I19" s="129">
        <v>4372393.5099999905</v>
      </c>
    </row>
    <row r="20" spans="1:9" s="1" customFormat="1" x14ac:dyDescent="0.25">
      <c r="A20" s="123" t="s">
        <v>50</v>
      </c>
      <c r="B20" s="126">
        <v>12747234.4</v>
      </c>
      <c r="C20" s="126">
        <v>0</v>
      </c>
      <c r="D20" s="126">
        <v>0</v>
      </c>
      <c r="E20" s="131">
        <v>0</v>
      </c>
      <c r="F20" s="131">
        <v>0</v>
      </c>
      <c r="G20" s="131">
        <v>12747234.4</v>
      </c>
      <c r="H20" s="131">
        <v>0</v>
      </c>
      <c r="I20" s="126">
        <v>12747234.4</v>
      </c>
    </row>
    <row r="21" spans="1:9" s="1" customFormat="1" x14ac:dyDescent="0.25">
      <c r="A21" s="125" t="s">
        <v>51</v>
      </c>
      <c r="B21" s="126">
        <v>17119627.9099999</v>
      </c>
      <c r="C21" s="126">
        <v>0</v>
      </c>
      <c r="D21" s="126">
        <v>0</v>
      </c>
      <c r="E21" s="127">
        <v>0</v>
      </c>
      <c r="F21" s="127">
        <v>0</v>
      </c>
      <c r="G21" s="127">
        <v>17119627.9099999</v>
      </c>
      <c r="H21" s="127">
        <v>0</v>
      </c>
      <c r="I21" s="126">
        <v>17119627.9099999</v>
      </c>
    </row>
    <row r="22" spans="1:9" s="1" customFormat="1" x14ac:dyDescent="0.25">
      <c r="A22" s="128" t="s">
        <v>52</v>
      </c>
      <c r="B22" s="126"/>
      <c r="C22" s="126"/>
      <c r="D22" s="126"/>
      <c r="E22" s="127"/>
      <c r="F22" s="127"/>
      <c r="G22" s="127"/>
      <c r="H22" s="127"/>
      <c r="I22" s="126"/>
    </row>
    <row r="23" spans="1:9" s="1" customFormat="1" x14ac:dyDescent="0.25">
      <c r="A23" s="125" t="s">
        <v>53</v>
      </c>
      <c r="B23" s="129">
        <v>0</v>
      </c>
      <c r="C23" s="129">
        <v>0</v>
      </c>
      <c r="D23" s="129">
        <v>0</v>
      </c>
      <c r="E23" s="130">
        <v>0</v>
      </c>
      <c r="F23" s="130">
        <v>0</v>
      </c>
      <c r="G23" s="130">
        <v>0</v>
      </c>
      <c r="H23" s="130">
        <v>0</v>
      </c>
      <c r="I23" s="129">
        <v>0</v>
      </c>
    </row>
    <row r="24" spans="1:9" s="1" customFormat="1" x14ac:dyDescent="0.25">
      <c r="A24" s="125" t="s">
        <v>54</v>
      </c>
      <c r="B24" s="126">
        <v>225765.47</v>
      </c>
      <c r="C24" s="126">
        <v>0</v>
      </c>
      <c r="D24" s="126">
        <v>0</v>
      </c>
      <c r="E24" s="131">
        <v>0</v>
      </c>
      <c r="F24" s="131">
        <v>0</v>
      </c>
      <c r="G24" s="131">
        <v>225765.47</v>
      </c>
      <c r="H24" s="131">
        <v>0</v>
      </c>
      <c r="I24" s="126">
        <v>225765.47</v>
      </c>
    </row>
    <row r="25" spans="1:9" s="1" customFormat="1" x14ac:dyDescent="0.25">
      <c r="A25" s="125" t="s">
        <v>55</v>
      </c>
      <c r="B25" s="126">
        <v>1656196.47</v>
      </c>
      <c r="C25" s="126">
        <v>0</v>
      </c>
      <c r="D25" s="126">
        <v>0</v>
      </c>
      <c r="E25" s="127">
        <v>0</v>
      </c>
      <c r="F25" s="127">
        <v>0</v>
      </c>
      <c r="G25" s="127">
        <v>1656196.47</v>
      </c>
      <c r="H25" s="127">
        <v>0</v>
      </c>
      <c r="I25" s="126">
        <v>1656196.47</v>
      </c>
    </row>
    <row r="26" spans="1:9" s="1" customFormat="1" x14ac:dyDescent="0.25">
      <c r="A26" s="125" t="s">
        <v>56</v>
      </c>
      <c r="B26" s="126">
        <v>1369743.03</v>
      </c>
      <c r="C26" s="126">
        <v>0</v>
      </c>
      <c r="D26" s="126">
        <v>0</v>
      </c>
      <c r="E26" s="127">
        <v>0</v>
      </c>
      <c r="F26" s="127">
        <v>0</v>
      </c>
      <c r="G26" s="127">
        <v>1369743.03</v>
      </c>
      <c r="H26" s="127">
        <v>0</v>
      </c>
      <c r="I26" s="126">
        <v>1369743.03</v>
      </c>
    </row>
    <row r="27" spans="1:9" s="1" customFormat="1" x14ac:dyDescent="0.25">
      <c r="A27" s="125" t="s">
        <v>57</v>
      </c>
      <c r="B27" s="126">
        <v>617143.29</v>
      </c>
      <c r="C27" s="126">
        <v>0</v>
      </c>
      <c r="D27" s="126">
        <v>0</v>
      </c>
      <c r="E27" s="127">
        <v>0</v>
      </c>
      <c r="F27" s="127">
        <v>0</v>
      </c>
      <c r="G27" s="127">
        <v>617143.29</v>
      </c>
      <c r="H27" s="127">
        <v>0</v>
      </c>
      <c r="I27" s="126">
        <v>617143.29</v>
      </c>
    </row>
    <row r="28" spans="1:9" s="1" customFormat="1" x14ac:dyDescent="0.25">
      <c r="A28" s="125" t="s">
        <v>419</v>
      </c>
      <c r="B28" s="126">
        <v>0</v>
      </c>
      <c r="C28" s="126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1" customFormat="1" x14ac:dyDescent="0.25">
      <c r="A29" s="125" t="s">
        <v>420</v>
      </c>
      <c r="B29" s="126">
        <v>-1901909.3</v>
      </c>
      <c r="C29" s="126">
        <v>0</v>
      </c>
      <c r="D29" s="126">
        <v>0</v>
      </c>
      <c r="E29" s="127">
        <v>0</v>
      </c>
      <c r="F29" s="127">
        <v>0</v>
      </c>
      <c r="G29" s="127">
        <v>-1901909.3</v>
      </c>
      <c r="H29" s="127">
        <v>0</v>
      </c>
      <c r="I29" s="126">
        <v>-1901909.3</v>
      </c>
    </row>
    <row r="30" spans="1:9" s="1" customFormat="1" x14ac:dyDescent="0.25">
      <c r="A30" s="125" t="s">
        <v>58</v>
      </c>
      <c r="B30" s="126">
        <v>0</v>
      </c>
      <c r="C30" s="126">
        <v>87183.99</v>
      </c>
      <c r="D30" s="126">
        <v>0</v>
      </c>
      <c r="E30" s="127">
        <v>0</v>
      </c>
      <c r="F30" s="127">
        <v>0</v>
      </c>
      <c r="G30" s="127">
        <v>0</v>
      </c>
      <c r="H30" s="127">
        <v>87183.99</v>
      </c>
      <c r="I30" s="126">
        <v>87183.99</v>
      </c>
    </row>
    <row r="31" spans="1:9" s="1" customFormat="1" x14ac:dyDescent="0.25">
      <c r="A31" s="125" t="s">
        <v>59</v>
      </c>
      <c r="B31" s="126">
        <v>0</v>
      </c>
      <c r="C31" s="126">
        <v>261341.09999999899</v>
      </c>
      <c r="D31" s="126">
        <v>0</v>
      </c>
      <c r="E31" s="127">
        <v>0</v>
      </c>
      <c r="F31" s="127">
        <v>0</v>
      </c>
      <c r="G31" s="127">
        <v>0</v>
      </c>
      <c r="H31" s="127">
        <v>261341.09999999899</v>
      </c>
      <c r="I31" s="126">
        <v>261341.09999999899</v>
      </c>
    </row>
    <row r="32" spans="1:9" s="1" customFormat="1" x14ac:dyDescent="0.25">
      <c r="A32" s="125" t="s">
        <v>60</v>
      </c>
      <c r="B32" s="126">
        <v>0</v>
      </c>
      <c r="C32" s="126">
        <v>81681.5</v>
      </c>
      <c r="D32" s="126">
        <v>0</v>
      </c>
      <c r="E32" s="127">
        <v>0</v>
      </c>
      <c r="F32" s="127">
        <v>0</v>
      </c>
      <c r="G32" s="127">
        <v>0</v>
      </c>
      <c r="H32" s="127">
        <v>81681.5</v>
      </c>
      <c r="I32" s="126">
        <v>81681.5</v>
      </c>
    </row>
    <row r="33" spans="1:9" s="1" customFormat="1" x14ac:dyDescent="0.25">
      <c r="A33" s="125" t="s">
        <v>61</v>
      </c>
      <c r="B33" s="126">
        <v>0</v>
      </c>
      <c r="C33" s="126">
        <v>582672.78999999899</v>
      </c>
      <c r="D33" s="126">
        <v>0</v>
      </c>
      <c r="E33" s="127">
        <v>0</v>
      </c>
      <c r="F33" s="127">
        <v>0</v>
      </c>
      <c r="G33" s="127">
        <v>0</v>
      </c>
      <c r="H33" s="127">
        <v>582672.78999999899</v>
      </c>
      <c r="I33" s="126">
        <v>582672.78999999899</v>
      </c>
    </row>
    <row r="34" spans="1:9" s="1" customFormat="1" x14ac:dyDescent="0.25">
      <c r="A34" s="128" t="s">
        <v>62</v>
      </c>
      <c r="B34" s="126">
        <v>0</v>
      </c>
      <c r="C34" s="126">
        <v>875808.53999999899</v>
      </c>
      <c r="D34" s="126">
        <v>0</v>
      </c>
      <c r="E34" s="127">
        <v>0</v>
      </c>
      <c r="F34" s="127">
        <v>0</v>
      </c>
      <c r="G34" s="127">
        <v>0</v>
      </c>
      <c r="H34" s="127">
        <v>875808.53999999899</v>
      </c>
      <c r="I34" s="126">
        <v>875808.53999999899</v>
      </c>
    </row>
    <row r="35" spans="1:9" s="1" customFormat="1" x14ac:dyDescent="0.25">
      <c r="A35" s="125" t="s">
        <v>63</v>
      </c>
      <c r="B35" s="129">
        <v>1966938.95999999</v>
      </c>
      <c r="C35" s="129">
        <v>1888687.9199999899</v>
      </c>
      <c r="D35" s="129">
        <v>0</v>
      </c>
      <c r="E35" s="130">
        <v>0</v>
      </c>
      <c r="F35" s="130">
        <v>0</v>
      </c>
      <c r="G35" s="130">
        <v>1966938.95999999</v>
      </c>
      <c r="H35" s="130">
        <v>1888687.9199999899</v>
      </c>
      <c r="I35" s="129">
        <v>3855626.8799999901</v>
      </c>
    </row>
    <row r="36" spans="1:9" s="1" customFormat="1" ht="15.75" thickBot="1" x14ac:dyDescent="0.3">
      <c r="A36" s="132" t="s">
        <v>64</v>
      </c>
      <c r="B36" s="133">
        <v>186705905.94</v>
      </c>
      <c r="C36" s="133">
        <v>63149660.600000001</v>
      </c>
      <c r="D36" s="133">
        <v>0</v>
      </c>
      <c r="E36" s="159">
        <v>0</v>
      </c>
      <c r="F36" s="159">
        <v>0</v>
      </c>
      <c r="G36" s="159">
        <v>186705905.94</v>
      </c>
      <c r="H36" s="159">
        <v>63149660.600000001</v>
      </c>
      <c r="I36" s="133">
        <v>249855566.53999999</v>
      </c>
    </row>
    <row r="37" spans="1:9" s="1" customFormat="1" ht="15.75" thickTop="1" x14ac:dyDescent="0.25">
      <c r="A37" s="135"/>
      <c r="B37" s="136"/>
      <c r="C37" s="136"/>
      <c r="D37" s="136"/>
      <c r="E37" s="131"/>
      <c r="F37" s="131"/>
      <c r="G37" s="131"/>
      <c r="H37" s="131"/>
      <c r="I37" s="136"/>
    </row>
    <row r="38" spans="1:9" s="1" customFormat="1" x14ac:dyDescent="0.25">
      <c r="A38" s="137" t="s">
        <v>65</v>
      </c>
      <c r="B38" s="126"/>
      <c r="C38" s="126"/>
      <c r="D38" s="126"/>
      <c r="E38" s="131"/>
      <c r="F38" s="131"/>
      <c r="G38" s="131"/>
      <c r="H38" s="131"/>
      <c r="I38" s="126"/>
    </row>
    <row r="39" spans="1:9" s="1" customFormat="1" x14ac:dyDescent="0.25">
      <c r="A39" s="138" t="s">
        <v>66</v>
      </c>
      <c r="B39" s="126"/>
      <c r="C39" s="126"/>
      <c r="D39" s="126"/>
      <c r="E39" s="131"/>
      <c r="F39" s="131"/>
      <c r="G39" s="131"/>
      <c r="H39" s="131"/>
      <c r="I39" s="126"/>
    </row>
    <row r="40" spans="1:9" s="1" customFormat="1" x14ac:dyDescent="0.25">
      <c r="A40" s="139" t="s">
        <v>67</v>
      </c>
      <c r="B40" s="126">
        <v>6705565.5899999999</v>
      </c>
      <c r="C40" s="126">
        <v>0</v>
      </c>
      <c r="D40" s="126">
        <v>0</v>
      </c>
      <c r="E40" s="127">
        <v>0</v>
      </c>
      <c r="F40" s="127">
        <v>0</v>
      </c>
      <c r="G40" s="127">
        <v>6705565.5899999999</v>
      </c>
      <c r="H40" s="127">
        <v>0</v>
      </c>
      <c r="I40" s="126">
        <v>6705565.5899999999</v>
      </c>
    </row>
    <row r="41" spans="1:9" s="1" customFormat="1" x14ac:dyDescent="0.25">
      <c r="A41" s="140" t="s">
        <v>68</v>
      </c>
      <c r="B41" s="126">
        <v>15618433.669999899</v>
      </c>
      <c r="C41" s="126">
        <v>0</v>
      </c>
      <c r="D41" s="126">
        <v>0</v>
      </c>
      <c r="E41" s="127">
        <v>0</v>
      </c>
      <c r="F41" s="127">
        <v>0</v>
      </c>
      <c r="G41" s="127">
        <v>15618433.669999899</v>
      </c>
      <c r="H41" s="127">
        <v>0</v>
      </c>
      <c r="I41" s="126">
        <v>15618433.669999899</v>
      </c>
    </row>
    <row r="42" spans="1:9" s="1" customFormat="1" x14ac:dyDescent="0.25">
      <c r="A42" s="139" t="s">
        <v>69</v>
      </c>
      <c r="B42" s="129">
        <v>22323999.259999901</v>
      </c>
      <c r="C42" s="129">
        <v>0</v>
      </c>
      <c r="D42" s="129">
        <v>0</v>
      </c>
      <c r="E42" s="130">
        <v>0</v>
      </c>
      <c r="F42" s="130">
        <v>0</v>
      </c>
      <c r="G42" s="130">
        <v>22323999.259999901</v>
      </c>
      <c r="H42" s="130">
        <v>0</v>
      </c>
      <c r="I42" s="129">
        <v>22323999.259999901</v>
      </c>
    </row>
    <row r="43" spans="1:9" s="1" customFormat="1" x14ac:dyDescent="0.25">
      <c r="A43" s="138" t="s">
        <v>70</v>
      </c>
      <c r="B43" s="126"/>
      <c r="C43" s="126"/>
      <c r="D43" s="126"/>
      <c r="E43" s="131"/>
      <c r="F43" s="131"/>
      <c r="G43" s="131"/>
      <c r="H43" s="131"/>
      <c r="I43" s="126"/>
    </row>
    <row r="44" spans="1:9" s="1" customFormat="1" x14ac:dyDescent="0.25">
      <c r="A44" s="139" t="s">
        <v>71</v>
      </c>
      <c r="B44" s="126">
        <v>36147020.629999898</v>
      </c>
      <c r="C44" s="126">
        <v>0</v>
      </c>
      <c r="D44" s="126">
        <v>0</v>
      </c>
      <c r="E44" s="127">
        <v>0</v>
      </c>
      <c r="F44" s="127">
        <v>0</v>
      </c>
      <c r="G44" s="127">
        <v>36147020.629999898</v>
      </c>
      <c r="H44" s="127">
        <v>0</v>
      </c>
      <c r="I44" s="126">
        <v>36147020.629999898</v>
      </c>
    </row>
    <row r="45" spans="1:9" s="1" customFormat="1" x14ac:dyDescent="0.25">
      <c r="A45" s="139" t="s">
        <v>72</v>
      </c>
      <c r="B45" s="126">
        <v>793736.52999999898</v>
      </c>
      <c r="C45" s="126">
        <v>0</v>
      </c>
      <c r="D45" s="126">
        <v>0</v>
      </c>
      <c r="E45" s="127">
        <v>0</v>
      </c>
      <c r="F45" s="127">
        <v>0</v>
      </c>
      <c r="G45" s="127">
        <v>793736.52999999898</v>
      </c>
      <c r="H45" s="127">
        <v>0</v>
      </c>
      <c r="I45" s="126">
        <v>793736.52999999898</v>
      </c>
    </row>
    <row r="46" spans="1:9" s="1" customFormat="1" x14ac:dyDescent="0.25">
      <c r="A46" s="139" t="s">
        <v>73</v>
      </c>
      <c r="B46" s="126">
        <v>0</v>
      </c>
      <c r="C46" s="126">
        <v>26264863.689999901</v>
      </c>
      <c r="D46" s="126">
        <v>0</v>
      </c>
      <c r="E46" s="127">
        <v>0</v>
      </c>
      <c r="F46" s="127">
        <v>0</v>
      </c>
      <c r="G46" s="127">
        <v>0</v>
      </c>
      <c r="H46" s="127">
        <v>26264863.689999901</v>
      </c>
      <c r="I46" s="126">
        <v>26264863.689999901</v>
      </c>
    </row>
    <row r="47" spans="1:9" s="1" customFormat="1" x14ac:dyDescent="0.25">
      <c r="A47" s="139" t="s">
        <v>74</v>
      </c>
      <c r="B47" s="126">
        <v>0</v>
      </c>
      <c r="C47" s="126">
        <v>14755.5</v>
      </c>
      <c r="D47" s="126">
        <v>0</v>
      </c>
      <c r="E47" s="127">
        <v>0</v>
      </c>
      <c r="F47" s="127">
        <v>0</v>
      </c>
      <c r="G47" s="127">
        <v>0</v>
      </c>
      <c r="H47" s="127">
        <v>14755.5</v>
      </c>
      <c r="I47" s="126">
        <v>14755.5</v>
      </c>
    </row>
    <row r="48" spans="1:9" s="1" customFormat="1" x14ac:dyDescent="0.25">
      <c r="A48" s="139" t="s">
        <v>75</v>
      </c>
      <c r="B48" s="126">
        <v>0</v>
      </c>
      <c r="C48" s="126">
        <v>2340869.8699999899</v>
      </c>
      <c r="D48" s="126">
        <v>0</v>
      </c>
      <c r="E48" s="127">
        <v>0</v>
      </c>
      <c r="F48" s="127">
        <v>0</v>
      </c>
      <c r="G48" s="127">
        <v>0</v>
      </c>
      <c r="H48" s="127">
        <v>2340869.8699999899</v>
      </c>
      <c r="I48" s="126">
        <v>2340869.8699999899</v>
      </c>
    </row>
    <row r="49" spans="1:9" s="1" customFormat="1" x14ac:dyDescent="0.25">
      <c r="A49" s="139" t="s">
        <v>76</v>
      </c>
      <c r="B49" s="126">
        <v>0</v>
      </c>
      <c r="C49" s="126">
        <v>8328.81</v>
      </c>
      <c r="D49" s="126">
        <v>0</v>
      </c>
      <c r="E49" s="127">
        <v>0</v>
      </c>
      <c r="F49" s="127">
        <v>0</v>
      </c>
      <c r="G49" s="127">
        <v>0</v>
      </c>
      <c r="H49" s="127">
        <v>8328.81</v>
      </c>
      <c r="I49" s="126">
        <v>8328.81</v>
      </c>
    </row>
    <row r="50" spans="1:9" s="1" customFormat="1" x14ac:dyDescent="0.25">
      <c r="A50" s="140" t="s">
        <v>77</v>
      </c>
      <c r="B50" s="126">
        <v>0</v>
      </c>
      <c r="C50" s="126">
        <v>-1477126.85</v>
      </c>
      <c r="D50" s="126">
        <v>0</v>
      </c>
      <c r="E50" s="127">
        <v>0</v>
      </c>
      <c r="F50" s="127">
        <v>0</v>
      </c>
      <c r="G50" s="127">
        <v>0</v>
      </c>
      <c r="H50" s="127">
        <v>-1477126.85</v>
      </c>
      <c r="I50" s="126">
        <v>-1477126.85</v>
      </c>
    </row>
    <row r="51" spans="1:9" s="1" customFormat="1" x14ac:dyDescent="0.25">
      <c r="A51" s="139" t="s">
        <v>78</v>
      </c>
      <c r="B51" s="129">
        <v>36940757.159999996</v>
      </c>
      <c r="C51" s="129">
        <v>27151691.019999899</v>
      </c>
      <c r="D51" s="129">
        <v>0</v>
      </c>
      <c r="E51" s="130">
        <v>0</v>
      </c>
      <c r="F51" s="130">
        <v>0</v>
      </c>
      <c r="G51" s="130">
        <v>36940757.159999996</v>
      </c>
      <c r="H51" s="130">
        <v>27151691.019999899</v>
      </c>
      <c r="I51" s="129">
        <v>64092448.179999903</v>
      </c>
    </row>
    <row r="52" spans="1:9" s="1" customFormat="1" x14ac:dyDescent="0.25">
      <c r="A52" s="138" t="s">
        <v>79</v>
      </c>
      <c r="B52" s="126"/>
      <c r="C52" s="126"/>
      <c r="D52" s="126"/>
      <c r="E52" s="131"/>
      <c r="F52" s="131"/>
      <c r="G52" s="131"/>
      <c r="H52" s="131"/>
      <c r="I52" s="126"/>
    </row>
    <row r="53" spans="1:9" s="1" customFormat="1" x14ac:dyDescent="0.25">
      <c r="A53" s="140" t="s">
        <v>80</v>
      </c>
      <c r="B53" s="126">
        <v>10291717.859999999</v>
      </c>
      <c r="C53" s="126">
        <v>0</v>
      </c>
      <c r="D53" s="126">
        <v>0</v>
      </c>
      <c r="E53" s="127">
        <v>0</v>
      </c>
      <c r="F53" s="127">
        <v>0</v>
      </c>
      <c r="G53" s="127">
        <v>10291717.859999999</v>
      </c>
      <c r="H53" s="127">
        <v>0</v>
      </c>
      <c r="I53" s="126">
        <v>10291717.859999999</v>
      </c>
    </row>
    <row r="54" spans="1:9" s="1" customFormat="1" x14ac:dyDescent="0.25">
      <c r="A54" s="139" t="s">
        <v>81</v>
      </c>
      <c r="B54" s="129">
        <v>10291717.859999999</v>
      </c>
      <c r="C54" s="129">
        <v>0</v>
      </c>
      <c r="D54" s="129">
        <v>0</v>
      </c>
      <c r="E54" s="130">
        <v>0</v>
      </c>
      <c r="F54" s="130">
        <v>0</v>
      </c>
      <c r="G54" s="130">
        <v>10291717.859999999</v>
      </c>
      <c r="H54" s="130">
        <v>0</v>
      </c>
      <c r="I54" s="129">
        <v>10291717.859999999</v>
      </c>
    </row>
    <row r="55" spans="1:9" s="1" customFormat="1" x14ac:dyDescent="0.25">
      <c r="A55" s="138" t="s">
        <v>82</v>
      </c>
      <c r="B55" s="126"/>
      <c r="C55" s="126"/>
      <c r="D55" s="126"/>
      <c r="E55" s="131"/>
      <c r="F55" s="131"/>
      <c r="G55" s="131"/>
      <c r="H55" s="131"/>
      <c r="I55" s="126"/>
    </row>
    <row r="56" spans="1:9" s="1" customFormat="1" x14ac:dyDescent="0.25">
      <c r="A56" s="140" t="s">
        <v>83</v>
      </c>
      <c r="B56" s="141">
        <v>-5059271.95</v>
      </c>
      <c r="C56" s="141">
        <v>0</v>
      </c>
      <c r="D56" s="141">
        <v>0</v>
      </c>
      <c r="E56" s="143">
        <v>0</v>
      </c>
      <c r="F56" s="143">
        <v>0</v>
      </c>
      <c r="G56" s="143">
        <v>-5059271.95</v>
      </c>
      <c r="H56" s="143">
        <v>0</v>
      </c>
      <c r="I56" s="141">
        <v>-5059271.95</v>
      </c>
    </row>
    <row r="57" spans="1:9" s="1" customFormat="1" x14ac:dyDescent="0.25">
      <c r="A57" s="140" t="s">
        <v>84</v>
      </c>
      <c r="B57" s="126">
        <v>-5059271.95</v>
      </c>
      <c r="C57" s="126">
        <v>0</v>
      </c>
      <c r="D57" s="126">
        <v>0</v>
      </c>
      <c r="E57" s="127">
        <v>0</v>
      </c>
      <c r="F57" s="127">
        <v>0</v>
      </c>
      <c r="G57" s="127">
        <v>-5059271.95</v>
      </c>
      <c r="H57" s="127">
        <v>0</v>
      </c>
      <c r="I57" s="126">
        <v>-5059271.95</v>
      </c>
    </row>
    <row r="58" spans="1:9" s="1" customFormat="1" x14ac:dyDescent="0.25">
      <c r="A58" s="137" t="s">
        <v>85</v>
      </c>
      <c r="B58" s="142">
        <v>64497202.329999998</v>
      </c>
      <c r="C58" s="142">
        <v>27151691.019999899</v>
      </c>
      <c r="D58" s="142">
        <v>0</v>
      </c>
      <c r="E58" s="134">
        <v>0</v>
      </c>
      <c r="F58" s="134">
        <v>0</v>
      </c>
      <c r="G58" s="134">
        <v>64497202.329999998</v>
      </c>
      <c r="H58" s="134">
        <v>27151691.019999899</v>
      </c>
      <c r="I58" s="142">
        <v>91648893.349999994</v>
      </c>
    </row>
    <row r="59" spans="1:9" s="1" customFormat="1" x14ac:dyDescent="0.25">
      <c r="A59" s="140"/>
      <c r="B59" s="141"/>
      <c r="C59" s="141"/>
      <c r="D59" s="141"/>
      <c r="E59" s="143"/>
      <c r="F59" s="143"/>
      <c r="G59" s="143"/>
      <c r="H59" s="143"/>
      <c r="I59" s="141"/>
    </row>
    <row r="60" spans="1:9" s="1" customFormat="1" ht="15.75" thickBot="1" x14ac:dyDescent="0.3">
      <c r="A60" s="144" t="s">
        <v>86</v>
      </c>
      <c r="B60" s="145">
        <v>122208703.61</v>
      </c>
      <c r="C60" s="145">
        <v>35997969.579999998</v>
      </c>
      <c r="D60" s="145">
        <v>0</v>
      </c>
      <c r="E60" s="146">
        <v>0</v>
      </c>
      <c r="F60" s="146">
        <v>0</v>
      </c>
      <c r="G60" s="146">
        <v>122208703.61</v>
      </c>
      <c r="H60" s="146">
        <v>35997969.579999998</v>
      </c>
      <c r="I60" s="145">
        <v>158206673.19</v>
      </c>
    </row>
    <row r="61" spans="1:9" s="1" customFormat="1" ht="15.75" thickTop="1" x14ac:dyDescent="0.25">
      <c r="A61" s="139"/>
      <c r="B61" s="126"/>
      <c r="C61" s="126"/>
      <c r="D61" s="126"/>
      <c r="E61" s="131"/>
      <c r="F61" s="131"/>
      <c r="G61" s="131"/>
      <c r="H61" s="131"/>
      <c r="I61" s="126"/>
    </row>
    <row r="62" spans="1:9" s="1" customFormat="1" x14ac:dyDescent="0.25">
      <c r="A62" s="137" t="s">
        <v>87</v>
      </c>
      <c r="B62" s="126"/>
      <c r="C62" s="126"/>
      <c r="D62" s="126"/>
      <c r="E62" s="131"/>
      <c r="F62" s="131"/>
      <c r="G62" s="131"/>
      <c r="H62" s="131"/>
      <c r="I62" s="126"/>
    </row>
    <row r="63" spans="1:9" s="1" customFormat="1" x14ac:dyDescent="0.25">
      <c r="A63" s="139" t="s">
        <v>88</v>
      </c>
      <c r="B63" s="126"/>
      <c r="C63" s="126"/>
      <c r="D63" s="126"/>
      <c r="E63" s="131"/>
      <c r="F63" s="131"/>
      <c r="G63" s="131"/>
      <c r="H63" s="131"/>
      <c r="I63" s="126"/>
    </row>
    <row r="64" spans="1:9" s="1" customFormat="1" x14ac:dyDescent="0.25">
      <c r="A64" s="138" t="s">
        <v>89</v>
      </c>
      <c r="B64" s="126"/>
      <c r="C64" s="126"/>
      <c r="D64" s="126"/>
      <c r="E64" s="131"/>
      <c r="F64" s="131"/>
      <c r="G64" s="131"/>
      <c r="H64" s="131"/>
      <c r="I64" s="126"/>
    </row>
    <row r="65" spans="1:9" s="1" customFormat="1" x14ac:dyDescent="0.25">
      <c r="A65" s="139" t="s">
        <v>90</v>
      </c>
      <c r="B65" s="126">
        <v>161108.26</v>
      </c>
      <c r="C65" s="126">
        <v>0</v>
      </c>
      <c r="D65" s="126">
        <v>0</v>
      </c>
      <c r="E65" s="127">
        <v>0</v>
      </c>
      <c r="F65" s="127">
        <v>0</v>
      </c>
      <c r="G65" s="127">
        <v>161108.26</v>
      </c>
      <c r="H65" s="127">
        <v>0</v>
      </c>
      <c r="I65" s="126">
        <v>161108.26</v>
      </c>
    </row>
    <row r="66" spans="1:9" s="1" customFormat="1" x14ac:dyDescent="0.25">
      <c r="A66" s="139" t="s">
        <v>91</v>
      </c>
      <c r="B66" s="126">
        <v>849092.37</v>
      </c>
      <c r="C66" s="126">
        <v>0</v>
      </c>
      <c r="D66" s="126">
        <v>0</v>
      </c>
      <c r="E66" s="127">
        <v>0</v>
      </c>
      <c r="F66" s="127">
        <v>0</v>
      </c>
      <c r="G66" s="127">
        <v>849092.37</v>
      </c>
      <c r="H66" s="127">
        <v>0</v>
      </c>
      <c r="I66" s="126">
        <v>849092.37</v>
      </c>
    </row>
    <row r="67" spans="1:9" s="1" customFormat="1" x14ac:dyDescent="0.25">
      <c r="A67" s="139" t="s">
        <v>92</v>
      </c>
      <c r="B67" s="126">
        <v>256181.31</v>
      </c>
      <c r="C67" s="126">
        <v>0</v>
      </c>
      <c r="D67" s="126">
        <v>0</v>
      </c>
      <c r="E67" s="127">
        <v>0</v>
      </c>
      <c r="F67" s="127">
        <v>0</v>
      </c>
      <c r="G67" s="127">
        <v>256181.31</v>
      </c>
      <c r="H67" s="127">
        <v>0</v>
      </c>
      <c r="I67" s="126">
        <v>256181.31</v>
      </c>
    </row>
    <row r="68" spans="1:9" s="1" customFormat="1" x14ac:dyDescent="0.25">
      <c r="A68" s="139" t="s">
        <v>93</v>
      </c>
      <c r="B68" s="126">
        <v>560442.43000000005</v>
      </c>
      <c r="C68" s="126">
        <v>0</v>
      </c>
      <c r="D68" s="126">
        <v>0</v>
      </c>
      <c r="E68" s="127">
        <v>0</v>
      </c>
      <c r="F68" s="127">
        <v>0</v>
      </c>
      <c r="G68" s="127">
        <v>560442.43000000005</v>
      </c>
      <c r="H68" s="127">
        <v>0</v>
      </c>
      <c r="I68" s="126">
        <v>560442.43000000005</v>
      </c>
    </row>
    <row r="69" spans="1:9" s="1" customFormat="1" x14ac:dyDescent="0.25">
      <c r="A69" s="139" t="s">
        <v>94</v>
      </c>
      <c r="B69" s="126">
        <v>-6577.20999999999</v>
      </c>
      <c r="C69" s="126">
        <v>0</v>
      </c>
      <c r="D69" s="126">
        <v>0</v>
      </c>
      <c r="E69" s="127">
        <v>0</v>
      </c>
      <c r="F69" s="127">
        <v>0</v>
      </c>
      <c r="G69" s="127">
        <v>-6577.20999999999</v>
      </c>
      <c r="H69" s="127">
        <v>0</v>
      </c>
      <c r="I69" s="126">
        <v>-6577.20999999999</v>
      </c>
    </row>
    <row r="70" spans="1:9" s="1" customFormat="1" x14ac:dyDescent="0.25">
      <c r="A70" s="139" t="s">
        <v>95</v>
      </c>
      <c r="B70" s="126">
        <v>147679.99</v>
      </c>
      <c r="C70" s="126">
        <v>0</v>
      </c>
      <c r="D70" s="126">
        <v>0</v>
      </c>
      <c r="E70" s="127">
        <v>0</v>
      </c>
      <c r="F70" s="127">
        <v>0</v>
      </c>
      <c r="G70" s="127">
        <v>147679.99</v>
      </c>
      <c r="H70" s="127">
        <v>0</v>
      </c>
      <c r="I70" s="126">
        <v>147679.99</v>
      </c>
    </row>
    <row r="71" spans="1:9" s="1" customFormat="1" x14ac:dyDescent="0.25">
      <c r="A71" s="139" t="s">
        <v>96</v>
      </c>
      <c r="B71" s="126">
        <v>360672.29</v>
      </c>
      <c r="C71" s="126">
        <v>0</v>
      </c>
      <c r="D71" s="126">
        <v>0</v>
      </c>
      <c r="E71" s="127">
        <v>0</v>
      </c>
      <c r="F71" s="127">
        <v>0</v>
      </c>
      <c r="G71" s="127">
        <v>360672.29</v>
      </c>
      <c r="H71" s="127">
        <v>0</v>
      </c>
      <c r="I71" s="126">
        <v>360672.29</v>
      </c>
    </row>
    <row r="72" spans="1:9" s="1" customFormat="1" x14ac:dyDescent="0.25">
      <c r="A72" s="139" t="s">
        <v>97</v>
      </c>
      <c r="B72" s="126">
        <v>1226656.4099999999</v>
      </c>
      <c r="C72" s="126">
        <v>0</v>
      </c>
      <c r="D72" s="126">
        <v>0</v>
      </c>
      <c r="E72" s="127">
        <v>0</v>
      </c>
      <c r="F72" s="127">
        <v>0</v>
      </c>
      <c r="G72" s="127">
        <v>1226656.4099999999</v>
      </c>
      <c r="H72" s="127">
        <v>0</v>
      </c>
      <c r="I72" s="126">
        <v>1226656.4099999999</v>
      </c>
    </row>
    <row r="73" spans="1:9" s="1" customFormat="1" x14ac:dyDescent="0.25">
      <c r="A73" s="139" t="s">
        <v>98</v>
      </c>
      <c r="B73" s="126">
        <v>327083.48</v>
      </c>
      <c r="C73" s="126">
        <v>0</v>
      </c>
      <c r="D73" s="126">
        <v>0</v>
      </c>
      <c r="E73" s="127">
        <v>0</v>
      </c>
      <c r="F73" s="127">
        <v>0</v>
      </c>
      <c r="G73" s="127">
        <v>327083.48</v>
      </c>
      <c r="H73" s="127">
        <v>0</v>
      </c>
      <c r="I73" s="126">
        <v>327083.48</v>
      </c>
    </row>
    <row r="74" spans="1:9" s="1" customFormat="1" x14ac:dyDescent="0.25">
      <c r="A74" s="139" t="s">
        <v>99</v>
      </c>
      <c r="B74" s="126">
        <v>125998.30999999899</v>
      </c>
      <c r="C74" s="126">
        <v>0</v>
      </c>
      <c r="D74" s="126">
        <v>0</v>
      </c>
      <c r="E74" s="127">
        <v>0</v>
      </c>
      <c r="F74" s="127">
        <v>0</v>
      </c>
      <c r="G74" s="127">
        <v>125998.30999999899</v>
      </c>
      <c r="H74" s="127">
        <v>0</v>
      </c>
      <c r="I74" s="126">
        <v>125998.30999999899</v>
      </c>
    </row>
    <row r="75" spans="1:9" s="1" customFormat="1" x14ac:dyDescent="0.25">
      <c r="A75" s="139" t="s">
        <v>100</v>
      </c>
      <c r="B75" s="126">
        <v>159285.53999999899</v>
      </c>
      <c r="C75" s="126">
        <v>0</v>
      </c>
      <c r="D75" s="126">
        <v>0</v>
      </c>
      <c r="E75" s="127">
        <v>0</v>
      </c>
      <c r="F75" s="127">
        <v>0</v>
      </c>
      <c r="G75" s="127">
        <v>159285.53999999899</v>
      </c>
      <c r="H75" s="127">
        <v>0</v>
      </c>
      <c r="I75" s="126">
        <v>159285.53999999899</v>
      </c>
    </row>
    <row r="76" spans="1:9" s="1" customFormat="1" x14ac:dyDescent="0.25">
      <c r="A76" s="139" t="s">
        <v>101</v>
      </c>
      <c r="B76" s="126">
        <v>0</v>
      </c>
      <c r="C76" s="126">
        <v>0</v>
      </c>
      <c r="D76" s="126">
        <v>0</v>
      </c>
      <c r="E76" s="127">
        <v>0</v>
      </c>
      <c r="F76" s="127">
        <v>0</v>
      </c>
      <c r="G76" s="127">
        <v>0</v>
      </c>
      <c r="H76" s="127">
        <v>0</v>
      </c>
      <c r="I76" s="126">
        <v>0</v>
      </c>
    </row>
    <row r="77" spans="1:9" s="1" customFormat="1" x14ac:dyDescent="0.25">
      <c r="A77" s="139" t="s">
        <v>102</v>
      </c>
      <c r="B77" s="126">
        <v>459918.46</v>
      </c>
      <c r="C77" s="126">
        <v>0</v>
      </c>
      <c r="D77" s="126">
        <v>0</v>
      </c>
      <c r="E77" s="127">
        <v>0</v>
      </c>
      <c r="F77" s="127">
        <v>0</v>
      </c>
      <c r="G77" s="127">
        <v>459918.46</v>
      </c>
      <c r="H77" s="127">
        <v>0</v>
      </c>
      <c r="I77" s="126">
        <v>459918.46</v>
      </c>
    </row>
    <row r="78" spans="1:9" s="1" customFormat="1" x14ac:dyDescent="0.25">
      <c r="A78" s="139" t="s">
        <v>103</v>
      </c>
      <c r="B78" s="126">
        <v>26013.789999999899</v>
      </c>
      <c r="C78" s="126">
        <v>0</v>
      </c>
      <c r="D78" s="126">
        <v>0</v>
      </c>
      <c r="E78" s="127">
        <v>0</v>
      </c>
      <c r="F78" s="127">
        <v>0</v>
      </c>
      <c r="G78" s="127">
        <v>26013.789999999899</v>
      </c>
      <c r="H78" s="127">
        <v>0</v>
      </c>
      <c r="I78" s="126">
        <v>26013.789999999899</v>
      </c>
    </row>
    <row r="79" spans="1:9" s="1" customFormat="1" x14ac:dyDescent="0.25">
      <c r="A79" s="139" t="s">
        <v>104</v>
      </c>
      <c r="B79" s="126">
        <v>225128.67</v>
      </c>
      <c r="C79" s="126">
        <v>0</v>
      </c>
      <c r="D79" s="126">
        <v>0</v>
      </c>
      <c r="E79" s="127">
        <v>0</v>
      </c>
      <c r="F79" s="127">
        <v>0</v>
      </c>
      <c r="G79" s="127">
        <v>225128.67</v>
      </c>
      <c r="H79" s="127">
        <v>0</v>
      </c>
      <c r="I79" s="126">
        <v>225128.67</v>
      </c>
    </row>
    <row r="80" spans="1:9" s="1" customFormat="1" x14ac:dyDescent="0.25">
      <c r="A80" s="139" t="s">
        <v>105</v>
      </c>
      <c r="B80" s="126">
        <v>0</v>
      </c>
      <c r="C80" s="126">
        <v>0</v>
      </c>
      <c r="D80" s="126">
        <v>0</v>
      </c>
      <c r="E80" s="127">
        <v>0</v>
      </c>
      <c r="F80" s="127">
        <v>0</v>
      </c>
      <c r="G80" s="127">
        <v>0</v>
      </c>
      <c r="H80" s="127">
        <v>0</v>
      </c>
      <c r="I80" s="126">
        <v>0</v>
      </c>
    </row>
    <row r="81" spans="1:9" s="1" customFormat="1" x14ac:dyDescent="0.25">
      <c r="A81" s="139" t="s">
        <v>106</v>
      </c>
      <c r="B81" s="126">
        <v>0</v>
      </c>
      <c r="C81" s="126">
        <v>0</v>
      </c>
      <c r="D81" s="126">
        <v>0</v>
      </c>
      <c r="E81" s="127">
        <v>0</v>
      </c>
      <c r="F81" s="127">
        <v>0</v>
      </c>
      <c r="G81" s="127">
        <v>0</v>
      </c>
      <c r="H81" s="127">
        <v>0</v>
      </c>
      <c r="I81" s="126">
        <v>0</v>
      </c>
    </row>
    <row r="82" spans="1:9" s="1" customFormat="1" x14ac:dyDescent="0.25">
      <c r="A82" s="139" t="s">
        <v>107</v>
      </c>
      <c r="B82" s="126">
        <v>28111.43</v>
      </c>
      <c r="C82" s="126">
        <v>0</v>
      </c>
      <c r="D82" s="126">
        <v>0</v>
      </c>
      <c r="E82" s="127">
        <v>0</v>
      </c>
      <c r="F82" s="127">
        <v>0</v>
      </c>
      <c r="G82" s="127">
        <v>28111.43</v>
      </c>
      <c r="H82" s="127">
        <v>0</v>
      </c>
      <c r="I82" s="126">
        <v>28111.43</v>
      </c>
    </row>
    <row r="83" spans="1:9" s="1" customFormat="1" x14ac:dyDescent="0.25">
      <c r="A83" s="139" t="s">
        <v>108</v>
      </c>
      <c r="B83" s="126">
        <v>18682.89</v>
      </c>
      <c r="C83" s="126">
        <v>0</v>
      </c>
      <c r="D83" s="126">
        <v>0</v>
      </c>
      <c r="E83" s="127">
        <v>0</v>
      </c>
      <c r="F83" s="127">
        <v>0</v>
      </c>
      <c r="G83" s="127">
        <v>18682.89</v>
      </c>
      <c r="H83" s="127">
        <v>0</v>
      </c>
      <c r="I83" s="126">
        <v>18682.89</v>
      </c>
    </row>
    <row r="84" spans="1:9" s="1" customFormat="1" x14ac:dyDescent="0.25">
      <c r="A84" s="139" t="s">
        <v>109</v>
      </c>
      <c r="B84" s="126">
        <v>69383.83</v>
      </c>
      <c r="C84" s="126">
        <v>0</v>
      </c>
      <c r="D84" s="126">
        <v>0</v>
      </c>
      <c r="E84" s="127">
        <v>0</v>
      </c>
      <c r="F84" s="127">
        <v>0</v>
      </c>
      <c r="G84" s="127">
        <v>69383.83</v>
      </c>
      <c r="H84" s="127">
        <v>0</v>
      </c>
      <c r="I84" s="126">
        <v>69383.83</v>
      </c>
    </row>
    <row r="85" spans="1:9" s="1" customFormat="1" x14ac:dyDescent="0.25">
      <c r="A85" s="139" t="s">
        <v>110</v>
      </c>
      <c r="B85" s="126">
        <v>351145.69999999902</v>
      </c>
      <c r="C85" s="126">
        <v>0</v>
      </c>
      <c r="D85" s="126">
        <v>0</v>
      </c>
      <c r="E85" s="127">
        <v>0</v>
      </c>
      <c r="F85" s="127">
        <v>0</v>
      </c>
      <c r="G85" s="127">
        <v>351145.69999999902</v>
      </c>
      <c r="H85" s="127">
        <v>0</v>
      </c>
      <c r="I85" s="126">
        <v>351145.69999999902</v>
      </c>
    </row>
    <row r="86" spans="1:9" s="1" customFormat="1" x14ac:dyDescent="0.25">
      <c r="A86" s="139" t="s">
        <v>111</v>
      </c>
      <c r="B86" s="126">
        <v>62501.23</v>
      </c>
      <c r="C86" s="126">
        <v>0</v>
      </c>
      <c r="D86" s="126">
        <v>0</v>
      </c>
      <c r="E86" s="127">
        <v>0</v>
      </c>
      <c r="F86" s="127">
        <v>0</v>
      </c>
      <c r="G86" s="127">
        <v>62501.23</v>
      </c>
      <c r="H86" s="127">
        <v>0</v>
      </c>
      <c r="I86" s="126">
        <v>62501.23</v>
      </c>
    </row>
    <row r="87" spans="1:9" s="1" customFormat="1" x14ac:dyDescent="0.25">
      <c r="A87" s="139" t="s">
        <v>112</v>
      </c>
      <c r="B87" s="126">
        <v>887220.77</v>
      </c>
      <c r="C87" s="126">
        <v>0</v>
      </c>
      <c r="D87" s="126">
        <v>0</v>
      </c>
      <c r="E87" s="127">
        <v>0</v>
      </c>
      <c r="F87" s="127">
        <v>0</v>
      </c>
      <c r="G87" s="127">
        <v>887220.77</v>
      </c>
      <c r="H87" s="127">
        <v>0</v>
      </c>
      <c r="I87" s="126">
        <v>887220.77</v>
      </c>
    </row>
    <row r="88" spans="1:9" s="1" customFormat="1" x14ac:dyDescent="0.25">
      <c r="A88" s="139" t="s">
        <v>113</v>
      </c>
      <c r="B88" s="126">
        <v>339703.87</v>
      </c>
      <c r="C88" s="126">
        <v>0</v>
      </c>
      <c r="D88" s="126">
        <v>0</v>
      </c>
      <c r="E88" s="127">
        <v>0</v>
      </c>
      <c r="F88" s="127">
        <v>0</v>
      </c>
      <c r="G88" s="127">
        <v>339703.87</v>
      </c>
      <c r="H88" s="127">
        <v>0</v>
      </c>
      <c r="I88" s="126">
        <v>339703.87</v>
      </c>
    </row>
    <row r="89" spans="1:9" s="1" customFormat="1" x14ac:dyDescent="0.25">
      <c r="A89" s="139" t="s">
        <v>114</v>
      </c>
      <c r="B89" s="126">
        <v>607228.56999999995</v>
      </c>
      <c r="C89" s="126">
        <v>0</v>
      </c>
      <c r="D89" s="126">
        <v>0</v>
      </c>
      <c r="E89" s="127">
        <v>0</v>
      </c>
      <c r="F89" s="127">
        <v>0</v>
      </c>
      <c r="G89" s="127">
        <v>607228.56999999995</v>
      </c>
      <c r="H89" s="127">
        <v>0</v>
      </c>
      <c r="I89" s="126">
        <v>607228.56999999995</v>
      </c>
    </row>
    <row r="90" spans="1:9" s="1" customFormat="1" x14ac:dyDescent="0.25">
      <c r="A90" s="139" t="s">
        <v>115</v>
      </c>
      <c r="B90" s="126">
        <v>61593.62</v>
      </c>
      <c r="C90" s="126">
        <v>0</v>
      </c>
      <c r="D90" s="126">
        <v>0</v>
      </c>
      <c r="E90" s="127">
        <v>0</v>
      </c>
      <c r="F90" s="127">
        <v>0</v>
      </c>
      <c r="G90" s="127">
        <v>61593.62</v>
      </c>
      <c r="H90" s="127">
        <v>0</v>
      </c>
      <c r="I90" s="126">
        <v>61593.62</v>
      </c>
    </row>
    <row r="91" spans="1:9" s="1" customFormat="1" x14ac:dyDescent="0.25">
      <c r="A91" s="139" t="s">
        <v>116</v>
      </c>
      <c r="B91" s="126">
        <v>50528.02</v>
      </c>
      <c r="C91" s="126">
        <v>0</v>
      </c>
      <c r="D91" s="126">
        <v>0</v>
      </c>
      <c r="E91" s="127">
        <v>0</v>
      </c>
      <c r="F91" s="127">
        <v>0</v>
      </c>
      <c r="G91" s="127">
        <v>50528.02</v>
      </c>
      <c r="H91" s="127">
        <v>0</v>
      </c>
      <c r="I91" s="126">
        <v>50528.02</v>
      </c>
    </row>
    <row r="92" spans="1:9" s="1" customFormat="1" x14ac:dyDescent="0.25">
      <c r="A92" s="139" t="s">
        <v>117</v>
      </c>
      <c r="B92" s="126">
        <v>2316346.7799999998</v>
      </c>
      <c r="C92" s="126">
        <v>0</v>
      </c>
      <c r="D92" s="126">
        <v>0</v>
      </c>
      <c r="E92" s="127">
        <v>0</v>
      </c>
      <c r="F92" s="127">
        <v>0</v>
      </c>
      <c r="G92" s="127">
        <v>2316346.7799999998</v>
      </c>
      <c r="H92" s="127">
        <v>0</v>
      </c>
      <c r="I92" s="126">
        <v>2316346.7799999998</v>
      </c>
    </row>
    <row r="93" spans="1:9" s="1" customFormat="1" x14ac:dyDescent="0.25">
      <c r="A93" s="139" t="s">
        <v>118</v>
      </c>
      <c r="B93" s="126">
        <v>122338.109999999</v>
      </c>
      <c r="C93" s="126">
        <v>0</v>
      </c>
      <c r="D93" s="126">
        <v>0</v>
      </c>
      <c r="E93" s="127">
        <v>0</v>
      </c>
      <c r="F93" s="127">
        <v>0</v>
      </c>
      <c r="G93" s="127">
        <v>122338.109999999</v>
      </c>
      <c r="H93" s="127">
        <v>0</v>
      </c>
      <c r="I93" s="126">
        <v>122338.109999999</v>
      </c>
    </row>
    <row r="94" spans="1:9" s="1" customFormat="1" x14ac:dyDescent="0.25">
      <c r="A94" s="139" t="s">
        <v>119</v>
      </c>
      <c r="B94" s="126">
        <v>25921.45</v>
      </c>
      <c r="C94" s="126">
        <v>0</v>
      </c>
      <c r="D94" s="126">
        <v>0</v>
      </c>
      <c r="E94" s="127">
        <v>0</v>
      </c>
      <c r="F94" s="127">
        <v>0</v>
      </c>
      <c r="G94" s="127">
        <v>25921.45</v>
      </c>
      <c r="H94" s="127">
        <v>0</v>
      </c>
      <c r="I94" s="126">
        <v>25921.45</v>
      </c>
    </row>
    <row r="95" spans="1:9" s="1" customFormat="1" x14ac:dyDescent="0.25">
      <c r="A95" s="139" t="s">
        <v>120</v>
      </c>
      <c r="B95" s="126">
        <v>0</v>
      </c>
      <c r="C95" s="126">
        <v>0</v>
      </c>
      <c r="D95" s="126">
        <v>0</v>
      </c>
      <c r="E95" s="127">
        <v>0</v>
      </c>
      <c r="F95" s="127">
        <v>0</v>
      </c>
      <c r="G95" s="127">
        <v>0</v>
      </c>
      <c r="H95" s="127">
        <v>0</v>
      </c>
      <c r="I95" s="126">
        <v>0</v>
      </c>
    </row>
    <row r="96" spans="1:9" s="1" customFormat="1" x14ac:dyDescent="0.25">
      <c r="A96" s="139" t="s">
        <v>121</v>
      </c>
      <c r="B96" s="126">
        <v>0</v>
      </c>
      <c r="C96" s="126">
        <v>17634.77</v>
      </c>
      <c r="D96" s="126">
        <v>0</v>
      </c>
      <c r="E96" s="127">
        <v>0</v>
      </c>
      <c r="F96" s="127">
        <v>0</v>
      </c>
      <c r="G96" s="127">
        <v>0</v>
      </c>
      <c r="H96" s="127">
        <v>17634.77</v>
      </c>
      <c r="I96" s="126">
        <v>17634.77</v>
      </c>
    </row>
    <row r="97" spans="1:9" s="1" customFormat="1" x14ac:dyDescent="0.25">
      <c r="A97" s="139" t="s">
        <v>122</v>
      </c>
      <c r="B97" s="126">
        <v>0</v>
      </c>
      <c r="C97" s="126">
        <v>0</v>
      </c>
      <c r="D97" s="126">
        <v>0</v>
      </c>
      <c r="E97" s="127">
        <v>0</v>
      </c>
      <c r="F97" s="127">
        <v>0</v>
      </c>
      <c r="G97" s="127">
        <v>0</v>
      </c>
      <c r="H97" s="127">
        <v>0</v>
      </c>
      <c r="I97" s="126">
        <v>0</v>
      </c>
    </row>
    <row r="98" spans="1:9" s="1" customFormat="1" x14ac:dyDescent="0.25">
      <c r="A98" s="139" t="s">
        <v>123</v>
      </c>
      <c r="B98" s="126">
        <v>0</v>
      </c>
      <c r="C98" s="126">
        <v>0</v>
      </c>
      <c r="D98" s="126">
        <v>0</v>
      </c>
      <c r="E98" s="127">
        <v>0</v>
      </c>
      <c r="F98" s="127">
        <v>0</v>
      </c>
      <c r="G98" s="127">
        <v>0</v>
      </c>
      <c r="H98" s="127">
        <v>0</v>
      </c>
      <c r="I98" s="126">
        <v>0</v>
      </c>
    </row>
    <row r="99" spans="1:9" s="1" customFormat="1" x14ac:dyDescent="0.25">
      <c r="A99" s="139" t="s">
        <v>124</v>
      </c>
      <c r="B99" s="126">
        <v>0</v>
      </c>
      <c r="C99" s="126">
        <v>0</v>
      </c>
      <c r="D99" s="126">
        <v>0</v>
      </c>
      <c r="E99" s="127">
        <v>0</v>
      </c>
      <c r="F99" s="127">
        <v>0</v>
      </c>
      <c r="G99" s="127">
        <v>0</v>
      </c>
      <c r="H99" s="127">
        <v>0</v>
      </c>
      <c r="I99" s="126">
        <v>0</v>
      </c>
    </row>
    <row r="100" spans="1:9" s="1" customFormat="1" x14ac:dyDescent="0.25">
      <c r="A100" s="139" t="s">
        <v>125</v>
      </c>
      <c r="B100" s="126">
        <v>0</v>
      </c>
      <c r="C100" s="126">
        <v>27931.06</v>
      </c>
      <c r="D100" s="126">
        <v>0</v>
      </c>
      <c r="E100" s="127">
        <v>0</v>
      </c>
      <c r="F100" s="127">
        <v>0</v>
      </c>
      <c r="G100" s="127">
        <v>0</v>
      </c>
      <c r="H100" s="127">
        <v>27931.06</v>
      </c>
      <c r="I100" s="126">
        <v>27931.06</v>
      </c>
    </row>
    <row r="101" spans="1:9" s="1" customFormat="1" x14ac:dyDescent="0.25">
      <c r="A101" s="139" t="s">
        <v>126</v>
      </c>
      <c r="B101" s="126">
        <v>0</v>
      </c>
      <c r="C101" s="126">
        <v>16294.34</v>
      </c>
      <c r="D101" s="126">
        <v>0</v>
      </c>
      <c r="E101" s="127">
        <v>0</v>
      </c>
      <c r="F101" s="127">
        <v>0</v>
      </c>
      <c r="G101" s="127">
        <v>0</v>
      </c>
      <c r="H101" s="127">
        <v>16294.34</v>
      </c>
      <c r="I101" s="126">
        <v>16294.34</v>
      </c>
    </row>
    <row r="102" spans="1:9" s="1" customFormat="1" x14ac:dyDescent="0.25">
      <c r="A102" s="139" t="s">
        <v>127</v>
      </c>
      <c r="B102" s="126">
        <v>0</v>
      </c>
      <c r="C102" s="126">
        <v>-4349.38</v>
      </c>
      <c r="D102" s="126">
        <v>0</v>
      </c>
      <c r="E102" s="127">
        <v>0</v>
      </c>
      <c r="F102" s="127">
        <v>0</v>
      </c>
      <c r="G102" s="127">
        <v>0</v>
      </c>
      <c r="H102" s="127">
        <v>-4349.38</v>
      </c>
      <c r="I102" s="126">
        <v>-4349.38</v>
      </c>
    </row>
    <row r="103" spans="1:9" s="1" customFormat="1" x14ac:dyDescent="0.25">
      <c r="A103" s="139" t="s">
        <v>128</v>
      </c>
      <c r="B103" s="126">
        <v>0</v>
      </c>
      <c r="C103" s="126">
        <v>0</v>
      </c>
      <c r="D103" s="126">
        <v>0</v>
      </c>
      <c r="E103" s="127">
        <v>0</v>
      </c>
      <c r="F103" s="127">
        <v>0</v>
      </c>
      <c r="G103" s="127">
        <v>0</v>
      </c>
      <c r="H103" s="127">
        <v>0</v>
      </c>
      <c r="I103" s="126">
        <v>0</v>
      </c>
    </row>
    <row r="104" spans="1:9" s="1" customFormat="1" x14ac:dyDescent="0.25">
      <c r="A104" s="139" t="s">
        <v>129</v>
      </c>
      <c r="B104" s="126">
        <v>0</v>
      </c>
      <c r="C104" s="126">
        <v>13676.72</v>
      </c>
      <c r="D104" s="126">
        <v>0</v>
      </c>
      <c r="E104" s="127">
        <v>0</v>
      </c>
      <c r="F104" s="127">
        <v>0</v>
      </c>
      <c r="G104" s="127">
        <v>0</v>
      </c>
      <c r="H104" s="127">
        <v>13676.72</v>
      </c>
      <c r="I104" s="126">
        <v>13676.72</v>
      </c>
    </row>
    <row r="105" spans="1:9" s="1" customFormat="1" x14ac:dyDescent="0.25">
      <c r="A105" s="139" t="s">
        <v>130</v>
      </c>
      <c r="B105" s="126">
        <v>0</v>
      </c>
      <c r="C105" s="126">
        <v>0</v>
      </c>
      <c r="D105" s="126">
        <v>0</v>
      </c>
      <c r="E105" s="127">
        <v>0</v>
      </c>
      <c r="F105" s="127">
        <v>0</v>
      </c>
      <c r="G105" s="127">
        <v>0</v>
      </c>
      <c r="H105" s="127">
        <v>0</v>
      </c>
      <c r="I105" s="126">
        <v>0</v>
      </c>
    </row>
    <row r="106" spans="1:9" s="1" customFormat="1" x14ac:dyDescent="0.25">
      <c r="A106" s="139" t="s">
        <v>131</v>
      </c>
      <c r="B106" s="126">
        <v>0</v>
      </c>
      <c r="C106" s="126">
        <v>0</v>
      </c>
      <c r="D106" s="126">
        <v>0</v>
      </c>
      <c r="E106" s="127">
        <v>0</v>
      </c>
      <c r="F106" s="127">
        <v>0</v>
      </c>
      <c r="G106" s="127">
        <v>0</v>
      </c>
      <c r="H106" s="127">
        <v>0</v>
      </c>
      <c r="I106" s="126">
        <v>0</v>
      </c>
    </row>
    <row r="107" spans="1:9" s="1" customFormat="1" x14ac:dyDescent="0.25">
      <c r="A107" s="139" t="s">
        <v>132</v>
      </c>
      <c r="B107" s="126">
        <v>0</v>
      </c>
      <c r="C107" s="126">
        <v>9983.2099999999991</v>
      </c>
      <c r="D107" s="126">
        <v>0</v>
      </c>
      <c r="E107" s="127">
        <v>0</v>
      </c>
      <c r="F107" s="127">
        <v>0</v>
      </c>
      <c r="G107" s="127">
        <v>0</v>
      </c>
      <c r="H107" s="127">
        <v>9983.2099999999991</v>
      </c>
      <c r="I107" s="126">
        <v>9983.2099999999991</v>
      </c>
    </row>
    <row r="108" spans="1:9" s="1" customFormat="1" x14ac:dyDescent="0.25">
      <c r="A108" s="139" t="s">
        <v>133</v>
      </c>
      <c r="B108" s="126">
        <v>0</v>
      </c>
      <c r="C108" s="126">
        <v>15789.15</v>
      </c>
      <c r="D108" s="126">
        <v>0</v>
      </c>
      <c r="E108" s="127">
        <v>0</v>
      </c>
      <c r="F108" s="127">
        <v>0</v>
      </c>
      <c r="G108" s="127">
        <v>0</v>
      </c>
      <c r="H108" s="127">
        <v>15789.15</v>
      </c>
      <c r="I108" s="126">
        <v>15789.15</v>
      </c>
    </row>
    <row r="109" spans="1:9" s="1" customFormat="1" x14ac:dyDescent="0.25">
      <c r="A109" s="139" t="s">
        <v>134</v>
      </c>
      <c r="B109" s="126">
        <v>0</v>
      </c>
      <c r="C109" s="126">
        <v>400.99</v>
      </c>
      <c r="D109" s="126">
        <v>0</v>
      </c>
      <c r="E109" s="127">
        <v>0</v>
      </c>
      <c r="F109" s="127">
        <v>0</v>
      </c>
      <c r="G109" s="127">
        <v>0</v>
      </c>
      <c r="H109" s="127">
        <v>400.99</v>
      </c>
      <c r="I109" s="126">
        <v>400.99</v>
      </c>
    </row>
    <row r="110" spans="1:9" s="1" customFormat="1" x14ac:dyDescent="0.25">
      <c r="A110" s="139" t="s">
        <v>135</v>
      </c>
      <c r="B110" s="126">
        <v>0</v>
      </c>
      <c r="C110" s="126">
        <v>1487.6</v>
      </c>
      <c r="D110" s="126">
        <v>0</v>
      </c>
      <c r="E110" s="127">
        <v>0</v>
      </c>
      <c r="F110" s="127">
        <v>0</v>
      </c>
      <c r="G110" s="127">
        <v>0</v>
      </c>
      <c r="H110" s="127">
        <v>1487.6</v>
      </c>
      <c r="I110" s="126">
        <v>1487.6</v>
      </c>
    </row>
    <row r="111" spans="1:9" s="1" customFormat="1" x14ac:dyDescent="0.25">
      <c r="A111" s="139" t="s">
        <v>136</v>
      </c>
      <c r="B111" s="126">
        <v>0</v>
      </c>
      <c r="C111" s="126">
        <v>0</v>
      </c>
      <c r="D111" s="126">
        <v>0</v>
      </c>
      <c r="E111" s="127">
        <v>0</v>
      </c>
      <c r="F111" s="127">
        <v>0</v>
      </c>
      <c r="G111" s="127">
        <v>0</v>
      </c>
      <c r="H111" s="127">
        <v>0</v>
      </c>
      <c r="I111" s="126">
        <v>0</v>
      </c>
    </row>
    <row r="112" spans="1:9" s="1" customFormat="1" x14ac:dyDescent="0.25">
      <c r="A112" s="139" t="s">
        <v>137</v>
      </c>
      <c r="B112" s="126">
        <v>0</v>
      </c>
      <c r="C112" s="126">
        <v>0</v>
      </c>
      <c r="D112" s="126">
        <v>0</v>
      </c>
      <c r="E112" s="127">
        <v>0</v>
      </c>
      <c r="F112" s="127">
        <v>0</v>
      </c>
      <c r="G112" s="127">
        <v>0</v>
      </c>
      <c r="H112" s="127">
        <v>0</v>
      </c>
      <c r="I112" s="126">
        <v>0</v>
      </c>
    </row>
    <row r="113" spans="1:9" s="1" customFormat="1" x14ac:dyDescent="0.25">
      <c r="A113" s="139" t="s">
        <v>138</v>
      </c>
      <c r="B113" s="126">
        <v>0</v>
      </c>
      <c r="C113" s="126">
        <v>5302.48</v>
      </c>
      <c r="D113" s="126">
        <v>0</v>
      </c>
      <c r="E113" s="127">
        <v>0</v>
      </c>
      <c r="F113" s="127">
        <v>0</v>
      </c>
      <c r="G113" s="127">
        <v>0</v>
      </c>
      <c r="H113" s="127">
        <v>5302.48</v>
      </c>
      <c r="I113" s="126">
        <v>5302.48</v>
      </c>
    </row>
    <row r="114" spans="1:9" s="1" customFormat="1" x14ac:dyDescent="0.25">
      <c r="A114" s="139" t="s">
        <v>139</v>
      </c>
      <c r="B114" s="126">
        <v>0</v>
      </c>
      <c r="C114" s="126">
        <v>0</v>
      </c>
      <c r="D114" s="126">
        <v>0</v>
      </c>
      <c r="E114" s="127">
        <v>0</v>
      </c>
      <c r="F114" s="127">
        <v>0</v>
      </c>
      <c r="G114" s="127">
        <v>0</v>
      </c>
      <c r="H114" s="127">
        <v>0</v>
      </c>
      <c r="I114" s="126">
        <v>0</v>
      </c>
    </row>
    <row r="115" spans="1:9" s="1" customFormat="1" x14ac:dyDescent="0.25">
      <c r="A115" s="139" t="s">
        <v>140</v>
      </c>
      <c r="B115" s="126">
        <v>0</v>
      </c>
      <c r="C115" s="126">
        <v>0</v>
      </c>
      <c r="D115" s="126">
        <v>0</v>
      </c>
      <c r="E115" s="127">
        <v>0</v>
      </c>
      <c r="F115" s="127">
        <v>0</v>
      </c>
      <c r="G115" s="127">
        <v>0</v>
      </c>
      <c r="H115" s="127">
        <v>0</v>
      </c>
      <c r="I115" s="126">
        <v>0</v>
      </c>
    </row>
    <row r="116" spans="1:9" s="1" customFormat="1" x14ac:dyDescent="0.25">
      <c r="A116" s="139" t="s">
        <v>141</v>
      </c>
      <c r="B116" s="126">
        <v>0</v>
      </c>
      <c r="C116" s="126">
        <v>13164.81</v>
      </c>
      <c r="D116" s="126">
        <v>0</v>
      </c>
      <c r="E116" s="127">
        <v>0</v>
      </c>
      <c r="F116" s="127">
        <v>0</v>
      </c>
      <c r="G116" s="127">
        <v>0</v>
      </c>
      <c r="H116" s="127">
        <v>13164.81</v>
      </c>
      <c r="I116" s="126">
        <v>13164.81</v>
      </c>
    </row>
    <row r="117" spans="1:9" s="1" customFormat="1" x14ac:dyDescent="0.25">
      <c r="A117" s="139" t="s">
        <v>142</v>
      </c>
      <c r="B117" s="126">
        <v>0</v>
      </c>
      <c r="C117" s="126">
        <v>10146.43</v>
      </c>
      <c r="D117" s="126">
        <v>0</v>
      </c>
      <c r="E117" s="127">
        <v>0</v>
      </c>
      <c r="F117" s="127">
        <v>0</v>
      </c>
      <c r="G117" s="127">
        <v>0</v>
      </c>
      <c r="H117" s="127">
        <v>10146.43</v>
      </c>
      <c r="I117" s="126">
        <v>10146.43</v>
      </c>
    </row>
    <row r="118" spans="1:9" s="1" customFormat="1" x14ac:dyDescent="0.25">
      <c r="A118" s="139" t="s">
        <v>143</v>
      </c>
      <c r="B118" s="126">
        <v>0</v>
      </c>
      <c r="C118" s="126">
        <v>756.08</v>
      </c>
      <c r="D118" s="126">
        <v>0</v>
      </c>
      <c r="E118" s="127">
        <v>0</v>
      </c>
      <c r="F118" s="127">
        <v>0</v>
      </c>
      <c r="G118" s="127">
        <v>0</v>
      </c>
      <c r="H118" s="127">
        <v>756.08</v>
      </c>
      <c r="I118" s="126">
        <v>756.08</v>
      </c>
    </row>
    <row r="119" spans="1:9" s="1" customFormat="1" x14ac:dyDescent="0.25">
      <c r="A119" s="139" t="s">
        <v>144</v>
      </c>
      <c r="B119" s="126">
        <v>0</v>
      </c>
      <c r="C119" s="126">
        <v>277.58999999999997</v>
      </c>
      <c r="D119" s="126">
        <v>0</v>
      </c>
      <c r="E119" s="127">
        <v>0</v>
      </c>
      <c r="F119" s="127">
        <v>0</v>
      </c>
      <c r="G119" s="127">
        <v>0</v>
      </c>
      <c r="H119" s="127">
        <v>277.58999999999997</v>
      </c>
      <c r="I119" s="126">
        <v>277.58999999999997</v>
      </c>
    </row>
    <row r="120" spans="1:9" s="1" customFormat="1" x14ac:dyDescent="0.25">
      <c r="A120" s="139" t="s">
        <v>145</v>
      </c>
      <c r="B120" s="126">
        <v>0</v>
      </c>
      <c r="C120" s="126">
        <v>28929.61</v>
      </c>
      <c r="D120" s="126">
        <v>0</v>
      </c>
      <c r="E120" s="127">
        <v>0</v>
      </c>
      <c r="F120" s="127">
        <v>0</v>
      </c>
      <c r="G120" s="127">
        <v>0</v>
      </c>
      <c r="H120" s="127">
        <v>28929.61</v>
      </c>
      <c r="I120" s="126">
        <v>28929.61</v>
      </c>
    </row>
    <row r="121" spans="1:9" s="1" customFormat="1" x14ac:dyDescent="0.25">
      <c r="A121" s="139" t="s">
        <v>146</v>
      </c>
      <c r="B121" s="126">
        <v>0</v>
      </c>
      <c r="C121" s="126">
        <v>0</v>
      </c>
      <c r="D121" s="126">
        <v>0</v>
      </c>
      <c r="E121" s="127">
        <v>0</v>
      </c>
      <c r="F121" s="127">
        <v>0</v>
      </c>
      <c r="G121" s="127">
        <v>0</v>
      </c>
      <c r="H121" s="127">
        <v>0</v>
      </c>
      <c r="I121" s="126">
        <v>0</v>
      </c>
    </row>
    <row r="122" spans="1:9" s="1" customFormat="1" x14ac:dyDescent="0.25">
      <c r="A122" s="139" t="s">
        <v>147</v>
      </c>
      <c r="B122" s="126">
        <v>0</v>
      </c>
      <c r="C122" s="126">
        <v>150.69999999999999</v>
      </c>
      <c r="D122" s="126">
        <v>0</v>
      </c>
      <c r="E122" s="127">
        <v>0</v>
      </c>
      <c r="F122" s="127">
        <v>0</v>
      </c>
      <c r="G122" s="127">
        <v>0</v>
      </c>
      <c r="H122" s="127">
        <v>150.69999999999999</v>
      </c>
      <c r="I122" s="126">
        <v>150.69999999999999</v>
      </c>
    </row>
    <row r="123" spans="1:9" s="1" customFormat="1" x14ac:dyDescent="0.25">
      <c r="A123" s="139" t="s">
        <v>148</v>
      </c>
      <c r="B123" s="126">
        <v>0</v>
      </c>
      <c r="C123" s="126">
        <v>879.4</v>
      </c>
      <c r="D123" s="126">
        <v>0</v>
      </c>
      <c r="E123" s="127">
        <v>0</v>
      </c>
      <c r="F123" s="127">
        <v>0</v>
      </c>
      <c r="G123" s="127">
        <v>0</v>
      </c>
      <c r="H123" s="127">
        <v>879.4</v>
      </c>
      <c r="I123" s="126">
        <v>879.4</v>
      </c>
    </row>
    <row r="124" spans="1:9" s="1" customFormat="1" x14ac:dyDescent="0.25">
      <c r="A124" s="139" t="s">
        <v>149</v>
      </c>
      <c r="B124" s="126">
        <v>0</v>
      </c>
      <c r="C124" s="126">
        <v>31804.789999999899</v>
      </c>
      <c r="D124" s="126">
        <v>0</v>
      </c>
      <c r="E124" s="127">
        <v>0</v>
      </c>
      <c r="F124" s="127">
        <v>0</v>
      </c>
      <c r="G124" s="127">
        <v>0</v>
      </c>
      <c r="H124" s="127">
        <v>31804.789999999899</v>
      </c>
      <c r="I124" s="126">
        <v>31804.789999999899</v>
      </c>
    </row>
    <row r="125" spans="1:9" s="1" customFormat="1" x14ac:dyDescent="0.25">
      <c r="A125" s="139" t="s">
        <v>150</v>
      </c>
      <c r="B125" s="126">
        <v>0</v>
      </c>
      <c r="C125" s="126">
        <v>0</v>
      </c>
      <c r="D125" s="126">
        <v>0</v>
      </c>
      <c r="E125" s="127">
        <v>0</v>
      </c>
      <c r="F125" s="127">
        <v>0</v>
      </c>
      <c r="G125" s="127">
        <v>0</v>
      </c>
      <c r="H125" s="127">
        <v>0</v>
      </c>
      <c r="I125" s="126">
        <v>0</v>
      </c>
    </row>
    <row r="126" spans="1:9" s="1" customFormat="1" x14ac:dyDescent="0.25">
      <c r="A126" s="139" t="s">
        <v>151</v>
      </c>
      <c r="B126" s="126">
        <v>0</v>
      </c>
      <c r="C126" s="126">
        <v>0</v>
      </c>
      <c r="D126" s="126">
        <v>0</v>
      </c>
      <c r="E126" s="127">
        <v>0</v>
      </c>
      <c r="F126" s="127">
        <v>0</v>
      </c>
      <c r="G126" s="127">
        <v>0</v>
      </c>
      <c r="H126" s="127">
        <v>0</v>
      </c>
      <c r="I126" s="126">
        <v>0</v>
      </c>
    </row>
    <row r="127" spans="1:9" s="1" customFormat="1" x14ac:dyDescent="0.25">
      <c r="A127" s="139" t="s">
        <v>152</v>
      </c>
      <c r="B127" s="126">
        <v>0</v>
      </c>
      <c r="C127" s="126">
        <v>0</v>
      </c>
      <c r="D127" s="126">
        <v>0</v>
      </c>
      <c r="E127" s="127">
        <v>0</v>
      </c>
      <c r="F127" s="127">
        <v>0</v>
      </c>
      <c r="G127" s="127">
        <v>0</v>
      </c>
      <c r="H127" s="127">
        <v>0</v>
      </c>
      <c r="I127" s="126">
        <v>0</v>
      </c>
    </row>
    <row r="128" spans="1:9" s="1" customFormat="1" x14ac:dyDescent="0.25">
      <c r="A128" s="139" t="s">
        <v>153</v>
      </c>
      <c r="B128" s="126">
        <v>0</v>
      </c>
      <c r="C128" s="126">
        <v>0</v>
      </c>
      <c r="D128" s="126">
        <v>0</v>
      </c>
      <c r="E128" s="127">
        <v>0</v>
      </c>
      <c r="F128" s="127">
        <v>0</v>
      </c>
      <c r="G128" s="127">
        <v>0</v>
      </c>
      <c r="H128" s="127">
        <v>0</v>
      </c>
      <c r="I128" s="126">
        <v>0</v>
      </c>
    </row>
    <row r="129" spans="1:9" s="1" customFormat="1" x14ac:dyDescent="0.25">
      <c r="A129" s="139" t="s">
        <v>154</v>
      </c>
      <c r="B129" s="126">
        <v>0</v>
      </c>
      <c r="C129" s="126">
        <v>0</v>
      </c>
      <c r="D129" s="126">
        <v>0</v>
      </c>
      <c r="E129" s="127">
        <v>0</v>
      </c>
      <c r="F129" s="127">
        <v>0</v>
      </c>
      <c r="G129" s="127">
        <v>0</v>
      </c>
      <c r="H129" s="127">
        <v>0</v>
      </c>
      <c r="I129" s="126">
        <v>0</v>
      </c>
    </row>
    <row r="130" spans="1:9" s="1" customFormat="1" x14ac:dyDescent="0.25">
      <c r="A130" s="140" t="s">
        <v>418</v>
      </c>
      <c r="B130" s="126">
        <v>0</v>
      </c>
      <c r="C130" s="126">
        <v>0</v>
      </c>
      <c r="D130" s="126">
        <v>0</v>
      </c>
      <c r="E130" s="127">
        <v>0</v>
      </c>
      <c r="F130" s="127">
        <v>0</v>
      </c>
      <c r="G130" s="127">
        <v>0</v>
      </c>
      <c r="H130" s="127">
        <v>0</v>
      </c>
      <c r="I130" s="126">
        <v>0</v>
      </c>
    </row>
    <row r="131" spans="1:9" s="1" customFormat="1" x14ac:dyDescent="0.25">
      <c r="A131" s="147" t="s">
        <v>155</v>
      </c>
      <c r="B131" s="129">
        <v>9819390.3699999992</v>
      </c>
      <c r="C131" s="129">
        <v>190260.35</v>
      </c>
      <c r="D131" s="129">
        <v>0</v>
      </c>
      <c r="E131" s="130">
        <v>0</v>
      </c>
      <c r="F131" s="130">
        <v>0</v>
      </c>
      <c r="G131" s="130">
        <v>9819390.3699999992</v>
      </c>
      <c r="H131" s="130">
        <v>190260.35</v>
      </c>
      <c r="I131" s="129">
        <v>10009650.720000001</v>
      </c>
    </row>
    <row r="132" spans="1:9" s="1" customFormat="1" x14ac:dyDescent="0.25">
      <c r="A132" s="138" t="s">
        <v>156</v>
      </c>
      <c r="B132" s="126"/>
      <c r="C132" s="126"/>
      <c r="D132" s="126"/>
      <c r="E132" s="131"/>
      <c r="F132" s="131"/>
      <c r="G132" s="131"/>
      <c r="H132" s="131"/>
      <c r="I132" s="126"/>
    </row>
    <row r="133" spans="1:9" s="1" customFormat="1" x14ac:dyDescent="0.25">
      <c r="A133" s="139" t="s">
        <v>157</v>
      </c>
      <c r="B133" s="126">
        <v>83302.880000000005</v>
      </c>
      <c r="C133" s="126">
        <v>0</v>
      </c>
      <c r="D133" s="126">
        <v>0</v>
      </c>
      <c r="E133" s="127">
        <v>0</v>
      </c>
      <c r="F133" s="127">
        <v>0</v>
      </c>
      <c r="G133" s="127">
        <v>83302.880000000005</v>
      </c>
      <c r="H133" s="127">
        <v>0</v>
      </c>
      <c r="I133" s="126">
        <v>83302.880000000005</v>
      </c>
    </row>
    <row r="134" spans="1:9" s="1" customFormat="1" x14ac:dyDescent="0.25">
      <c r="A134" s="139" t="s">
        <v>158</v>
      </c>
      <c r="B134" s="126">
        <v>0</v>
      </c>
      <c r="C134" s="126">
        <v>0</v>
      </c>
      <c r="D134" s="126">
        <v>0</v>
      </c>
      <c r="E134" s="127">
        <v>0</v>
      </c>
      <c r="F134" s="127">
        <v>0</v>
      </c>
      <c r="G134" s="127">
        <v>0</v>
      </c>
      <c r="H134" s="127">
        <v>0</v>
      </c>
      <c r="I134" s="126">
        <v>0</v>
      </c>
    </row>
    <row r="135" spans="1:9" s="1" customFormat="1" x14ac:dyDescent="0.25">
      <c r="A135" s="139" t="s">
        <v>159</v>
      </c>
      <c r="B135" s="126">
        <v>3255.19</v>
      </c>
      <c r="C135" s="126">
        <v>0</v>
      </c>
      <c r="D135" s="126">
        <v>0</v>
      </c>
      <c r="E135" s="127">
        <v>0</v>
      </c>
      <c r="F135" s="127">
        <v>0</v>
      </c>
      <c r="G135" s="127">
        <v>3255.19</v>
      </c>
      <c r="H135" s="127">
        <v>0</v>
      </c>
      <c r="I135" s="126">
        <v>3255.19</v>
      </c>
    </row>
    <row r="136" spans="1:9" s="1" customFormat="1" x14ac:dyDescent="0.25">
      <c r="A136" s="139" t="s">
        <v>160</v>
      </c>
      <c r="B136" s="126">
        <v>253172.34</v>
      </c>
      <c r="C136" s="126">
        <v>0</v>
      </c>
      <c r="D136" s="126">
        <v>0</v>
      </c>
      <c r="E136" s="127">
        <v>0</v>
      </c>
      <c r="F136" s="127">
        <v>0</v>
      </c>
      <c r="G136" s="127">
        <v>253172.34</v>
      </c>
      <c r="H136" s="127">
        <v>0</v>
      </c>
      <c r="I136" s="126">
        <v>253172.34</v>
      </c>
    </row>
    <row r="137" spans="1:9" s="1" customFormat="1" x14ac:dyDescent="0.25">
      <c r="A137" s="139" t="s">
        <v>161</v>
      </c>
      <c r="B137" s="126">
        <v>124471.35</v>
      </c>
      <c r="C137" s="126">
        <v>0</v>
      </c>
      <c r="D137" s="126">
        <v>0</v>
      </c>
      <c r="E137" s="127">
        <v>0</v>
      </c>
      <c r="F137" s="127">
        <v>0</v>
      </c>
      <c r="G137" s="127">
        <v>124471.35</v>
      </c>
      <c r="H137" s="127">
        <v>0</v>
      </c>
      <c r="I137" s="126">
        <v>124471.35</v>
      </c>
    </row>
    <row r="138" spans="1:9" s="1" customFormat="1" x14ac:dyDescent="0.25">
      <c r="A138" s="139" t="s">
        <v>162</v>
      </c>
      <c r="B138" s="126">
        <v>15592.19</v>
      </c>
      <c r="C138" s="126">
        <v>0</v>
      </c>
      <c r="D138" s="126">
        <v>0</v>
      </c>
      <c r="E138" s="127">
        <v>0</v>
      </c>
      <c r="F138" s="127">
        <v>0</v>
      </c>
      <c r="G138" s="127">
        <v>15592.19</v>
      </c>
      <c r="H138" s="127">
        <v>0</v>
      </c>
      <c r="I138" s="126">
        <v>15592.19</v>
      </c>
    </row>
    <row r="139" spans="1:9" s="1" customFormat="1" x14ac:dyDescent="0.25">
      <c r="A139" s="139" t="s">
        <v>163</v>
      </c>
      <c r="B139" s="126">
        <v>1725.86</v>
      </c>
      <c r="C139" s="126">
        <v>0</v>
      </c>
      <c r="D139" s="126">
        <v>0</v>
      </c>
      <c r="E139" s="127">
        <v>0</v>
      </c>
      <c r="F139" s="127">
        <v>0</v>
      </c>
      <c r="G139" s="127">
        <v>1725.86</v>
      </c>
      <c r="H139" s="127">
        <v>0</v>
      </c>
      <c r="I139" s="126">
        <v>1725.86</v>
      </c>
    </row>
    <row r="140" spans="1:9" s="1" customFormat="1" x14ac:dyDescent="0.25">
      <c r="A140" s="139" t="s">
        <v>164</v>
      </c>
      <c r="B140" s="126">
        <v>3294.83</v>
      </c>
      <c r="C140" s="126">
        <v>0</v>
      </c>
      <c r="D140" s="126">
        <v>0</v>
      </c>
      <c r="E140" s="127">
        <v>0</v>
      </c>
      <c r="F140" s="127">
        <v>0</v>
      </c>
      <c r="G140" s="127">
        <v>3294.83</v>
      </c>
      <c r="H140" s="127">
        <v>0</v>
      </c>
      <c r="I140" s="126">
        <v>3294.83</v>
      </c>
    </row>
    <row r="141" spans="1:9" s="1" customFormat="1" x14ac:dyDescent="0.25">
      <c r="A141" s="139" t="s">
        <v>165</v>
      </c>
      <c r="B141" s="126">
        <v>0</v>
      </c>
      <c r="C141" s="126">
        <v>0</v>
      </c>
      <c r="D141" s="126">
        <v>0</v>
      </c>
      <c r="E141" s="127">
        <v>0</v>
      </c>
      <c r="F141" s="127">
        <v>0</v>
      </c>
      <c r="G141" s="127">
        <v>0</v>
      </c>
      <c r="H141" s="127">
        <v>0</v>
      </c>
      <c r="I141" s="126">
        <v>0</v>
      </c>
    </row>
    <row r="142" spans="1:9" s="1" customFormat="1" x14ac:dyDescent="0.25">
      <c r="A142" s="139" t="s">
        <v>166</v>
      </c>
      <c r="B142" s="126">
        <v>119447.209999999</v>
      </c>
      <c r="C142" s="126">
        <v>0</v>
      </c>
      <c r="D142" s="126">
        <v>0</v>
      </c>
      <c r="E142" s="127">
        <v>0</v>
      </c>
      <c r="F142" s="127">
        <v>0</v>
      </c>
      <c r="G142" s="127">
        <v>119447.209999999</v>
      </c>
      <c r="H142" s="127">
        <v>0</v>
      </c>
      <c r="I142" s="126">
        <v>119447.209999999</v>
      </c>
    </row>
    <row r="143" spans="1:9" s="1" customFormat="1" x14ac:dyDescent="0.25">
      <c r="A143" s="139" t="s">
        <v>167</v>
      </c>
      <c r="B143" s="126">
        <v>14993.4999999999</v>
      </c>
      <c r="C143" s="126">
        <v>0</v>
      </c>
      <c r="D143" s="126">
        <v>0</v>
      </c>
      <c r="E143" s="127">
        <v>0</v>
      </c>
      <c r="F143" s="127">
        <v>0</v>
      </c>
      <c r="G143" s="127">
        <v>14993.4999999999</v>
      </c>
      <c r="H143" s="127">
        <v>0</v>
      </c>
      <c r="I143" s="126">
        <v>14993.4999999999</v>
      </c>
    </row>
    <row r="144" spans="1:9" s="1" customFormat="1" x14ac:dyDescent="0.25">
      <c r="A144" s="139" t="s">
        <v>168</v>
      </c>
      <c r="B144" s="126">
        <v>80729.75</v>
      </c>
      <c r="C144" s="126">
        <v>0</v>
      </c>
      <c r="D144" s="126">
        <v>0</v>
      </c>
      <c r="E144" s="127">
        <v>0</v>
      </c>
      <c r="F144" s="127">
        <v>0</v>
      </c>
      <c r="G144" s="127">
        <v>80729.75</v>
      </c>
      <c r="H144" s="127">
        <v>0</v>
      </c>
      <c r="I144" s="126">
        <v>80729.75</v>
      </c>
    </row>
    <row r="145" spans="1:9" s="1" customFormat="1" x14ac:dyDescent="0.25">
      <c r="A145" s="139" t="s">
        <v>169</v>
      </c>
      <c r="B145" s="126">
        <v>1033.5999999999999</v>
      </c>
      <c r="C145" s="126">
        <v>0</v>
      </c>
      <c r="D145" s="126">
        <v>0</v>
      </c>
      <c r="E145" s="127">
        <v>0</v>
      </c>
      <c r="F145" s="127">
        <v>0</v>
      </c>
      <c r="G145" s="127">
        <v>1033.5999999999999</v>
      </c>
      <c r="H145" s="127">
        <v>0</v>
      </c>
      <c r="I145" s="126">
        <v>1033.5999999999999</v>
      </c>
    </row>
    <row r="146" spans="1:9" s="1" customFormat="1" x14ac:dyDescent="0.25">
      <c r="A146" s="139" t="s">
        <v>170</v>
      </c>
      <c r="B146" s="126">
        <v>9297.92</v>
      </c>
      <c r="C146" s="126">
        <v>0</v>
      </c>
      <c r="D146" s="126">
        <v>0</v>
      </c>
      <c r="E146" s="127">
        <v>0</v>
      </c>
      <c r="F146" s="127">
        <v>0</v>
      </c>
      <c r="G146" s="127">
        <v>9297.92</v>
      </c>
      <c r="H146" s="127">
        <v>0</v>
      </c>
      <c r="I146" s="126">
        <v>9297.92</v>
      </c>
    </row>
    <row r="147" spans="1:9" s="1" customFormat="1" x14ac:dyDescent="0.25">
      <c r="A147" s="139" t="s">
        <v>171</v>
      </c>
      <c r="B147" s="126">
        <v>0</v>
      </c>
      <c r="C147" s="126">
        <v>0</v>
      </c>
      <c r="D147" s="126">
        <v>0</v>
      </c>
      <c r="E147" s="127">
        <v>0</v>
      </c>
      <c r="F147" s="127">
        <v>0</v>
      </c>
      <c r="G147" s="127">
        <v>0</v>
      </c>
      <c r="H147" s="127">
        <v>0</v>
      </c>
      <c r="I147" s="126">
        <v>0</v>
      </c>
    </row>
    <row r="148" spans="1:9" s="1" customFormat="1" x14ac:dyDescent="0.25">
      <c r="A148" s="139" t="s">
        <v>172</v>
      </c>
      <c r="B148" s="126">
        <v>0</v>
      </c>
      <c r="C148" s="126">
        <v>0</v>
      </c>
      <c r="D148" s="126">
        <v>0</v>
      </c>
      <c r="E148" s="127">
        <v>0</v>
      </c>
      <c r="F148" s="127">
        <v>0</v>
      </c>
      <c r="G148" s="127">
        <v>0</v>
      </c>
      <c r="H148" s="127">
        <v>0</v>
      </c>
      <c r="I148" s="126">
        <v>0</v>
      </c>
    </row>
    <row r="149" spans="1:9" s="1" customFormat="1" x14ac:dyDescent="0.25">
      <c r="A149" s="139" t="s">
        <v>173</v>
      </c>
      <c r="B149" s="126">
        <v>53967.43</v>
      </c>
      <c r="C149" s="126">
        <v>0</v>
      </c>
      <c r="D149" s="126">
        <v>0</v>
      </c>
      <c r="E149" s="127">
        <v>0</v>
      </c>
      <c r="F149" s="127">
        <v>0</v>
      </c>
      <c r="G149" s="127">
        <v>53967.43</v>
      </c>
      <c r="H149" s="127">
        <v>0</v>
      </c>
      <c r="I149" s="126">
        <v>53967.43</v>
      </c>
    </row>
    <row r="150" spans="1:9" s="1" customFormat="1" x14ac:dyDescent="0.25">
      <c r="A150" s="139" t="s">
        <v>174</v>
      </c>
      <c r="B150" s="126">
        <v>336489.32</v>
      </c>
      <c r="C150" s="126">
        <v>0</v>
      </c>
      <c r="D150" s="126">
        <v>0</v>
      </c>
      <c r="E150" s="127">
        <v>0</v>
      </c>
      <c r="F150" s="127">
        <v>0</v>
      </c>
      <c r="G150" s="127">
        <v>336489.32</v>
      </c>
      <c r="H150" s="127">
        <v>0</v>
      </c>
      <c r="I150" s="126">
        <v>336489.32</v>
      </c>
    </row>
    <row r="151" spans="1:9" s="1" customFormat="1" x14ac:dyDescent="0.25">
      <c r="A151" s="139" t="s">
        <v>175</v>
      </c>
      <c r="B151" s="126">
        <v>625007.19999999902</v>
      </c>
      <c r="C151" s="126">
        <v>0</v>
      </c>
      <c r="D151" s="126">
        <v>0</v>
      </c>
      <c r="E151" s="127">
        <v>0</v>
      </c>
      <c r="F151" s="127">
        <v>0</v>
      </c>
      <c r="G151" s="127">
        <v>625007.19999999902</v>
      </c>
      <c r="H151" s="127">
        <v>0</v>
      </c>
      <c r="I151" s="126">
        <v>625007.19999999902</v>
      </c>
    </row>
    <row r="152" spans="1:9" s="1" customFormat="1" x14ac:dyDescent="0.25">
      <c r="A152" s="139" t="s">
        <v>176</v>
      </c>
      <c r="B152" s="126">
        <v>0</v>
      </c>
      <c r="C152" s="126">
        <v>0</v>
      </c>
      <c r="D152" s="126">
        <v>0</v>
      </c>
      <c r="E152" s="127">
        <v>0</v>
      </c>
      <c r="F152" s="127">
        <v>0</v>
      </c>
      <c r="G152" s="127">
        <v>0</v>
      </c>
      <c r="H152" s="127">
        <v>0</v>
      </c>
      <c r="I152" s="126">
        <v>0</v>
      </c>
    </row>
    <row r="153" spans="1:9" s="1" customFormat="1" x14ac:dyDescent="0.25">
      <c r="A153" s="139" t="s">
        <v>177</v>
      </c>
      <c r="B153" s="126">
        <v>0</v>
      </c>
      <c r="C153" s="126">
        <v>0</v>
      </c>
      <c r="D153" s="126">
        <v>0</v>
      </c>
      <c r="E153" s="127">
        <v>0</v>
      </c>
      <c r="F153" s="127">
        <v>0</v>
      </c>
      <c r="G153" s="127">
        <v>0</v>
      </c>
      <c r="H153" s="127">
        <v>0</v>
      </c>
      <c r="I153" s="126">
        <v>0</v>
      </c>
    </row>
    <row r="154" spans="1:9" s="1" customFormat="1" x14ac:dyDescent="0.25">
      <c r="A154" s="139" t="s">
        <v>178</v>
      </c>
      <c r="B154" s="126">
        <v>0</v>
      </c>
      <c r="C154" s="126">
        <v>0</v>
      </c>
      <c r="D154" s="126">
        <v>0</v>
      </c>
      <c r="E154" s="127">
        <v>0</v>
      </c>
      <c r="F154" s="127">
        <v>0</v>
      </c>
      <c r="G154" s="127">
        <v>0</v>
      </c>
      <c r="H154" s="127">
        <v>0</v>
      </c>
      <c r="I154" s="126">
        <v>0</v>
      </c>
    </row>
    <row r="155" spans="1:9" s="1" customFormat="1" x14ac:dyDescent="0.25">
      <c r="A155" s="139" t="s">
        <v>179</v>
      </c>
      <c r="B155" s="126">
        <v>0</v>
      </c>
      <c r="C155" s="126">
        <v>0</v>
      </c>
      <c r="D155" s="126">
        <v>0</v>
      </c>
      <c r="E155" s="127">
        <v>0</v>
      </c>
      <c r="F155" s="127">
        <v>0</v>
      </c>
      <c r="G155" s="127">
        <v>0</v>
      </c>
      <c r="H155" s="127">
        <v>0</v>
      </c>
      <c r="I155" s="126">
        <v>0</v>
      </c>
    </row>
    <row r="156" spans="1:9" s="1" customFormat="1" x14ac:dyDescent="0.25">
      <c r="A156" s="139" t="s">
        <v>180</v>
      </c>
      <c r="B156" s="126">
        <v>0</v>
      </c>
      <c r="C156" s="126">
        <v>0</v>
      </c>
      <c r="D156" s="126">
        <v>0</v>
      </c>
      <c r="E156" s="127">
        <v>0</v>
      </c>
      <c r="F156" s="127">
        <v>0</v>
      </c>
      <c r="G156" s="127">
        <v>0</v>
      </c>
      <c r="H156" s="127">
        <v>0</v>
      </c>
      <c r="I156" s="126">
        <v>0</v>
      </c>
    </row>
    <row r="157" spans="1:9" s="1" customFormat="1" x14ac:dyDescent="0.25">
      <c r="A157" s="139" t="s">
        <v>181</v>
      </c>
      <c r="B157" s="126">
        <v>0</v>
      </c>
      <c r="C157" s="126">
        <v>0</v>
      </c>
      <c r="D157" s="126">
        <v>0</v>
      </c>
      <c r="E157" s="127">
        <v>0</v>
      </c>
      <c r="F157" s="127">
        <v>0</v>
      </c>
      <c r="G157" s="127">
        <v>0</v>
      </c>
      <c r="H157" s="127">
        <v>0</v>
      </c>
      <c r="I157" s="126">
        <v>0</v>
      </c>
    </row>
    <row r="158" spans="1:9" s="1" customFormat="1" x14ac:dyDescent="0.25">
      <c r="A158" s="139" t="s">
        <v>182</v>
      </c>
      <c r="B158" s="126">
        <v>0</v>
      </c>
      <c r="C158" s="126">
        <v>0</v>
      </c>
      <c r="D158" s="126">
        <v>0</v>
      </c>
      <c r="E158" s="127">
        <v>0</v>
      </c>
      <c r="F158" s="127">
        <v>0</v>
      </c>
      <c r="G158" s="127">
        <v>0</v>
      </c>
      <c r="H158" s="127">
        <v>0</v>
      </c>
      <c r="I158" s="126">
        <v>0</v>
      </c>
    </row>
    <row r="159" spans="1:9" s="1" customFormat="1" x14ac:dyDescent="0.25">
      <c r="A159" s="140" t="s">
        <v>183</v>
      </c>
      <c r="B159" s="141">
        <v>0</v>
      </c>
      <c r="C159" s="141">
        <v>0</v>
      </c>
      <c r="D159" s="141">
        <v>0</v>
      </c>
      <c r="E159" s="127">
        <v>0</v>
      </c>
      <c r="F159" s="127">
        <v>0</v>
      </c>
      <c r="G159" s="127">
        <v>0</v>
      </c>
      <c r="H159" s="127">
        <v>0</v>
      </c>
      <c r="I159" s="141">
        <v>0</v>
      </c>
    </row>
    <row r="160" spans="1:9" s="1" customFormat="1" x14ac:dyDescent="0.25">
      <c r="A160" s="139" t="s">
        <v>184</v>
      </c>
      <c r="B160" s="126">
        <v>1725780.5699999901</v>
      </c>
      <c r="C160" s="126">
        <v>0</v>
      </c>
      <c r="D160" s="126">
        <v>0</v>
      </c>
      <c r="E160" s="130">
        <v>0</v>
      </c>
      <c r="F160" s="130">
        <v>0</v>
      </c>
      <c r="G160" s="130">
        <v>1725780.5699999901</v>
      </c>
      <c r="H160" s="130">
        <v>0</v>
      </c>
      <c r="I160" s="126">
        <v>1725780.5699999901</v>
      </c>
    </row>
    <row r="161" spans="1:9" s="1" customFormat="1" x14ac:dyDescent="0.25">
      <c r="A161" s="138" t="s">
        <v>185</v>
      </c>
      <c r="B161" s="126"/>
      <c r="C161" s="126"/>
      <c r="D161" s="126"/>
      <c r="E161" s="131"/>
      <c r="F161" s="131"/>
      <c r="G161" s="131"/>
      <c r="H161" s="131"/>
      <c r="I161" s="126"/>
    </row>
    <row r="162" spans="1:9" s="1" customFormat="1" x14ac:dyDescent="0.25">
      <c r="A162" s="139" t="s">
        <v>186</v>
      </c>
      <c r="B162" s="126">
        <v>-163801.829999999</v>
      </c>
      <c r="C162" s="126">
        <v>0</v>
      </c>
      <c r="D162" s="126">
        <v>0</v>
      </c>
      <c r="E162" s="127">
        <v>0</v>
      </c>
      <c r="F162" s="127">
        <v>0</v>
      </c>
      <c r="G162" s="127">
        <v>-163801.829999999</v>
      </c>
      <c r="H162" s="127">
        <v>0</v>
      </c>
      <c r="I162" s="126">
        <v>-163801.829999999</v>
      </c>
    </row>
    <row r="163" spans="1:9" s="1" customFormat="1" x14ac:dyDescent="0.25">
      <c r="A163" s="139" t="s">
        <v>187</v>
      </c>
      <c r="B163" s="126">
        <v>240516.37</v>
      </c>
      <c r="C163" s="126">
        <v>0</v>
      </c>
      <c r="D163" s="126">
        <v>0</v>
      </c>
      <c r="E163" s="127">
        <v>0</v>
      </c>
      <c r="F163" s="127">
        <v>0</v>
      </c>
      <c r="G163" s="127">
        <v>240516.37</v>
      </c>
      <c r="H163" s="127">
        <v>0</v>
      </c>
      <c r="I163" s="126">
        <v>240516.37</v>
      </c>
    </row>
    <row r="164" spans="1:9" s="1" customFormat="1" x14ac:dyDescent="0.25">
      <c r="A164" s="139" t="s">
        <v>188</v>
      </c>
      <c r="B164" s="126">
        <v>120168.849999999</v>
      </c>
      <c r="C164" s="126">
        <v>0</v>
      </c>
      <c r="D164" s="126">
        <v>0</v>
      </c>
      <c r="E164" s="127">
        <v>0</v>
      </c>
      <c r="F164" s="127">
        <v>0</v>
      </c>
      <c r="G164" s="127">
        <v>120168.849999999</v>
      </c>
      <c r="H164" s="127">
        <v>0</v>
      </c>
      <c r="I164" s="126">
        <v>120168.849999999</v>
      </c>
    </row>
    <row r="165" spans="1:9" s="1" customFormat="1" x14ac:dyDescent="0.25">
      <c r="A165" s="139" t="s">
        <v>189</v>
      </c>
      <c r="B165" s="126">
        <v>311078.94</v>
      </c>
      <c r="C165" s="126">
        <v>0</v>
      </c>
      <c r="D165" s="126">
        <v>0</v>
      </c>
      <c r="E165" s="127">
        <v>0</v>
      </c>
      <c r="F165" s="127">
        <v>0</v>
      </c>
      <c r="G165" s="127">
        <v>311078.94</v>
      </c>
      <c r="H165" s="127">
        <v>0</v>
      </c>
      <c r="I165" s="126">
        <v>311078.94</v>
      </c>
    </row>
    <row r="166" spans="1:9" s="1" customFormat="1" x14ac:dyDescent="0.25">
      <c r="A166" s="139" t="s">
        <v>190</v>
      </c>
      <c r="B166" s="126">
        <v>198439.94999999899</v>
      </c>
      <c r="C166" s="126">
        <v>0</v>
      </c>
      <c r="D166" s="126">
        <v>0</v>
      </c>
      <c r="E166" s="127">
        <v>0</v>
      </c>
      <c r="F166" s="127">
        <v>0</v>
      </c>
      <c r="G166" s="127">
        <v>198439.94999999899</v>
      </c>
      <c r="H166" s="127">
        <v>0</v>
      </c>
      <c r="I166" s="126">
        <v>198439.94999999899</v>
      </c>
    </row>
    <row r="167" spans="1:9" s="1" customFormat="1" x14ac:dyDescent="0.25">
      <c r="A167" s="139" t="s">
        <v>191</v>
      </c>
      <c r="B167" s="126">
        <v>0</v>
      </c>
      <c r="C167" s="126">
        <v>0</v>
      </c>
      <c r="D167" s="126">
        <v>0</v>
      </c>
      <c r="E167" s="127">
        <v>0</v>
      </c>
      <c r="F167" s="127">
        <v>0</v>
      </c>
      <c r="G167" s="127">
        <v>0</v>
      </c>
      <c r="H167" s="127">
        <v>0</v>
      </c>
      <c r="I167" s="126">
        <v>0</v>
      </c>
    </row>
    <row r="168" spans="1:9" s="1" customFormat="1" x14ac:dyDescent="0.25">
      <c r="A168" s="139" t="s">
        <v>192</v>
      </c>
      <c r="B168" s="126">
        <v>154953.79999999999</v>
      </c>
      <c r="C168" s="126">
        <v>0</v>
      </c>
      <c r="D168" s="126">
        <v>0</v>
      </c>
      <c r="E168" s="127">
        <v>0</v>
      </c>
      <c r="F168" s="127">
        <v>0</v>
      </c>
      <c r="G168" s="127">
        <v>154953.79999999999</v>
      </c>
      <c r="H168" s="127">
        <v>0</v>
      </c>
      <c r="I168" s="126">
        <v>154953.79999999999</v>
      </c>
    </row>
    <row r="169" spans="1:9" s="1" customFormat="1" x14ac:dyDescent="0.25">
      <c r="A169" s="139" t="s">
        <v>193</v>
      </c>
      <c r="B169" s="126">
        <v>394762.00999999902</v>
      </c>
      <c r="C169" s="126">
        <v>0</v>
      </c>
      <c r="D169" s="126">
        <v>0</v>
      </c>
      <c r="E169" s="127">
        <v>0</v>
      </c>
      <c r="F169" s="127">
        <v>0</v>
      </c>
      <c r="G169" s="127">
        <v>394762.00999999902</v>
      </c>
      <c r="H169" s="127">
        <v>0</v>
      </c>
      <c r="I169" s="126">
        <v>394762.00999999902</v>
      </c>
    </row>
    <row r="170" spans="1:9" s="1" customFormat="1" x14ac:dyDescent="0.25">
      <c r="A170" s="139" t="s">
        <v>194</v>
      </c>
      <c r="B170" s="126">
        <v>417607.6</v>
      </c>
      <c r="C170" s="126">
        <v>0</v>
      </c>
      <c r="D170" s="126">
        <v>0</v>
      </c>
      <c r="E170" s="127">
        <v>0</v>
      </c>
      <c r="F170" s="127">
        <v>0</v>
      </c>
      <c r="G170" s="127">
        <v>417607.6</v>
      </c>
      <c r="H170" s="127">
        <v>0</v>
      </c>
      <c r="I170" s="126">
        <v>417607.6</v>
      </c>
    </row>
    <row r="171" spans="1:9" s="1" customFormat="1" x14ac:dyDescent="0.25">
      <c r="A171" s="139" t="s">
        <v>195</v>
      </c>
      <c r="B171" s="126">
        <v>77376.84</v>
      </c>
      <c r="C171" s="126">
        <v>0</v>
      </c>
      <c r="D171" s="126">
        <v>0</v>
      </c>
      <c r="E171" s="127">
        <v>0</v>
      </c>
      <c r="F171" s="127">
        <v>0</v>
      </c>
      <c r="G171" s="127">
        <v>77376.84</v>
      </c>
      <c r="H171" s="127">
        <v>0</v>
      </c>
      <c r="I171" s="126">
        <v>77376.84</v>
      </c>
    </row>
    <row r="172" spans="1:9" s="1" customFormat="1" x14ac:dyDescent="0.25">
      <c r="A172" s="139" t="s">
        <v>196</v>
      </c>
      <c r="B172" s="126">
        <v>0</v>
      </c>
      <c r="C172" s="126">
        <v>0</v>
      </c>
      <c r="D172" s="126">
        <v>0</v>
      </c>
      <c r="E172" s="127">
        <v>0</v>
      </c>
      <c r="F172" s="127">
        <v>0</v>
      </c>
      <c r="G172" s="127">
        <v>0</v>
      </c>
      <c r="H172" s="127">
        <v>0</v>
      </c>
      <c r="I172" s="126">
        <v>0</v>
      </c>
    </row>
    <row r="173" spans="1:9" s="1" customFormat="1" x14ac:dyDescent="0.25">
      <c r="A173" s="139" t="s">
        <v>197</v>
      </c>
      <c r="B173" s="126">
        <v>0</v>
      </c>
      <c r="C173" s="126">
        <v>0</v>
      </c>
      <c r="D173" s="126">
        <v>0</v>
      </c>
      <c r="E173" s="127">
        <v>0</v>
      </c>
      <c r="F173" s="127">
        <v>0</v>
      </c>
      <c r="G173" s="127">
        <v>0</v>
      </c>
      <c r="H173" s="127">
        <v>0</v>
      </c>
      <c r="I173" s="126">
        <v>0</v>
      </c>
    </row>
    <row r="174" spans="1:9" s="1" customFormat="1" x14ac:dyDescent="0.25">
      <c r="A174" s="139" t="s">
        <v>198</v>
      </c>
      <c r="B174" s="126">
        <v>135992.10999999999</v>
      </c>
      <c r="C174" s="126">
        <v>0</v>
      </c>
      <c r="D174" s="126">
        <v>0</v>
      </c>
      <c r="E174" s="127">
        <v>0</v>
      </c>
      <c r="F174" s="127">
        <v>0</v>
      </c>
      <c r="G174" s="127">
        <v>135992.10999999999</v>
      </c>
      <c r="H174" s="127">
        <v>0</v>
      </c>
      <c r="I174" s="126">
        <v>135992.10999999999</v>
      </c>
    </row>
    <row r="175" spans="1:9" s="1" customFormat="1" x14ac:dyDescent="0.25">
      <c r="A175" s="139" t="s">
        <v>199</v>
      </c>
      <c r="B175" s="126">
        <v>2316043.7199999802</v>
      </c>
      <c r="C175" s="126">
        <v>0</v>
      </c>
      <c r="D175" s="126">
        <v>0</v>
      </c>
      <c r="E175" s="127">
        <v>0</v>
      </c>
      <c r="F175" s="127">
        <v>0</v>
      </c>
      <c r="G175" s="127">
        <v>2316043.7199999802</v>
      </c>
      <c r="H175" s="127">
        <v>0</v>
      </c>
      <c r="I175" s="126">
        <v>2316043.7199999802</v>
      </c>
    </row>
    <row r="176" spans="1:9" s="1" customFormat="1" x14ac:dyDescent="0.25">
      <c r="A176" s="139" t="s">
        <v>200</v>
      </c>
      <c r="B176" s="126">
        <v>1278845.3299999901</v>
      </c>
      <c r="C176" s="126">
        <v>0</v>
      </c>
      <c r="D176" s="126">
        <v>0</v>
      </c>
      <c r="E176" s="127">
        <v>0</v>
      </c>
      <c r="F176" s="127">
        <v>0</v>
      </c>
      <c r="G176" s="127">
        <v>1278845.3299999901</v>
      </c>
      <c r="H176" s="127">
        <v>0</v>
      </c>
      <c r="I176" s="126">
        <v>1278845.3299999901</v>
      </c>
    </row>
    <row r="177" spans="1:9" s="1" customFormat="1" x14ac:dyDescent="0.25">
      <c r="A177" s="139" t="s">
        <v>201</v>
      </c>
      <c r="B177" s="126">
        <v>32630.29</v>
      </c>
      <c r="C177" s="126">
        <v>0</v>
      </c>
      <c r="D177" s="126">
        <v>0</v>
      </c>
      <c r="E177" s="127">
        <v>0</v>
      </c>
      <c r="F177" s="127">
        <v>0</v>
      </c>
      <c r="G177" s="127">
        <v>32630.29</v>
      </c>
      <c r="H177" s="127">
        <v>0</v>
      </c>
      <c r="I177" s="126">
        <v>32630.29</v>
      </c>
    </row>
    <row r="178" spans="1:9" s="1" customFormat="1" x14ac:dyDescent="0.25">
      <c r="A178" s="139" t="s">
        <v>202</v>
      </c>
      <c r="B178" s="126">
        <v>245052.11</v>
      </c>
      <c r="C178" s="126">
        <v>0</v>
      </c>
      <c r="D178" s="126">
        <v>0</v>
      </c>
      <c r="E178" s="127">
        <v>0</v>
      </c>
      <c r="F178" s="127">
        <v>0</v>
      </c>
      <c r="G178" s="127">
        <v>245052.11</v>
      </c>
      <c r="H178" s="127">
        <v>0</v>
      </c>
      <c r="I178" s="126">
        <v>245052.11</v>
      </c>
    </row>
    <row r="179" spans="1:9" s="1" customFormat="1" x14ac:dyDescent="0.25">
      <c r="A179" s="139" t="s">
        <v>203</v>
      </c>
      <c r="B179" s="126">
        <v>36518.47</v>
      </c>
      <c r="C179" s="126">
        <v>0</v>
      </c>
      <c r="D179" s="126">
        <v>0</v>
      </c>
      <c r="E179" s="127">
        <v>0</v>
      </c>
      <c r="F179" s="127">
        <v>0</v>
      </c>
      <c r="G179" s="127">
        <v>36518.47</v>
      </c>
      <c r="H179" s="127">
        <v>0</v>
      </c>
      <c r="I179" s="126">
        <v>36518.47</v>
      </c>
    </row>
    <row r="180" spans="1:9" s="1" customFormat="1" x14ac:dyDescent="0.25">
      <c r="A180" s="139" t="s">
        <v>204</v>
      </c>
      <c r="B180" s="126">
        <v>0</v>
      </c>
      <c r="C180" s="126">
        <v>0</v>
      </c>
      <c r="D180" s="126">
        <v>0</v>
      </c>
      <c r="E180" s="127">
        <v>0</v>
      </c>
      <c r="F180" s="127">
        <v>0</v>
      </c>
      <c r="G180" s="127">
        <v>0</v>
      </c>
      <c r="H180" s="127">
        <v>0</v>
      </c>
      <c r="I180" s="126">
        <v>0</v>
      </c>
    </row>
    <row r="181" spans="1:9" s="1" customFormat="1" x14ac:dyDescent="0.25">
      <c r="A181" s="139" t="s">
        <v>205</v>
      </c>
      <c r="B181" s="126">
        <v>0</v>
      </c>
      <c r="C181" s="126">
        <v>140935.44999999899</v>
      </c>
      <c r="D181" s="126">
        <v>0</v>
      </c>
      <c r="E181" s="127">
        <v>0</v>
      </c>
      <c r="F181" s="127">
        <v>0</v>
      </c>
      <c r="G181" s="127">
        <v>0</v>
      </c>
      <c r="H181" s="127">
        <v>140935.44999999899</v>
      </c>
      <c r="I181" s="126">
        <v>140935.44999999899</v>
      </c>
    </row>
    <row r="182" spans="1:9" s="1" customFormat="1" x14ac:dyDescent="0.25">
      <c r="A182" s="139" t="s">
        <v>206</v>
      </c>
      <c r="B182" s="126">
        <v>0</v>
      </c>
      <c r="C182" s="126">
        <v>101547.849999999</v>
      </c>
      <c r="D182" s="126">
        <v>0</v>
      </c>
      <c r="E182" s="127">
        <v>0</v>
      </c>
      <c r="F182" s="127">
        <v>0</v>
      </c>
      <c r="G182" s="127">
        <v>0</v>
      </c>
      <c r="H182" s="127">
        <v>101547.849999999</v>
      </c>
      <c r="I182" s="126">
        <v>101547.849999999</v>
      </c>
    </row>
    <row r="183" spans="1:9" s="1" customFormat="1" x14ac:dyDescent="0.25">
      <c r="A183" s="139" t="s">
        <v>207</v>
      </c>
      <c r="B183" s="126">
        <v>0</v>
      </c>
      <c r="C183" s="126">
        <v>1089968.20999999</v>
      </c>
      <c r="D183" s="126">
        <v>0</v>
      </c>
      <c r="E183" s="127">
        <v>0</v>
      </c>
      <c r="F183" s="127">
        <v>0</v>
      </c>
      <c r="G183" s="127">
        <v>0</v>
      </c>
      <c r="H183" s="127">
        <v>1089968.20999999</v>
      </c>
      <c r="I183" s="126">
        <v>1089968.20999999</v>
      </c>
    </row>
    <row r="184" spans="1:9" s="1" customFormat="1" x14ac:dyDescent="0.25">
      <c r="A184" s="139" t="s">
        <v>208</v>
      </c>
      <c r="B184" s="126">
        <v>0</v>
      </c>
      <c r="C184" s="126">
        <v>233174.65</v>
      </c>
      <c r="D184" s="126">
        <v>0</v>
      </c>
      <c r="E184" s="127">
        <v>0</v>
      </c>
      <c r="F184" s="127">
        <v>0</v>
      </c>
      <c r="G184" s="127">
        <v>0</v>
      </c>
      <c r="H184" s="127">
        <v>233174.65</v>
      </c>
      <c r="I184" s="126">
        <v>233174.65</v>
      </c>
    </row>
    <row r="185" spans="1:9" s="1" customFormat="1" x14ac:dyDescent="0.25">
      <c r="A185" s="139" t="s">
        <v>209</v>
      </c>
      <c r="B185" s="126">
        <v>0</v>
      </c>
      <c r="C185" s="126">
        <v>5854.38</v>
      </c>
      <c r="D185" s="126">
        <v>0</v>
      </c>
      <c r="E185" s="127">
        <v>0</v>
      </c>
      <c r="F185" s="127">
        <v>0</v>
      </c>
      <c r="G185" s="127">
        <v>0</v>
      </c>
      <c r="H185" s="127">
        <v>5854.38</v>
      </c>
      <c r="I185" s="126">
        <v>5854.38</v>
      </c>
    </row>
    <row r="186" spans="1:9" s="1" customFormat="1" x14ac:dyDescent="0.25">
      <c r="A186" s="139" t="s">
        <v>210</v>
      </c>
      <c r="B186" s="126">
        <v>0</v>
      </c>
      <c r="C186" s="126">
        <v>530031.25999999896</v>
      </c>
      <c r="D186" s="126">
        <v>0</v>
      </c>
      <c r="E186" s="127">
        <v>0</v>
      </c>
      <c r="F186" s="127">
        <v>0</v>
      </c>
      <c r="G186" s="127">
        <v>0</v>
      </c>
      <c r="H186" s="127">
        <v>530031.25999999896</v>
      </c>
      <c r="I186" s="126">
        <v>530031.25999999896</v>
      </c>
    </row>
    <row r="187" spans="1:9" s="1" customFormat="1" x14ac:dyDescent="0.25">
      <c r="A187" s="139" t="s">
        <v>211</v>
      </c>
      <c r="B187" s="126">
        <v>0</v>
      </c>
      <c r="C187" s="126">
        <v>517664.51</v>
      </c>
      <c r="D187" s="126">
        <v>0</v>
      </c>
      <c r="E187" s="127">
        <v>0</v>
      </c>
      <c r="F187" s="127">
        <v>0</v>
      </c>
      <c r="G187" s="127">
        <v>0</v>
      </c>
      <c r="H187" s="127">
        <v>517664.51</v>
      </c>
      <c r="I187" s="126">
        <v>517664.51</v>
      </c>
    </row>
    <row r="188" spans="1:9" s="1" customFormat="1" x14ac:dyDescent="0.25">
      <c r="A188" s="139" t="s">
        <v>212</v>
      </c>
      <c r="B188" s="126">
        <v>0</v>
      </c>
      <c r="C188" s="126">
        <v>239348.58</v>
      </c>
      <c r="D188" s="126">
        <v>0</v>
      </c>
      <c r="E188" s="127">
        <v>0</v>
      </c>
      <c r="F188" s="127">
        <v>0</v>
      </c>
      <c r="G188" s="127">
        <v>0</v>
      </c>
      <c r="H188" s="127">
        <v>239348.58</v>
      </c>
      <c r="I188" s="126">
        <v>239348.58</v>
      </c>
    </row>
    <row r="189" spans="1:9" s="1" customFormat="1" x14ac:dyDescent="0.25">
      <c r="A189" s="139" t="s">
        <v>213</v>
      </c>
      <c r="B189" s="126">
        <v>0</v>
      </c>
      <c r="C189" s="126">
        <v>11357.359999999901</v>
      </c>
      <c r="D189" s="126">
        <v>0</v>
      </c>
      <c r="E189" s="127">
        <v>0</v>
      </c>
      <c r="F189" s="127">
        <v>0</v>
      </c>
      <c r="G189" s="127">
        <v>0</v>
      </c>
      <c r="H189" s="127">
        <v>11357.359999999901</v>
      </c>
      <c r="I189" s="126">
        <v>11357.359999999901</v>
      </c>
    </row>
    <row r="190" spans="1:9" s="1" customFormat="1" x14ac:dyDescent="0.25">
      <c r="A190" s="139" t="s">
        <v>417</v>
      </c>
      <c r="B190" s="126">
        <v>0</v>
      </c>
      <c r="C190" s="126">
        <v>13475.33</v>
      </c>
      <c r="D190" s="126">
        <v>0</v>
      </c>
      <c r="E190" s="127">
        <v>0</v>
      </c>
      <c r="F190" s="127">
        <v>0</v>
      </c>
      <c r="G190" s="127">
        <v>0</v>
      </c>
      <c r="H190" s="127">
        <v>13475.33</v>
      </c>
      <c r="I190" s="126">
        <v>13475.33</v>
      </c>
    </row>
    <row r="191" spans="1:9" s="1" customFormat="1" x14ac:dyDescent="0.25">
      <c r="A191" s="139" t="s">
        <v>214</v>
      </c>
      <c r="B191" s="126">
        <v>0</v>
      </c>
      <c r="C191" s="126">
        <v>572530.09</v>
      </c>
      <c r="D191" s="126">
        <v>0</v>
      </c>
      <c r="E191" s="127">
        <v>0</v>
      </c>
      <c r="F191" s="127">
        <v>0</v>
      </c>
      <c r="G191" s="127">
        <v>0</v>
      </c>
      <c r="H191" s="127">
        <v>572530.09</v>
      </c>
      <c r="I191" s="126">
        <v>572530.09</v>
      </c>
    </row>
    <row r="192" spans="1:9" s="1" customFormat="1" x14ac:dyDescent="0.25">
      <c r="A192" s="139" t="s">
        <v>215</v>
      </c>
      <c r="B192" s="126">
        <v>0</v>
      </c>
      <c r="C192" s="126">
        <v>77574.759999999995</v>
      </c>
      <c r="D192" s="126">
        <v>0</v>
      </c>
      <c r="E192" s="127">
        <v>0</v>
      </c>
      <c r="F192" s="127">
        <v>0</v>
      </c>
      <c r="G192" s="127">
        <v>0</v>
      </c>
      <c r="H192" s="127">
        <v>77574.759999999995</v>
      </c>
      <c r="I192" s="126">
        <v>77574.759999999995</v>
      </c>
    </row>
    <row r="193" spans="1:9" s="1" customFormat="1" x14ac:dyDescent="0.25">
      <c r="A193" s="139" t="s">
        <v>216</v>
      </c>
      <c r="B193" s="126">
        <v>0</v>
      </c>
      <c r="C193" s="126">
        <v>49492.77</v>
      </c>
      <c r="D193" s="126">
        <v>0</v>
      </c>
      <c r="E193" s="127">
        <v>0</v>
      </c>
      <c r="F193" s="127">
        <v>0</v>
      </c>
      <c r="G193" s="127">
        <v>0</v>
      </c>
      <c r="H193" s="127">
        <v>49492.77</v>
      </c>
      <c r="I193" s="126">
        <v>49492.77</v>
      </c>
    </row>
    <row r="194" spans="1:9" s="1" customFormat="1" x14ac:dyDescent="0.25">
      <c r="A194" s="139" t="s">
        <v>217</v>
      </c>
      <c r="B194" s="126">
        <v>0</v>
      </c>
      <c r="C194" s="126">
        <v>305914.55</v>
      </c>
      <c r="D194" s="126">
        <v>0</v>
      </c>
      <c r="E194" s="127">
        <v>0</v>
      </c>
      <c r="F194" s="127">
        <v>0</v>
      </c>
      <c r="G194" s="127">
        <v>0</v>
      </c>
      <c r="H194" s="127">
        <v>305914.55</v>
      </c>
      <c r="I194" s="126">
        <v>305914.55</v>
      </c>
    </row>
    <row r="195" spans="1:9" s="1" customFormat="1" x14ac:dyDescent="0.25">
      <c r="A195" s="139" t="s">
        <v>218</v>
      </c>
      <c r="B195" s="126">
        <v>0</v>
      </c>
      <c r="C195" s="126">
        <v>65315.819999999898</v>
      </c>
      <c r="D195" s="126">
        <v>0</v>
      </c>
      <c r="E195" s="127">
        <v>0</v>
      </c>
      <c r="F195" s="127">
        <v>0</v>
      </c>
      <c r="G195" s="127">
        <v>0</v>
      </c>
      <c r="H195" s="127">
        <v>65315.819999999898</v>
      </c>
      <c r="I195" s="126">
        <v>65315.819999999898</v>
      </c>
    </row>
    <row r="196" spans="1:9" s="1" customFormat="1" x14ac:dyDescent="0.25">
      <c r="A196" s="140" t="s">
        <v>219</v>
      </c>
      <c r="B196" s="141">
        <v>0</v>
      </c>
      <c r="C196" s="141">
        <v>87375.64</v>
      </c>
      <c r="D196" s="141">
        <v>0</v>
      </c>
      <c r="E196" s="127">
        <v>0</v>
      </c>
      <c r="F196" s="127">
        <v>0</v>
      </c>
      <c r="G196" s="127">
        <v>0</v>
      </c>
      <c r="H196" s="127">
        <v>87375.64</v>
      </c>
      <c r="I196" s="141">
        <v>87375.64</v>
      </c>
    </row>
    <row r="197" spans="1:9" s="1" customFormat="1" x14ac:dyDescent="0.25">
      <c r="A197" s="139" t="s">
        <v>220</v>
      </c>
      <c r="B197" s="126">
        <v>5796184.55999998</v>
      </c>
      <c r="C197" s="126">
        <v>4041561.2099999902</v>
      </c>
      <c r="D197" s="126">
        <v>0</v>
      </c>
      <c r="E197" s="130">
        <v>0</v>
      </c>
      <c r="F197" s="130">
        <v>0</v>
      </c>
      <c r="G197" s="130">
        <v>5796184.55999998</v>
      </c>
      <c r="H197" s="130">
        <v>4041561.2099999902</v>
      </c>
      <c r="I197" s="126">
        <v>9837745.7699999698</v>
      </c>
    </row>
    <row r="198" spans="1:9" s="1" customFormat="1" x14ac:dyDescent="0.25">
      <c r="A198" s="138" t="s">
        <v>221</v>
      </c>
      <c r="B198" s="126"/>
      <c r="C198" s="126"/>
      <c r="D198" s="126"/>
      <c r="E198" s="131"/>
      <c r="F198" s="131"/>
      <c r="G198" s="131"/>
      <c r="H198" s="131"/>
      <c r="I198" s="126"/>
    </row>
    <row r="199" spans="1:9" s="1" customFormat="1" x14ac:dyDescent="0.25">
      <c r="A199" s="139" t="s">
        <v>222</v>
      </c>
      <c r="B199" s="126">
        <v>0</v>
      </c>
      <c r="C199" s="126">
        <v>0</v>
      </c>
      <c r="D199" s="126">
        <v>28302.28</v>
      </c>
      <c r="E199" s="127">
        <v>16466.266503999999</v>
      </c>
      <c r="F199" s="127">
        <v>11836.013496</v>
      </c>
      <c r="G199" s="127">
        <v>16466.266503999999</v>
      </c>
      <c r="H199" s="127">
        <v>11836.013496</v>
      </c>
      <c r="I199" s="126">
        <v>28302.28</v>
      </c>
    </row>
    <row r="200" spans="1:9" s="1" customFormat="1" x14ac:dyDescent="0.25">
      <c r="A200" s="139" t="s">
        <v>223</v>
      </c>
      <c r="B200" s="126">
        <v>773193.06</v>
      </c>
      <c r="C200" s="126">
        <v>575368.49999999895</v>
      </c>
      <c r="D200" s="126">
        <v>41717.849999999897</v>
      </c>
      <c r="E200" s="127">
        <v>25977.7051949999</v>
      </c>
      <c r="F200" s="127">
        <v>15740.1448049999</v>
      </c>
      <c r="G200" s="127">
        <v>799170.76519499999</v>
      </c>
      <c r="H200" s="127">
        <v>591108.644804999</v>
      </c>
      <c r="I200" s="126">
        <v>1390279.41</v>
      </c>
    </row>
    <row r="201" spans="1:9" s="1" customFormat="1" x14ac:dyDescent="0.25">
      <c r="A201" s="139" t="s">
        <v>224</v>
      </c>
      <c r="B201" s="126">
        <v>287217.40999999997</v>
      </c>
      <c r="C201" s="126">
        <v>124115.77999999899</v>
      </c>
      <c r="D201" s="126">
        <v>2691639.53</v>
      </c>
      <c r="E201" s="127">
        <v>1565995.87855399</v>
      </c>
      <c r="F201" s="127">
        <v>1125643.651446</v>
      </c>
      <c r="G201" s="127">
        <v>1853213.28855399</v>
      </c>
      <c r="H201" s="127">
        <v>1249759.431446</v>
      </c>
      <c r="I201" s="126">
        <v>3102972.71999999</v>
      </c>
    </row>
    <row r="202" spans="1:9" s="1" customFormat="1" x14ac:dyDescent="0.25">
      <c r="A202" s="139" t="s">
        <v>225</v>
      </c>
      <c r="B202" s="126">
        <v>1400719.42</v>
      </c>
      <c r="C202" s="126">
        <v>375058.48</v>
      </c>
      <c r="D202" s="126">
        <v>0</v>
      </c>
      <c r="E202" s="127">
        <v>0</v>
      </c>
      <c r="F202" s="127">
        <v>0</v>
      </c>
      <c r="G202" s="127">
        <v>1400719.42</v>
      </c>
      <c r="H202" s="127">
        <v>375058.48</v>
      </c>
      <c r="I202" s="126">
        <v>1775777.9</v>
      </c>
    </row>
    <row r="203" spans="1:9" s="1" customFormat="1" x14ac:dyDescent="0.25">
      <c r="A203" s="140" t="s">
        <v>226</v>
      </c>
      <c r="B203" s="141">
        <v>0</v>
      </c>
      <c r="C203" s="141">
        <v>0</v>
      </c>
      <c r="D203" s="141">
        <v>3945.47</v>
      </c>
      <c r="E203" s="127">
        <v>2295.4744459999902</v>
      </c>
      <c r="F203" s="127">
        <v>1649.9955540000001</v>
      </c>
      <c r="G203" s="127">
        <v>2295.4744459999902</v>
      </c>
      <c r="H203" s="127">
        <v>1649.9955540000001</v>
      </c>
      <c r="I203" s="141">
        <v>3945.47</v>
      </c>
    </row>
    <row r="204" spans="1:9" s="1" customFormat="1" x14ac:dyDescent="0.25">
      <c r="A204" s="139" t="s">
        <v>227</v>
      </c>
      <c r="B204" s="126">
        <v>2461129.89</v>
      </c>
      <c r="C204" s="126">
        <v>1074542.75999999</v>
      </c>
      <c r="D204" s="126">
        <v>2765605.13</v>
      </c>
      <c r="E204" s="130">
        <v>1610735.324699</v>
      </c>
      <c r="F204" s="130">
        <v>1154869.8053009999</v>
      </c>
      <c r="G204" s="130">
        <v>4071865.2146989899</v>
      </c>
      <c r="H204" s="130">
        <v>2229412.5653010001</v>
      </c>
      <c r="I204" s="126">
        <v>6301277.77999999</v>
      </c>
    </row>
    <row r="205" spans="1:9" s="1" customFormat="1" x14ac:dyDescent="0.25">
      <c r="A205" s="138" t="s">
        <v>228</v>
      </c>
      <c r="B205" s="126"/>
      <c r="C205" s="126"/>
      <c r="D205" s="126"/>
      <c r="E205" s="131"/>
      <c r="F205" s="131"/>
      <c r="G205" s="131"/>
      <c r="H205" s="131"/>
      <c r="I205" s="126"/>
    </row>
    <row r="206" spans="1:9" s="1" customFormat="1" x14ac:dyDescent="0.25">
      <c r="A206" s="139" t="s">
        <v>229</v>
      </c>
      <c r="B206" s="126">
        <v>1302563.5799999901</v>
      </c>
      <c r="C206" s="126">
        <v>354998.14</v>
      </c>
      <c r="D206" s="126">
        <v>137890.11999999901</v>
      </c>
      <c r="E206" s="127">
        <v>80224.471815999903</v>
      </c>
      <c r="F206" s="127">
        <v>57665.648183999903</v>
      </c>
      <c r="G206" s="127">
        <v>1382788.0518159999</v>
      </c>
      <c r="H206" s="127">
        <v>412663.788184</v>
      </c>
      <c r="I206" s="126">
        <v>1795451.8399999901</v>
      </c>
    </row>
    <row r="207" spans="1:9" s="1" customFormat="1" x14ac:dyDescent="0.25">
      <c r="A207" s="139" t="s">
        <v>230</v>
      </c>
      <c r="B207" s="126">
        <v>38237.89</v>
      </c>
      <c r="C207" s="126">
        <v>750.85</v>
      </c>
      <c r="D207" s="126">
        <v>100304.219999999</v>
      </c>
      <c r="E207" s="127">
        <v>58356.995195999902</v>
      </c>
      <c r="F207" s="127">
        <v>41947.224803999998</v>
      </c>
      <c r="G207" s="127">
        <v>96594.885195999901</v>
      </c>
      <c r="H207" s="127">
        <v>42698.074803999902</v>
      </c>
      <c r="I207" s="126">
        <v>139292.96</v>
      </c>
    </row>
    <row r="208" spans="1:9" s="1" customFormat="1" x14ac:dyDescent="0.25">
      <c r="A208" s="139" t="s">
        <v>231</v>
      </c>
      <c r="B208" s="126">
        <v>0</v>
      </c>
      <c r="C208" s="126">
        <v>0</v>
      </c>
      <c r="D208" s="126">
        <v>14140.07</v>
      </c>
      <c r="E208" s="127">
        <v>8226.6927259999993</v>
      </c>
      <c r="F208" s="127">
        <v>5913.3772740000004</v>
      </c>
      <c r="G208" s="127">
        <v>8226.6927259999993</v>
      </c>
      <c r="H208" s="127">
        <v>5913.3772740000004</v>
      </c>
      <c r="I208" s="126">
        <v>14140.07</v>
      </c>
    </row>
    <row r="209" spans="1:9" s="1" customFormat="1" x14ac:dyDescent="0.25">
      <c r="A209" s="139" t="s">
        <v>232</v>
      </c>
      <c r="B209" s="126">
        <v>0</v>
      </c>
      <c r="C209" s="126">
        <v>0</v>
      </c>
      <c r="D209" s="126">
        <v>0</v>
      </c>
      <c r="E209" s="127">
        <v>0</v>
      </c>
      <c r="F209" s="127">
        <v>0</v>
      </c>
      <c r="G209" s="127">
        <v>0</v>
      </c>
      <c r="H209" s="127">
        <v>0</v>
      </c>
      <c r="I209" s="126">
        <v>0</v>
      </c>
    </row>
    <row r="210" spans="1:9" s="1" customFormat="1" x14ac:dyDescent="0.25">
      <c r="A210" s="139" t="s">
        <v>233</v>
      </c>
      <c r="B210" s="126">
        <v>39673.86</v>
      </c>
      <c r="C210" s="126">
        <v>79.95</v>
      </c>
      <c r="D210" s="126">
        <v>0</v>
      </c>
      <c r="E210" s="127">
        <v>0</v>
      </c>
      <c r="F210" s="127">
        <v>0</v>
      </c>
      <c r="G210" s="127">
        <v>39673.86</v>
      </c>
      <c r="H210" s="127">
        <v>79.95</v>
      </c>
      <c r="I210" s="126">
        <v>39753.81</v>
      </c>
    </row>
    <row r="211" spans="1:9" s="1" customFormat="1" x14ac:dyDescent="0.25">
      <c r="A211" s="139" t="s">
        <v>234</v>
      </c>
      <c r="B211" s="126">
        <v>0</v>
      </c>
      <c r="C211" s="126">
        <v>0</v>
      </c>
      <c r="D211" s="126">
        <v>0</v>
      </c>
      <c r="E211" s="127">
        <v>0</v>
      </c>
      <c r="F211" s="127">
        <v>0</v>
      </c>
      <c r="G211" s="127">
        <v>0</v>
      </c>
      <c r="H211" s="127">
        <v>0</v>
      </c>
      <c r="I211" s="126">
        <v>0</v>
      </c>
    </row>
    <row r="212" spans="1:9" s="1" customFormat="1" x14ac:dyDescent="0.25">
      <c r="A212" s="140" t="s">
        <v>235</v>
      </c>
      <c r="B212" s="141">
        <v>0</v>
      </c>
      <c r="C212" s="141">
        <v>0</v>
      </c>
      <c r="D212" s="141">
        <v>0</v>
      </c>
      <c r="E212" s="127">
        <v>0</v>
      </c>
      <c r="F212" s="127">
        <v>0</v>
      </c>
      <c r="G212" s="127">
        <v>0</v>
      </c>
      <c r="H212" s="127">
        <v>0</v>
      </c>
      <c r="I212" s="141">
        <v>0</v>
      </c>
    </row>
    <row r="213" spans="1:9" s="1" customFormat="1" x14ac:dyDescent="0.25">
      <c r="A213" s="139" t="s">
        <v>236</v>
      </c>
      <c r="B213" s="126">
        <v>1380475.3299999901</v>
      </c>
      <c r="C213" s="126">
        <v>355828.94</v>
      </c>
      <c r="D213" s="126">
        <v>252334.40999999901</v>
      </c>
      <c r="E213" s="130">
        <v>146808.15973799999</v>
      </c>
      <c r="F213" s="130">
        <v>105526.250261999</v>
      </c>
      <c r="G213" s="130">
        <v>1527283.4897380001</v>
      </c>
      <c r="H213" s="130">
        <v>461355.19026200002</v>
      </c>
      <c r="I213" s="126">
        <v>1988638.68</v>
      </c>
    </row>
    <row r="214" spans="1:9" s="1" customFormat="1" x14ac:dyDescent="0.25">
      <c r="A214" s="138" t="s">
        <v>237</v>
      </c>
      <c r="B214" s="126"/>
      <c r="C214" s="126"/>
      <c r="D214" s="126"/>
      <c r="E214" s="131"/>
      <c r="F214" s="131"/>
      <c r="G214" s="131"/>
      <c r="H214" s="131"/>
      <c r="I214" s="126"/>
    </row>
    <row r="215" spans="1:9" s="1" customFormat="1" x14ac:dyDescent="0.25">
      <c r="A215" s="140" t="s">
        <v>238</v>
      </c>
      <c r="B215" s="141">
        <v>7825372.5899999999</v>
      </c>
      <c r="C215" s="141">
        <v>688646.91</v>
      </c>
      <c r="D215" s="141">
        <v>0</v>
      </c>
      <c r="E215" s="127">
        <v>0</v>
      </c>
      <c r="F215" s="127">
        <v>0</v>
      </c>
      <c r="G215" s="127">
        <v>7825372.5899999999</v>
      </c>
      <c r="H215" s="127">
        <v>688646.91</v>
      </c>
      <c r="I215" s="141">
        <v>8514019.5</v>
      </c>
    </row>
    <row r="216" spans="1:9" s="1" customFormat="1" x14ac:dyDescent="0.25">
      <c r="A216" s="139" t="s">
        <v>239</v>
      </c>
      <c r="B216" s="126">
        <v>7825372.5899999999</v>
      </c>
      <c r="C216" s="126">
        <v>688646.91</v>
      </c>
      <c r="D216" s="126">
        <v>0</v>
      </c>
      <c r="E216" s="130">
        <v>0</v>
      </c>
      <c r="F216" s="130">
        <v>0</v>
      </c>
      <c r="G216" s="130">
        <v>7825372.5899999999</v>
      </c>
      <c r="H216" s="130">
        <v>688646.91</v>
      </c>
      <c r="I216" s="126">
        <v>8514019.5</v>
      </c>
    </row>
    <row r="217" spans="1:9" s="1" customFormat="1" x14ac:dyDescent="0.25">
      <c r="A217" s="138" t="s">
        <v>240</v>
      </c>
      <c r="B217" s="126"/>
      <c r="C217" s="126"/>
      <c r="D217" s="126"/>
      <c r="E217" s="131"/>
      <c r="F217" s="131"/>
      <c r="G217" s="131"/>
      <c r="H217" s="131"/>
      <c r="I217" s="126"/>
    </row>
    <row r="218" spans="1:9" s="1" customFormat="1" x14ac:dyDescent="0.25">
      <c r="A218" s="139" t="s">
        <v>241</v>
      </c>
      <c r="B218" s="126">
        <v>274810.28999999998</v>
      </c>
      <c r="C218" s="126">
        <v>140020.54999999999</v>
      </c>
      <c r="D218" s="126">
        <v>3261548.78</v>
      </c>
      <c r="E218" s="127">
        <v>2235791.68868999</v>
      </c>
      <c r="F218" s="127">
        <v>1025757.09130999</v>
      </c>
      <c r="G218" s="127">
        <v>2510601.9786899998</v>
      </c>
      <c r="H218" s="127">
        <v>1165777.6413099901</v>
      </c>
      <c r="I218" s="126">
        <v>3676379.6199999899</v>
      </c>
    </row>
    <row r="219" spans="1:9" s="1" customFormat="1" x14ac:dyDescent="0.25">
      <c r="A219" s="139" t="s">
        <v>242</v>
      </c>
      <c r="B219" s="126">
        <v>24002.749999999902</v>
      </c>
      <c r="C219" s="126">
        <v>47255.17</v>
      </c>
      <c r="D219" s="126">
        <v>-152631.72999999899</v>
      </c>
      <c r="E219" s="127">
        <v>-104629.050914999</v>
      </c>
      <c r="F219" s="127">
        <v>-48002.679084999902</v>
      </c>
      <c r="G219" s="127">
        <v>-80626.300914999898</v>
      </c>
      <c r="H219" s="127">
        <v>-747.50908499996103</v>
      </c>
      <c r="I219" s="126">
        <v>-81373.809999999794</v>
      </c>
    </row>
    <row r="220" spans="1:9" s="1" customFormat="1" x14ac:dyDescent="0.25">
      <c r="A220" s="139" t="s">
        <v>243</v>
      </c>
      <c r="B220" s="126">
        <v>0</v>
      </c>
      <c r="C220" s="126">
        <v>0</v>
      </c>
      <c r="D220" s="126">
        <v>-22727.41</v>
      </c>
      <c r="E220" s="127">
        <v>-15579.639555</v>
      </c>
      <c r="F220" s="127">
        <v>-7147.7704450000001</v>
      </c>
      <c r="G220" s="127">
        <v>-15579.639555</v>
      </c>
      <c r="H220" s="127">
        <v>-7147.7704450000001</v>
      </c>
      <c r="I220" s="126">
        <v>-22727.41</v>
      </c>
    </row>
    <row r="221" spans="1:9" s="1" customFormat="1" x14ac:dyDescent="0.25">
      <c r="A221" s="139" t="s">
        <v>244</v>
      </c>
      <c r="B221" s="126">
        <v>44260.52</v>
      </c>
      <c r="C221" s="126">
        <v>16294.4299999999</v>
      </c>
      <c r="D221" s="126">
        <v>613959.93000000005</v>
      </c>
      <c r="E221" s="127">
        <v>420869.532015</v>
      </c>
      <c r="F221" s="127">
        <v>193090.39798499999</v>
      </c>
      <c r="G221" s="127">
        <v>465130.05201500002</v>
      </c>
      <c r="H221" s="127">
        <v>209384.82798500001</v>
      </c>
      <c r="I221" s="126">
        <v>674514.88</v>
      </c>
    </row>
    <row r="222" spans="1:9" s="1" customFormat="1" x14ac:dyDescent="0.25">
      <c r="A222" s="139" t="s">
        <v>245</v>
      </c>
      <c r="B222" s="126">
        <v>390334.64</v>
      </c>
      <c r="C222" s="126">
        <v>33178.32</v>
      </c>
      <c r="D222" s="126">
        <v>26840.699999999899</v>
      </c>
      <c r="E222" s="127">
        <v>16370.1429299999</v>
      </c>
      <c r="F222" s="127">
        <v>10470.557069999901</v>
      </c>
      <c r="G222" s="127">
        <v>406704.78292999999</v>
      </c>
      <c r="H222" s="127">
        <v>43648.877070000002</v>
      </c>
      <c r="I222" s="126">
        <v>450353.66</v>
      </c>
    </row>
    <row r="223" spans="1:9" s="1" customFormat="1" x14ac:dyDescent="0.25">
      <c r="A223" s="139" t="s">
        <v>246</v>
      </c>
      <c r="B223" s="126">
        <v>10571.0199999999</v>
      </c>
      <c r="C223" s="126">
        <v>8258.31</v>
      </c>
      <c r="D223" s="126">
        <v>409383.87</v>
      </c>
      <c r="E223" s="127">
        <v>238179.53556599899</v>
      </c>
      <c r="F223" s="127">
        <v>171204.33443399999</v>
      </c>
      <c r="G223" s="127">
        <v>248750.55556599901</v>
      </c>
      <c r="H223" s="127">
        <v>179462.64443399999</v>
      </c>
      <c r="I223" s="126">
        <v>428213.19999999902</v>
      </c>
    </row>
    <row r="224" spans="1:9" s="1" customFormat="1" x14ac:dyDescent="0.25">
      <c r="A224" s="139" t="s">
        <v>247</v>
      </c>
      <c r="B224" s="126">
        <v>2010765.05999999</v>
      </c>
      <c r="C224" s="126">
        <v>941621.29</v>
      </c>
      <c r="D224" s="126">
        <v>779134.549999999</v>
      </c>
      <c r="E224" s="127">
        <v>542199.73334499996</v>
      </c>
      <c r="F224" s="127">
        <v>236934.81665499901</v>
      </c>
      <c r="G224" s="127">
        <v>2552964.7933449899</v>
      </c>
      <c r="H224" s="127">
        <v>1178556.106655</v>
      </c>
      <c r="I224" s="126">
        <v>3731520.8999999901</v>
      </c>
    </row>
    <row r="225" spans="1:9" s="1" customFormat="1" x14ac:dyDescent="0.25">
      <c r="A225" s="139" t="s">
        <v>248</v>
      </c>
      <c r="B225" s="126">
        <v>530740.29</v>
      </c>
      <c r="C225" s="126">
        <v>160089</v>
      </c>
      <c r="D225" s="126">
        <v>7204.9</v>
      </c>
      <c r="E225" s="127">
        <v>4938.9589500000002</v>
      </c>
      <c r="F225" s="127">
        <v>2265.9410499999999</v>
      </c>
      <c r="G225" s="127">
        <v>535679.24895000004</v>
      </c>
      <c r="H225" s="127">
        <v>162354.94104999999</v>
      </c>
      <c r="I225" s="126">
        <v>698034.19</v>
      </c>
    </row>
    <row r="226" spans="1:9" s="1" customFormat="1" x14ac:dyDescent="0.25">
      <c r="A226" s="139" t="s">
        <v>249</v>
      </c>
      <c r="B226" s="126">
        <v>0</v>
      </c>
      <c r="C226" s="126">
        <v>0</v>
      </c>
      <c r="D226" s="126">
        <v>12953.46</v>
      </c>
      <c r="E226" s="127">
        <v>8879.5968300000004</v>
      </c>
      <c r="F226" s="127">
        <v>4073.8631700000001</v>
      </c>
      <c r="G226" s="127">
        <v>8879.5968300000004</v>
      </c>
      <c r="H226" s="127">
        <v>4073.8631700000001</v>
      </c>
      <c r="I226" s="126">
        <v>12953.46</v>
      </c>
    </row>
    <row r="227" spans="1:9" s="1" customFormat="1" x14ac:dyDescent="0.25">
      <c r="A227" s="139" t="s">
        <v>250</v>
      </c>
      <c r="B227" s="126">
        <v>243900.52</v>
      </c>
      <c r="C227" s="126">
        <v>43122.53</v>
      </c>
      <c r="D227" s="126">
        <v>96920.81</v>
      </c>
      <c r="E227" s="127">
        <v>66439.215255000003</v>
      </c>
      <c r="F227" s="127">
        <v>30481.594744999999</v>
      </c>
      <c r="G227" s="127">
        <v>310339.73525500001</v>
      </c>
      <c r="H227" s="127">
        <v>73604.124744999994</v>
      </c>
      <c r="I227" s="126">
        <v>383943.86</v>
      </c>
    </row>
    <row r="228" spans="1:9" s="1" customFormat="1" x14ac:dyDescent="0.25">
      <c r="A228" s="139" t="s">
        <v>251</v>
      </c>
      <c r="B228" s="126">
        <v>17601</v>
      </c>
      <c r="C228" s="126">
        <v>0</v>
      </c>
      <c r="D228" s="126">
        <v>1044476.35</v>
      </c>
      <c r="E228" s="127">
        <v>715988.53792499995</v>
      </c>
      <c r="F228" s="127">
        <v>328487.81207500002</v>
      </c>
      <c r="G228" s="127">
        <v>733589.53792499995</v>
      </c>
      <c r="H228" s="127">
        <v>328487.81207500002</v>
      </c>
      <c r="I228" s="126">
        <v>1062077.3500000001</v>
      </c>
    </row>
    <row r="229" spans="1:9" s="1" customFormat="1" x14ac:dyDescent="0.25">
      <c r="A229" s="139" t="s">
        <v>252</v>
      </c>
      <c r="B229" s="126">
        <v>0</v>
      </c>
      <c r="C229" s="126">
        <v>58887.6</v>
      </c>
      <c r="D229" s="126">
        <v>0</v>
      </c>
      <c r="E229" s="127">
        <v>0</v>
      </c>
      <c r="F229" s="127">
        <v>0</v>
      </c>
      <c r="G229" s="127">
        <v>0</v>
      </c>
      <c r="H229" s="127">
        <v>58887.6</v>
      </c>
      <c r="I229" s="126">
        <v>58887.6</v>
      </c>
    </row>
    <row r="230" spans="1:9" s="1" customFormat="1" x14ac:dyDescent="0.25">
      <c r="A230" s="140" t="s">
        <v>253</v>
      </c>
      <c r="B230" s="126">
        <v>25585.03</v>
      </c>
      <c r="C230" s="126">
        <v>0</v>
      </c>
      <c r="D230" s="126">
        <v>1344074.24999999</v>
      </c>
      <c r="E230" s="127">
        <v>921362.89837499894</v>
      </c>
      <c r="F230" s="127">
        <v>422711.35162499902</v>
      </c>
      <c r="G230" s="127">
        <v>946947.92837499897</v>
      </c>
      <c r="H230" s="127">
        <v>422711.35162499902</v>
      </c>
      <c r="I230" s="126">
        <v>1369659.27999999</v>
      </c>
    </row>
    <row r="231" spans="1:9" s="1" customFormat="1" x14ac:dyDescent="0.25">
      <c r="A231" s="148" t="s">
        <v>254</v>
      </c>
      <c r="B231" s="149">
        <v>3572571.1199999899</v>
      </c>
      <c r="C231" s="149">
        <v>1448727.2</v>
      </c>
      <c r="D231" s="149">
        <v>7421138.46</v>
      </c>
      <c r="E231" s="130">
        <v>5050811.1494110003</v>
      </c>
      <c r="F231" s="130">
        <v>2370327.3105890001</v>
      </c>
      <c r="G231" s="130">
        <v>8623382.2694109995</v>
      </c>
      <c r="H231" s="130">
        <v>3819054.5105889998</v>
      </c>
      <c r="I231" s="149">
        <v>12442436.779999999</v>
      </c>
    </row>
    <row r="232" spans="1:9" s="1" customFormat="1" ht="15.75" thickBot="1" x14ac:dyDescent="0.3">
      <c r="A232" s="150" t="s">
        <v>255</v>
      </c>
      <c r="B232" s="151">
        <v>32580904.429999899</v>
      </c>
      <c r="C232" s="151">
        <v>7799567.3700000001</v>
      </c>
      <c r="D232" s="151">
        <v>10439078</v>
      </c>
      <c r="E232" s="130">
        <v>6808354.6338480003</v>
      </c>
      <c r="F232" s="130">
        <v>3630723.3661519899</v>
      </c>
      <c r="G232" s="130">
        <v>39389259.063847899</v>
      </c>
      <c r="H232" s="130">
        <v>11430290.736152001</v>
      </c>
      <c r="I232" s="151">
        <v>50819549.7999999</v>
      </c>
    </row>
    <row r="233" spans="1:9" s="1" customFormat="1" ht="15.75" thickTop="1" x14ac:dyDescent="0.25">
      <c r="A233" s="139"/>
      <c r="B233" s="152"/>
      <c r="C233" s="152"/>
      <c r="D233" s="152"/>
      <c r="E233" s="153"/>
      <c r="F233" s="153"/>
      <c r="G233" s="153"/>
      <c r="H233" s="153"/>
      <c r="I233" s="152"/>
    </row>
    <row r="234" spans="1:9" s="1" customFormat="1" x14ac:dyDescent="0.25">
      <c r="A234" s="139" t="s">
        <v>256</v>
      </c>
      <c r="B234" s="126"/>
      <c r="C234" s="126"/>
      <c r="D234" s="126"/>
      <c r="E234" s="131"/>
      <c r="F234" s="131"/>
      <c r="G234" s="131"/>
      <c r="H234" s="131"/>
      <c r="I234" s="126"/>
    </row>
    <row r="235" spans="1:9" s="1" customFormat="1" x14ac:dyDescent="0.25">
      <c r="A235" s="138" t="s">
        <v>257</v>
      </c>
      <c r="B235" s="126"/>
      <c r="C235" s="126"/>
      <c r="D235" s="126"/>
      <c r="E235" s="131"/>
      <c r="F235" s="131"/>
      <c r="G235" s="131"/>
      <c r="H235" s="131"/>
      <c r="I235" s="126"/>
    </row>
    <row r="236" spans="1:9" s="1" customFormat="1" x14ac:dyDescent="0.25">
      <c r="A236" s="139" t="s">
        <v>258</v>
      </c>
      <c r="B236" s="126">
        <v>20609843.48</v>
      </c>
      <c r="C236" s="126">
        <v>9310933.0600000005</v>
      </c>
      <c r="D236" s="126">
        <v>1735176.22</v>
      </c>
      <c r="E236" s="127">
        <v>1189463.2988100001</v>
      </c>
      <c r="F236" s="127">
        <v>545712.92119000002</v>
      </c>
      <c r="G236" s="127">
        <v>21799306.778809998</v>
      </c>
      <c r="H236" s="127">
        <v>9856645.9811899997</v>
      </c>
      <c r="I236" s="126">
        <v>31655952.760000002</v>
      </c>
    </row>
    <row r="237" spans="1:9" s="1" customFormat="1" x14ac:dyDescent="0.25">
      <c r="A237" s="140" t="s">
        <v>259</v>
      </c>
      <c r="B237" s="141">
        <v>175681.66</v>
      </c>
      <c r="C237" s="141">
        <v>12773.59</v>
      </c>
      <c r="D237" s="141">
        <v>15388.83</v>
      </c>
      <c r="E237" s="127">
        <v>10549.042965000001</v>
      </c>
      <c r="F237" s="127">
        <v>4839.7870350000003</v>
      </c>
      <c r="G237" s="127">
        <v>186230.702965</v>
      </c>
      <c r="H237" s="127">
        <v>17613.377035000001</v>
      </c>
      <c r="I237" s="141">
        <v>203844.08</v>
      </c>
    </row>
    <row r="238" spans="1:9" s="1" customFormat="1" x14ac:dyDescent="0.25">
      <c r="A238" s="139" t="s">
        <v>260</v>
      </c>
      <c r="B238" s="152">
        <v>20785525.140000001</v>
      </c>
      <c r="C238" s="152">
        <v>9323706.6500000004</v>
      </c>
      <c r="D238" s="152">
        <v>1750565.05</v>
      </c>
      <c r="E238" s="130">
        <v>1200012.3417750001</v>
      </c>
      <c r="F238" s="130">
        <v>550552.70822499995</v>
      </c>
      <c r="G238" s="130">
        <v>21985537.481775001</v>
      </c>
      <c r="H238" s="130">
        <v>9874259.3582249992</v>
      </c>
      <c r="I238" s="152">
        <v>31859796.84</v>
      </c>
    </row>
    <row r="239" spans="1:9" s="1" customFormat="1" x14ac:dyDescent="0.25">
      <c r="A239" s="138" t="s">
        <v>261</v>
      </c>
      <c r="B239" s="126"/>
      <c r="C239" s="126"/>
      <c r="D239" s="126"/>
      <c r="E239" s="131"/>
      <c r="F239" s="131"/>
      <c r="G239" s="131"/>
      <c r="H239" s="131"/>
      <c r="I239" s="126"/>
    </row>
    <row r="240" spans="1:9" s="1" customFormat="1" x14ac:dyDescent="0.25">
      <c r="A240" s="139" t="s">
        <v>262</v>
      </c>
      <c r="B240" s="126">
        <v>775802.95</v>
      </c>
      <c r="C240" s="126">
        <v>137978.43</v>
      </c>
      <c r="D240" s="126">
        <v>2341827.38</v>
      </c>
      <c r="E240" s="127">
        <v>1605322.6689899999</v>
      </c>
      <c r="F240" s="127">
        <v>736504.71100999997</v>
      </c>
      <c r="G240" s="127">
        <v>2381125.6189899999</v>
      </c>
      <c r="H240" s="127">
        <v>874483.14100999897</v>
      </c>
      <c r="I240" s="126">
        <v>3255608.76</v>
      </c>
    </row>
    <row r="241" spans="1:9" s="1" customFormat="1" x14ac:dyDescent="0.25">
      <c r="A241" s="147" t="s">
        <v>263</v>
      </c>
      <c r="B241" s="126">
        <v>1156428.6000000001</v>
      </c>
      <c r="C241" s="126">
        <v>0</v>
      </c>
      <c r="D241" s="126">
        <v>0</v>
      </c>
      <c r="E241" s="127">
        <v>0</v>
      </c>
      <c r="F241" s="127">
        <v>0</v>
      </c>
      <c r="G241" s="127">
        <v>1156428.6000000001</v>
      </c>
      <c r="H241" s="127">
        <v>0</v>
      </c>
      <c r="I241" s="126">
        <v>1156428.6000000001</v>
      </c>
    </row>
    <row r="242" spans="1:9" s="1" customFormat="1" x14ac:dyDescent="0.25">
      <c r="A242" s="140" t="s">
        <v>264</v>
      </c>
      <c r="B242" s="141">
        <v>192819.3</v>
      </c>
      <c r="C242" s="141">
        <v>1978.66</v>
      </c>
      <c r="D242" s="141">
        <v>1083.68</v>
      </c>
      <c r="E242" s="127">
        <v>742.86264000000006</v>
      </c>
      <c r="F242" s="127">
        <v>340.81736000000001</v>
      </c>
      <c r="G242" s="127">
        <v>193562.16264</v>
      </c>
      <c r="H242" s="127">
        <v>2319.4773599999999</v>
      </c>
      <c r="I242" s="141">
        <v>195881.639999999</v>
      </c>
    </row>
    <row r="243" spans="1:9" s="1" customFormat="1" x14ac:dyDescent="0.25">
      <c r="A243" s="139" t="s">
        <v>265</v>
      </c>
      <c r="B243" s="126">
        <v>2125050.85</v>
      </c>
      <c r="C243" s="126">
        <v>139957.09</v>
      </c>
      <c r="D243" s="126">
        <v>2342911.06</v>
      </c>
      <c r="E243" s="130">
        <v>1606065.5316299901</v>
      </c>
      <c r="F243" s="130">
        <v>736845.52836999996</v>
      </c>
      <c r="G243" s="130">
        <v>3731116.3816299899</v>
      </c>
      <c r="H243" s="130">
        <v>876802.61836999899</v>
      </c>
      <c r="I243" s="126">
        <v>4607919</v>
      </c>
    </row>
    <row r="244" spans="1:9" s="1" customFormat="1" x14ac:dyDescent="0.25">
      <c r="A244" s="138" t="s">
        <v>266</v>
      </c>
      <c r="B244" s="126"/>
      <c r="C244" s="126"/>
      <c r="D244" s="126"/>
      <c r="E244" s="131"/>
      <c r="F244" s="131"/>
      <c r="G244" s="131"/>
      <c r="H244" s="131"/>
      <c r="I244" s="126"/>
    </row>
    <row r="245" spans="1:9" s="1" customFormat="1" x14ac:dyDescent="0.25">
      <c r="A245" s="140" t="s">
        <v>267</v>
      </c>
      <c r="B245" s="141">
        <v>1717072.18</v>
      </c>
      <c r="C245" s="141">
        <v>0</v>
      </c>
      <c r="D245" s="141">
        <v>0</v>
      </c>
      <c r="E245" s="127">
        <v>0</v>
      </c>
      <c r="F245" s="127">
        <v>0</v>
      </c>
      <c r="G245" s="127">
        <v>1717072.18</v>
      </c>
      <c r="H245" s="127">
        <v>0</v>
      </c>
      <c r="I245" s="141">
        <v>1717072.18</v>
      </c>
    </row>
    <row r="246" spans="1:9" s="1" customFormat="1" x14ac:dyDescent="0.25">
      <c r="A246" s="139" t="s">
        <v>268</v>
      </c>
      <c r="B246" s="126">
        <v>1717072.18</v>
      </c>
      <c r="C246" s="126">
        <v>0</v>
      </c>
      <c r="D246" s="126">
        <v>0</v>
      </c>
      <c r="E246" s="130">
        <v>0</v>
      </c>
      <c r="F246" s="130">
        <v>0</v>
      </c>
      <c r="G246" s="130">
        <v>1717072.18</v>
      </c>
      <c r="H246" s="130">
        <v>0</v>
      </c>
      <c r="I246" s="126">
        <v>1717072.18</v>
      </c>
    </row>
    <row r="247" spans="1:9" s="1" customFormat="1" x14ac:dyDescent="0.25">
      <c r="A247" s="138" t="s">
        <v>269</v>
      </c>
      <c r="B247" s="126"/>
      <c r="C247" s="126"/>
      <c r="D247" s="126"/>
      <c r="E247" s="131"/>
      <c r="F247" s="131"/>
      <c r="G247" s="131"/>
      <c r="H247" s="131"/>
      <c r="I247" s="126"/>
    </row>
    <row r="248" spans="1:9" s="1" customFormat="1" x14ac:dyDescent="0.25">
      <c r="A248" s="139" t="s">
        <v>270</v>
      </c>
      <c r="B248" s="126">
        <v>4005109</v>
      </c>
      <c r="C248" s="126">
        <v>0</v>
      </c>
      <c r="D248" s="126">
        <v>0</v>
      </c>
      <c r="E248" s="127">
        <v>0</v>
      </c>
      <c r="F248" s="127">
        <v>0</v>
      </c>
      <c r="G248" s="127">
        <v>4005109</v>
      </c>
      <c r="H248" s="127">
        <v>0</v>
      </c>
      <c r="I248" s="126">
        <v>4005109</v>
      </c>
    </row>
    <row r="249" spans="1:9" s="1" customFormat="1" x14ac:dyDescent="0.25">
      <c r="A249" s="139" t="s">
        <v>271</v>
      </c>
      <c r="B249" s="126">
        <v>-3675433.24</v>
      </c>
      <c r="C249" s="126">
        <v>0</v>
      </c>
      <c r="D249" s="126">
        <v>0</v>
      </c>
      <c r="E249" s="127">
        <v>0</v>
      </c>
      <c r="F249" s="127">
        <v>0</v>
      </c>
      <c r="G249" s="127">
        <v>-3675433.24</v>
      </c>
      <c r="H249" s="127">
        <v>0</v>
      </c>
      <c r="I249" s="126">
        <v>-3675433.24</v>
      </c>
    </row>
    <row r="250" spans="1:9" s="1" customFormat="1" x14ac:dyDescent="0.25">
      <c r="A250" s="139" t="s">
        <v>272</v>
      </c>
      <c r="B250" s="126">
        <v>-52750.64</v>
      </c>
      <c r="C250" s="126">
        <v>-5154.09</v>
      </c>
      <c r="D250" s="126">
        <v>0</v>
      </c>
      <c r="E250" s="127">
        <v>0</v>
      </c>
      <c r="F250" s="127">
        <v>0</v>
      </c>
      <c r="G250" s="127">
        <v>-52750.64</v>
      </c>
      <c r="H250" s="127">
        <v>-5154.09</v>
      </c>
      <c r="I250" s="126">
        <v>-57904.729999999901</v>
      </c>
    </row>
    <row r="251" spans="1:9" s="1" customFormat="1" x14ac:dyDescent="0.25">
      <c r="A251" s="139" t="s">
        <v>273</v>
      </c>
      <c r="B251" s="126">
        <v>11054.05</v>
      </c>
      <c r="C251" s="126">
        <v>1373.24</v>
      </c>
      <c r="D251" s="126">
        <v>0</v>
      </c>
      <c r="E251" s="127">
        <v>0</v>
      </c>
      <c r="F251" s="127">
        <v>0</v>
      </c>
      <c r="G251" s="127">
        <v>11054.05</v>
      </c>
      <c r="H251" s="127">
        <v>1373.24</v>
      </c>
      <c r="I251" s="126">
        <v>12427.289999999901</v>
      </c>
    </row>
    <row r="252" spans="1:9" s="1" customFormat="1" x14ac:dyDescent="0.25">
      <c r="A252" s="139" t="s">
        <v>274</v>
      </c>
      <c r="B252" s="126">
        <v>-2185.4499999999998</v>
      </c>
      <c r="C252" s="126">
        <v>0</v>
      </c>
      <c r="D252" s="126">
        <v>0</v>
      </c>
      <c r="E252" s="127">
        <v>0</v>
      </c>
      <c r="F252" s="127">
        <v>0</v>
      </c>
      <c r="G252" s="127">
        <v>-2185.4499999999998</v>
      </c>
      <c r="H252" s="127">
        <v>0</v>
      </c>
      <c r="I252" s="126">
        <v>-2185.4499999999998</v>
      </c>
    </row>
    <row r="253" spans="1:9" s="1" customFormat="1" x14ac:dyDescent="0.25">
      <c r="A253" s="140" t="s">
        <v>275</v>
      </c>
      <c r="B253" s="141">
        <v>0</v>
      </c>
      <c r="C253" s="141">
        <v>0</v>
      </c>
      <c r="D253" s="141">
        <v>0</v>
      </c>
      <c r="E253" s="127">
        <v>0</v>
      </c>
      <c r="F253" s="127">
        <v>0</v>
      </c>
      <c r="G253" s="127">
        <v>0</v>
      </c>
      <c r="H253" s="127">
        <v>0</v>
      </c>
      <c r="I253" s="141">
        <v>0</v>
      </c>
    </row>
    <row r="254" spans="1:9" s="1" customFormat="1" x14ac:dyDescent="0.25">
      <c r="A254" s="139" t="s">
        <v>276</v>
      </c>
      <c r="B254" s="126">
        <v>285793.71999999898</v>
      </c>
      <c r="C254" s="126">
        <v>-3780.85</v>
      </c>
      <c r="D254" s="126">
        <v>0</v>
      </c>
      <c r="E254" s="130">
        <v>0</v>
      </c>
      <c r="F254" s="130">
        <v>0</v>
      </c>
      <c r="G254" s="130">
        <v>285793.71999999898</v>
      </c>
      <c r="H254" s="130">
        <v>-3780.85</v>
      </c>
      <c r="I254" s="126">
        <v>282012.86999999901</v>
      </c>
    </row>
    <row r="255" spans="1:9" s="1" customFormat="1" x14ac:dyDescent="0.25">
      <c r="A255" s="138" t="s">
        <v>277</v>
      </c>
      <c r="B255" s="126"/>
      <c r="C255" s="126"/>
      <c r="D255" s="126"/>
      <c r="E255" s="131"/>
      <c r="F255" s="131"/>
      <c r="G255" s="131"/>
      <c r="H255" s="131"/>
      <c r="I255" s="126"/>
    </row>
    <row r="256" spans="1:9" s="1" customFormat="1" x14ac:dyDescent="0.25">
      <c r="A256" s="139" t="s">
        <v>278</v>
      </c>
      <c r="B256" s="126">
        <v>-546472.16999999899</v>
      </c>
      <c r="C256" s="126">
        <v>0</v>
      </c>
      <c r="D256" s="126">
        <v>0</v>
      </c>
      <c r="E256" s="127">
        <v>0</v>
      </c>
      <c r="F256" s="127">
        <v>0</v>
      </c>
      <c r="G256" s="127">
        <v>-546472.16999999899</v>
      </c>
      <c r="H256" s="127">
        <v>0</v>
      </c>
      <c r="I256" s="126">
        <v>-546472.16999999899</v>
      </c>
    </row>
    <row r="257" spans="1:9" s="1" customFormat="1" x14ac:dyDescent="0.25">
      <c r="A257" s="140" t="s">
        <v>279</v>
      </c>
      <c r="B257" s="126">
        <v>3572433.51</v>
      </c>
      <c r="C257" s="126">
        <v>0</v>
      </c>
      <c r="D257" s="126">
        <v>0</v>
      </c>
      <c r="E257" s="127">
        <v>0</v>
      </c>
      <c r="F257" s="127">
        <v>0</v>
      </c>
      <c r="G257" s="127">
        <v>3572433.51</v>
      </c>
      <c r="H257" s="127">
        <v>0</v>
      </c>
      <c r="I257" s="126">
        <v>3572433.51</v>
      </c>
    </row>
    <row r="258" spans="1:9" s="1" customFormat="1" x14ac:dyDescent="0.25">
      <c r="A258" s="148" t="s">
        <v>280</v>
      </c>
      <c r="B258" s="129">
        <v>3025961.34</v>
      </c>
      <c r="C258" s="129">
        <v>0</v>
      </c>
      <c r="D258" s="129">
        <v>0</v>
      </c>
      <c r="E258" s="130">
        <v>0</v>
      </c>
      <c r="F258" s="130">
        <v>0</v>
      </c>
      <c r="G258" s="130">
        <v>3025961.34</v>
      </c>
      <c r="H258" s="130">
        <v>0</v>
      </c>
      <c r="I258" s="129">
        <v>3025961.34</v>
      </c>
    </row>
    <row r="259" spans="1:9" s="1" customFormat="1" ht="15.75" thickBot="1" x14ac:dyDescent="0.3">
      <c r="A259" s="150" t="s">
        <v>281</v>
      </c>
      <c r="B259" s="154">
        <v>27939403.23</v>
      </c>
      <c r="C259" s="154">
        <v>9459882.8900000006</v>
      </c>
      <c r="D259" s="154">
        <v>4093476.11</v>
      </c>
      <c r="E259" s="130">
        <v>2806077.8734050002</v>
      </c>
      <c r="F259" s="130">
        <v>1287398.2365949999</v>
      </c>
      <c r="G259" s="130">
        <v>30745481.103404999</v>
      </c>
      <c r="H259" s="130">
        <v>10747281.126595</v>
      </c>
      <c r="I259" s="154">
        <v>41492762.229999997</v>
      </c>
    </row>
    <row r="260" spans="1:9" s="1" customFormat="1" ht="15.75" thickTop="1" x14ac:dyDescent="0.25">
      <c r="A260" s="139" t="s">
        <v>282</v>
      </c>
      <c r="B260" s="126"/>
      <c r="C260" s="126"/>
      <c r="D260" s="126"/>
      <c r="E260" s="153"/>
      <c r="F260" s="153"/>
      <c r="G260" s="153"/>
      <c r="H260" s="153"/>
      <c r="I260" s="126"/>
    </row>
    <row r="261" spans="1:9" s="1" customFormat="1" x14ac:dyDescent="0.25">
      <c r="A261" s="138" t="s">
        <v>283</v>
      </c>
      <c r="B261" s="126"/>
      <c r="C261" s="126"/>
      <c r="D261" s="126"/>
      <c r="E261" s="131"/>
      <c r="F261" s="131"/>
      <c r="G261" s="131"/>
      <c r="H261" s="131"/>
      <c r="I261" s="126"/>
    </row>
    <row r="262" spans="1:9" s="1" customFormat="1" x14ac:dyDescent="0.25">
      <c r="A262" s="140" t="s">
        <v>284</v>
      </c>
      <c r="B262" s="126">
        <v>17330518.719999999</v>
      </c>
      <c r="C262" s="126">
        <v>6115947.0800000001</v>
      </c>
      <c r="D262" s="126">
        <v>175829.87999999899</v>
      </c>
      <c r="E262" s="127">
        <v>120531.382739999</v>
      </c>
      <c r="F262" s="127">
        <v>55298.497259999902</v>
      </c>
      <c r="G262" s="127">
        <v>17451050.102740001</v>
      </c>
      <c r="H262" s="127">
        <v>6171245.5772599997</v>
      </c>
      <c r="I262" s="126">
        <v>23622295.68</v>
      </c>
    </row>
    <row r="263" spans="1:9" s="1" customFormat="1" x14ac:dyDescent="0.25">
      <c r="A263" s="139" t="s">
        <v>285</v>
      </c>
      <c r="B263" s="129">
        <v>17330518.719999999</v>
      </c>
      <c r="C263" s="129">
        <v>6115947.0800000001</v>
      </c>
      <c r="D263" s="129">
        <v>175829.87999999899</v>
      </c>
      <c r="E263" s="130">
        <v>120531.382739999</v>
      </c>
      <c r="F263" s="130">
        <v>55298.497259999902</v>
      </c>
      <c r="G263" s="130">
        <v>17451050.102740001</v>
      </c>
      <c r="H263" s="130">
        <v>6171245.5772599997</v>
      </c>
      <c r="I263" s="129">
        <v>23622295.68</v>
      </c>
    </row>
    <row r="264" spans="1:9" s="1" customFormat="1" x14ac:dyDescent="0.25">
      <c r="A264" s="138" t="s">
        <v>286</v>
      </c>
      <c r="B264" s="126"/>
      <c r="C264" s="126"/>
      <c r="D264" s="126"/>
      <c r="E264" s="131"/>
      <c r="F264" s="131"/>
      <c r="G264" s="131"/>
      <c r="H264" s="131"/>
      <c r="I264" s="126"/>
    </row>
    <row r="265" spans="1:9" s="1" customFormat="1" x14ac:dyDescent="0.25">
      <c r="A265" s="139" t="s">
        <v>287</v>
      </c>
      <c r="B265" s="126">
        <v>0</v>
      </c>
      <c r="C265" s="126">
        <v>0</v>
      </c>
      <c r="D265" s="126">
        <v>0</v>
      </c>
      <c r="E265" s="127">
        <v>0</v>
      </c>
      <c r="F265" s="127">
        <v>0</v>
      </c>
      <c r="G265" s="127">
        <v>0</v>
      </c>
      <c r="H265" s="127">
        <v>0</v>
      </c>
      <c r="I265" s="126">
        <v>0</v>
      </c>
    </row>
    <row r="266" spans="1:9" s="1" customFormat="1" x14ac:dyDescent="0.25">
      <c r="A266" s="139" t="s">
        <v>288</v>
      </c>
      <c r="B266" s="126">
        <v>0</v>
      </c>
      <c r="C266" s="126">
        <v>0</v>
      </c>
      <c r="D266" s="126">
        <v>0</v>
      </c>
      <c r="E266" s="127">
        <v>0</v>
      </c>
      <c r="F266" s="127">
        <v>0</v>
      </c>
      <c r="G266" s="127">
        <v>0</v>
      </c>
      <c r="H266" s="127">
        <v>0</v>
      </c>
      <c r="I266" s="126">
        <v>0</v>
      </c>
    </row>
    <row r="267" spans="1:9" s="1" customFormat="1" x14ac:dyDescent="0.25">
      <c r="A267" s="140" t="s">
        <v>289</v>
      </c>
      <c r="B267" s="126">
        <v>0</v>
      </c>
      <c r="C267" s="126">
        <v>0</v>
      </c>
      <c r="D267" s="126">
        <v>0</v>
      </c>
      <c r="E267" s="127">
        <v>0</v>
      </c>
      <c r="F267" s="127">
        <v>0</v>
      </c>
      <c r="G267" s="127">
        <v>0</v>
      </c>
      <c r="H267" s="127">
        <v>0</v>
      </c>
      <c r="I267" s="126">
        <v>0</v>
      </c>
    </row>
    <row r="268" spans="1:9" s="1" customFormat="1" x14ac:dyDescent="0.25">
      <c r="A268" s="139" t="s">
        <v>290</v>
      </c>
      <c r="B268" s="129">
        <v>0</v>
      </c>
      <c r="C268" s="129">
        <v>0</v>
      </c>
      <c r="D268" s="129">
        <v>0</v>
      </c>
      <c r="E268" s="130">
        <v>0</v>
      </c>
      <c r="F268" s="130">
        <v>0</v>
      </c>
      <c r="G268" s="130">
        <v>0</v>
      </c>
      <c r="H268" s="130">
        <v>0</v>
      </c>
      <c r="I268" s="129">
        <v>0</v>
      </c>
    </row>
    <row r="269" spans="1:9" s="1" customFormat="1" x14ac:dyDescent="0.25">
      <c r="A269" s="138" t="s">
        <v>291</v>
      </c>
      <c r="B269" s="126"/>
      <c r="C269" s="126"/>
      <c r="D269" s="126"/>
      <c r="E269" s="131"/>
      <c r="F269" s="131"/>
      <c r="G269" s="131"/>
      <c r="H269" s="131"/>
      <c r="I269" s="126"/>
    </row>
    <row r="270" spans="1:9" s="1" customFormat="1" x14ac:dyDescent="0.25">
      <c r="A270" s="139" t="s">
        <v>292</v>
      </c>
      <c r="B270" s="126">
        <v>29590983.530000001</v>
      </c>
      <c r="C270" s="126">
        <v>10023370.16</v>
      </c>
      <c r="D270" s="126">
        <v>0</v>
      </c>
      <c r="E270" s="127">
        <v>0</v>
      </c>
      <c r="F270" s="127">
        <v>0</v>
      </c>
      <c r="G270" s="127">
        <v>29590983.530000001</v>
      </c>
      <c r="H270" s="127">
        <v>10023370.16</v>
      </c>
      <c r="I270" s="126">
        <v>39614353.689999998</v>
      </c>
    </row>
    <row r="271" spans="1:9" s="1" customFormat="1" x14ac:dyDescent="0.25">
      <c r="A271" s="139" t="s">
        <v>293</v>
      </c>
      <c r="B271" s="126">
        <v>-18654242.43</v>
      </c>
      <c r="C271" s="126">
        <v>-7288963.8200000003</v>
      </c>
      <c r="D271" s="126">
        <v>0</v>
      </c>
      <c r="E271" s="127">
        <v>0</v>
      </c>
      <c r="F271" s="127">
        <v>0</v>
      </c>
      <c r="G271" s="127">
        <v>-18654242.43</v>
      </c>
      <c r="H271" s="127">
        <v>-7288963.8200000003</v>
      </c>
      <c r="I271" s="126">
        <v>-25943206.25</v>
      </c>
    </row>
    <row r="272" spans="1:9" s="1" customFormat="1" x14ac:dyDescent="0.25">
      <c r="A272" s="140" t="s">
        <v>294</v>
      </c>
      <c r="B272" s="141">
        <v>0</v>
      </c>
      <c r="C272" s="141">
        <v>0</v>
      </c>
      <c r="D272" s="141">
        <v>0</v>
      </c>
      <c r="E272" s="127">
        <v>0</v>
      </c>
      <c r="F272" s="127">
        <v>0</v>
      </c>
      <c r="G272" s="127">
        <v>0</v>
      </c>
      <c r="H272" s="127">
        <v>0</v>
      </c>
      <c r="I272" s="141">
        <v>0</v>
      </c>
    </row>
    <row r="273" spans="1:9" s="1" customFormat="1" x14ac:dyDescent="0.25">
      <c r="A273" s="139" t="s">
        <v>295</v>
      </c>
      <c r="B273" s="126">
        <v>10936741.1</v>
      </c>
      <c r="C273" s="126">
        <v>2734406.34</v>
      </c>
      <c r="D273" s="126">
        <v>0</v>
      </c>
      <c r="E273" s="130">
        <v>0</v>
      </c>
      <c r="F273" s="130">
        <v>0</v>
      </c>
      <c r="G273" s="130">
        <v>10936741.1</v>
      </c>
      <c r="H273" s="130">
        <v>2734406.34</v>
      </c>
      <c r="I273" s="126">
        <v>13671147.439999999</v>
      </c>
    </row>
    <row r="274" spans="1:9" s="1" customFormat="1" x14ac:dyDescent="0.25">
      <c r="A274" s="140"/>
      <c r="B274" s="155"/>
      <c r="C274" s="155"/>
      <c r="D274" s="155"/>
      <c r="E274" s="143"/>
      <c r="F274" s="143"/>
      <c r="G274" s="143"/>
      <c r="H274" s="143"/>
      <c r="I274" s="155"/>
    </row>
    <row r="275" spans="1:9" s="1" customFormat="1" ht="15.75" thickBot="1" x14ac:dyDescent="0.3">
      <c r="A275" s="144" t="s">
        <v>6</v>
      </c>
      <c r="B275" s="133">
        <v>33421136.129999999</v>
      </c>
      <c r="C275" s="133">
        <v>9888165.9000000004</v>
      </c>
      <c r="D275" s="133">
        <v>-14708383.99</v>
      </c>
      <c r="E275" s="146">
        <v>-9734963.8899930008</v>
      </c>
      <c r="F275" s="146">
        <v>-4973420.1000069901</v>
      </c>
      <c r="G275" s="146">
        <v>23686172.240006998</v>
      </c>
      <c r="H275" s="146">
        <v>4914745.799993</v>
      </c>
      <c r="I275" s="133">
        <v>28600918.039999999</v>
      </c>
    </row>
    <row r="276" spans="1:9" s="1" customFormat="1" ht="15.75" thickTop="1" x14ac:dyDescent="0.25">
      <c r="A276" s="38"/>
      <c r="B276" s="39"/>
      <c r="C276" s="156"/>
      <c r="D276" s="156"/>
      <c r="E276" s="157"/>
      <c r="F276" s="157"/>
      <c r="G276" s="158"/>
      <c r="H276" s="158"/>
      <c r="I276" s="156"/>
    </row>
    <row r="277" spans="1:9" s="1" customFormat="1" x14ac:dyDescent="0.25">
      <c r="A277" s="1" t="s">
        <v>5</v>
      </c>
      <c r="B277" s="122"/>
      <c r="C277" s="122"/>
      <c r="D277" s="122"/>
      <c r="E277" s="122"/>
      <c r="F277" s="122"/>
      <c r="G277" s="122"/>
      <c r="H277" s="122"/>
      <c r="I277" s="122"/>
    </row>
    <row r="278" spans="1:9" s="1" customFormat="1" x14ac:dyDescent="0.25">
      <c r="A278" s="123" t="s">
        <v>296</v>
      </c>
      <c r="B278" s="124"/>
      <c r="C278" s="124"/>
      <c r="D278" s="124"/>
      <c r="E278" s="124"/>
      <c r="F278" s="124"/>
      <c r="G278" s="124"/>
      <c r="H278" s="124"/>
      <c r="I278" s="124"/>
    </row>
    <row r="279" spans="1:9" s="1" customFormat="1" x14ac:dyDescent="0.25">
      <c r="A279" s="125" t="s">
        <v>297</v>
      </c>
      <c r="B279" s="126">
        <v>19417</v>
      </c>
      <c r="C279" s="126">
        <v>0</v>
      </c>
      <c r="D279" s="126">
        <v>0</v>
      </c>
      <c r="E279" s="127">
        <v>0</v>
      </c>
      <c r="F279" s="127">
        <v>0</v>
      </c>
      <c r="G279" s="127">
        <v>19417</v>
      </c>
      <c r="H279" s="127">
        <v>0</v>
      </c>
      <c r="I279" s="126">
        <v>19417</v>
      </c>
    </row>
    <row r="280" spans="1:9" s="1" customFormat="1" x14ac:dyDescent="0.25">
      <c r="A280" s="125" t="s">
        <v>298</v>
      </c>
      <c r="B280" s="126">
        <v>0</v>
      </c>
      <c r="C280" s="126">
        <v>0</v>
      </c>
      <c r="D280" s="126">
        <v>0</v>
      </c>
      <c r="E280" s="127">
        <v>0</v>
      </c>
      <c r="F280" s="127">
        <v>0</v>
      </c>
      <c r="G280" s="127">
        <v>0</v>
      </c>
      <c r="H280" s="127">
        <v>0</v>
      </c>
      <c r="I280" s="126">
        <v>0</v>
      </c>
    </row>
    <row r="281" spans="1:9" s="1" customFormat="1" x14ac:dyDescent="0.25">
      <c r="A281" s="125" t="s">
        <v>299</v>
      </c>
      <c r="B281" s="126">
        <v>0</v>
      </c>
      <c r="C281" s="126">
        <v>0</v>
      </c>
      <c r="D281" s="126">
        <v>-6223698.7400000002</v>
      </c>
      <c r="E281" s="127">
        <v>-4266345.4862700002</v>
      </c>
      <c r="F281" s="127">
        <v>-1957353.25373</v>
      </c>
      <c r="G281" s="127">
        <v>-4266345.4862700002</v>
      </c>
      <c r="H281" s="127">
        <v>-1957353.25373</v>
      </c>
      <c r="I281" s="126">
        <v>-6223698.7400000002</v>
      </c>
    </row>
    <row r="282" spans="1:9" s="1" customFormat="1" x14ac:dyDescent="0.25">
      <c r="A282" s="125" t="s">
        <v>300</v>
      </c>
      <c r="B282" s="126">
        <v>0</v>
      </c>
      <c r="C282" s="126">
        <v>0</v>
      </c>
      <c r="D282" s="126">
        <v>0</v>
      </c>
      <c r="E282" s="127">
        <v>0</v>
      </c>
      <c r="F282" s="127">
        <v>0</v>
      </c>
      <c r="G282" s="127">
        <v>0</v>
      </c>
      <c r="H282" s="127">
        <v>0</v>
      </c>
      <c r="I282" s="126">
        <v>0</v>
      </c>
    </row>
    <row r="283" spans="1:9" s="1" customFormat="1" x14ac:dyDescent="0.25">
      <c r="A283" s="125" t="s">
        <v>301</v>
      </c>
      <c r="B283" s="126">
        <v>0</v>
      </c>
      <c r="C283" s="126">
        <v>0</v>
      </c>
      <c r="D283" s="126">
        <v>-63399.6</v>
      </c>
      <c r="E283" s="127">
        <v>-43460.425799999997</v>
      </c>
      <c r="F283" s="127">
        <v>-19939.174200000001</v>
      </c>
      <c r="G283" s="127">
        <v>-43460.425799999997</v>
      </c>
      <c r="H283" s="127">
        <v>-19939.174200000001</v>
      </c>
      <c r="I283" s="126">
        <v>-63399.6</v>
      </c>
    </row>
    <row r="284" spans="1:9" s="1" customFormat="1" x14ac:dyDescent="0.25">
      <c r="A284" s="125" t="s">
        <v>302</v>
      </c>
      <c r="B284" s="126">
        <v>0</v>
      </c>
      <c r="C284" s="126">
        <v>0</v>
      </c>
      <c r="D284" s="126">
        <v>57713.45</v>
      </c>
      <c r="E284" s="127">
        <v>39562.569974999999</v>
      </c>
      <c r="F284" s="127">
        <v>18150.880024999999</v>
      </c>
      <c r="G284" s="127">
        <v>39562.569974999999</v>
      </c>
      <c r="H284" s="127">
        <v>18150.880024999999</v>
      </c>
      <c r="I284" s="126">
        <v>57713.45</v>
      </c>
    </row>
    <row r="285" spans="1:9" s="1" customFormat="1" x14ac:dyDescent="0.25">
      <c r="A285" s="125" t="s">
        <v>303</v>
      </c>
      <c r="B285" s="126">
        <v>0</v>
      </c>
      <c r="C285" s="126">
        <v>0</v>
      </c>
      <c r="D285" s="126">
        <v>-1320636.3400000001</v>
      </c>
      <c r="E285" s="127">
        <v>-905296.21106999996</v>
      </c>
      <c r="F285" s="127">
        <v>-415340.12893000001</v>
      </c>
      <c r="G285" s="127">
        <v>-905296.21106999996</v>
      </c>
      <c r="H285" s="127">
        <v>-415340.12893000001</v>
      </c>
      <c r="I285" s="126">
        <v>-1320636.3400000001</v>
      </c>
    </row>
    <row r="286" spans="1:9" s="1" customFormat="1" x14ac:dyDescent="0.25">
      <c r="A286" s="125" t="s">
        <v>304</v>
      </c>
      <c r="B286" s="126">
        <v>0</v>
      </c>
      <c r="C286" s="126">
        <v>0</v>
      </c>
      <c r="D286" s="126">
        <v>0</v>
      </c>
      <c r="E286" s="127">
        <v>0</v>
      </c>
      <c r="F286" s="127">
        <v>0</v>
      </c>
      <c r="G286" s="127">
        <v>0</v>
      </c>
      <c r="H286" s="127">
        <v>0</v>
      </c>
      <c r="I286" s="126">
        <v>0</v>
      </c>
    </row>
    <row r="287" spans="1:9" s="1" customFormat="1" x14ac:dyDescent="0.25">
      <c r="A287" s="162" t="s">
        <v>305</v>
      </c>
      <c r="B287" s="152">
        <v>0</v>
      </c>
      <c r="C287" s="152">
        <v>0</v>
      </c>
      <c r="D287" s="152">
        <v>1364834.76</v>
      </c>
      <c r="E287" s="163">
        <v>935594.22797999997</v>
      </c>
      <c r="F287" s="163">
        <v>429240.53201999998</v>
      </c>
      <c r="G287" s="163">
        <v>935594.22797999997</v>
      </c>
      <c r="H287" s="163">
        <v>429240.53201999998</v>
      </c>
      <c r="I287" s="152">
        <v>1364834.76</v>
      </c>
    </row>
    <row r="288" spans="1:9" s="1" customFormat="1" x14ac:dyDescent="0.25">
      <c r="A288" s="162" t="s">
        <v>306</v>
      </c>
      <c r="B288" s="164">
        <v>0</v>
      </c>
      <c r="C288" s="164">
        <v>0</v>
      </c>
      <c r="D288" s="164">
        <v>0</v>
      </c>
      <c r="E288" s="165">
        <v>0</v>
      </c>
      <c r="F288" s="165">
        <v>0</v>
      </c>
      <c r="G288" s="165">
        <v>0</v>
      </c>
      <c r="H288" s="165">
        <v>0</v>
      </c>
      <c r="I288" s="164">
        <v>0</v>
      </c>
    </row>
    <row r="289" spans="1:9" s="1" customFormat="1" x14ac:dyDescent="0.25">
      <c r="A289" s="166" t="s">
        <v>307</v>
      </c>
      <c r="B289" s="152">
        <v>0</v>
      </c>
      <c r="C289" s="152">
        <v>0</v>
      </c>
      <c r="D289" s="152">
        <v>0</v>
      </c>
      <c r="E289" s="167">
        <v>0</v>
      </c>
      <c r="F289" s="167">
        <v>0</v>
      </c>
      <c r="G289" s="167">
        <v>0</v>
      </c>
      <c r="H289" s="167">
        <v>0</v>
      </c>
      <c r="I289" s="152">
        <v>0</v>
      </c>
    </row>
    <row r="290" spans="1:9" s="1" customFormat="1" x14ac:dyDescent="0.25">
      <c r="A290" s="162" t="s">
        <v>308</v>
      </c>
      <c r="B290" s="152">
        <v>0</v>
      </c>
      <c r="C290" s="152">
        <v>0</v>
      </c>
      <c r="D290" s="152">
        <v>-564811.90999999898</v>
      </c>
      <c r="E290" s="163">
        <v>-387178.56430499902</v>
      </c>
      <c r="F290" s="163">
        <v>-177633.34569499901</v>
      </c>
      <c r="G290" s="163">
        <v>-387178.56430499902</v>
      </c>
      <c r="H290" s="163">
        <v>-177633.34569499901</v>
      </c>
      <c r="I290" s="152">
        <v>-564811.90999999898</v>
      </c>
    </row>
    <row r="291" spans="1:9" s="1" customFormat="1" x14ac:dyDescent="0.25">
      <c r="A291" s="162" t="s">
        <v>309</v>
      </c>
      <c r="B291" s="164">
        <v>-556143.27</v>
      </c>
      <c r="C291" s="164">
        <v>-223803.71</v>
      </c>
      <c r="D291" s="164">
        <v>-131042.41</v>
      </c>
      <c r="E291" s="165">
        <v>-89829.572054999997</v>
      </c>
      <c r="F291" s="165">
        <v>-41212.837944999999</v>
      </c>
      <c r="G291" s="165">
        <v>-645972.84205500002</v>
      </c>
      <c r="H291" s="165">
        <v>-265016.547945</v>
      </c>
      <c r="I291" s="164">
        <v>-910989.39</v>
      </c>
    </row>
    <row r="292" spans="1:9" s="1" customFormat="1" x14ac:dyDescent="0.25">
      <c r="A292" s="166" t="s">
        <v>310</v>
      </c>
      <c r="B292" s="152">
        <v>0</v>
      </c>
      <c r="C292" s="152">
        <v>0</v>
      </c>
      <c r="D292" s="152">
        <v>-321.19</v>
      </c>
      <c r="E292" s="167">
        <v>-220.17574500000001</v>
      </c>
      <c r="F292" s="167">
        <v>-101.01425500000001</v>
      </c>
      <c r="G292" s="167">
        <v>-220.17574500000001</v>
      </c>
      <c r="H292" s="167">
        <v>-101.01425500000001</v>
      </c>
      <c r="I292" s="152">
        <v>-321.19</v>
      </c>
    </row>
    <row r="293" spans="1:9" s="1" customFormat="1" x14ac:dyDescent="0.25">
      <c r="A293" s="162" t="s">
        <v>311</v>
      </c>
      <c r="B293" s="152">
        <v>0</v>
      </c>
      <c r="C293" s="152">
        <v>0</v>
      </c>
      <c r="D293" s="152">
        <v>0</v>
      </c>
      <c r="E293" s="163">
        <v>0</v>
      </c>
      <c r="F293" s="163">
        <v>0</v>
      </c>
      <c r="G293" s="163">
        <v>0</v>
      </c>
      <c r="H293" s="163">
        <v>0</v>
      </c>
      <c r="I293" s="152">
        <v>0</v>
      </c>
    </row>
    <row r="294" spans="1:9" s="1" customFormat="1" x14ac:dyDescent="0.25">
      <c r="A294" s="162" t="s">
        <v>312</v>
      </c>
      <c r="B294" s="152">
        <v>0</v>
      </c>
      <c r="C294" s="152">
        <v>0</v>
      </c>
      <c r="D294" s="152">
        <v>0</v>
      </c>
      <c r="E294" s="163">
        <v>0</v>
      </c>
      <c r="F294" s="163">
        <v>0</v>
      </c>
      <c r="G294" s="163">
        <v>0</v>
      </c>
      <c r="H294" s="163">
        <v>0</v>
      </c>
      <c r="I294" s="152">
        <v>0</v>
      </c>
    </row>
    <row r="295" spans="1:9" s="1" customFormat="1" x14ac:dyDescent="0.25">
      <c r="A295" s="162" t="s">
        <v>313</v>
      </c>
      <c r="B295" s="164">
        <v>-141478.48000000001</v>
      </c>
      <c r="C295" s="164">
        <v>0</v>
      </c>
      <c r="D295" s="164">
        <v>0</v>
      </c>
      <c r="E295" s="165">
        <v>0</v>
      </c>
      <c r="F295" s="165">
        <v>0</v>
      </c>
      <c r="G295" s="165">
        <v>-141478.48000000001</v>
      </c>
      <c r="H295" s="165">
        <v>0</v>
      </c>
      <c r="I295" s="164">
        <v>-141478.48000000001</v>
      </c>
    </row>
    <row r="296" spans="1:9" s="1" customFormat="1" x14ac:dyDescent="0.25">
      <c r="A296" s="162" t="s">
        <v>314</v>
      </c>
      <c r="B296" s="152">
        <v>0</v>
      </c>
      <c r="C296" s="152">
        <v>0</v>
      </c>
      <c r="D296" s="152">
        <v>0</v>
      </c>
      <c r="E296" s="167">
        <v>0</v>
      </c>
      <c r="F296" s="167">
        <v>0</v>
      </c>
      <c r="G296" s="167">
        <v>0</v>
      </c>
      <c r="H296" s="167">
        <v>0</v>
      </c>
      <c r="I296" s="152">
        <v>0</v>
      </c>
    </row>
    <row r="297" spans="1:9" s="1" customFormat="1" x14ac:dyDescent="0.25">
      <c r="A297" s="125" t="s">
        <v>315</v>
      </c>
      <c r="B297" s="126">
        <v>66.260000000000005</v>
      </c>
      <c r="C297" s="126">
        <v>0</v>
      </c>
      <c r="D297" s="126">
        <v>0</v>
      </c>
      <c r="E297" s="127">
        <v>0</v>
      </c>
      <c r="F297" s="127">
        <v>0</v>
      </c>
      <c r="G297" s="127">
        <v>66.260000000000005</v>
      </c>
      <c r="H297" s="127">
        <v>0</v>
      </c>
      <c r="I297" s="126">
        <v>66.260000000000005</v>
      </c>
    </row>
    <row r="298" spans="1:9" s="1" customFormat="1" x14ac:dyDescent="0.25">
      <c r="A298" s="125" t="s">
        <v>316</v>
      </c>
      <c r="B298" s="126">
        <v>0</v>
      </c>
      <c r="C298" s="126">
        <v>0</v>
      </c>
      <c r="D298" s="126">
        <v>1350</v>
      </c>
      <c r="E298" s="127">
        <v>925.42499999999995</v>
      </c>
      <c r="F298" s="127">
        <v>424.57499999999999</v>
      </c>
      <c r="G298" s="127">
        <v>925.42499999999995</v>
      </c>
      <c r="H298" s="127">
        <v>424.57499999999999</v>
      </c>
      <c r="I298" s="126">
        <v>1350</v>
      </c>
    </row>
    <row r="299" spans="1:9" s="1" customFormat="1" x14ac:dyDescent="0.25">
      <c r="A299" s="125" t="s">
        <v>317</v>
      </c>
      <c r="B299" s="126">
        <v>0</v>
      </c>
      <c r="C299" s="126">
        <v>0</v>
      </c>
      <c r="D299" s="126">
        <v>0</v>
      </c>
      <c r="E299" s="127">
        <v>0</v>
      </c>
      <c r="F299" s="127">
        <v>0</v>
      </c>
      <c r="G299" s="127">
        <v>0</v>
      </c>
      <c r="H299" s="127">
        <v>0</v>
      </c>
      <c r="I299" s="126">
        <v>0</v>
      </c>
    </row>
    <row r="300" spans="1:9" s="1" customFormat="1" x14ac:dyDescent="0.25">
      <c r="A300" s="125" t="s">
        <v>318</v>
      </c>
      <c r="B300" s="126">
        <v>0</v>
      </c>
      <c r="C300" s="126">
        <v>0</v>
      </c>
      <c r="D300" s="126">
        <v>0</v>
      </c>
      <c r="E300" s="127">
        <v>0</v>
      </c>
      <c r="F300" s="127">
        <v>0</v>
      </c>
      <c r="G300" s="127">
        <v>0</v>
      </c>
      <c r="H300" s="127">
        <v>0</v>
      </c>
      <c r="I300" s="126">
        <v>0</v>
      </c>
    </row>
    <row r="301" spans="1:9" s="1" customFormat="1" x14ac:dyDescent="0.25">
      <c r="A301" s="125" t="s">
        <v>319</v>
      </c>
      <c r="B301" s="126">
        <v>0</v>
      </c>
      <c r="C301" s="126">
        <v>0</v>
      </c>
      <c r="D301" s="126">
        <v>504719.28</v>
      </c>
      <c r="E301" s="127">
        <v>345985.06644000002</v>
      </c>
      <c r="F301" s="127">
        <v>158734.21356</v>
      </c>
      <c r="G301" s="127">
        <v>345985.06644000002</v>
      </c>
      <c r="H301" s="127">
        <v>158734.21356</v>
      </c>
      <c r="I301" s="126">
        <v>504719.28</v>
      </c>
    </row>
    <row r="302" spans="1:9" s="1" customFormat="1" x14ac:dyDescent="0.25">
      <c r="A302" s="128" t="s">
        <v>320</v>
      </c>
      <c r="B302" s="141">
        <v>0</v>
      </c>
      <c r="C302" s="141">
        <v>0</v>
      </c>
      <c r="D302" s="141">
        <v>601772.13999999897</v>
      </c>
      <c r="E302" s="143">
        <v>412514.80196999898</v>
      </c>
      <c r="F302" s="143">
        <v>189257.33802999899</v>
      </c>
      <c r="G302" s="143">
        <v>412514.80196999898</v>
      </c>
      <c r="H302" s="143">
        <v>189257.33802999899</v>
      </c>
      <c r="I302" s="141">
        <v>601772.13999999897</v>
      </c>
    </row>
    <row r="303" spans="1:9" s="1" customFormat="1" x14ac:dyDescent="0.25">
      <c r="A303" s="125" t="s">
        <v>321</v>
      </c>
      <c r="B303" s="126">
        <v>-678138.49</v>
      </c>
      <c r="C303" s="126">
        <v>-223803.71</v>
      </c>
      <c r="D303" s="126">
        <v>-5773520.5599999996</v>
      </c>
      <c r="E303" s="127">
        <v>-3957748.3438800001</v>
      </c>
      <c r="F303" s="127">
        <v>-1815772.21611999</v>
      </c>
      <c r="G303" s="127">
        <v>-4635886.8338799998</v>
      </c>
      <c r="H303" s="127">
        <v>-2039575.9261199899</v>
      </c>
      <c r="I303" s="126">
        <v>-6675462.7599999998</v>
      </c>
    </row>
    <row r="304" spans="1:9" s="1" customFormat="1" x14ac:dyDescent="0.25">
      <c r="A304" s="125" t="s">
        <v>322</v>
      </c>
      <c r="B304" s="126"/>
      <c r="C304" s="126"/>
      <c r="D304" s="126"/>
      <c r="E304" s="127"/>
      <c r="F304" s="127"/>
      <c r="G304" s="127"/>
      <c r="H304" s="127"/>
      <c r="I304" s="126"/>
    </row>
    <row r="305" spans="1:9" s="1" customFormat="1" x14ac:dyDescent="0.25">
      <c r="A305" s="162" t="s">
        <v>323</v>
      </c>
      <c r="B305" s="152">
        <v>0</v>
      </c>
      <c r="C305" s="152">
        <v>0</v>
      </c>
      <c r="D305" s="152">
        <v>18178069.5</v>
      </c>
      <c r="E305" s="163">
        <v>12461066.64225</v>
      </c>
      <c r="F305" s="163">
        <v>5717002.8577500004</v>
      </c>
      <c r="G305" s="163">
        <v>12461066.64225</v>
      </c>
      <c r="H305" s="163">
        <v>5717002.8577500004</v>
      </c>
      <c r="I305" s="152">
        <v>18178069.5</v>
      </c>
    </row>
    <row r="306" spans="1:9" s="1" customFormat="1" x14ac:dyDescent="0.25">
      <c r="A306" s="162" t="s">
        <v>324</v>
      </c>
      <c r="B306" s="152">
        <v>0</v>
      </c>
      <c r="C306" s="152">
        <v>0</v>
      </c>
      <c r="D306" s="152">
        <v>0</v>
      </c>
      <c r="E306" s="163">
        <v>0</v>
      </c>
      <c r="F306" s="163">
        <v>0</v>
      </c>
      <c r="G306" s="163">
        <v>0</v>
      </c>
      <c r="H306" s="163">
        <v>0</v>
      </c>
      <c r="I306" s="152">
        <v>0</v>
      </c>
    </row>
    <row r="307" spans="1:9" s="1" customFormat="1" x14ac:dyDescent="0.25">
      <c r="A307" s="162" t="s">
        <v>325</v>
      </c>
      <c r="B307" s="164">
        <v>0</v>
      </c>
      <c r="C307" s="164">
        <v>0</v>
      </c>
      <c r="D307" s="164">
        <v>246350.82</v>
      </c>
      <c r="E307" s="165">
        <v>168873.48710999999</v>
      </c>
      <c r="F307" s="165">
        <v>77477.332890000005</v>
      </c>
      <c r="G307" s="165">
        <v>168873.48710999999</v>
      </c>
      <c r="H307" s="165">
        <v>77477.332890000005</v>
      </c>
      <c r="I307" s="164">
        <v>246350.82</v>
      </c>
    </row>
    <row r="308" spans="1:9" s="1" customFormat="1" x14ac:dyDescent="0.25">
      <c r="A308" s="168" t="s">
        <v>326</v>
      </c>
      <c r="B308" s="164">
        <v>774.98</v>
      </c>
      <c r="C308" s="164">
        <v>474.99</v>
      </c>
      <c r="D308" s="164">
        <v>231262.39</v>
      </c>
      <c r="E308" s="165">
        <v>158530.368345</v>
      </c>
      <c r="F308" s="165">
        <v>72732.021655000004</v>
      </c>
      <c r="G308" s="165">
        <v>159305.34834500001</v>
      </c>
      <c r="H308" s="165">
        <v>73207.011654999995</v>
      </c>
      <c r="I308" s="164">
        <v>232512.36</v>
      </c>
    </row>
    <row r="309" spans="1:9" s="1" customFormat="1" x14ac:dyDescent="0.25">
      <c r="A309" s="162" t="s">
        <v>327</v>
      </c>
      <c r="B309" s="169">
        <v>0</v>
      </c>
      <c r="C309" s="169">
        <v>0</v>
      </c>
      <c r="D309" s="169">
        <v>0</v>
      </c>
      <c r="E309" s="167">
        <v>0</v>
      </c>
      <c r="F309" s="167">
        <v>0</v>
      </c>
      <c r="G309" s="167">
        <v>0</v>
      </c>
      <c r="H309" s="167">
        <v>0</v>
      </c>
      <c r="I309" s="169">
        <v>0</v>
      </c>
    </row>
    <row r="310" spans="1:9" s="1" customFormat="1" x14ac:dyDescent="0.25">
      <c r="A310" s="147" t="s">
        <v>328</v>
      </c>
      <c r="B310" s="152">
        <v>0</v>
      </c>
      <c r="C310" s="152">
        <v>0</v>
      </c>
      <c r="D310" s="152">
        <v>0</v>
      </c>
      <c r="E310" s="167">
        <v>0</v>
      </c>
      <c r="F310" s="167">
        <v>0</v>
      </c>
      <c r="G310" s="167">
        <v>0</v>
      </c>
      <c r="H310" s="167">
        <v>0</v>
      </c>
      <c r="I310" s="152">
        <v>0</v>
      </c>
    </row>
    <row r="311" spans="1:9" s="1" customFormat="1" x14ac:dyDescent="0.25">
      <c r="A311" s="147" t="s">
        <v>329</v>
      </c>
      <c r="B311" s="152">
        <v>0</v>
      </c>
      <c r="C311" s="152">
        <v>0</v>
      </c>
      <c r="D311" s="152">
        <v>1002.9</v>
      </c>
      <c r="E311" s="167">
        <v>687.48794999999996</v>
      </c>
      <c r="F311" s="167">
        <v>315.41205000000002</v>
      </c>
      <c r="G311" s="167">
        <v>687.48794999999996</v>
      </c>
      <c r="H311" s="167">
        <v>315.41205000000002</v>
      </c>
      <c r="I311" s="152">
        <v>1002.9</v>
      </c>
    </row>
    <row r="312" spans="1:9" s="1" customFormat="1" x14ac:dyDescent="0.25">
      <c r="A312" s="147" t="s">
        <v>330</v>
      </c>
      <c r="B312" s="152">
        <v>1358907.13</v>
      </c>
      <c r="C312" s="152">
        <v>40900.99</v>
      </c>
      <c r="D312" s="152">
        <v>130235.38</v>
      </c>
      <c r="E312" s="163">
        <v>89276.352989999999</v>
      </c>
      <c r="F312" s="163">
        <v>40959.027009999998</v>
      </c>
      <c r="G312" s="163">
        <v>1448183.4829899999</v>
      </c>
      <c r="H312" s="163">
        <v>81860.017009999996</v>
      </c>
      <c r="I312" s="152">
        <v>1530043.5</v>
      </c>
    </row>
    <row r="313" spans="1:9" s="1" customFormat="1" x14ac:dyDescent="0.25">
      <c r="A313" s="140" t="s">
        <v>331</v>
      </c>
      <c r="B313" s="141">
        <v>-484724.46</v>
      </c>
      <c r="C313" s="141">
        <v>-146155.23000000001</v>
      </c>
      <c r="D313" s="141">
        <v>-104535.55</v>
      </c>
      <c r="E313" s="143">
        <v>-71659.119525000002</v>
      </c>
      <c r="F313" s="143">
        <v>-32876.430475000001</v>
      </c>
      <c r="G313" s="143">
        <v>-556383.57952499995</v>
      </c>
      <c r="H313" s="143">
        <v>-179031.66047500001</v>
      </c>
      <c r="I313" s="141">
        <v>-735415.24</v>
      </c>
    </row>
    <row r="314" spans="1:9" s="1" customFormat="1" x14ac:dyDescent="0.25">
      <c r="A314" s="139" t="s">
        <v>332</v>
      </c>
      <c r="B314" s="164">
        <v>874957.64999999898</v>
      </c>
      <c r="C314" s="164">
        <v>-104779.25</v>
      </c>
      <c r="D314" s="164">
        <v>18682385.439999901</v>
      </c>
      <c r="E314" s="165">
        <v>12806775.21912</v>
      </c>
      <c r="F314" s="165">
        <v>5875610.2208799999</v>
      </c>
      <c r="G314" s="165">
        <v>13681732.86912</v>
      </c>
      <c r="H314" s="165">
        <v>5770830.9708799999</v>
      </c>
      <c r="I314" s="164">
        <v>19452563.84</v>
      </c>
    </row>
    <row r="315" spans="1:9" s="1" customFormat="1" x14ac:dyDescent="0.25">
      <c r="A315" s="138" t="s">
        <v>333</v>
      </c>
      <c r="B315" s="126"/>
      <c r="C315" s="126"/>
      <c r="D315" s="126"/>
      <c r="E315" s="131"/>
      <c r="F315" s="131"/>
      <c r="G315" s="131"/>
      <c r="H315" s="131"/>
      <c r="I315" s="126"/>
    </row>
    <row r="316" spans="1:9" s="1" customFormat="1" x14ac:dyDescent="0.25">
      <c r="A316" s="139" t="s">
        <v>334</v>
      </c>
      <c r="B316" s="126">
        <v>0</v>
      </c>
      <c r="C316" s="126">
        <v>0</v>
      </c>
      <c r="D316" s="126">
        <v>0</v>
      </c>
      <c r="E316" s="127">
        <v>0</v>
      </c>
      <c r="F316" s="127">
        <v>0</v>
      </c>
      <c r="G316" s="127">
        <v>0</v>
      </c>
      <c r="H316" s="127">
        <v>0</v>
      </c>
      <c r="I316" s="126">
        <v>0</v>
      </c>
    </row>
    <row r="317" spans="1:9" s="1" customFormat="1" x14ac:dyDescent="0.25">
      <c r="A317" s="140" t="s">
        <v>335</v>
      </c>
      <c r="B317" s="141">
        <v>0</v>
      </c>
      <c r="C317" s="141">
        <v>0</v>
      </c>
      <c r="D317" s="141">
        <v>0</v>
      </c>
      <c r="E317" s="143">
        <v>0</v>
      </c>
      <c r="F317" s="143">
        <v>0</v>
      </c>
      <c r="G317" s="143">
        <v>0</v>
      </c>
      <c r="H317" s="143">
        <v>0</v>
      </c>
      <c r="I317" s="141">
        <v>0</v>
      </c>
    </row>
    <row r="318" spans="1:9" s="1" customFormat="1" x14ac:dyDescent="0.25">
      <c r="A318" s="139" t="s">
        <v>336</v>
      </c>
      <c r="B318" s="126">
        <v>0</v>
      </c>
      <c r="C318" s="126">
        <v>0</v>
      </c>
      <c r="D318" s="126">
        <v>0</v>
      </c>
      <c r="E318" s="127">
        <v>0</v>
      </c>
      <c r="F318" s="127">
        <v>0</v>
      </c>
      <c r="G318" s="127">
        <v>0</v>
      </c>
      <c r="H318" s="127">
        <v>0</v>
      </c>
      <c r="I318" s="126">
        <v>0</v>
      </c>
    </row>
    <row r="319" spans="1:9" s="1" customFormat="1" x14ac:dyDescent="0.25">
      <c r="A319" s="139"/>
      <c r="B319" s="126"/>
      <c r="C319" s="126"/>
      <c r="D319" s="126"/>
      <c r="E319" s="127"/>
      <c r="F319" s="127"/>
      <c r="G319" s="127"/>
      <c r="H319" s="127"/>
      <c r="I319" s="126"/>
    </row>
    <row r="320" spans="1:9" s="1" customFormat="1" x14ac:dyDescent="0.25">
      <c r="A320" s="140" t="s">
        <v>1</v>
      </c>
      <c r="B320" s="141">
        <v>196819.15999999901</v>
      </c>
      <c r="C320" s="141">
        <v>-328582.95999999897</v>
      </c>
      <c r="D320" s="141">
        <v>12908864.8799999</v>
      </c>
      <c r="E320" s="143">
        <v>8849026.8752399907</v>
      </c>
      <c r="F320" s="143">
        <v>4059838.0047599999</v>
      </c>
      <c r="G320" s="143">
        <v>9045846.0352400001</v>
      </c>
      <c r="H320" s="143">
        <v>3731255.04476</v>
      </c>
      <c r="I320" s="141">
        <v>12777101.08</v>
      </c>
    </row>
    <row r="321" spans="1:9" s="1" customFormat="1" x14ac:dyDescent="0.25">
      <c r="A321" s="139"/>
      <c r="B321" s="126"/>
      <c r="C321" s="126"/>
      <c r="D321" s="126"/>
      <c r="E321" s="127"/>
      <c r="F321" s="127"/>
      <c r="G321" s="127"/>
      <c r="H321" s="127"/>
      <c r="I321" s="126"/>
    </row>
    <row r="322" spans="1:9" s="1" customFormat="1" ht="15.75" thickBot="1" x14ac:dyDescent="0.3">
      <c r="A322" s="170" t="s">
        <v>0</v>
      </c>
      <c r="B322" s="171">
        <v>33224316.969999999</v>
      </c>
      <c r="C322" s="171">
        <v>10216748.859999999</v>
      </c>
      <c r="D322" s="171">
        <v>-27617248.8699999</v>
      </c>
      <c r="E322" s="172">
        <v>-18583990.765232999</v>
      </c>
      <c r="F322" s="172">
        <v>-9033258.1047670003</v>
      </c>
      <c r="G322" s="172">
        <v>14640326.204767</v>
      </c>
      <c r="H322" s="172">
        <v>1183490.755233</v>
      </c>
      <c r="I322" s="171">
        <v>15823816.960000001</v>
      </c>
    </row>
    <row r="323" spans="1:9" ht="15.75" thickTop="1" x14ac:dyDescent="0.25"/>
    <row r="324" spans="1:9" x14ac:dyDescent="0.25">
      <c r="A324" s="3" t="s">
        <v>337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0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workbookViewId="0">
      <selection activeCell="B18" sqref="B18"/>
    </sheetView>
  </sheetViews>
  <sheetFormatPr defaultColWidth="8.85546875" defaultRowHeight="12.75" outlineLevelRow="1" outlineLevelCol="1" x14ac:dyDescent="0.2"/>
  <cols>
    <col min="1" max="1" width="3.28515625" style="63" customWidth="1"/>
    <col min="2" max="2" width="48.5703125" style="63" customWidth="1"/>
    <col min="3" max="3" width="15.140625" style="63" customWidth="1"/>
    <col min="4" max="4" width="13.85546875" style="63" customWidth="1"/>
    <col min="5" max="5" width="13.140625" style="63" customWidth="1"/>
    <col min="6" max="6" width="13.7109375" style="63" customWidth="1"/>
    <col min="7" max="7" width="12.28515625" style="63" customWidth="1"/>
    <col min="8" max="8" width="15.7109375" style="63" customWidth="1"/>
    <col min="9" max="9" width="5" style="63" hidden="1" customWidth="1" outlineLevel="1"/>
    <col min="10" max="10" width="22.7109375" style="63" hidden="1" customWidth="1" outlineLevel="1"/>
    <col min="11" max="11" width="8.85546875" style="63" collapsed="1"/>
    <col min="12" max="16384" width="8.85546875" style="63"/>
  </cols>
  <sheetData>
    <row r="1" spans="1:10" ht="15.95" customHeight="1" x14ac:dyDescent="0.2">
      <c r="A1" s="62"/>
      <c r="B1" s="175" t="s">
        <v>339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0"/>
      <c r="B2" s="176" t="s">
        <v>360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OCTOBER 31, 2015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64"/>
      <c r="B4" s="177" t="s">
        <v>341</v>
      </c>
      <c r="C4" s="177"/>
      <c r="D4" s="177"/>
      <c r="E4" s="177"/>
      <c r="F4" s="177"/>
      <c r="G4" s="177"/>
      <c r="H4" s="177"/>
      <c r="J4" s="63" t="s">
        <v>361</v>
      </c>
    </row>
    <row r="5" spans="1:10" ht="51" x14ac:dyDescent="0.2">
      <c r="A5" s="65"/>
      <c r="B5" s="66" t="s">
        <v>362</v>
      </c>
      <c r="C5" s="67" t="s">
        <v>363</v>
      </c>
      <c r="D5" s="67" t="s">
        <v>364</v>
      </c>
      <c r="E5" s="68" t="s">
        <v>365</v>
      </c>
      <c r="F5" s="69" t="s">
        <v>366</v>
      </c>
      <c r="G5" s="69" t="s">
        <v>367</v>
      </c>
      <c r="H5" s="67" t="s">
        <v>35</v>
      </c>
    </row>
    <row r="6" spans="1:10" ht="15.95" customHeight="1" x14ac:dyDescent="0.2">
      <c r="A6" s="70" t="s">
        <v>18</v>
      </c>
      <c r="B6" s="71"/>
      <c r="C6" s="72"/>
      <c r="D6" s="72"/>
      <c r="E6" s="73"/>
      <c r="F6" s="74"/>
      <c r="G6" s="74"/>
      <c r="H6" s="22"/>
    </row>
    <row r="7" spans="1:10" ht="15.95" customHeight="1" x14ac:dyDescent="0.2">
      <c r="A7" s="70"/>
      <c r="B7" s="75" t="s">
        <v>368</v>
      </c>
      <c r="C7" s="76">
        <f t="shared" ref="C7:D10" si="0">$H7*F7</f>
        <v>16466.266503999999</v>
      </c>
      <c r="D7" s="76">
        <f t="shared" si="0"/>
        <v>11836.013496</v>
      </c>
      <c r="E7" s="77">
        <v>1</v>
      </c>
      <c r="F7" s="78">
        <f>VLOOKUP($E7,$B$60:$G$66,5,FALSE)</f>
        <v>0.58179999999999998</v>
      </c>
      <c r="G7" s="78">
        <f>VLOOKUP($E7,$B$60:$G$66,6,FALSE)</f>
        <v>0.41820000000000002</v>
      </c>
      <c r="H7" s="16">
        <f>'UI Detail'!D199</f>
        <v>28302.28</v>
      </c>
    </row>
    <row r="8" spans="1:10" ht="15.95" customHeight="1" x14ac:dyDescent="0.2">
      <c r="A8" s="70" t="s">
        <v>369</v>
      </c>
      <c r="B8" s="75" t="s">
        <v>370</v>
      </c>
      <c r="C8" s="79">
        <f t="shared" si="0"/>
        <v>25977.705194999937</v>
      </c>
      <c r="D8" s="79">
        <f t="shared" si="0"/>
        <v>15740.144804999962</v>
      </c>
      <c r="E8" s="77">
        <v>2</v>
      </c>
      <c r="F8" s="78">
        <f>VLOOKUP($E8,$B$60:$G$66,5,FALSE)</f>
        <v>0.62270000000000003</v>
      </c>
      <c r="G8" s="78">
        <f>VLOOKUP($E8,$B$60:$G$66,6,FALSE)</f>
        <v>0.37730000000000002</v>
      </c>
      <c r="H8" s="16">
        <f>'UI Detail'!D200</f>
        <v>41717.849999999897</v>
      </c>
    </row>
    <row r="9" spans="1:10" ht="15.95" customHeight="1" x14ac:dyDescent="0.2">
      <c r="A9" s="70" t="s">
        <v>369</v>
      </c>
      <c r="B9" s="75" t="s">
        <v>371</v>
      </c>
      <c r="C9" s="79">
        <f t="shared" si="0"/>
        <v>1565995.8785539998</v>
      </c>
      <c r="D9" s="79">
        <f t="shared" si="0"/>
        <v>1125643.651446</v>
      </c>
      <c r="E9" s="77">
        <v>1</v>
      </c>
      <c r="F9" s="78">
        <f>VLOOKUP($E9,$B$60:$G$66,5,FALSE)</f>
        <v>0.58179999999999998</v>
      </c>
      <c r="G9" s="78">
        <f>VLOOKUP($E9,$B$60:$G$66,6,FALSE)</f>
        <v>0.41820000000000002</v>
      </c>
      <c r="H9" s="16">
        <f>'UI Detail'!D201</f>
        <v>2691639.53</v>
      </c>
    </row>
    <row r="10" spans="1:10" ht="15.95" customHeight="1" x14ac:dyDescent="0.2">
      <c r="A10" s="70" t="s">
        <v>369</v>
      </c>
      <c r="B10" s="75" t="s">
        <v>372</v>
      </c>
      <c r="C10" s="80">
        <f t="shared" si="0"/>
        <v>2295.4744459999997</v>
      </c>
      <c r="D10" s="80">
        <f t="shared" si="0"/>
        <v>1649.9955540000001</v>
      </c>
      <c r="E10" s="81">
        <v>1</v>
      </c>
      <c r="F10" s="82">
        <f>VLOOKUP($E10,$B$60:$G$66,5,FALSE)</f>
        <v>0.58179999999999998</v>
      </c>
      <c r="G10" s="82">
        <f>VLOOKUP($E10,$B$60:$G$66,6,FALSE)</f>
        <v>0.41820000000000002</v>
      </c>
      <c r="H10" s="83">
        <f>'UI Detail'!D203</f>
        <v>3945.47</v>
      </c>
      <c r="J10" s="15">
        <f>+C11+D11-H11</f>
        <v>0</v>
      </c>
    </row>
    <row r="11" spans="1:10" ht="15.95" customHeight="1" x14ac:dyDescent="0.2">
      <c r="A11" s="70" t="s">
        <v>369</v>
      </c>
      <c r="B11" s="71" t="s">
        <v>373</v>
      </c>
      <c r="C11" s="76">
        <f>SUM(C7:C10)</f>
        <v>1610735.3246989998</v>
      </c>
      <c r="D11" s="76">
        <f>SUM(D7:D10)</f>
        <v>1154869.8053009999</v>
      </c>
      <c r="E11" s="77"/>
      <c r="F11" s="76"/>
      <c r="G11" s="84"/>
      <c r="H11" s="16">
        <f>SUM(H7:H10)</f>
        <v>2765605.13</v>
      </c>
      <c r="J11" s="15">
        <f>'UI Detail'!D204-'Common by Account'!H11</f>
        <v>0</v>
      </c>
    </row>
    <row r="12" spans="1:10" ht="15.95" customHeight="1" x14ac:dyDescent="0.2">
      <c r="A12" s="70" t="s">
        <v>17</v>
      </c>
      <c r="B12" s="71"/>
      <c r="C12" s="85"/>
      <c r="D12" s="85"/>
      <c r="E12" s="77"/>
      <c r="F12" s="84"/>
      <c r="G12" s="84"/>
      <c r="H12" s="22"/>
    </row>
    <row r="13" spans="1:10" ht="15.95" customHeight="1" x14ac:dyDescent="0.2">
      <c r="A13" s="70"/>
      <c r="B13" s="75" t="s">
        <v>374</v>
      </c>
      <c r="C13" s="76">
        <f t="shared" ref="C13:D19" si="1">$H13*F13</f>
        <v>80224.471815999423</v>
      </c>
      <c r="D13" s="76">
        <f t="shared" si="1"/>
        <v>57665.648183999583</v>
      </c>
      <c r="E13" s="77">
        <v>1</v>
      </c>
      <c r="F13" s="78">
        <f t="shared" ref="F13:F19" si="2">VLOOKUP($E13,$B$60:$G$66,5,FALSE)</f>
        <v>0.58179999999999998</v>
      </c>
      <c r="G13" s="78">
        <f t="shared" ref="G13:G19" si="3">VLOOKUP($E13,$B$60:$G$66,6,FALSE)</f>
        <v>0.41820000000000002</v>
      </c>
      <c r="H13" s="76">
        <f>'UI Detail'!D206</f>
        <v>137890.11999999901</v>
      </c>
    </row>
    <row r="14" spans="1:10" ht="15.95" customHeight="1" x14ac:dyDescent="0.2">
      <c r="A14" s="70" t="s">
        <v>369</v>
      </c>
      <c r="B14" s="75" t="s">
        <v>375</v>
      </c>
      <c r="C14" s="79">
        <f t="shared" si="1"/>
        <v>58356.995195999414</v>
      </c>
      <c r="D14" s="79">
        <f t="shared" si="1"/>
        <v>41947.224803999583</v>
      </c>
      <c r="E14" s="77">
        <v>1</v>
      </c>
      <c r="F14" s="78">
        <f t="shared" si="2"/>
        <v>0.58179999999999998</v>
      </c>
      <c r="G14" s="78">
        <f t="shared" si="3"/>
        <v>0.41820000000000002</v>
      </c>
      <c r="H14" s="76">
        <f>'UI Detail'!D207</f>
        <v>100304.219999999</v>
      </c>
    </row>
    <row r="15" spans="1:10" ht="15.95" customHeight="1" x14ac:dyDescent="0.2">
      <c r="A15" s="70" t="s">
        <v>369</v>
      </c>
      <c r="B15" s="75" t="s">
        <v>376</v>
      </c>
      <c r="C15" s="79">
        <f t="shared" si="1"/>
        <v>8226.6927259999993</v>
      </c>
      <c r="D15" s="79">
        <f t="shared" si="1"/>
        <v>5913.3772740000004</v>
      </c>
      <c r="E15" s="77">
        <v>1</v>
      </c>
      <c r="F15" s="78">
        <f t="shared" si="2"/>
        <v>0.58179999999999998</v>
      </c>
      <c r="G15" s="78">
        <f t="shared" si="3"/>
        <v>0.41820000000000002</v>
      </c>
      <c r="H15" s="76">
        <f>'UI Detail'!D208</f>
        <v>14140.07</v>
      </c>
    </row>
    <row r="16" spans="1:10" ht="15.95" customHeight="1" x14ac:dyDescent="0.2">
      <c r="A16" s="70"/>
      <c r="B16" s="75" t="s">
        <v>377</v>
      </c>
      <c r="C16" s="85">
        <f t="shared" si="1"/>
        <v>0</v>
      </c>
      <c r="D16" s="85">
        <f t="shared" si="1"/>
        <v>0</v>
      </c>
      <c r="E16" s="77">
        <v>1</v>
      </c>
      <c r="F16" s="78">
        <f t="shared" si="2"/>
        <v>0.58179999999999998</v>
      </c>
      <c r="G16" s="78">
        <f t="shared" si="3"/>
        <v>0.41820000000000002</v>
      </c>
      <c r="H16" s="76">
        <f>'UI Detail'!D209</f>
        <v>0</v>
      </c>
    </row>
    <row r="17" spans="1:10" ht="15.95" customHeight="1" x14ac:dyDescent="0.2">
      <c r="A17" s="70" t="s">
        <v>369</v>
      </c>
      <c r="B17" s="75" t="s">
        <v>378</v>
      </c>
      <c r="C17" s="85">
        <f t="shared" si="1"/>
        <v>0</v>
      </c>
      <c r="D17" s="85">
        <f t="shared" si="1"/>
        <v>0</v>
      </c>
      <c r="E17" s="77">
        <v>1</v>
      </c>
      <c r="F17" s="78">
        <f t="shared" si="2"/>
        <v>0.58179999999999998</v>
      </c>
      <c r="G17" s="78">
        <f t="shared" si="3"/>
        <v>0.41820000000000002</v>
      </c>
      <c r="H17" s="76">
        <f>'UI Detail'!D210</f>
        <v>0</v>
      </c>
    </row>
    <row r="18" spans="1:10" ht="15.95" customHeight="1" x14ac:dyDescent="0.2">
      <c r="A18" s="70"/>
      <c r="B18" s="75" t="s">
        <v>379</v>
      </c>
      <c r="C18" s="85">
        <f t="shared" si="1"/>
        <v>0</v>
      </c>
      <c r="D18" s="85">
        <f t="shared" si="1"/>
        <v>0</v>
      </c>
      <c r="E18" s="77">
        <v>1</v>
      </c>
      <c r="F18" s="78">
        <f t="shared" si="2"/>
        <v>0.58179999999999998</v>
      </c>
      <c r="G18" s="78">
        <f t="shared" si="3"/>
        <v>0.41820000000000002</v>
      </c>
      <c r="H18" s="76">
        <f>'UI Detail'!D211</f>
        <v>0</v>
      </c>
    </row>
    <row r="19" spans="1:10" ht="15.95" customHeight="1" x14ac:dyDescent="0.2">
      <c r="A19" s="70"/>
      <c r="B19" s="75" t="s">
        <v>380</v>
      </c>
      <c r="C19" s="86">
        <f t="shared" si="1"/>
        <v>0</v>
      </c>
      <c r="D19" s="86">
        <f t="shared" si="1"/>
        <v>0</v>
      </c>
      <c r="E19" s="81">
        <v>1</v>
      </c>
      <c r="F19" s="82">
        <f t="shared" si="2"/>
        <v>0.58179999999999998</v>
      </c>
      <c r="G19" s="82">
        <f t="shared" si="3"/>
        <v>0.41820000000000002</v>
      </c>
      <c r="H19" s="83">
        <f>'UI Detail'!D212</f>
        <v>0</v>
      </c>
      <c r="J19" s="15">
        <f>+C20+D20-H20</f>
        <v>0</v>
      </c>
    </row>
    <row r="20" spans="1:10" ht="15.95" customHeight="1" x14ac:dyDescent="0.2">
      <c r="A20" s="70" t="s">
        <v>369</v>
      </c>
      <c r="B20" s="71" t="s">
        <v>373</v>
      </c>
      <c r="C20" s="76">
        <f>SUM(C13:C18)</f>
        <v>146808.15973799885</v>
      </c>
      <c r="D20" s="76">
        <f>SUM(D13:D18)</f>
        <v>105526.25026199917</v>
      </c>
      <c r="E20" s="77"/>
      <c r="F20" s="76"/>
      <c r="G20" s="84"/>
      <c r="H20" s="16">
        <f>SUM(H13:H18)</f>
        <v>252334.409999998</v>
      </c>
      <c r="J20" s="15">
        <f>ROUND('UI Detail'!D213-'Common by Account'!H20,2)</f>
        <v>0</v>
      </c>
    </row>
    <row r="21" spans="1:10" ht="15.95" customHeight="1" x14ac:dyDescent="0.2">
      <c r="A21" s="70" t="s">
        <v>15</v>
      </c>
      <c r="B21" s="71"/>
      <c r="C21" s="85"/>
      <c r="D21" s="85"/>
      <c r="E21" s="77"/>
      <c r="F21" s="84"/>
      <c r="G21" s="84"/>
      <c r="H21" s="22"/>
    </row>
    <row r="22" spans="1:10" ht="15.95" customHeight="1" x14ac:dyDescent="0.2">
      <c r="A22" s="70"/>
      <c r="B22" s="75" t="s">
        <v>381</v>
      </c>
      <c r="C22" s="76">
        <f t="shared" ref="C22:D33" si="4">$H22*F22</f>
        <v>2235791.6886899997</v>
      </c>
      <c r="D22" s="76">
        <f t="shared" si="4"/>
        <v>1025757.0913099999</v>
      </c>
      <c r="E22" s="77">
        <v>4</v>
      </c>
      <c r="F22" s="78">
        <f t="shared" ref="F22:F34" si="5">VLOOKUP($E22,$B$60:$G$66,5,FALSE)</f>
        <v>0.6855</v>
      </c>
      <c r="G22" s="119">
        <f t="shared" ref="G22:G34" si="6">VLOOKUP($E22,$B$60:$G$66,6,FALSE)</f>
        <v>0.3145</v>
      </c>
      <c r="H22" s="76">
        <f>'UI Detail'!D218</f>
        <v>3261548.78</v>
      </c>
    </row>
    <row r="23" spans="1:10" ht="15.95" customHeight="1" x14ac:dyDescent="0.2">
      <c r="A23" s="70"/>
      <c r="B23" s="75" t="s">
        <v>382</v>
      </c>
      <c r="C23" s="79">
        <f t="shared" si="4"/>
        <v>-104629.05091499932</v>
      </c>
      <c r="D23" s="79">
        <f t="shared" si="4"/>
        <v>-48002.679084999683</v>
      </c>
      <c r="E23" s="77">
        <v>4</v>
      </c>
      <c r="F23" s="78">
        <f t="shared" si="5"/>
        <v>0.6855</v>
      </c>
      <c r="G23" s="78">
        <f t="shared" si="6"/>
        <v>0.3145</v>
      </c>
      <c r="H23" s="76">
        <f>'UI Detail'!D219</f>
        <v>-152631.72999999899</v>
      </c>
    </row>
    <row r="24" spans="1:10" ht="15.95" customHeight="1" x14ac:dyDescent="0.2">
      <c r="A24" s="70" t="s">
        <v>369</v>
      </c>
      <c r="B24" s="75" t="s">
        <v>383</v>
      </c>
      <c r="C24" s="79">
        <f t="shared" si="4"/>
        <v>-15579.639555</v>
      </c>
      <c r="D24" s="79">
        <f t="shared" si="4"/>
        <v>-7147.7704450000001</v>
      </c>
      <c r="E24" s="77">
        <v>4</v>
      </c>
      <c r="F24" s="78">
        <f t="shared" si="5"/>
        <v>0.6855</v>
      </c>
      <c r="G24" s="78">
        <f t="shared" si="6"/>
        <v>0.3145</v>
      </c>
      <c r="H24" s="76">
        <f>'UI Detail'!D220</f>
        <v>-22727.41</v>
      </c>
    </row>
    <row r="25" spans="1:10" ht="15.95" customHeight="1" x14ac:dyDescent="0.2">
      <c r="A25" s="70" t="s">
        <v>369</v>
      </c>
      <c r="B25" s="75" t="s">
        <v>384</v>
      </c>
      <c r="C25" s="79">
        <f t="shared" si="4"/>
        <v>420869.53201500006</v>
      </c>
      <c r="D25" s="79">
        <f t="shared" si="4"/>
        <v>193090.39798500002</v>
      </c>
      <c r="E25" s="77">
        <v>4</v>
      </c>
      <c r="F25" s="78">
        <f t="shared" si="5"/>
        <v>0.6855</v>
      </c>
      <c r="G25" s="78">
        <f t="shared" si="6"/>
        <v>0.3145</v>
      </c>
      <c r="H25" s="76">
        <f>'UI Detail'!D221</f>
        <v>613959.93000000005</v>
      </c>
    </row>
    <row r="26" spans="1:10" ht="15.95" customHeight="1" x14ac:dyDescent="0.2">
      <c r="A26" s="70" t="s">
        <v>369</v>
      </c>
      <c r="B26" s="75" t="s">
        <v>385</v>
      </c>
      <c r="C26" s="79">
        <f t="shared" si="4"/>
        <v>16370.142929999938</v>
      </c>
      <c r="D26" s="79">
        <f t="shared" si="4"/>
        <v>10470.557069999961</v>
      </c>
      <c r="E26" s="77">
        <v>3</v>
      </c>
      <c r="F26" s="78">
        <f t="shared" si="5"/>
        <v>0.6099</v>
      </c>
      <c r="G26" s="78">
        <f t="shared" si="6"/>
        <v>0.3901</v>
      </c>
      <c r="H26" s="76">
        <f>'UI Detail'!D222</f>
        <v>26840.699999999899</v>
      </c>
    </row>
    <row r="27" spans="1:10" ht="15.95" customHeight="1" x14ac:dyDescent="0.2">
      <c r="A27" s="70" t="s">
        <v>369</v>
      </c>
      <c r="B27" s="75" t="s">
        <v>386</v>
      </c>
      <c r="C27" s="79">
        <f t="shared" si="4"/>
        <v>238179.53556599998</v>
      </c>
      <c r="D27" s="79">
        <f t="shared" si="4"/>
        <v>171204.33443400002</v>
      </c>
      <c r="E27" s="77">
        <v>1</v>
      </c>
      <c r="F27" s="78">
        <f t="shared" si="5"/>
        <v>0.58179999999999998</v>
      </c>
      <c r="G27" s="78">
        <f t="shared" si="6"/>
        <v>0.41820000000000002</v>
      </c>
      <c r="H27" s="76">
        <f>'UI Detail'!D223</f>
        <v>409383.87</v>
      </c>
    </row>
    <row r="28" spans="1:10" ht="15.95" customHeight="1" x14ac:dyDescent="0.2">
      <c r="A28" s="70" t="s">
        <v>369</v>
      </c>
      <c r="B28" s="75" t="s">
        <v>387</v>
      </c>
      <c r="C28" s="79">
        <f t="shared" si="4"/>
        <v>542199.73334499926</v>
      </c>
      <c r="D28" s="79">
        <f t="shared" si="4"/>
        <v>236934.81665499968</v>
      </c>
      <c r="E28" s="77">
        <v>5</v>
      </c>
      <c r="F28" s="78">
        <f t="shared" si="5"/>
        <v>0.69589999999999996</v>
      </c>
      <c r="G28" s="78">
        <f t="shared" si="6"/>
        <v>0.30409999999999998</v>
      </c>
      <c r="H28" s="76">
        <f>'UI Detail'!D224</f>
        <v>779134.549999999</v>
      </c>
    </row>
    <row r="29" spans="1:10" ht="15.95" customHeight="1" x14ac:dyDescent="0.2">
      <c r="A29" s="70"/>
      <c r="B29" s="75" t="s">
        <v>388</v>
      </c>
      <c r="C29" s="85">
        <f t="shared" si="4"/>
        <v>4938.9589500000002</v>
      </c>
      <c r="D29" s="85">
        <f t="shared" si="4"/>
        <v>2265.9410499999999</v>
      </c>
      <c r="E29" s="77">
        <v>4</v>
      </c>
      <c r="F29" s="78">
        <f t="shared" si="5"/>
        <v>0.6855</v>
      </c>
      <c r="G29" s="78">
        <f t="shared" si="6"/>
        <v>0.3145</v>
      </c>
      <c r="H29" s="76">
        <f>'UI Detail'!D225</f>
        <v>7204.9</v>
      </c>
    </row>
    <row r="30" spans="1:10" ht="15.95" customHeight="1" x14ac:dyDescent="0.2">
      <c r="A30" s="70" t="s">
        <v>369</v>
      </c>
      <c r="B30" s="75" t="s">
        <v>389</v>
      </c>
      <c r="C30" s="79">
        <f t="shared" si="4"/>
        <v>8879.5968299999986</v>
      </c>
      <c r="D30" s="79">
        <f t="shared" si="4"/>
        <v>4073.8631699999996</v>
      </c>
      <c r="E30" s="77">
        <v>4</v>
      </c>
      <c r="F30" s="78">
        <f t="shared" si="5"/>
        <v>0.6855</v>
      </c>
      <c r="G30" s="78">
        <f t="shared" si="6"/>
        <v>0.3145</v>
      </c>
      <c r="H30" s="76">
        <f>'UI Detail'!D226</f>
        <v>12953.46</v>
      </c>
    </row>
    <row r="31" spans="1:10" ht="15.95" customHeight="1" x14ac:dyDescent="0.2">
      <c r="A31" s="70" t="s">
        <v>369</v>
      </c>
      <c r="B31" s="75" t="s">
        <v>390</v>
      </c>
      <c r="C31" s="79">
        <f t="shared" si="4"/>
        <v>66439.215255000003</v>
      </c>
      <c r="D31" s="79">
        <f t="shared" si="4"/>
        <v>30481.594744999999</v>
      </c>
      <c r="E31" s="77">
        <v>4</v>
      </c>
      <c r="F31" s="78">
        <f t="shared" si="5"/>
        <v>0.6855</v>
      </c>
      <c r="G31" s="78">
        <f t="shared" si="6"/>
        <v>0.3145</v>
      </c>
      <c r="H31" s="76">
        <f>'UI Detail'!D227</f>
        <v>96920.81</v>
      </c>
    </row>
    <row r="32" spans="1:10" ht="15.95" customHeight="1" x14ac:dyDescent="0.2">
      <c r="A32" s="70" t="s">
        <v>369</v>
      </c>
      <c r="B32" s="75" t="s">
        <v>391</v>
      </c>
      <c r="C32" s="79">
        <f t="shared" si="4"/>
        <v>715988.53792499995</v>
      </c>
      <c r="D32" s="79">
        <f t="shared" si="4"/>
        <v>328487.81207500002</v>
      </c>
      <c r="E32" s="77">
        <v>4</v>
      </c>
      <c r="F32" s="78">
        <f t="shared" si="5"/>
        <v>0.6855</v>
      </c>
      <c r="G32" s="78">
        <f t="shared" si="6"/>
        <v>0.3145</v>
      </c>
      <c r="H32" s="76">
        <f>'UI Detail'!D228</f>
        <v>1044476.35</v>
      </c>
    </row>
    <row r="33" spans="1:10" ht="15.95" customHeight="1" x14ac:dyDescent="0.2">
      <c r="A33" s="70"/>
      <c r="B33" s="75" t="s">
        <v>392</v>
      </c>
      <c r="C33" s="85">
        <f t="shared" si="4"/>
        <v>0</v>
      </c>
      <c r="D33" s="85">
        <f t="shared" si="4"/>
        <v>0</v>
      </c>
      <c r="E33" s="77">
        <v>4</v>
      </c>
      <c r="F33" s="78">
        <f t="shared" si="5"/>
        <v>0.6855</v>
      </c>
      <c r="G33" s="78">
        <f t="shared" si="6"/>
        <v>0.3145</v>
      </c>
      <c r="H33" s="76">
        <f>'UI Detail'!D229</f>
        <v>0</v>
      </c>
    </row>
    <row r="34" spans="1:10" ht="15.95" customHeight="1" x14ac:dyDescent="0.2">
      <c r="A34" s="70"/>
      <c r="B34" s="75" t="s">
        <v>393</v>
      </c>
      <c r="C34" s="80">
        <f>$H34*F34</f>
        <v>921362.89837499312</v>
      </c>
      <c r="D34" s="80">
        <f>$H34*G34</f>
        <v>422711.35162499687</v>
      </c>
      <c r="E34" s="81">
        <v>4</v>
      </c>
      <c r="F34" s="82">
        <f t="shared" si="5"/>
        <v>0.6855</v>
      </c>
      <c r="G34" s="82">
        <f t="shared" si="6"/>
        <v>0.3145</v>
      </c>
      <c r="H34" s="76">
        <f>'UI Detail'!D230</f>
        <v>1344074.24999999</v>
      </c>
      <c r="J34" s="15">
        <f>+C35+D35-H35</f>
        <v>0</v>
      </c>
    </row>
    <row r="35" spans="1:10" ht="15.95" customHeight="1" x14ac:dyDescent="0.2">
      <c r="A35" s="70" t="s">
        <v>369</v>
      </c>
      <c r="B35" s="71" t="s">
        <v>373</v>
      </c>
      <c r="C35" s="76">
        <f>SUM(C22:C34)</f>
        <v>5050811.1494109929</v>
      </c>
      <c r="D35" s="76">
        <f>SUM(D22:D34)</f>
        <v>2370327.3105889969</v>
      </c>
      <c r="E35" s="77"/>
      <c r="F35" s="76"/>
      <c r="G35" s="111"/>
      <c r="H35" s="121">
        <f>SUM(H22:H34)</f>
        <v>7421138.4599999888</v>
      </c>
      <c r="J35" s="15">
        <f>ROUND('UI Detail'!D231-'Common by Account'!H35,2)</f>
        <v>0</v>
      </c>
    </row>
    <row r="36" spans="1:10" ht="15.95" customHeight="1" x14ac:dyDescent="0.2">
      <c r="A36" s="70" t="s">
        <v>394</v>
      </c>
      <c r="B36" s="71"/>
      <c r="C36" s="85"/>
      <c r="D36" s="85"/>
      <c r="E36" s="77"/>
      <c r="F36" s="84"/>
      <c r="G36" s="111"/>
      <c r="H36" s="85"/>
    </row>
    <row r="37" spans="1:10" ht="15.95" customHeight="1" x14ac:dyDescent="0.2">
      <c r="A37" s="70"/>
      <c r="B37" s="75" t="s">
        <v>395</v>
      </c>
      <c r="C37" s="85">
        <f>$H37*F37</f>
        <v>1189463.2988100001</v>
      </c>
      <c r="D37" s="85">
        <f>$H37*G37</f>
        <v>545712.92119000002</v>
      </c>
      <c r="E37" s="77">
        <v>4</v>
      </c>
      <c r="F37" s="78">
        <f>VLOOKUP($E37,$B$60:$G$66,5,FALSE)</f>
        <v>0.6855</v>
      </c>
      <c r="G37" s="119">
        <f>VLOOKUP($E37,$B$60:$G$66,6,FALSE)</f>
        <v>0.3145</v>
      </c>
      <c r="H37" s="76">
        <f>'UI Detail'!D236</f>
        <v>1735176.22</v>
      </c>
    </row>
    <row r="38" spans="1:10" ht="15.95" customHeight="1" x14ac:dyDescent="0.2">
      <c r="A38" s="70"/>
      <c r="B38" s="87" t="s">
        <v>396</v>
      </c>
      <c r="C38" s="86">
        <f>$H38*F38</f>
        <v>10549.042965000001</v>
      </c>
      <c r="D38" s="86">
        <f>$H38*G38</f>
        <v>4839.7870350000003</v>
      </c>
      <c r="E38" s="81">
        <v>4</v>
      </c>
      <c r="F38" s="82">
        <f>VLOOKUP($E38,$B$60:$G$66,5,FALSE)</f>
        <v>0.6855</v>
      </c>
      <c r="G38" s="120">
        <f>VLOOKUP($E38,$B$60:$G$66,6,FALSE)</f>
        <v>0.3145</v>
      </c>
      <c r="H38" s="83">
        <f>'UI Detail'!D237</f>
        <v>15388.83</v>
      </c>
      <c r="J38" s="15">
        <f>+C39+D39-H39</f>
        <v>0</v>
      </c>
    </row>
    <row r="39" spans="1:10" ht="15.95" customHeight="1" x14ac:dyDescent="0.2">
      <c r="A39" s="70"/>
      <c r="B39" s="71" t="s">
        <v>373</v>
      </c>
      <c r="C39" s="76">
        <f>SUM(C37:C38)</f>
        <v>1200012.3417750001</v>
      </c>
      <c r="D39" s="76">
        <f>SUM(D37:D38)</f>
        <v>550552.70822500007</v>
      </c>
      <c r="E39" s="77"/>
      <c r="F39" s="84"/>
      <c r="G39" s="111"/>
      <c r="H39" s="121">
        <f>SUM(H37:H38)</f>
        <v>1750565.05</v>
      </c>
      <c r="J39" s="15">
        <f>'UI Detail'!D238-'Common by Account'!H39</f>
        <v>0</v>
      </c>
    </row>
    <row r="40" spans="1:10" ht="15.95" customHeight="1" x14ac:dyDescent="0.2">
      <c r="A40" s="70" t="s">
        <v>13</v>
      </c>
      <c r="B40" s="75"/>
      <c r="C40" s="76"/>
      <c r="D40" s="76"/>
      <c r="E40" s="77"/>
      <c r="F40" s="84"/>
      <c r="G40" s="111"/>
      <c r="H40" s="76"/>
    </row>
    <row r="41" spans="1:10" ht="15.95" customHeight="1" x14ac:dyDescent="0.2">
      <c r="A41" s="70"/>
      <c r="B41" s="75" t="s">
        <v>397</v>
      </c>
      <c r="C41" s="85">
        <f t="shared" ref="C41:D43" si="7">$H41*F41</f>
        <v>1605322.6689899999</v>
      </c>
      <c r="D41" s="85">
        <f t="shared" si="7"/>
        <v>736504.71100999997</v>
      </c>
      <c r="E41" s="77">
        <v>4</v>
      </c>
      <c r="F41" s="78">
        <f>VLOOKUP($E41,$B$60:$G$66,5,FALSE)</f>
        <v>0.6855</v>
      </c>
      <c r="G41" s="119">
        <f>VLOOKUP($E41,$B$60:$G$66,6,FALSE)</f>
        <v>0.3145</v>
      </c>
      <c r="H41" s="76">
        <f>'UI Detail'!D240</f>
        <v>2341827.38</v>
      </c>
    </row>
    <row r="42" spans="1:10" ht="15.95" customHeight="1" x14ac:dyDescent="0.2">
      <c r="A42" s="70"/>
      <c r="B42" s="75" t="s">
        <v>398</v>
      </c>
      <c r="C42" s="85">
        <f t="shared" si="7"/>
        <v>0</v>
      </c>
      <c r="D42" s="85">
        <f t="shared" si="7"/>
        <v>0</v>
      </c>
      <c r="E42" s="77">
        <v>4</v>
      </c>
      <c r="F42" s="78">
        <f>VLOOKUP($E42,$B$60:$G$66,5,FALSE)</f>
        <v>0.6855</v>
      </c>
      <c r="G42" s="119">
        <f>VLOOKUP($E42,$B$60:$G$66,6,FALSE)</f>
        <v>0.3145</v>
      </c>
      <c r="H42" s="76">
        <f>'UI Detail'!D241</f>
        <v>0</v>
      </c>
    </row>
    <row r="43" spans="1:10" ht="15.95" customHeight="1" x14ac:dyDescent="0.2">
      <c r="A43" s="70"/>
      <c r="B43" s="87" t="s">
        <v>399</v>
      </c>
      <c r="C43" s="86">
        <f t="shared" si="7"/>
        <v>742.86264000000006</v>
      </c>
      <c r="D43" s="86">
        <f t="shared" si="7"/>
        <v>340.81736000000001</v>
      </c>
      <c r="E43" s="81">
        <v>4</v>
      </c>
      <c r="F43" s="82">
        <f>VLOOKUP($E43,$B$60:$G$66,5,FALSE)</f>
        <v>0.6855</v>
      </c>
      <c r="G43" s="120">
        <f>VLOOKUP($E43,$B$60:$G$66,6,FALSE)</f>
        <v>0.3145</v>
      </c>
      <c r="H43" s="83">
        <f>'UI Detail'!D242</f>
        <v>1083.68</v>
      </c>
      <c r="J43" s="15">
        <f>+C44+D44-H44</f>
        <v>0</v>
      </c>
    </row>
    <row r="44" spans="1:10" ht="15.95" customHeight="1" x14ac:dyDescent="0.2">
      <c r="A44" s="70" t="s">
        <v>369</v>
      </c>
      <c r="B44" s="71" t="s">
        <v>373</v>
      </c>
      <c r="C44" s="76">
        <f>SUM(C41:C43)</f>
        <v>1606065.5316299999</v>
      </c>
      <c r="D44" s="76">
        <f>SUM(D41:D43)</f>
        <v>736845.52836999996</v>
      </c>
      <c r="E44" s="77"/>
      <c r="F44" s="84"/>
      <c r="G44" s="84"/>
      <c r="H44" s="16">
        <f>SUM(H41:H43)</f>
        <v>2342911.06</v>
      </c>
      <c r="J44" s="15">
        <f>'UI Detail'!D243-'Common by Account'!H44</f>
        <v>0</v>
      </c>
    </row>
    <row r="45" spans="1:10" ht="15.95" customHeight="1" x14ac:dyDescent="0.2">
      <c r="A45" s="70" t="s">
        <v>400</v>
      </c>
      <c r="B45" s="71"/>
      <c r="C45" s="85"/>
      <c r="D45" s="85"/>
      <c r="E45" s="77"/>
      <c r="F45" s="84"/>
      <c r="G45" s="84"/>
      <c r="H45" s="22"/>
    </row>
    <row r="46" spans="1:10" ht="15.95" customHeight="1" x14ac:dyDescent="0.2">
      <c r="A46" s="70"/>
      <c r="B46" s="87" t="s">
        <v>401</v>
      </c>
      <c r="C46" s="83">
        <f>$H46*F46</f>
        <v>120531.3827399993</v>
      </c>
      <c r="D46" s="83">
        <f>$H46*G46</f>
        <v>55298.497259999684</v>
      </c>
      <c r="E46" s="81">
        <v>4</v>
      </c>
      <c r="F46" s="82">
        <f>VLOOKUP($E46,$B$60:$G$66,5,FALSE)</f>
        <v>0.6855</v>
      </c>
      <c r="G46" s="82">
        <f>VLOOKUP($E46,$B$60:$G$66,6,FALSE)</f>
        <v>0.3145</v>
      </c>
      <c r="H46" s="88">
        <f>'UI Detail'!D262</f>
        <v>175829.87999999899</v>
      </c>
      <c r="J46" s="15">
        <f>+C47+D47-H47</f>
        <v>0</v>
      </c>
    </row>
    <row r="47" spans="1:10" ht="15.95" customHeight="1" x14ac:dyDescent="0.2">
      <c r="A47" s="70" t="s">
        <v>369</v>
      </c>
      <c r="B47" s="71" t="s">
        <v>373</v>
      </c>
      <c r="C47" s="76">
        <f>C46</f>
        <v>120531.3827399993</v>
      </c>
      <c r="D47" s="76">
        <f>D46</f>
        <v>55298.497259999684</v>
      </c>
      <c r="E47" s="77"/>
      <c r="F47" s="84"/>
      <c r="G47" s="84"/>
      <c r="H47" s="16">
        <f>H46</f>
        <v>175829.87999999899</v>
      </c>
      <c r="J47" s="15">
        <f>'UI Detail'!D263-'Common by Account'!H47</f>
        <v>0</v>
      </c>
    </row>
    <row r="48" spans="1:10" ht="15.95" customHeight="1" x14ac:dyDescent="0.2">
      <c r="A48" s="70"/>
      <c r="B48" s="71"/>
      <c r="C48" s="76"/>
      <c r="D48" s="76"/>
      <c r="E48" s="77"/>
      <c r="F48" s="84"/>
      <c r="G48" s="84"/>
      <c r="H48" s="16"/>
    </row>
    <row r="49" spans="1:10" ht="15.95" customHeight="1" x14ac:dyDescent="0.2">
      <c r="A49" s="89" t="s">
        <v>402</v>
      </c>
      <c r="B49" s="64"/>
      <c r="C49" s="90"/>
      <c r="D49" s="90"/>
      <c r="E49" s="90"/>
      <c r="F49" s="90"/>
      <c r="G49" s="90"/>
      <c r="H49" s="71"/>
    </row>
    <row r="50" spans="1:10" ht="15.95" customHeight="1" x14ac:dyDescent="0.2">
      <c r="A50" s="89"/>
      <c r="B50" s="87" t="s">
        <v>403</v>
      </c>
      <c r="C50" s="83">
        <v>0</v>
      </c>
      <c r="D50" s="83">
        <v>0</v>
      </c>
      <c r="E50" s="81">
        <v>4</v>
      </c>
      <c r="F50" s="82">
        <f>VLOOKUP($E50,$B$60:$G$66,5,FALSE)</f>
        <v>0.6855</v>
      </c>
      <c r="G50" s="82">
        <f>VLOOKUP($E50,$B$60:$G$66,6,FALSE)</f>
        <v>0.3145</v>
      </c>
      <c r="H50" s="88">
        <v>0</v>
      </c>
      <c r="J50" s="15">
        <f>+C51+D51-H51</f>
        <v>0</v>
      </c>
    </row>
    <row r="51" spans="1:10" ht="15.95" customHeight="1" x14ac:dyDescent="0.2">
      <c r="A51" s="89"/>
      <c r="B51" s="71" t="s">
        <v>373</v>
      </c>
      <c r="C51" s="76">
        <f>SUM(C50)</f>
        <v>0</v>
      </c>
      <c r="D51" s="76">
        <f>SUM(D50)</f>
        <v>0</v>
      </c>
      <c r="E51" s="77"/>
      <c r="F51" s="91"/>
      <c r="G51" s="91"/>
      <c r="H51" s="16">
        <f>SUM(H50)</f>
        <v>0</v>
      </c>
    </row>
    <row r="52" spans="1:10" ht="15.95" customHeight="1" x14ac:dyDescent="0.2">
      <c r="A52" s="89"/>
      <c r="B52" s="64"/>
      <c r="C52" s="76"/>
      <c r="D52" s="76"/>
      <c r="E52" s="77"/>
      <c r="F52" s="84"/>
      <c r="G52" s="84"/>
      <c r="H52" s="92"/>
    </row>
    <row r="53" spans="1:10" ht="15.95" customHeight="1" x14ac:dyDescent="0.2">
      <c r="A53" s="70" t="s">
        <v>404</v>
      </c>
      <c r="B53" s="71"/>
      <c r="C53" s="85"/>
      <c r="D53" s="85"/>
      <c r="E53" s="77"/>
      <c r="F53" s="84"/>
      <c r="G53" s="84"/>
      <c r="H53" s="22"/>
    </row>
    <row r="54" spans="1:10" ht="15.95" customHeight="1" x14ac:dyDescent="0.2">
      <c r="A54" s="70"/>
      <c r="B54" s="87" t="s">
        <v>405</v>
      </c>
      <c r="C54" s="76">
        <f>$H54*F54</f>
        <v>0</v>
      </c>
      <c r="D54" s="76">
        <f>$H54*G54</f>
        <v>0</v>
      </c>
      <c r="E54" s="77">
        <v>4</v>
      </c>
      <c r="F54" s="78">
        <f>VLOOKUP($E54,$B$60:$G$66,5,FALSE)</f>
        <v>0.6855</v>
      </c>
      <c r="G54" s="78">
        <f>VLOOKUP($E54,$B$60:$G$66,6,FALSE)</f>
        <v>0.3145</v>
      </c>
      <c r="H54" s="16">
        <f>'UI Detail'!D270</f>
        <v>0</v>
      </c>
    </row>
    <row r="55" spans="1:10" ht="15.95" customHeight="1" x14ac:dyDescent="0.2">
      <c r="A55" s="70"/>
      <c r="B55" s="87" t="s">
        <v>406</v>
      </c>
      <c r="C55" s="86">
        <f>$H55*F55</f>
        <v>0</v>
      </c>
      <c r="D55" s="86">
        <f>$H55*G55</f>
        <v>0</v>
      </c>
      <c r="E55" s="93">
        <v>4</v>
      </c>
      <c r="F55" s="82">
        <f>VLOOKUP($E55,$B$60:$G$66,5,FALSE)</f>
        <v>0.6855</v>
      </c>
      <c r="G55" s="82">
        <f>VLOOKUP($E55,$B$60:$G$66,6,FALSE)</f>
        <v>0.3145</v>
      </c>
      <c r="H55" s="83">
        <f>'UI Detail'!D271</f>
        <v>0</v>
      </c>
      <c r="J55" s="15">
        <f>+C56+D56-H56</f>
        <v>0</v>
      </c>
    </row>
    <row r="56" spans="1:10" ht="15.95" customHeight="1" x14ac:dyDescent="0.2">
      <c r="A56" s="94" t="s">
        <v>369</v>
      </c>
      <c r="B56" s="95" t="s">
        <v>373</v>
      </c>
      <c r="C56" s="83">
        <f>SUM(C54:C55)</f>
        <v>0</v>
      </c>
      <c r="D56" s="83">
        <f>SUM(D54:D55)</f>
        <v>0</v>
      </c>
      <c r="E56" s="81"/>
      <c r="F56" s="96"/>
      <c r="G56" s="96"/>
      <c r="H56" s="88">
        <f>SUM(H54:H55)</f>
        <v>0</v>
      </c>
      <c r="J56" s="15">
        <v>0</v>
      </c>
    </row>
    <row r="57" spans="1:10" ht="15.95" customHeight="1" x14ac:dyDescent="0.2">
      <c r="A57" s="70"/>
      <c r="B57" s="71"/>
      <c r="C57" s="85"/>
      <c r="D57" s="85"/>
      <c r="E57" s="85"/>
      <c r="F57" s="84"/>
      <c r="G57" s="84"/>
      <c r="H57" s="22"/>
    </row>
    <row r="58" spans="1:10" ht="15.95" customHeight="1" x14ac:dyDescent="0.35">
      <c r="A58" s="94" t="s">
        <v>407</v>
      </c>
      <c r="B58" s="95"/>
      <c r="C58" s="97">
        <f>C56+C51+C47+C44+C39+C35+C20+C11</f>
        <v>9734963.8899929915</v>
      </c>
      <c r="D58" s="97">
        <f>D11+D20+D35+D39+D44+D47+D51+D56</f>
        <v>4973420.1000069957</v>
      </c>
      <c r="E58" s="97"/>
      <c r="F58" s="97"/>
      <c r="G58" s="98"/>
      <c r="H58" s="99">
        <f>H11+H20+H35+H39+H44+H47+H51+H56</f>
        <v>14708383.989999987</v>
      </c>
    </row>
    <row r="59" spans="1:10" ht="15.95" customHeight="1" x14ac:dyDescent="0.2">
      <c r="C59" s="100"/>
      <c r="D59" s="100"/>
      <c r="E59" s="100"/>
      <c r="F59" s="100"/>
      <c r="G59" s="100"/>
      <c r="H59" s="100"/>
    </row>
    <row r="60" spans="1:10" ht="15.95" customHeight="1" x14ac:dyDescent="0.2">
      <c r="A60" s="101"/>
      <c r="B60" s="102" t="s">
        <v>408</v>
      </c>
      <c r="C60" s="103"/>
      <c r="D60" s="103"/>
      <c r="E60" s="103"/>
      <c r="F60" s="104" t="s">
        <v>33</v>
      </c>
      <c r="G60" s="104" t="s">
        <v>34</v>
      </c>
      <c r="H60" s="105"/>
    </row>
    <row r="61" spans="1:10" ht="15.95" customHeight="1" x14ac:dyDescent="0.2">
      <c r="A61" s="70"/>
      <c r="B61" s="106">
        <v>1</v>
      </c>
      <c r="C61" s="107" t="s">
        <v>409</v>
      </c>
      <c r="D61" s="49"/>
      <c r="E61" s="49"/>
      <c r="F61" s="108">
        <v>0.58179999999999998</v>
      </c>
      <c r="G61" s="109">
        <v>0.41820000000000002</v>
      </c>
      <c r="H61" s="110">
        <f>SUM(F61:G61)</f>
        <v>1</v>
      </c>
    </row>
    <row r="62" spans="1:10" ht="15.95" customHeight="1" x14ac:dyDescent="0.2">
      <c r="A62" s="70"/>
      <c r="B62" s="106">
        <v>2</v>
      </c>
      <c r="C62" s="107" t="s">
        <v>410</v>
      </c>
      <c r="D62" s="49"/>
      <c r="E62" s="49"/>
      <c r="F62" s="111">
        <v>0.62270000000000003</v>
      </c>
      <c r="G62" s="110">
        <v>0.37730000000000002</v>
      </c>
      <c r="H62" s="110">
        <f>SUM(F62:G62)</f>
        <v>1</v>
      </c>
    </row>
    <row r="63" spans="1:10" ht="15.95" customHeight="1" x14ac:dyDescent="0.2">
      <c r="A63" s="70"/>
      <c r="B63" s="106">
        <v>3</v>
      </c>
      <c r="C63" s="49" t="s">
        <v>411</v>
      </c>
      <c r="D63" s="49"/>
      <c r="E63" s="49"/>
      <c r="F63" s="111">
        <v>0.6099</v>
      </c>
      <c r="G63" s="110">
        <v>0.3901</v>
      </c>
      <c r="H63" s="110">
        <f>SUM(F63:G63)</f>
        <v>1</v>
      </c>
    </row>
    <row r="64" spans="1:10" ht="15.95" customHeight="1" x14ac:dyDescent="0.2">
      <c r="A64" s="70"/>
      <c r="B64" s="106">
        <v>4</v>
      </c>
      <c r="C64" s="107" t="s">
        <v>412</v>
      </c>
      <c r="D64" s="49"/>
      <c r="E64" s="49"/>
      <c r="F64" s="111">
        <v>0.6855</v>
      </c>
      <c r="G64" s="110">
        <v>0.3145</v>
      </c>
      <c r="H64" s="110">
        <f>SUM(F64:G64)</f>
        <v>1</v>
      </c>
    </row>
    <row r="65" spans="1:8" ht="15.95" customHeight="1" x14ac:dyDescent="0.2">
      <c r="A65" s="94"/>
      <c r="B65" s="112">
        <v>5</v>
      </c>
      <c r="C65" s="113" t="s">
        <v>413</v>
      </c>
      <c r="D65" s="19"/>
      <c r="E65" s="19"/>
      <c r="F65" s="114">
        <v>0.69589999999999996</v>
      </c>
      <c r="G65" s="115">
        <v>0.30409999999999998</v>
      </c>
      <c r="H65" s="115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414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70" t="s">
        <v>415</v>
      </c>
      <c r="C69" s="21">
        <v>0</v>
      </c>
      <c r="D69" s="21">
        <v>0</v>
      </c>
      <c r="E69" s="64"/>
      <c r="F69" s="64"/>
      <c r="G69" s="64"/>
      <c r="H69" s="16">
        <v>0</v>
      </c>
    </row>
    <row r="70" spans="1:8" ht="15.95" hidden="1" customHeight="1" outlineLevel="1" x14ac:dyDescent="0.2">
      <c r="B70" s="94" t="s">
        <v>416</v>
      </c>
      <c r="C70" s="51" t="e">
        <f>#REF!+C58</f>
        <v>#REF!</v>
      </c>
      <c r="D70" s="51" t="e">
        <f>#REF!+D58</f>
        <v>#REF!</v>
      </c>
      <c r="E70" s="116"/>
      <c r="F70" s="116"/>
      <c r="G70" s="116"/>
      <c r="H70" s="88" t="e">
        <f>#REF!+H58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7"/>
      <c r="C74" s="118"/>
      <c r="D74" s="118"/>
      <c r="E74" s="118"/>
      <c r="F74" s="118"/>
      <c r="G74" s="118"/>
      <c r="H74" s="118"/>
    </row>
    <row r="75" spans="1:8" ht="15.95" customHeight="1" x14ac:dyDescent="0.2">
      <c r="C75" s="118"/>
      <c r="D75" s="118"/>
      <c r="E75" s="118"/>
      <c r="F75" s="118"/>
      <c r="G75" s="118"/>
      <c r="H75" s="118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F4F073A-05C3-494C-B9F1-A3971C61A98E}"/>
</file>

<file path=customXml/itemProps2.xml><?xml version="1.0" encoding="utf-8"?>
<ds:datastoreItem xmlns:ds="http://schemas.openxmlformats.org/officeDocument/2006/customXml" ds:itemID="{78642CEC-FA95-4FF0-9CBD-138C854A7254}"/>
</file>

<file path=customXml/itemProps3.xml><?xml version="1.0" encoding="utf-8"?>
<ds:datastoreItem xmlns:ds="http://schemas.openxmlformats.org/officeDocument/2006/customXml" ds:itemID="{804D722E-EB84-47CF-84F0-1D46416BD029}"/>
</file>

<file path=customXml/itemProps4.xml><?xml version="1.0" encoding="utf-8"?>
<ds:datastoreItem xmlns:ds="http://schemas.openxmlformats.org/officeDocument/2006/customXml" ds:itemID="{84716C97-3B8B-4305-8939-F22FE6F6C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2016-03-02T21:33:54Z</cp:lastPrinted>
  <dcterms:created xsi:type="dcterms:W3CDTF">2016-01-29T23:23:00Z</dcterms:created>
  <dcterms:modified xsi:type="dcterms:W3CDTF">2016-03-02T21:34:11Z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