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xl/customProperty16.bin" ContentType="application/vnd.openxmlformats-officedocument.spreadsheetml.customProperty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2.xml" ContentType="application/vnd.openxmlformats-officedocument.spreadsheetml.comment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omments5.xml" ContentType="application/vnd.openxmlformats-officedocument.spreadsheetml.comments+xml"/>
  <Override PartName="/xl/customProperty11.bin" ContentType="application/vnd.openxmlformats-officedocument.spreadsheetml.customProperty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14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8.xml" ContentType="application/vnd.openxmlformats-officedocument.spreadsheetml.comments+xml"/>
  <Override PartName="/xl/customProperty5.bin" ContentType="application/vnd.openxmlformats-officedocument.spreadsheetml.customProperty"/>
  <Override PartName="/xl/customProperty12.bin" ContentType="application/vnd.openxmlformats-officedocument.spreadsheetml.customProperty"/>
  <Override PartName="/xl/comments7.xml" ContentType="application/vnd.openxmlformats-officedocument.spreadsheetml.comments+xml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0" yWindow="156" windowWidth="20100" windowHeight="9156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20 PO " sheetId="33" r:id="rId5"/>
    <sheet name="Jan.20" sheetId="34" r:id="rId6"/>
    <sheet name="Feb.20" sheetId="35" r:id="rId7"/>
    <sheet name="Mar.20" sheetId="36" r:id="rId8"/>
    <sheet name="Apr.20" sheetId="37" r:id="rId9"/>
    <sheet name="May.20" sheetId="38" r:id="rId10"/>
    <sheet name="Jun.20" sheetId="39" r:id="rId11"/>
    <sheet name="Jul.20" sheetId="40" r:id="rId12"/>
    <sheet name="Aug.20" sheetId="41" r:id="rId13"/>
    <sheet name="Sep.20" sheetId="42" r:id="rId14"/>
    <sheet name="Oct.20" sheetId="43" r:id="rId15"/>
    <sheet name="Nov.20" sheetId="44" r:id="rId16"/>
    <sheet name="Dec.20" sheetId="45" r:id="rId17"/>
  </sheets>
  <definedNames>
    <definedName name="SAPPO_AR_Post_Conversion" localSheetId="8">Apr.20!$A$13:$D$18</definedName>
    <definedName name="SAPPO_AR_Post_Conversion" localSheetId="12">Aug.20!$A$13:$D$18</definedName>
    <definedName name="SAPPO_AR_Post_Conversion" localSheetId="16">Dec.20!$A$13:$D$18</definedName>
    <definedName name="SAPPO_AR_Post_Conversion" localSheetId="6">Feb.20!$A$13:$D$18</definedName>
    <definedName name="SAPPO_AR_Post_Conversion" localSheetId="11">Jul.20!$A$13:$D$18</definedName>
    <definedName name="SAPPO_AR_Post_Conversion" localSheetId="10">Jun.20!$A$13:$D$18</definedName>
    <definedName name="SAPPO_AR_Post_Conversion" localSheetId="7">Mar.20!$A$13:$D$18</definedName>
    <definedName name="SAPPO_AR_Post_Conversion" localSheetId="9">May.20!$A$13:$D$18</definedName>
    <definedName name="SAPPO_AR_Post_Conversion" localSheetId="15">Nov.20!$A$13:$D$18</definedName>
    <definedName name="SAPPO_AR_Post_Conversion" localSheetId="14">Oct.20!$A$13:$D$18</definedName>
    <definedName name="SAPPO_AR_Post_Conversion" localSheetId="13">Sep.20!$A$13:$D$18</definedName>
    <definedName name="SAPPO_AR_Post_Conversion">Jan.20!$A$13:$D$18</definedName>
    <definedName name="SAPPO_AR_Pre_Conversion" localSheetId="8">Apr.20!$A$4:$D$9</definedName>
    <definedName name="SAPPO_AR_Pre_Conversion" localSheetId="12">Aug.20!$A$4:$D$9</definedName>
    <definedName name="SAPPO_AR_Pre_Conversion" localSheetId="16">Dec.20!$A$4:$D$9</definedName>
    <definedName name="SAPPO_AR_Pre_Conversion" localSheetId="6">Feb.20!$A$4:$D$9</definedName>
    <definedName name="SAPPO_AR_Pre_Conversion" localSheetId="11">Jul.20!$A$4:$D$9</definedName>
    <definedName name="SAPPO_AR_Pre_Conversion" localSheetId="10">Jun.20!$A$4:$D$9</definedName>
    <definedName name="SAPPO_AR_Pre_Conversion" localSheetId="7">Mar.20!$A$4:$D$9</definedName>
    <definedName name="SAPPO_AR_Pre_Conversion" localSheetId="9">May.20!$A$4:$D$9</definedName>
    <definedName name="SAPPO_AR_Pre_Conversion" localSheetId="15">Nov.20!$A$4:$D$9</definedName>
    <definedName name="SAPPO_AR_Pre_Conversion" localSheetId="14">Oct.20!$A$4:$D$9</definedName>
    <definedName name="SAPPO_AR_Pre_Conversion" localSheetId="13">Sep.20!$A$4:$D$9</definedName>
    <definedName name="SAPPO_AR_Pre_Conversion">Jan.20!$A$4:$D$9</definedName>
  </definedNames>
  <calcPr calcId="162913"/>
</workbook>
</file>

<file path=xl/calcChain.xml><?xml version="1.0" encoding="utf-8"?>
<calcChain xmlns="http://schemas.openxmlformats.org/spreadsheetml/2006/main">
  <c r="G2" i="33" l="1"/>
  <c r="D19" i="45"/>
  <c r="E16" i="45"/>
  <c r="E15" i="45"/>
  <c r="E17" i="45" s="1"/>
  <c r="D10" i="45"/>
  <c r="E7" i="45"/>
  <c r="E22" i="45" s="1"/>
  <c r="E6" i="45"/>
  <c r="E21" i="45" s="1"/>
  <c r="E23" i="45" s="1"/>
  <c r="E25" i="45" s="1"/>
  <c r="D19" i="44"/>
  <c r="E16" i="44"/>
  <c r="E15" i="44"/>
  <c r="E17" i="44" s="1"/>
  <c r="D10" i="44"/>
  <c r="E7" i="44"/>
  <c r="E22" i="44" s="1"/>
  <c r="E6" i="44"/>
  <c r="E8" i="44" s="1"/>
  <c r="E22" i="43"/>
  <c r="E21" i="43"/>
  <c r="E23" i="43" s="1"/>
  <c r="E25" i="43" s="1"/>
  <c r="D19" i="43"/>
  <c r="E16" i="43"/>
  <c r="E15" i="43"/>
  <c r="E17" i="43" s="1"/>
  <c r="D10" i="43"/>
  <c r="E7" i="43"/>
  <c r="E6" i="43"/>
  <c r="E8" i="43" s="1"/>
  <c r="E22" i="42"/>
  <c r="E21" i="42"/>
  <c r="E23" i="42" s="1"/>
  <c r="E25" i="42" s="1"/>
  <c r="D19" i="42"/>
  <c r="E16" i="42"/>
  <c r="E15" i="42"/>
  <c r="E17" i="42" s="1"/>
  <c r="D10" i="42"/>
  <c r="E7" i="42"/>
  <c r="E6" i="42"/>
  <c r="E8" i="42" s="1"/>
  <c r="E22" i="41"/>
  <c r="E21" i="41"/>
  <c r="E23" i="41" s="1"/>
  <c r="E25" i="41" s="1"/>
  <c r="D19" i="41"/>
  <c r="E17" i="41"/>
  <c r="E16" i="41"/>
  <c r="E15" i="41"/>
  <c r="D10" i="41"/>
  <c r="E7" i="41"/>
  <c r="E6" i="41"/>
  <c r="E8" i="41" s="1"/>
  <c r="D19" i="40"/>
  <c r="E16" i="40"/>
  <c r="E15" i="40"/>
  <c r="E17" i="40" s="1"/>
  <c r="D10" i="40"/>
  <c r="E7" i="40"/>
  <c r="E22" i="40" s="1"/>
  <c r="E6" i="40"/>
  <c r="E8" i="40" s="1"/>
  <c r="D19" i="39"/>
  <c r="E16" i="39"/>
  <c r="E15" i="39"/>
  <c r="E17" i="39" s="1"/>
  <c r="D10" i="39"/>
  <c r="E7" i="39"/>
  <c r="E22" i="39" s="1"/>
  <c r="E6" i="39"/>
  <c r="E21" i="39" s="1"/>
  <c r="E23" i="39" s="1"/>
  <c r="E25" i="39" s="1"/>
  <c r="D19" i="38"/>
  <c r="E16" i="38"/>
  <c r="E15" i="38"/>
  <c r="E17" i="38" s="1"/>
  <c r="D10" i="38"/>
  <c r="E7" i="38"/>
  <c r="E22" i="38" s="1"/>
  <c r="E6" i="38"/>
  <c r="E21" i="38" s="1"/>
  <c r="E23" i="38" s="1"/>
  <c r="E25" i="38" s="1"/>
  <c r="D19" i="37"/>
  <c r="E16" i="37"/>
  <c r="E15" i="37"/>
  <c r="E17" i="37" s="1"/>
  <c r="D10" i="37"/>
  <c r="E7" i="37"/>
  <c r="E22" i="37" s="1"/>
  <c r="E6" i="37"/>
  <c r="E21" i="37" s="1"/>
  <c r="E23" i="37" s="1"/>
  <c r="E25" i="37" s="1"/>
  <c r="D19" i="36"/>
  <c r="E16" i="36"/>
  <c r="E15" i="36"/>
  <c r="E17" i="36" s="1"/>
  <c r="D10" i="36"/>
  <c r="E7" i="36"/>
  <c r="E22" i="36" s="1"/>
  <c r="E6" i="36"/>
  <c r="E8" i="36" s="1"/>
  <c r="D19" i="35"/>
  <c r="E16" i="35"/>
  <c r="E15" i="35"/>
  <c r="E17" i="35" s="1"/>
  <c r="D10" i="35"/>
  <c r="E7" i="35"/>
  <c r="E22" i="35" s="1"/>
  <c r="E6" i="35"/>
  <c r="E8" i="35" s="1"/>
  <c r="E22" i="34"/>
  <c r="E21" i="34"/>
  <c r="E23" i="34" s="1"/>
  <c r="E25" i="34" s="1"/>
  <c r="D19" i="34"/>
  <c r="E16" i="34"/>
  <c r="E15" i="34"/>
  <c r="E17" i="34" s="1"/>
  <c r="D10" i="34"/>
  <c r="E7" i="34"/>
  <c r="E6" i="34"/>
  <c r="E8" i="34" s="1"/>
  <c r="E8" i="45" l="1"/>
  <c r="E21" i="44"/>
  <c r="E23" i="44" s="1"/>
  <c r="E25" i="44" s="1"/>
  <c r="E21" i="40"/>
  <c r="E23" i="40" s="1"/>
  <c r="E25" i="40" s="1"/>
  <c r="E8" i="39"/>
  <c r="E8" i="38"/>
  <c r="E8" i="37"/>
  <c r="E21" i="36"/>
  <c r="E23" i="36" s="1"/>
  <c r="E25" i="36" s="1"/>
  <c r="E21" i="35"/>
  <c r="E23" i="35" s="1"/>
  <c r="E25" i="35" s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J15" i="45"/>
  <c r="J15" i="44"/>
  <c r="J15" i="43"/>
  <c r="J15" i="42"/>
  <c r="J15" i="41"/>
  <c r="J15" i="40"/>
  <c r="J15" i="39"/>
  <c r="J15" i="38"/>
  <c r="J15" i="37"/>
  <c r="J15" i="36"/>
  <c r="J15" i="35"/>
  <c r="J15" i="34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 l="1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E27" i="46" s="1"/>
  <c r="F27" i="46" s="1"/>
  <c r="G16" i="3"/>
  <c r="E28" i="46" s="1"/>
  <c r="F28" i="46" s="1"/>
  <c r="F33" i="46" s="1"/>
  <c r="D12" i="2" s="1"/>
  <c r="F3" i="3"/>
  <c r="G3" i="3"/>
  <c r="F32" i="46" l="1"/>
  <c r="F29" i="46"/>
  <c r="F30" i="46" s="1"/>
  <c r="D14" i="2"/>
  <c r="H3" i="3"/>
  <c r="H16" i="3"/>
  <c r="F34" i="46" l="1"/>
  <c r="D11" i="1"/>
  <c r="D13" i="1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<sst xmlns="http://schemas.openxmlformats.org/spreadsheetml/2006/main" count="1099" uniqueCount="96">
  <si>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</si>
  <si>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</si>
  <si>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</si>
  <si>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</si>
  <si>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</si>
  <si>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</si>
  <si>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</si>
  <si>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</si>
  <si>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</si>
  <si>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</si>
  <si>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</si>
  <si>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</si>
  <si>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</si>
  <si>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</si>
  <si>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</si>
  <si>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</si>
  <si>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</si>
  <si>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</si>
  <si>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</si>
  <si>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</si>
  <si>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</si>
  <si>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</si>
  <si>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</si>
  <si>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</si>
  <si>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</si>
  <si>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</si>
  <si>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</si>
  <si>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</si>
  <si>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</si>
  <si>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</si>
  <si>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</si>
  <si>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</si>
  <si>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</si>
  <si>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</si>
  <si>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</si>
  <si>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</si>
  <si>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</si>
  <si>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</si>
  <si>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</si>
  <si>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</si>
  <si>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</si>
  <si>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</si>
  <si>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</si>
  <si>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</si>
  <si>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</si>
  <si>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Balances by Regulatory Account _PP</t>
  </si>
  <si>
    <t>Latest Data Update (MultiProvider)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</si>
  <si>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</si>
  <si>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</si>
  <si>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</si>
  <si>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</si>
  <si>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</si>
  <si>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</si>
  <si>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</si>
  <si>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</si>
  <si>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</si>
  <si>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</si>
  <si>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</si>
  <si>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</si>
  <si>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</si>
  <si>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</si>
  <si>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</si>
  <si>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</si>
  <si>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</si>
  <si>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</si>
  <si>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Common Electric</t>
  </si>
  <si>
    <t>02/10/2021 18:28:49</t>
  </si>
  <si>
    <t>001/2020 - 012/2020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</si>
  <si>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</si>
  <si>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</si>
  <si>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</si>
  <si>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</si>
  <si>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</si>
  <si>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</si>
  <si>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</si>
  <si>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</si>
  <si>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</si>
  <si>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</si>
  <si>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</si>
  <si>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</si>
  <si>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Prior Obligation AR January 2020</t>
  </si>
  <si>
    <t>12 ME 12/31/2020</t>
  </si>
  <si>
    <t>Prior Obligation AR February 2020</t>
  </si>
  <si>
    <t>Prior Obligation AR March 2020</t>
  </si>
  <si>
    <t>Prior Obligation AR April 2020</t>
  </si>
  <si>
    <t>Prior Obligation AR May 2020</t>
  </si>
  <si>
    <t>Prior Obligation AR June 2020</t>
  </si>
  <si>
    <t>Prior Obligation AR July 2020</t>
  </si>
  <si>
    <t>Prior Obligation AR August 2020</t>
  </si>
  <si>
    <t>Prior Obligation AR September 2020</t>
  </si>
  <si>
    <t>Prior Obligation AR October 2020</t>
  </si>
  <si>
    <t>Prior Obligation AR November 2020</t>
  </si>
  <si>
    <t>Prior Obligation AR December 2020</t>
  </si>
  <si>
    <t>For The Twelve Months Ended December 31, 2020</t>
  </si>
  <si>
    <t>Adj 3.11E</t>
  </si>
  <si>
    <t>Adj 3.11G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</si>
</sst>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50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5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006100"/>
      <name val="Times New Roman"/>
      <family val="2"/>
    </font>
    <font>
      <sz val="9"/>
      <color rgb="FF9C0006"/>
      <name val="Times New Roman"/>
      <family val="2"/>
    </font>
    <font>
      <sz val="9"/>
      <color rgb="FF9C6500"/>
      <name val="Times New Roman"/>
      <family val="2"/>
    </font>
    <font>
      <sz val="9"/>
      <color rgb="FF3F3F76"/>
      <name val="Times New Roman"/>
      <family val="2"/>
    </font>
    <font>
      <b/>
      <sz val="9"/>
      <color rgb="FF3F3F3F"/>
      <name val="Times New Roman"/>
      <family val="2"/>
    </font>
    <font>
      <b/>
      <sz val="9"/>
      <color rgb="FFFA7D00"/>
      <name val="Times New Roman"/>
      <family val="2"/>
    </font>
    <font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9"/>
      <color rgb="FFFF0000"/>
      <name val="Times New Roman"/>
      <family val="2"/>
    </font>
    <font>
      <i/>
      <sz val="9"/>
      <color rgb="FF7F7F7F"/>
      <name val="Times New Roman"/>
      <family val="2"/>
    </font>
    <font>
      <b/>
      <sz val="9"/>
      <color theme="1"/>
      <name val="Times New Roman"/>
      <family val="2"/>
    </font>
    <font>
      <sz val="9"/>
      <color theme="0"/>
      <name val="Times New Roman"/>
      <family val="2"/>
    </font>
    <font>
      <sz val="18"/>
      <color theme="3"/>
      <name val="Cambria"/>
      <family val="2"/>
      <scheme val="major"/>
    </font>
    <font>
      <b/>
      <sz val="13"/>
      <color theme="3"/>
      <name val="Times New Roman"/>
      <family val="2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5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3" applyNumberFormat="0" applyAlignment="0" applyProtection="0">
      <alignment horizontal="right" vertical="center" indent="1"/>
    </xf>
    <xf numFmtId="0" fontId="10" fillId="2" borderId="4" applyNumberFormat="0" applyAlignment="0" applyProtection="0">
      <alignment horizontal="left" vertical="center" indent="1"/>
    </xf>
    <xf numFmtId="165" fontId="9" fillId="2" borderId="5" applyNumberFormat="0" applyAlignmen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5" applyNumberFormat="0" applyFont="0" applyFill="0" applyAlignment="0" applyProtection="0"/>
    <xf numFmtId="165" fontId="10" fillId="3" borderId="6" applyNumberFormat="0" applyAlignment="0" applyProtection="0">
      <alignment horizontal="right" vertical="center" indent="1"/>
    </xf>
    <xf numFmtId="165" fontId="9" fillId="4" borderId="4" applyNumberFormat="0" applyAlignment="0" applyProtection="0">
      <alignment horizontal="left" vertical="center" indent="1"/>
    </xf>
    <xf numFmtId="0" fontId="9" fillId="4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165" fontId="13" fillId="5" borderId="8" applyNumberFormat="0" applyBorder="0" applyAlignment="0" applyProtection="0">
      <alignment horizontal="right" vertical="center" indent="1"/>
    </xf>
    <xf numFmtId="165" fontId="13" fillId="6" borderId="8" applyNumberFormat="0" applyBorder="0" applyAlignment="0" applyProtection="0">
      <alignment horizontal="right" vertical="center" indent="1"/>
    </xf>
    <xf numFmtId="165" fontId="13" fillId="7" borderId="8" applyNumberFormat="0" applyBorder="0" applyAlignment="0" applyProtection="0">
      <alignment horizontal="right" vertical="center" indent="1"/>
    </xf>
    <xf numFmtId="165" fontId="14" fillId="8" borderId="8" applyNumberFormat="0" applyBorder="0" applyAlignment="0" applyProtection="0">
      <alignment horizontal="right" vertical="center" indent="1"/>
    </xf>
    <xf numFmtId="165" fontId="14" fillId="9" borderId="8" applyNumberFormat="0" applyBorder="0" applyAlignment="0" applyProtection="0">
      <alignment horizontal="right" vertical="center" indent="1"/>
    </xf>
    <xf numFmtId="165" fontId="14" fillId="10" borderId="8" applyNumberFormat="0" applyBorder="0" applyAlignment="0" applyProtection="0">
      <alignment horizontal="right" vertical="center" indent="1"/>
    </xf>
    <xf numFmtId="165" fontId="15" fillId="11" borderId="8" applyNumberFormat="0" applyBorder="0" applyAlignment="0" applyProtection="0">
      <alignment horizontal="right" vertical="center" indent="1"/>
    </xf>
    <xf numFmtId="165" fontId="15" fillId="12" borderId="8" applyNumberFormat="0" applyBorder="0" applyAlignment="0" applyProtection="0">
      <alignment horizontal="right" vertical="center" indent="1"/>
    </xf>
    <xf numFmtId="165" fontId="15" fillId="13" borderId="8" applyNumberFormat="0" applyBorder="0" applyAlignment="0" applyProtection="0">
      <alignment horizontal="right" vertical="center" indent="1"/>
    </xf>
    <xf numFmtId="0" fontId="9" fillId="2" borderId="6" applyNumberFormat="0" applyAlignment="0" applyProtection="0">
      <alignment horizontal="left" vertical="center" indent="1"/>
    </xf>
    <xf numFmtId="0" fontId="9" fillId="14" borderId="4" applyNumberFormat="0" applyAlignment="0" applyProtection="0">
      <alignment horizontal="left" vertical="center" indent="1"/>
    </xf>
    <xf numFmtId="0" fontId="9" fillId="15" borderId="4" applyNumberFormat="0" applyAlignment="0" applyProtection="0">
      <alignment horizontal="left" vertical="center" indent="1"/>
    </xf>
    <xf numFmtId="0" fontId="9" fillId="16" borderId="4" applyNumberFormat="0" applyAlignment="0" applyProtection="0">
      <alignment horizontal="left" vertical="center" indent="1"/>
    </xf>
    <xf numFmtId="0" fontId="9" fillId="17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0" fontId="9" fillId="19" borderId="6" applyNumberFormat="0" applyAlignment="0" applyProtection="0">
      <alignment horizontal="left" vertical="center" indent="1"/>
    </xf>
    <xf numFmtId="165" fontId="9" fillId="20" borderId="3" applyNumberFormat="0" applyBorder="0" applyAlignment="0" applyProtection="0">
      <alignment horizontal="right" vertical="center" indent="1"/>
    </xf>
    <xf numFmtId="165" fontId="10" fillId="20" borderId="6" applyNumberFormat="0" applyAlignment="0" applyProtection="0">
      <alignment horizontal="right" vertical="center" indent="1"/>
    </xf>
    <xf numFmtId="0" fontId="10" fillId="21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165" fontId="10" fillId="3" borderId="6" applyNumberFormat="0" applyAlignment="0" applyProtection="0">
      <alignment horizontal="right" vertical="center" indent="1"/>
    </xf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3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57" applyNumberFormat="0" applyAlignment="0" applyProtection="0"/>
    <xf numFmtId="0" fontId="38" fillId="26" borderId="58" applyNumberFormat="0" applyAlignment="0" applyProtection="0"/>
    <xf numFmtId="0" fontId="39" fillId="26" borderId="57" applyNumberFormat="0" applyAlignment="0" applyProtection="0"/>
    <xf numFmtId="0" fontId="40" fillId="0" borderId="59" applyNumberFormat="0" applyFill="0" applyAlignment="0" applyProtection="0"/>
    <xf numFmtId="0" fontId="41" fillId="27" borderId="6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2" applyNumberFormat="0" applyFill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5" fillId="52" borderId="0" applyNumberFormat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3" fillId="0" borderId="10" applyNumberFormat="0" applyFill="0" applyAlignment="0" applyProtection="0"/>
    <xf numFmtId="0" fontId="1" fillId="28" borderId="61" applyNumberFormat="0" applyFont="0" applyAlignment="0" applyProtection="0"/>
  </cellStyleXfs>
  <cellXfs count="241">
    <xf numFmtId="0" fontId="0" fillId="0" borderId="0" xfId="0"/>
    <xf numFmtId="0" fontId="8" fillId="0" borderId="0" xfId="6" applyFont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3" fillId="0" borderId="0" xfId="3"/>
    <xf numFmtId="0" fontId="4" fillId="0" borderId="0" xfId="7"/>
    <xf numFmtId="17" fontId="4" fillId="0" borderId="0" xfId="7" applyNumberFormat="1"/>
    <xf numFmtId="0" fontId="3" fillId="0" borderId="0" xfId="3"/>
    <xf numFmtId="164" fontId="3" fillId="0" borderId="0" xfId="13" applyNumberFormat="1" applyFont="1"/>
    <xf numFmtId="167" fontId="20" fillId="0" borderId="0" xfId="14" applyNumberFormat="1" applyFont="1" applyFill="1" applyBorder="1" applyAlignment="1"/>
    <xf numFmtId="0" fontId="20" fillId="0" borderId="0" xfId="16" quotePrefix="1" applyNumberFormat="1" applyFont="1" applyFill="1" applyBorder="1" applyAlignment="1">
      <alignment horizontal="right"/>
    </xf>
    <xf numFmtId="0" fontId="20" fillId="0" borderId="0" xfId="16" quotePrefix="1" applyNumberFormat="1" applyFont="1" applyFill="1" applyBorder="1" applyAlignment="1"/>
    <xf numFmtId="0" fontId="20" fillId="0" borderId="0" xfId="16" applyNumberFormat="1" applyFont="1" applyFill="1" applyBorder="1" applyAlignment="1">
      <alignment horizontal="center"/>
    </xf>
    <xf numFmtId="0" fontId="19" fillId="0" borderId="0" xfId="50" applyFont="1" applyFill="1"/>
    <xf numFmtId="43" fontId="20" fillId="0" borderId="0" xfId="51" applyFont="1" applyFill="1" applyBorder="1" applyAlignment="1"/>
    <xf numFmtId="43" fontId="19" fillId="0" borderId="0" xfId="51" applyFont="1" applyFill="1" applyBorder="1"/>
    <xf numFmtId="0" fontId="19" fillId="0" borderId="0" xfId="50" applyFont="1" applyFill="1" applyBorder="1" applyAlignment="1">
      <alignment horizontal="center"/>
    </xf>
    <xf numFmtId="43" fontId="20" fillId="0" borderId="0" xfId="51" quotePrefix="1" applyFont="1" applyFill="1" applyBorder="1" applyAlignment="1"/>
    <xf numFmtId="43" fontId="20" fillId="0" borderId="0" xfId="51" quotePrefix="1" applyFont="1" applyFill="1" applyBorder="1" applyAlignment="1">
      <alignment horizontal="right"/>
    </xf>
    <xf numFmtId="43" fontId="20" fillId="0" borderId="0" xfId="51" applyFont="1" applyFill="1" applyBorder="1" applyAlignment="1">
      <alignment horizontal="center"/>
    </xf>
    <xf numFmtId="43" fontId="19" fillId="0" borderId="0" xfId="50" applyNumberFormat="1" applyFont="1" applyFill="1" applyBorder="1"/>
    <xf numFmtId="167" fontId="20" fillId="0" borderId="44" xfId="14" applyNumberFormat="1" applyFont="1" applyFill="1" applyBorder="1" applyAlignment="1"/>
    <xf numFmtId="43" fontId="19" fillId="0" borderId="44" xfId="50" applyNumberFormat="1" applyFont="1" applyFill="1" applyBorder="1"/>
    <xf numFmtId="0" fontId="19" fillId="0" borderId="44" xfId="50" applyFont="1" applyFill="1" applyBorder="1" applyAlignment="1">
      <alignment horizontal="center"/>
    </xf>
    <xf numFmtId="0" fontId="19" fillId="0" borderId="44" xfId="50" applyFont="1" applyFill="1" applyBorder="1"/>
    <xf numFmtId="166" fontId="22" fillId="0" borderId="9" xfId="53" applyNumberFormat="1" applyFont="1" applyFill="1" applyBorder="1"/>
    <xf numFmtId="0" fontId="19" fillId="0" borderId="38" xfId="50" applyFont="1" applyFill="1" applyBorder="1"/>
    <xf numFmtId="0" fontId="21" fillId="0" borderId="40" xfId="15" quotePrefix="1" applyNumberFormat="1" applyFont="1" applyFill="1" applyBorder="1" applyAlignment="1"/>
    <xf numFmtId="0" fontId="21" fillId="0" borderId="12" xfId="15" applyNumberFormat="1" applyFont="1" applyFill="1" applyBorder="1" applyAlignment="1"/>
    <xf numFmtId="0" fontId="21" fillId="0" borderId="13" xfId="15" quotePrefix="1" applyNumberFormat="1" applyFont="1" applyFill="1" applyBorder="1" applyAlignment="1"/>
    <xf numFmtId="0" fontId="20" fillId="0" borderId="5" xfId="16" quotePrefix="1" applyNumberFormat="1" applyFont="1" applyFill="1" applyBorder="1" applyAlignment="1"/>
    <xf numFmtId="0" fontId="21" fillId="0" borderId="14" xfId="15" quotePrefix="1" applyNumberFormat="1" applyFont="1" applyFill="1" applyBorder="1" applyAlignment="1"/>
    <xf numFmtId="0" fontId="21" fillId="0" borderId="15" xfId="15" quotePrefix="1" applyNumberFormat="1" applyFont="1" applyFill="1" applyBorder="1" applyAlignment="1"/>
    <xf numFmtId="0" fontId="20" fillId="0" borderId="18" xfId="16" quotePrefix="1" applyNumberFormat="1" applyFont="1" applyFill="1" applyBorder="1" applyAlignment="1">
      <alignment horizontal="right"/>
    </xf>
    <xf numFmtId="0" fontId="9" fillId="0" borderId="37" xfId="16" quotePrefix="1" applyNumberFormat="1" applyFill="1" applyBorder="1" applyAlignment="1"/>
    <xf numFmtId="0" fontId="9" fillId="0" borderId="5" xfId="16" quotePrefix="1" applyNumberFormat="1" applyFill="1" applyBorder="1" applyAlignment="1"/>
    <xf numFmtId="43" fontId="3" fillId="0" borderId="0" xfId="13" applyFont="1" applyFill="1" applyBorder="1"/>
    <xf numFmtId="0" fontId="9" fillId="0" borderId="37" xfId="16" applyNumberFormat="1" applyFill="1" applyBorder="1" applyAlignment="1"/>
    <xf numFmtId="0" fontId="19" fillId="0" borderId="49" xfId="50" applyFont="1" applyFill="1" applyBorder="1"/>
    <xf numFmtId="167" fontId="19" fillId="0" borderId="0" xfId="50" applyNumberFormat="1" applyFont="1" applyFill="1" applyBorder="1"/>
    <xf numFmtId="0" fontId="20" fillId="0" borderId="5" xfId="16" quotePrefix="1" applyNumberFormat="1" applyFont="1" applyFill="1" applyBorder="1" applyAlignment="1">
      <alignment horizontal="right"/>
    </xf>
    <xf numFmtId="43" fontId="19" fillId="0" borderId="0" xfId="50" applyNumberFormat="1" applyFont="1" applyFill="1" applyBorder="1" applyAlignment="1">
      <alignment horizontal="center"/>
    </xf>
    <xf numFmtId="0" fontId="9" fillId="0" borderId="42" xfId="16" applyNumberFormat="1" applyFill="1" applyBorder="1" applyAlignment="1"/>
    <xf numFmtId="0" fontId="9" fillId="0" borderId="43" xfId="16" quotePrefix="1" applyNumberFormat="1" applyFill="1" applyBorder="1" applyAlignment="1"/>
    <xf numFmtId="43" fontId="3" fillId="0" borderId="44" xfId="13" applyFont="1" applyFill="1" applyBorder="1"/>
    <xf numFmtId="0" fontId="21" fillId="0" borderId="11" xfId="15" quotePrefix="1" applyNumberFormat="1" applyFont="1" applyFill="1" applyBorder="1" applyAlignment="1"/>
    <xf numFmtId="0" fontId="21" fillId="0" borderId="26" xfId="15" quotePrefix="1" applyNumberFormat="1" applyFont="1" applyFill="1" applyBorder="1" applyAlignment="1"/>
    <xf numFmtId="0" fontId="21" fillId="0" borderId="27" xfId="15" quotePrefix="1" applyNumberFormat="1" applyFont="1" applyFill="1" applyBorder="1" applyAlignment="1"/>
    <xf numFmtId="0" fontId="21" fillId="0" borderId="28" xfId="15" quotePrefix="1" applyNumberFormat="1" applyFont="1" applyFill="1" applyBorder="1" applyAlignment="1"/>
    <xf numFmtId="0" fontId="20" fillId="0" borderId="29" xfId="16" quotePrefix="1" applyNumberFormat="1" applyFont="1" applyFill="1" applyBorder="1" applyAlignment="1">
      <alignment horizontal="right"/>
    </xf>
    <xf numFmtId="0" fontId="19" fillId="0" borderId="30" xfId="50" applyFont="1" applyFill="1" applyBorder="1" applyAlignment="1">
      <alignment horizontal="center"/>
    </xf>
    <xf numFmtId="0" fontId="19" fillId="0" borderId="31" xfId="50" applyFont="1" applyFill="1" applyBorder="1" applyAlignment="1">
      <alignment horizontal="center"/>
    </xf>
    <xf numFmtId="0" fontId="20" fillId="0" borderId="32" xfId="16" quotePrefix="1" applyNumberFormat="1" applyFont="1" applyFill="1" applyBorder="1" applyAlignment="1"/>
    <xf numFmtId="0" fontId="20" fillId="0" borderId="33" xfId="16" quotePrefix="1" applyNumberFormat="1" applyFont="1" applyFill="1" applyBorder="1" applyAlignment="1"/>
    <xf numFmtId="0" fontId="19" fillId="0" borderId="36" xfId="50" applyFont="1" applyFill="1" applyBorder="1"/>
    <xf numFmtId="0" fontId="20" fillId="0" borderId="37" xfId="16" applyNumberFormat="1" applyFont="1" applyFill="1" applyBorder="1" applyAlignment="1"/>
    <xf numFmtId="0" fontId="20" fillId="0" borderId="21" xfId="16" quotePrefix="1" applyNumberFormat="1" applyFont="1" applyFill="1" applyBorder="1" applyAlignment="1"/>
    <xf numFmtId="0" fontId="21" fillId="0" borderId="20" xfId="15" quotePrefix="1" applyNumberFormat="1" applyFont="1" applyFill="1" applyBorder="1" applyAlignment="1"/>
    <xf numFmtId="0" fontId="21" fillId="0" borderId="22" xfId="15" quotePrefix="1" applyNumberFormat="1" applyFont="1" applyFill="1" applyBorder="1" applyAlignment="1"/>
    <xf numFmtId="0" fontId="3" fillId="0" borderId="49" xfId="3" quotePrefix="1" applyFill="1" applyBorder="1"/>
    <xf numFmtId="0" fontId="3" fillId="0" borderId="0" xfId="3" quotePrefix="1" applyFill="1" applyBorder="1"/>
    <xf numFmtId="43" fontId="3" fillId="0" borderId="0" xfId="3" applyNumberFormat="1" applyFill="1" applyBorder="1"/>
    <xf numFmtId="0" fontId="3" fillId="0" borderId="49" xfId="3" applyFill="1" applyBorder="1"/>
    <xf numFmtId="0" fontId="3" fillId="0" borderId="0" xfId="3" applyFill="1" applyBorder="1"/>
    <xf numFmtId="167" fontId="20" fillId="0" borderId="38" xfId="14" applyNumberFormat="1" applyFont="1" applyFill="1" applyBorder="1" applyAlignment="1"/>
    <xf numFmtId="0" fontId="20" fillId="0" borderId="38" xfId="16" quotePrefix="1" applyNumberFormat="1" applyFont="1" applyFill="1" applyBorder="1" applyAlignment="1"/>
    <xf numFmtId="0" fontId="20" fillId="0" borderId="38" xfId="16" quotePrefix="1" applyNumberFormat="1" applyFont="1" applyFill="1" applyBorder="1" applyAlignment="1">
      <alignment horizontal="right"/>
    </xf>
    <xf numFmtId="0" fontId="3" fillId="0" borderId="50" xfId="3" applyFill="1" applyBorder="1"/>
    <xf numFmtId="0" fontId="3" fillId="0" borderId="44" xfId="3" quotePrefix="1" applyFill="1" applyBorder="1"/>
    <xf numFmtId="0" fontId="3" fillId="0" borderId="44" xfId="3" applyFill="1" applyBorder="1"/>
    <xf numFmtId="0" fontId="19" fillId="0" borderId="35" xfId="50" applyFont="1" applyFill="1" applyBorder="1"/>
    <xf numFmtId="43" fontId="19" fillId="0" borderId="38" xfId="51" applyFont="1" applyFill="1" applyBorder="1"/>
    <xf numFmtId="0" fontId="10" fillId="0" borderId="12" xfId="15" applyNumberFormat="1" applyFill="1" applyBorder="1" applyAlignment="1"/>
    <xf numFmtId="0" fontId="10" fillId="0" borderId="13" xfId="15" quotePrefix="1" applyNumberFormat="1" applyFill="1" applyBorder="1" applyAlignment="1"/>
    <xf numFmtId="0" fontId="10" fillId="0" borderId="14" xfId="15" quotePrefix="1" applyNumberFormat="1" applyFill="1" applyBorder="1" applyAlignment="1"/>
    <xf numFmtId="0" fontId="10" fillId="0" borderId="15" xfId="15" quotePrefix="1" applyNumberFormat="1" applyFill="1" applyBorder="1" applyAlignment="1"/>
    <xf numFmtId="0" fontId="10" fillId="0" borderId="40" xfId="15" quotePrefix="1" applyNumberFormat="1" applyFill="1" applyBorder="1" applyAlignment="1"/>
    <xf numFmtId="0" fontId="4" fillId="0" borderId="0" xfId="7" applyFill="1" applyBorder="1"/>
    <xf numFmtId="0" fontId="10" fillId="0" borderId="41" xfId="15" quotePrefix="1" applyNumberFormat="1" applyFill="1" applyBorder="1" applyAlignment="1"/>
    <xf numFmtId="43" fontId="23" fillId="0" borderId="0" xfId="13" applyFont="1" applyFill="1" applyBorder="1" applyAlignment="1">
      <alignment horizontal="center"/>
    </xf>
    <xf numFmtId="0" fontId="4" fillId="0" borderId="49" xfId="7" applyFill="1" applyBorder="1"/>
    <xf numFmtId="0" fontId="19" fillId="0" borderId="50" xfId="50" applyFont="1" applyFill="1" applyBorder="1"/>
    <xf numFmtId="0" fontId="23" fillId="0" borderId="0" xfId="7" applyFont="1" applyFill="1" applyBorder="1"/>
    <xf numFmtId="0" fontId="22" fillId="0" borderId="51" xfId="52" applyFont="1" applyFill="1" applyBorder="1"/>
    <xf numFmtId="0" fontId="22" fillId="0" borderId="25" xfId="52" applyFont="1" applyFill="1" applyBorder="1"/>
    <xf numFmtId="0" fontId="22" fillId="0" borderId="23" xfId="52" applyFont="1" applyFill="1" applyBorder="1"/>
    <xf numFmtId="167" fontId="4" fillId="0" borderId="0" xfId="7" applyNumberFormat="1" applyFill="1" applyBorder="1"/>
    <xf numFmtId="0" fontId="10" fillId="0" borderId="12" xfId="15" quotePrefix="1" applyNumberFormat="1" applyFill="1" applyBorder="1" applyAlignment="1"/>
    <xf numFmtId="0" fontId="3" fillId="0" borderId="38" xfId="3" applyFill="1" applyBorder="1"/>
    <xf numFmtId="43" fontId="23" fillId="0" borderId="0" xfId="51" applyFont="1" applyFill="1" applyBorder="1" applyAlignment="1">
      <alignment horizontal="center"/>
    </xf>
    <xf numFmtId="0" fontId="23" fillId="0" borderId="0" xfId="51" applyNumberFormat="1" applyFont="1" applyFill="1" applyBorder="1" applyAlignment="1">
      <alignment horizontal="center"/>
    </xf>
    <xf numFmtId="0" fontId="23" fillId="0" borderId="44" xfId="51" applyNumberFormat="1" applyFont="1" applyFill="1" applyBorder="1" applyAlignment="1">
      <alignment horizontal="center"/>
    </xf>
    <xf numFmtId="43" fontId="3" fillId="0" borderId="0" xfId="51" applyFont="1" applyFill="1" applyBorder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19" fillId="0" borderId="52" xfId="50" applyFont="1" applyFill="1" applyBorder="1" applyAlignment="1">
      <alignment horizontal="center"/>
    </xf>
    <xf numFmtId="164" fontId="0" fillId="0" borderId="0" xfId="1" applyNumberFormat="1" applyFont="1"/>
    <xf numFmtId="0" fontId="19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9" fillId="0" borderId="0" xfId="50" applyFont="1" applyFill="1" applyBorder="1"/>
    <xf numFmtId="0" fontId="19" fillId="0" borderId="45" xfId="50" applyFont="1" applyFill="1" applyBorder="1"/>
    <xf numFmtId="0" fontId="22" fillId="0" borderId="39" xfId="53" applyFont="1" applyFill="1" applyBorder="1"/>
    <xf numFmtId="0" fontId="22" fillId="0" borderId="9" xfId="53" applyFont="1" applyFill="1" applyBorder="1"/>
    <xf numFmtId="0" fontId="21" fillId="0" borderId="41" xfId="15" quotePrefix="1" applyNumberFormat="1" applyFont="1" applyFill="1" applyBorder="1" applyAlignment="1"/>
    <xf numFmtId="0" fontId="19" fillId="0" borderId="24" xfId="50" applyFont="1" applyFill="1" applyBorder="1" applyAlignment="1">
      <alignment horizontal="center"/>
    </xf>
    <xf numFmtId="0" fontId="19" fillId="0" borderId="23" xfId="50" applyFont="1" applyFill="1" applyBorder="1" applyAlignment="1">
      <alignment horizontal="center"/>
    </xf>
    <xf numFmtId="43" fontId="19" fillId="0" borderId="38" xfId="50" applyNumberFormat="1" applyFont="1" applyFill="1" applyBorder="1"/>
    <xf numFmtId="0" fontId="22" fillId="0" borderId="10" xfId="54" applyFont="1" applyFill="1" applyBorder="1"/>
    <xf numFmtId="43" fontId="2" fillId="0" borderId="35" xfId="13" applyFont="1" applyFill="1" applyBorder="1"/>
    <xf numFmtId="43" fontId="19" fillId="0" borderId="35" xfId="50" applyNumberFormat="1" applyFont="1" applyFill="1" applyBorder="1"/>
    <xf numFmtId="43" fontId="2" fillId="0" borderId="0" xfId="13" applyFont="1" applyFill="1" applyBorder="1"/>
    <xf numFmtId="0" fontId="20" fillId="0" borderId="19" xfId="16" quotePrefix="1" applyNumberFormat="1" applyFont="1" applyFill="1" applyBorder="1" applyAlignment="1">
      <alignment horizontal="right"/>
    </xf>
    <xf numFmtId="43" fontId="23" fillId="0" borderId="0" xfId="13" applyFont="1" applyFill="1" applyBorder="1"/>
    <xf numFmtId="43" fontId="23" fillId="0" borderId="0" xfId="51" applyFont="1" applyFill="1" applyBorder="1"/>
    <xf numFmtId="0" fontId="23" fillId="0" borderId="0" xfId="3" applyFont="1" applyFill="1" applyBorder="1"/>
    <xf numFmtId="0" fontId="23" fillId="0" borderId="44" xfId="3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24" fillId="0" borderId="0" xfId="50" applyFont="1" applyFill="1"/>
    <xf numFmtId="0" fontId="3" fillId="0" borderId="0" xfId="3" applyFont="1" applyAlignment="1">
      <alignment vertical="top"/>
    </xf>
    <xf numFmtId="10" fontId="3" fillId="0" borderId="0" xfId="3" applyNumberFormat="1" applyFont="1"/>
    <xf numFmtId="164" fontId="3" fillId="0" borderId="0" xfId="3" applyNumberFormat="1" applyFont="1"/>
    <xf numFmtId="10" fontId="3" fillId="0" borderId="2" xfId="3" applyNumberFormat="1" applyFont="1" applyBorder="1"/>
    <xf numFmtId="164" fontId="3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3" fillId="0" borderId="0" xfId="3" applyFont="1"/>
    <xf numFmtId="0" fontId="22" fillId="0" borderId="24" xfId="52" applyFont="1" applyFill="1" applyBorder="1"/>
    <xf numFmtId="0" fontId="3" fillId="0" borderId="0" xfId="3" applyFill="1"/>
    <xf numFmtId="43" fontId="19" fillId="0" borderId="0" xfId="50" applyNumberFormat="1" applyFont="1" applyFill="1"/>
    <xf numFmtId="0" fontId="0" fillId="0" borderId="0" xfId="0" applyFill="1"/>
    <xf numFmtId="0" fontId="22" fillId="0" borderId="9" xfId="53" applyFont="1" applyFill="1"/>
    <xf numFmtId="166" fontId="22" fillId="0" borderId="9" xfId="53" applyNumberFormat="1" applyFont="1" applyFill="1"/>
    <xf numFmtId="43" fontId="0" fillId="0" borderId="0" xfId="0" applyNumberFormat="1" applyFill="1"/>
    <xf numFmtId="0" fontId="22" fillId="0" borderId="46" xfId="52" applyFont="1" applyFill="1" applyBorder="1"/>
    <xf numFmtId="0" fontId="22" fillId="0" borderId="47" xfId="52" applyFont="1" applyFill="1" applyBorder="1"/>
    <xf numFmtId="0" fontId="22" fillId="0" borderId="48" xfId="52" applyFont="1" applyFill="1" applyBorder="1"/>
    <xf numFmtId="166" fontId="19" fillId="0" borderId="0" xfId="50" applyNumberFormat="1" applyFont="1" applyFill="1"/>
    <xf numFmtId="43" fontId="19" fillId="0" borderId="0" xfId="51" applyFont="1" applyFill="1"/>
    <xf numFmtId="167" fontId="19" fillId="0" borderId="0" xfId="50" applyNumberFormat="1" applyFont="1" applyFill="1"/>
    <xf numFmtId="0" fontId="4" fillId="0" borderId="35" xfId="7" applyFill="1" applyBorder="1"/>
    <xf numFmtId="0" fontId="23" fillId="0" borderId="35" xfId="7" applyFont="1" applyFill="1" applyBorder="1"/>
    <xf numFmtId="43" fontId="3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3" fillId="0" borderId="0" xfId="3" applyNumberFormat="1" applyFill="1"/>
    <xf numFmtId="0" fontId="3" fillId="0" borderId="35" xfId="3" applyFill="1" applyBorder="1"/>
    <xf numFmtId="0" fontId="3" fillId="0" borderId="36" xfId="3" applyFill="1" applyBorder="1"/>
    <xf numFmtId="43" fontId="3" fillId="0" borderId="44" xfId="51" applyFont="1" applyFill="1" applyBorder="1"/>
    <xf numFmtId="0" fontId="6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10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9" fillId="2" borderId="0" xfId="16" quotePrefix="1" applyNumberFormat="1" applyBorder="1" applyAlignment="1"/>
    <xf numFmtId="0" fontId="9" fillId="2" borderId="0" xfId="16" applyNumberFormat="1" applyBorder="1" applyAlignment="1"/>
    <xf numFmtId="167" fontId="9" fillId="0" borderId="17" xfId="14" applyNumberFormat="1" applyBorder="1" applyAlignment="1"/>
    <xf numFmtId="0" fontId="9" fillId="2" borderId="5" xfId="16" quotePrefix="1" applyNumberFormat="1" applyBorder="1" applyAlignment="1"/>
    <xf numFmtId="0" fontId="9" fillId="2" borderId="5" xfId="16" applyNumberFormat="1" applyBorder="1" applyAlignment="1"/>
    <xf numFmtId="0" fontId="31" fillId="0" borderId="0" xfId="0" applyFont="1"/>
    <xf numFmtId="43" fontId="28" fillId="0" borderId="56" xfId="0" applyNumberFormat="1" applyFont="1" applyBorder="1"/>
    <xf numFmtId="167" fontId="9" fillId="0" borderId="16" xfId="14" applyNumberFormat="1" applyBorder="1" applyAlignment="1"/>
    <xf numFmtId="0" fontId="9" fillId="2" borderId="5" xfId="16" quotePrefix="1" applyNumberFormat="1" applyAlignment="1"/>
    <xf numFmtId="0" fontId="29" fillId="0" borderId="0" xfId="0" applyFont="1" applyAlignment="1">
      <alignment horizontal="left"/>
    </xf>
    <xf numFmtId="43" fontId="2" fillId="0" borderId="0" xfId="1" applyFont="1"/>
    <xf numFmtId="0" fontId="9" fillId="2" borderId="5" xfId="16" quotePrefix="1" applyNumberFormat="1" applyBorder="1" applyAlignment="1">
      <alignment horizontal="right"/>
    </xf>
    <xf numFmtId="0" fontId="10" fillId="2" borderId="15" xfId="15" quotePrefix="1" applyNumberFormat="1" applyBorder="1" applyAlignment="1"/>
    <xf numFmtId="0" fontId="10" fillId="2" borderId="14" xfId="15" quotePrefix="1" applyNumberFormat="1" applyBorder="1" applyAlignment="1"/>
    <xf numFmtId="0" fontId="10" fillId="2" borderId="55" xfId="15" quotePrefix="1" applyNumberFormat="1" applyBorder="1" applyAlignment="1"/>
    <xf numFmtId="0" fontId="10" fillId="2" borderId="13" xfId="15" quotePrefix="1" applyNumberFormat="1" applyBorder="1" applyAlignment="1"/>
    <xf numFmtId="0" fontId="10" fillId="2" borderId="12" xfId="15" quotePrefix="1" applyNumberFormat="1" applyBorder="1" applyAlignment="1"/>
    <xf numFmtId="0" fontId="10" fillId="2" borderId="11" xfId="15" quotePrefix="1" applyNumberFormat="1" applyBorder="1" applyAlignment="1"/>
    <xf numFmtId="0" fontId="18" fillId="0" borderId="10" xfId="54"/>
    <xf numFmtId="0" fontId="17" fillId="0" borderId="9" xfId="53"/>
    <xf numFmtId="167" fontId="28" fillId="0" borderId="2" xfId="0" applyNumberFormat="1" applyFont="1" applyBorder="1"/>
    <xf numFmtId="166" fontId="17" fillId="0" borderId="9" xfId="53" applyNumberFormat="1"/>
    <xf numFmtId="166" fontId="0" fillId="0" borderId="0" xfId="0" applyNumberFormat="1"/>
    <xf numFmtId="0" fontId="16" fillId="0" borderId="54" xfId="52" applyBorder="1"/>
    <xf numFmtId="0" fontId="16" fillId="0" borderId="0" xfId="52"/>
    <xf numFmtId="43" fontId="9" fillId="0" borderId="34" xfId="14" applyNumberFormat="1" applyFill="1" applyBorder="1" applyAlignment="1"/>
    <xf numFmtId="43" fontId="9" fillId="0" borderId="16" xfId="14" applyNumberFormat="1" applyFill="1" applyBorder="1" applyAlignment="1"/>
    <xf numFmtId="43" fontId="9" fillId="0" borderId="17" xfId="14" applyNumberFormat="1" applyFill="1" applyBorder="1" applyAlignment="1"/>
    <xf numFmtId="169" fontId="11" fillId="53" borderId="0" xfId="92" applyNumberFormat="1" applyFont="1" applyFill="1" applyAlignment="1">
      <alignment wrapText="1"/>
    </xf>
    <xf numFmtId="0" fontId="1" fillId="0" borderId="0" xfId="92"/>
    <xf numFmtId="49" fontId="48" fillId="53" borderId="0" xfId="92" applyNumberFormat="1" applyFont="1" applyFill="1" applyAlignment="1">
      <alignment wrapText="1"/>
    </xf>
    <xf numFmtId="0" fontId="49" fillId="0" borderId="0" xfId="92" applyFont="1" applyAlignment="1">
      <alignment wrapText="1"/>
    </xf>
    <xf numFmtId="49" fontId="11" fillId="53" borderId="0" xfId="92" applyNumberFormat="1" applyFont="1" applyFill="1" applyAlignment="1">
      <alignment wrapText="1"/>
    </xf>
    <xf numFmtId="49" fontId="1" fillId="54" borderId="63" xfId="92" applyNumberForma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right" vertical="center" wrapText="1"/>
    </xf>
    <xf numFmtId="168" fontId="11" fillId="53" borderId="63" xfId="92" applyNumberFormat="1" applyFont="1" applyFill="1" applyBorder="1" applyAlignment="1">
      <alignment horizontal="right" vertical="center" wrapText="1"/>
    </xf>
    <xf numFmtId="168" fontId="11" fillId="55" borderId="63" xfId="92" applyNumberFormat="1" applyFont="1" applyFill="1" applyBorder="1" applyAlignment="1">
      <alignment horizontal="right" vertical="center" wrapText="1"/>
    </xf>
    <xf numFmtId="49" fontId="11" fillId="54" borderId="70" xfId="92" applyNumberFormat="1" applyFont="1" applyFill="1" applyBorder="1" applyAlignment="1">
      <alignment horizontal="left" vertical="center" wrapText="1"/>
    </xf>
    <xf numFmtId="49" fontId="11" fillId="54" borderId="71" xfId="92" applyNumberFormat="1" applyFont="1" applyFill="1" applyBorder="1" applyAlignment="1">
      <alignment horizontal="left" vertical="center" wrapText="1"/>
    </xf>
    <xf numFmtId="49" fontId="11" fillId="55" borderId="70" xfId="92" applyNumberFormat="1" applyFont="1" applyFill="1" applyBorder="1" applyAlignment="1">
      <alignment horizontal="left" vertical="center" wrapText="1"/>
    </xf>
    <xf numFmtId="49" fontId="11" fillId="55" borderId="71" xfId="92" applyNumberFormat="1" applyFont="1" applyFill="1" applyBorder="1" applyAlignment="1">
      <alignment horizontal="left" vertical="center" wrapText="1"/>
    </xf>
    <xf numFmtId="49" fontId="11" fillId="55" borderId="72" xfId="92" applyNumberFormat="1" applyFont="1" applyFill="1" applyBorder="1" applyAlignment="1">
      <alignment horizontal="left" vertical="center" wrapText="1"/>
    </xf>
    <xf numFmtId="169" fontId="48" fillId="53" borderId="0" xfId="92" applyNumberFormat="1" applyFont="1" applyFill="1" applyAlignment="1">
      <alignment wrapText="1"/>
    </xf>
    <xf numFmtId="169" fontId="11" fillId="53" borderId="0" xfId="92" applyNumberFormat="1" applyFont="1" applyFill="1" applyAlignment="1">
      <alignment wrapText="1"/>
    </xf>
    <xf numFmtId="49" fontId="1" fillId="54" borderId="64" xfId="92" applyNumberFormat="1" applyFill="1" applyBorder="1" applyAlignment="1">
      <alignment horizontal="left" vertical="center" wrapText="1"/>
    </xf>
    <xf numFmtId="49" fontId="1" fillId="54" borderId="65" xfId="92" applyNumberFormat="1" applyFill="1" applyBorder="1" applyAlignment="1">
      <alignment horizontal="left" vertical="center" wrapText="1"/>
    </xf>
    <xf numFmtId="49" fontId="1" fillId="54" borderId="66" xfId="92" applyNumberFormat="1" applyFill="1" applyBorder="1" applyAlignment="1">
      <alignment horizontal="left" vertical="center" wrapText="1"/>
    </xf>
    <xf numFmtId="49" fontId="1" fillId="54" borderId="67" xfId="92" applyNumberFormat="1" applyFill="1" applyBorder="1" applyAlignment="1">
      <alignment horizontal="left" vertical="center" wrapText="1"/>
    </xf>
    <xf numFmtId="49" fontId="1" fillId="54" borderId="68" xfId="92" applyNumberFormat="1" applyFill="1" applyBorder="1" applyAlignment="1">
      <alignment horizontal="left" vertical="center" wrapText="1"/>
    </xf>
    <xf numFmtId="49" fontId="1" fillId="54" borderId="69" xfId="92" applyNumberFormat="1" applyFill="1" applyBorder="1" applyAlignment="1">
      <alignment horizontal="left" vertical="center" wrapText="1"/>
    </xf>
    <xf numFmtId="10" fontId="0" fillId="0" borderId="0" xfId="2" applyNumberFormat="1" applyFont="1"/>
    <xf numFmtId="10" fontId="0" fillId="0" borderId="0" xfId="0" applyNumberFormat="1"/>
    <xf numFmtId="10" fontId="0" fillId="0" borderId="2" xfId="0" applyNumberFormat="1" applyBorder="1"/>
  </cellXfs>
  <cellStyles count="97">
    <cellStyle name="20% - Accent1" xfId="69" builtinId="30" customBuiltin="1"/>
    <cellStyle name="20% - Accent2" xfId="73" builtinId="34" customBuiltin="1"/>
    <cellStyle name="20% - Accent3" xfId="77" builtinId="38" customBuiltin="1"/>
    <cellStyle name="20% - Accent4" xfId="81" builtinId="42" customBuiltin="1"/>
    <cellStyle name="20% - Accent5" xfId="85" builtinId="46" customBuiltin="1"/>
    <cellStyle name="20% - Accent6" xfId="89" builtinId="50" customBuiltin="1"/>
    <cellStyle name="40% - Accent1" xfId="70" builtinId="31" customBuiltin="1"/>
    <cellStyle name="40% - Accent2" xfId="74" builtinId="35" customBuiltin="1"/>
    <cellStyle name="40% - Accent3" xfId="78" builtinId="39" customBuiltin="1"/>
    <cellStyle name="40% - Accent4" xfId="82" builtinId="43" customBuiltin="1"/>
    <cellStyle name="40% - Accent5" xfId="86" builtinId="47" customBuiltin="1"/>
    <cellStyle name="40% - Accent6" xfId="90" builtinId="51" customBuiltin="1"/>
    <cellStyle name="60% - Accent1" xfId="71" builtinId="32" customBuiltin="1"/>
    <cellStyle name="60% - Accent2" xfId="75" builtinId="36" customBuiltin="1"/>
    <cellStyle name="60% - Accent3" xfId="79" builtinId="40" customBuiltin="1"/>
    <cellStyle name="60% - Accent4" xfId="83" builtinId="44" customBuiltin="1"/>
    <cellStyle name="60% - Accent5" xfId="87" builtinId="48" customBuiltin="1"/>
    <cellStyle name="60% - Accent6" xfId="91" builtinId="52" customBuiltin="1"/>
    <cellStyle name="Accent1" xfId="68" builtinId="29" customBuiltin="1"/>
    <cellStyle name="Accent2" xfId="72" builtinId="33" customBuiltin="1"/>
    <cellStyle name="Accent3" xfId="76" builtinId="37" customBuiltin="1"/>
    <cellStyle name="Accent4" xfId="80" builtinId="41" customBuiltin="1"/>
    <cellStyle name="Accent5" xfId="84" builtinId="45" customBuiltin="1"/>
    <cellStyle name="Accent6" xfId="88" builtinId="49" customBuiltin="1"/>
    <cellStyle name="Bad" xfId="58" builtinId="27" customBuiltin="1"/>
    <cellStyle name="Calculation" xfId="62" builtinId="22" customBuiltin="1"/>
    <cellStyle name="Check Cell" xfId="64" builtinId="23" customBuiltin="1"/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 2" xfId="5"/>
    <cellStyle name="Explanatory Text" xfId="66" builtinId="53" customBuiltin="1"/>
    <cellStyle name="Good" xfId="57" builtinId="26" customBuiltin="1"/>
    <cellStyle name="Heading 1" xfId="55" builtinId="16" customBuiltin="1"/>
    <cellStyle name="Heading 2" xfId="53" builtinId="17"/>
    <cellStyle name="Heading 2 2" xfId="94"/>
    <cellStyle name="Heading 3" xfId="54" builtinId="18"/>
    <cellStyle name="Heading 3 2" xfId="95"/>
    <cellStyle name="Heading 4" xfId="56" builtinId="19" customBuiltin="1"/>
    <cellStyle name="Input" xfId="60" builtinId="20" customBuiltin="1"/>
    <cellStyle name="Linked Cell" xfId="63" builtinId="24" customBuiltin="1"/>
    <cellStyle name="Neutral" xfId="59" builtinId="28" customBuiltin="1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 8" xfId="92"/>
    <cellStyle name="Normal_Reviewer Checklist" xfId="6"/>
    <cellStyle name="Note 2" xfId="96"/>
    <cellStyle name="Output" xfId="61" builtinId="21" customBuiltin="1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  <cellStyle name="Title 2" xfId="93"/>
    <cellStyle name="Total" xfId="67" builtinId="25" customBuiltin="1"/>
    <cellStyle name="Warning Text" xfId="6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" sqref="D1"/>
    </sheetView>
  </sheetViews>
  <sheetFormatPr defaultRowHeight="14.4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1" spans="1:5">
      <c r="D1" s="123" t="s">
        <v>94</v>
      </c>
    </row>
    <row r="3" spans="1:5">
      <c r="A3" s="146"/>
      <c r="B3" s="123" t="s">
        <v>0</v>
      </c>
      <c r="C3" s="123"/>
      <c r="D3" s="178"/>
      <c r="E3" s="123"/>
    </row>
    <row r="4" spans="1:5" ht="15.6">
      <c r="A4" s="146"/>
      <c r="B4" s="122" t="s">
        <v>1</v>
      </c>
      <c r="C4" s="122"/>
      <c r="D4" s="122"/>
      <c r="E4" s="122"/>
    </row>
    <row r="5" spans="1:5" ht="15.6">
      <c r="A5" s="146"/>
      <c r="B5" s="122" t="s">
        <v>2</v>
      </c>
      <c r="C5" s="122"/>
      <c r="D5" s="122"/>
      <c r="E5" s="122"/>
    </row>
    <row r="6" spans="1:5" ht="15.6">
      <c r="A6" s="146"/>
      <c r="B6" s="122" t="s">
        <v>93</v>
      </c>
      <c r="C6" s="122"/>
      <c r="D6" s="122"/>
      <c r="E6" s="122"/>
    </row>
    <row r="7" spans="1:5">
      <c r="A7" s="146"/>
      <c r="B7" s="146"/>
      <c r="C7" s="146"/>
      <c r="D7" s="146"/>
      <c r="E7" s="146"/>
    </row>
    <row r="8" spans="1:5">
      <c r="A8" s="5" t="s">
        <v>3</v>
      </c>
      <c r="B8" s="4"/>
      <c r="C8" s="4"/>
      <c r="D8" s="4"/>
    </row>
    <row r="9" spans="1:5">
      <c r="A9" s="6" t="s">
        <v>4</v>
      </c>
      <c r="B9" s="7" t="s">
        <v>5</v>
      </c>
      <c r="C9" s="8"/>
      <c r="D9" s="6" t="s">
        <v>6</v>
      </c>
    </row>
    <row r="10" spans="1:5">
      <c r="A10" s="9"/>
      <c r="B10" s="9"/>
      <c r="C10" s="9"/>
      <c r="D10" s="9"/>
    </row>
    <row r="11" spans="1:5">
      <c r="A11" s="10">
        <v>1</v>
      </c>
      <c r="B11" s="11" t="s">
        <v>7</v>
      </c>
      <c r="C11" s="11"/>
      <c r="D11" s="12">
        <f>SAPBW70_DOWNLOAD!F32</f>
        <v>316905.9521234514</v>
      </c>
    </row>
    <row r="12" spans="1:5">
      <c r="A12" s="15">
        <v>2</v>
      </c>
      <c r="B12" s="3"/>
      <c r="C12" s="3"/>
      <c r="D12" s="3"/>
    </row>
    <row r="13" spans="1:5" ht="15" thickBot="1">
      <c r="A13" s="10">
        <v>3</v>
      </c>
      <c r="B13" s="13" t="s">
        <v>8</v>
      </c>
      <c r="C13" s="14"/>
      <c r="D13" s="16">
        <f>-D11</f>
        <v>-316905.9521234514</v>
      </c>
    </row>
    <row r="14" spans="1:5" ht="15" thickTop="1">
      <c r="A14" s="14"/>
      <c r="B14" s="14"/>
      <c r="C14" s="14"/>
      <c r="D14" s="1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" sqref="D2"/>
    </sheetView>
  </sheetViews>
  <sheetFormatPr defaultRowHeight="14.4"/>
  <cols>
    <col min="2" max="2" width="46" bestFit="1" customWidth="1"/>
    <col min="4" max="4" width="10.109375" bestFit="1" customWidth="1"/>
  </cols>
  <sheetData>
    <row r="1" spans="1:5">
      <c r="D1" s="123" t="s">
        <v>95</v>
      </c>
    </row>
    <row r="2" spans="1:5">
      <c r="D2" s="178"/>
    </row>
    <row r="4" spans="1:5" ht="14.4" customHeight="1">
      <c r="B4" s="32" t="s">
        <v>9</v>
      </c>
      <c r="C4" s="32"/>
      <c r="D4" s="32"/>
      <c r="E4" s="32"/>
    </row>
    <row r="5" spans="1:5" ht="15.6">
      <c r="B5" s="31" t="s">
        <v>1</v>
      </c>
      <c r="C5" s="31"/>
      <c r="D5" s="31"/>
      <c r="E5" s="31"/>
    </row>
    <row r="6" spans="1:5" ht="15.6">
      <c r="B6" s="1" t="s">
        <v>2</v>
      </c>
      <c r="C6" s="2"/>
      <c r="D6" s="2"/>
      <c r="E6" s="2"/>
    </row>
    <row r="7" spans="1:5" ht="15.6">
      <c r="B7" s="31" t="str">
        <f>'3.11E'!B6</f>
        <v>For The Twelve Months Ended December 31, 2020</v>
      </c>
      <c r="C7" s="2"/>
      <c r="D7" s="2"/>
      <c r="E7" s="2"/>
    </row>
    <row r="9" spans="1:5">
      <c r="A9" s="19" t="s">
        <v>3</v>
      </c>
      <c r="B9" s="18"/>
      <c r="C9" s="18"/>
      <c r="D9" s="18"/>
    </row>
    <row r="10" spans="1:5">
      <c r="A10" s="20" t="s">
        <v>4</v>
      </c>
      <c r="B10" s="21" t="s">
        <v>5</v>
      </c>
      <c r="C10" s="22"/>
      <c r="D10" s="20" t="s">
        <v>6</v>
      </c>
    </row>
    <row r="11" spans="1:5">
      <c r="A11" s="23"/>
      <c r="B11" s="23"/>
      <c r="C11" s="23"/>
      <c r="D11" s="23"/>
    </row>
    <row r="12" spans="1:5">
      <c r="A12" s="24">
        <v>1</v>
      </c>
      <c r="B12" s="25" t="s">
        <v>7</v>
      </c>
      <c r="C12" s="25"/>
      <c r="D12" s="26">
        <f>SAPBW70_DOWNLOAD!F33</f>
        <v>80668.137876548644</v>
      </c>
    </row>
    <row r="13" spans="1:5">
      <c r="A13" s="29">
        <v>2</v>
      </c>
      <c r="B13" s="17"/>
      <c r="C13" s="17"/>
      <c r="D13" s="17"/>
    </row>
    <row r="14" spans="1:5" ht="15" thickBot="1">
      <c r="A14" s="24">
        <v>3</v>
      </c>
      <c r="B14" s="27" t="s">
        <v>8</v>
      </c>
      <c r="C14" s="28"/>
      <c r="D14" s="30">
        <f>-D12</f>
        <v>-80668.137876548644</v>
      </c>
    </row>
    <row r="15" spans="1:5" ht="15" thickTop="1">
      <c r="A15" s="28"/>
      <c r="B15" s="28"/>
      <c r="C15" s="28"/>
      <c r="D15" s="2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27" sqref="A27"/>
    </sheetView>
  </sheetViews>
  <sheetFormatPr defaultColWidth="8.88671875" defaultRowHeight="12"/>
  <cols>
    <col min="1" max="2" width="28.44140625" style="214" bestFit="1" customWidth="1"/>
    <col min="3" max="3" width="7" style="214" customWidth="1"/>
    <col min="4" max="4" width="27.5546875" style="214" bestFit="1" customWidth="1"/>
    <col min="5" max="12" width="8.88671875" style="214" bestFit="1" customWidth="1"/>
    <col min="13" max="14" width="8.88671875" style="214" customWidth="1"/>
    <col min="15" max="16" width="8.88671875" style="214" bestFit="1" customWidth="1"/>
    <col min="17" max="17" width="9.6640625" style="214" bestFit="1" customWidth="1"/>
    <col min="18" max="16384" width="8.88671875" style="214"/>
  </cols>
  <sheetData>
    <row r="1" spans="1:2" ht="31.2">
      <c r="A1" s="215" t="s">
        <v>45</v>
      </c>
    </row>
    <row r="2" spans="1:2" ht="13.2">
      <c r="A2" s="216"/>
    </row>
    <row r="3" spans="1:2">
      <c r="A3" s="213" t="s">
        <v>46</v>
      </c>
      <c r="B3" s="217" t="s">
        <v>66</v>
      </c>
    </row>
    <row r="4" spans="1:2" ht="13.2">
      <c r="A4" s="216"/>
    </row>
    <row r="5" spans="1:2" ht="15.6" customHeight="1">
      <c r="A5" s="230" t="s">
        <v>47</v>
      </c>
      <c r="B5" s="230"/>
    </row>
    <row r="6" spans="1:2" ht="21">
      <c r="A6" s="213" t="s">
        <v>48</v>
      </c>
      <c r="B6" s="217" t="s">
        <v>49</v>
      </c>
    </row>
    <row r="7" spans="1:2">
      <c r="A7" s="213" t="s">
        <v>50</v>
      </c>
      <c r="B7" s="217" t="s">
        <v>51</v>
      </c>
    </row>
    <row r="8" spans="1:2">
      <c r="A8" s="213" t="s">
        <v>52</v>
      </c>
      <c r="B8" s="217" t="s">
        <v>67</v>
      </c>
    </row>
    <row r="9" spans="1:2">
      <c r="A9" s="213" t="s">
        <v>53</v>
      </c>
      <c r="B9" s="217" t="s">
        <v>54</v>
      </c>
    </row>
    <row r="10" spans="1:2">
      <c r="A10" s="213" t="s">
        <v>55</v>
      </c>
      <c r="B10" s="213" t="s">
        <v>55</v>
      </c>
    </row>
    <row r="11" spans="1:2" ht="15.6" customHeight="1">
      <c r="A11" s="230" t="s">
        <v>56</v>
      </c>
      <c r="B11" s="230"/>
    </row>
    <row r="12" spans="1:2">
      <c r="A12" s="231" t="s">
        <v>57</v>
      </c>
      <c r="B12" s="231"/>
    </row>
    <row r="13" spans="1:2">
      <c r="A13" s="213" t="s">
        <v>55</v>
      </c>
      <c r="B13" s="213" t="s">
        <v>55</v>
      </c>
    </row>
    <row r="14" spans="1:2" ht="15.6" customHeight="1">
      <c r="A14" s="230" t="s">
        <v>58</v>
      </c>
      <c r="B14" s="230"/>
    </row>
    <row r="15" spans="1:2">
      <c r="A15" s="231" t="s">
        <v>57</v>
      </c>
      <c r="B15" s="231"/>
    </row>
    <row r="16" spans="1:2" ht="13.8" thickBot="1">
      <c r="A16" s="216"/>
    </row>
    <row r="17" spans="1:17" ht="12.6" thickBot="1">
      <c r="A17" s="232"/>
      <c r="B17" s="233"/>
      <c r="C17" s="234"/>
      <c r="D17" s="219" t="s">
        <v>52</v>
      </c>
      <c r="E17" s="220" t="s">
        <v>68</v>
      </c>
      <c r="F17" s="220" t="s">
        <v>69</v>
      </c>
      <c r="G17" s="220" t="s">
        <v>70</v>
      </c>
      <c r="H17" s="220" t="s">
        <v>71</v>
      </c>
      <c r="I17" s="220" t="s">
        <v>72</v>
      </c>
      <c r="J17" s="220" t="s">
        <v>73</v>
      </c>
      <c r="K17" s="220" t="s">
        <v>74</v>
      </c>
      <c r="L17" s="220" t="s">
        <v>75</v>
      </c>
      <c r="M17" s="220" t="s">
        <v>76</v>
      </c>
      <c r="N17" s="220" t="s">
        <v>77</v>
      </c>
      <c r="O17" s="220" t="s">
        <v>78</v>
      </c>
      <c r="P17" s="220" t="s">
        <v>79</v>
      </c>
      <c r="Q17" s="221" t="s">
        <v>59</v>
      </c>
    </row>
    <row r="18" spans="1:17" ht="12.6" thickBot="1">
      <c r="A18" s="235"/>
      <c r="B18" s="236"/>
      <c r="C18" s="237"/>
      <c r="D18" s="219"/>
      <c r="E18" s="220" t="s">
        <v>60</v>
      </c>
      <c r="F18" s="220" t="s">
        <v>60</v>
      </c>
      <c r="G18" s="220" t="s">
        <v>60</v>
      </c>
      <c r="H18" s="220" t="s">
        <v>60</v>
      </c>
      <c r="I18" s="220" t="s">
        <v>60</v>
      </c>
      <c r="J18" s="220" t="s">
        <v>60</v>
      </c>
      <c r="K18" s="220" t="s">
        <v>60</v>
      </c>
      <c r="L18" s="220" t="s">
        <v>60</v>
      </c>
      <c r="M18" s="220" t="s">
        <v>60</v>
      </c>
      <c r="N18" s="220" t="s">
        <v>60</v>
      </c>
      <c r="O18" s="220" t="s">
        <v>60</v>
      </c>
      <c r="P18" s="220" t="s">
        <v>60</v>
      </c>
      <c r="Q18" s="221" t="s">
        <v>60</v>
      </c>
    </row>
    <row r="19" spans="1:17" ht="12.6" thickBot="1">
      <c r="A19" s="225" t="s">
        <v>53</v>
      </c>
      <c r="B19" s="226"/>
      <c r="C19" s="220" t="s">
        <v>48</v>
      </c>
      <c r="D19" s="218"/>
      <c r="E19" s="219" t="s">
        <v>19</v>
      </c>
      <c r="F19" s="219" t="s">
        <v>19</v>
      </c>
      <c r="G19" s="219" t="s">
        <v>19</v>
      </c>
      <c r="H19" s="219" t="s">
        <v>19</v>
      </c>
      <c r="I19" s="219" t="s">
        <v>19</v>
      </c>
      <c r="J19" s="219" t="s">
        <v>19</v>
      </c>
      <c r="K19" s="219" t="s">
        <v>19</v>
      </c>
      <c r="L19" s="219" t="s">
        <v>19</v>
      </c>
      <c r="M19" s="219" t="s">
        <v>19</v>
      </c>
      <c r="N19" s="219" t="s">
        <v>19</v>
      </c>
      <c r="O19" s="219" t="s">
        <v>19</v>
      </c>
      <c r="P19" s="219" t="s">
        <v>19</v>
      </c>
      <c r="Q19" s="222" t="s">
        <v>19</v>
      </c>
    </row>
    <row r="20" spans="1:17" ht="12.6" thickBot="1">
      <c r="A20" s="220" t="s">
        <v>61</v>
      </c>
      <c r="B20" s="220" t="s">
        <v>62</v>
      </c>
      <c r="C20" s="220" t="s">
        <v>34</v>
      </c>
      <c r="D20" s="220" t="s">
        <v>63</v>
      </c>
      <c r="E20" s="223">
        <v>46417.07</v>
      </c>
      <c r="F20" s="223">
        <v>34617.870000000003</v>
      </c>
      <c r="G20" s="223">
        <v>34166.730000000003</v>
      </c>
      <c r="H20" s="223">
        <v>33734.29</v>
      </c>
      <c r="I20" s="223">
        <v>33465.57</v>
      </c>
      <c r="J20" s="223">
        <v>33112.370000000003</v>
      </c>
      <c r="K20" s="223">
        <v>32551.75</v>
      </c>
      <c r="L20" s="223">
        <v>31818.44</v>
      </c>
      <c r="M20" s="223">
        <v>30937.38</v>
      </c>
      <c r="N20" s="223">
        <v>29955.27</v>
      </c>
      <c r="O20" s="223">
        <v>28924.83</v>
      </c>
      <c r="P20" s="223">
        <v>27872.52</v>
      </c>
      <c r="Q20" s="224">
        <v>397574.09</v>
      </c>
    </row>
    <row r="21" spans="1:17" ht="12.6" thickBot="1">
      <c r="A21" s="220" t="s">
        <v>61</v>
      </c>
      <c r="B21" s="220" t="s">
        <v>62</v>
      </c>
      <c r="C21" s="227" t="s">
        <v>64</v>
      </c>
      <c r="D21" s="228"/>
      <c r="E21" s="224">
        <v>46417.07</v>
      </c>
      <c r="F21" s="224">
        <v>34617.870000000003</v>
      </c>
      <c r="G21" s="224">
        <v>34166.730000000003</v>
      </c>
      <c r="H21" s="224">
        <v>33734.29</v>
      </c>
      <c r="I21" s="224">
        <v>33465.57</v>
      </c>
      <c r="J21" s="224">
        <v>33112.370000000003</v>
      </c>
      <c r="K21" s="224">
        <v>32551.75</v>
      </c>
      <c r="L21" s="224">
        <v>31818.44</v>
      </c>
      <c r="M21" s="224">
        <v>30937.38</v>
      </c>
      <c r="N21" s="224">
        <v>29955.27</v>
      </c>
      <c r="O21" s="224">
        <v>28924.83</v>
      </c>
      <c r="P21" s="224">
        <v>27872.52</v>
      </c>
      <c r="Q21" s="224">
        <v>397574.09</v>
      </c>
    </row>
    <row r="22" spans="1:17" ht="12.6" thickBot="1">
      <c r="A22" s="227" t="s">
        <v>59</v>
      </c>
      <c r="B22" s="229"/>
      <c r="C22" s="229"/>
      <c r="D22" s="228"/>
      <c r="E22" s="224">
        <v>46417.07</v>
      </c>
      <c r="F22" s="224">
        <v>34617.870000000003</v>
      </c>
      <c r="G22" s="224">
        <v>34166.730000000003</v>
      </c>
      <c r="H22" s="224">
        <v>33734.29</v>
      </c>
      <c r="I22" s="224">
        <v>33465.57</v>
      </c>
      <c r="J22" s="224">
        <v>33112.370000000003</v>
      </c>
      <c r="K22" s="224">
        <v>32551.75</v>
      </c>
      <c r="L22" s="224">
        <v>31818.44</v>
      </c>
      <c r="M22" s="224">
        <v>30937.38</v>
      </c>
      <c r="N22" s="224">
        <v>29955.27</v>
      </c>
      <c r="O22" s="224">
        <v>28924.83</v>
      </c>
      <c r="P22" s="224">
        <v>27872.52</v>
      </c>
      <c r="Q22" s="224">
        <v>397574.09</v>
      </c>
    </row>
    <row r="27" spans="1:17" ht="13.2">
      <c r="D27" s="148" t="s">
        <v>65</v>
      </c>
      <c r="E27" s="149">
        <f>'E&amp;G Split'!F16</f>
        <v>0.79709910704556075</v>
      </c>
      <c r="F27" s="150">
        <f>Q22*E27</f>
        <v>316905.9521234514</v>
      </c>
    </row>
    <row r="28" spans="1:17" ht="13.2">
      <c r="D28" s="148" t="s">
        <v>35</v>
      </c>
      <c r="E28" s="149">
        <f>'E&amp;G Split'!G16</f>
        <v>0.20290089295443936</v>
      </c>
      <c r="F28" s="150">
        <f>Q22*E28</f>
        <v>80668.137876548644</v>
      </c>
    </row>
    <row r="29" spans="1:17" ht="13.8" thickBot="1">
      <c r="D29" s="148" t="s">
        <v>36</v>
      </c>
      <c r="E29" s="151">
        <v>1</v>
      </c>
      <c r="F29" s="152">
        <f>SUM(F27:F28)</f>
        <v>397574.09</v>
      </c>
    </row>
    <row r="30" spans="1:17" ht="13.8" thickTop="1">
      <c r="D30" s="148"/>
      <c r="E30" s="153" t="s">
        <v>37</v>
      </c>
      <c r="F30" s="154">
        <f>Q22-F29</f>
        <v>0</v>
      </c>
    </row>
    <row r="31" spans="1:17" ht="13.2">
      <c r="D31" s="148"/>
      <c r="E31" s="148"/>
      <c r="F31" s="155"/>
    </row>
    <row r="32" spans="1:17" ht="13.2">
      <c r="D32" s="148"/>
      <c r="E32" s="148" t="s">
        <v>11</v>
      </c>
      <c r="F32" s="150">
        <f>F27</f>
        <v>316905.9521234514</v>
      </c>
    </row>
    <row r="33" spans="4:6" ht="13.2">
      <c r="D33" s="148"/>
      <c r="E33" s="148" t="s">
        <v>12</v>
      </c>
      <c r="F33" s="150">
        <f>F28</f>
        <v>80668.137876548644</v>
      </c>
    </row>
    <row r="34" spans="4:6" ht="13.8" thickBot="1">
      <c r="D34" s="148"/>
      <c r="E34" s="148" t="s">
        <v>36</v>
      </c>
      <c r="F34" s="152">
        <f>SUM(F32:F33)</f>
        <v>397574.09</v>
      </c>
    </row>
    <row r="35" spans="4:6" ht="12.6" thickTop="1"/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4.4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>
      <c r="A1" s="34" t="s">
        <v>10</v>
      </c>
      <c r="B1" s="37" t="s">
        <v>11</v>
      </c>
      <c r="C1" s="37" t="s">
        <v>12</v>
      </c>
      <c r="D1" s="37" t="s">
        <v>13</v>
      </c>
      <c r="E1" s="36"/>
      <c r="F1" s="37" t="s">
        <v>11</v>
      </c>
      <c r="G1" s="37" t="s">
        <v>12</v>
      </c>
      <c r="H1" s="37" t="s">
        <v>13</v>
      </c>
    </row>
    <row r="2" spans="1:8">
      <c r="A2" s="33"/>
    </row>
    <row r="3" spans="1:8">
      <c r="A3" s="35">
        <v>43831</v>
      </c>
      <c r="B3" s="125">
        <f>'2020 PO '!G5</f>
        <v>1547901.6643576624</v>
      </c>
      <c r="C3" s="125">
        <f>'2020 PO '!H6</f>
        <v>410889.35564233758</v>
      </c>
      <c r="D3" s="125">
        <f>B3+C3</f>
        <v>1958791.02</v>
      </c>
      <c r="F3" s="238">
        <f>B3/D3</f>
        <v>0.79023318391446495</v>
      </c>
      <c r="G3" s="238">
        <f>C3/D3</f>
        <v>0.20976681608553505</v>
      </c>
      <c r="H3" s="238">
        <f>F3+G3</f>
        <v>1</v>
      </c>
    </row>
    <row r="4" spans="1:8">
      <c r="A4" s="35">
        <v>43862</v>
      </c>
      <c r="B4" s="125">
        <f>'2020 PO '!G21</f>
        <v>1687970.1173920915</v>
      </c>
      <c r="C4" s="125">
        <f>'2020 PO '!H22</f>
        <v>468828.33260790847</v>
      </c>
      <c r="D4" s="125">
        <f t="shared" ref="D4:D14" si="0">B4+C4</f>
        <v>2156798.4500000002</v>
      </c>
      <c r="F4" s="238">
        <f t="shared" ref="F4:F14" si="1">B4/D4</f>
        <v>0.78262765692922831</v>
      </c>
      <c r="G4" s="238">
        <f t="shared" ref="G4:G14" si="2">C4/D4</f>
        <v>0.21737234307077161</v>
      </c>
      <c r="H4" s="238">
        <f t="shared" ref="H4:H14" si="3">F4+G4</f>
        <v>0.99999999999999989</v>
      </c>
    </row>
    <row r="5" spans="1:8">
      <c r="A5" s="35">
        <v>43891</v>
      </c>
      <c r="B5" s="125">
        <f>'2020 PO '!G37</f>
        <v>1439894.1317888</v>
      </c>
      <c r="C5" s="125">
        <f>'2020 PO '!H38</f>
        <v>396990.24821119983</v>
      </c>
      <c r="D5" s="125">
        <f t="shared" si="0"/>
        <v>1836884.38</v>
      </c>
      <c r="F5" s="238">
        <f t="shared" si="1"/>
        <v>0.78387847785433296</v>
      </c>
      <c r="G5" s="238">
        <f t="shared" si="2"/>
        <v>0.21612152214566702</v>
      </c>
      <c r="H5" s="238">
        <f t="shared" si="3"/>
        <v>1</v>
      </c>
    </row>
    <row r="6" spans="1:8">
      <c r="A6" s="35">
        <v>43922</v>
      </c>
      <c r="B6" s="125">
        <f>'2020 PO '!G53</f>
        <v>832313.04014866205</v>
      </c>
      <c r="C6" s="125">
        <f>'2020 PO '!H54</f>
        <v>206733.22985133785</v>
      </c>
      <c r="D6" s="125">
        <f t="shared" si="0"/>
        <v>1039046.2699999999</v>
      </c>
      <c r="F6" s="238">
        <f t="shared" si="1"/>
        <v>0.80103558828873145</v>
      </c>
      <c r="G6" s="238">
        <f t="shared" si="2"/>
        <v>0.19896441171126852</v>
      </c>
      <c r="H6" s="238">
        <f t="shared" si="3"/>
        <v>1</v>
      </c>
    </row>
    <row r="7" spans="1:8">
      <c r="A7" s="35">
        <v>43952</v>
      </c>
      <c r="B7" s="125">
        <f>'2020 PO '!G69</f>
        <v>324274.41303626192</v>
      </c>
      <c r="C7" s="125">
        <f>'2020 PO '!H70</f>
        <v>78158.036963738079</v>
      </c>
      <c r="D7" s="125">
        <f t="shared" si="0"/>
        <v>402432.45</v>
      </c>
      <c r="F7" s="238">
        <f t="shared" si="1"/>
        <v>0.80578594752053889</v>
      </c>
      <c r="G7" s="238">
        <f t="shared" si="2"/>
        <v>0.19421405247946102</v>
      </c>
      <c r="H7" s="238">
        <f t="shared" si="3"/>
        <v>0.99999999999999989</v>
      </c>
    </row>
    <row r="8" spans="1:8">
      <c r="A8" s="35">
        <v>43983</v>
      </c>
      <c r="B8" s="125">
        <f>'2020 PO '!G85</f>
        <v>303753.8105780175</v>
      </c>
      <c r="C8" s="125">
        <f>'2020 PO '!H86</f>
        <v>38085.289421982525</v>
      </c>
      <c r="D8" s="125">
        <f t="shared" si="0"/>
        <v>341839.10000000003</v>
      </c>
      <c r="F8" s="238">
        <f t="shared" si="1"/>
        <v>0.88858708842264522</v>
      </c>
      <c r="G8" s="238">
        <f t="shared" si="2"/>
        <v>0.11141291157735472</v>
      </c>
      <c r="H8" s="238">
        <f t="shared" si="3"/>
        <v>1</v>
      </c>
    </row>
    <row r="9" spans="1:8">
      <c r="A9" s="35">
        <v>44013</v>
      </c>
      <c r="B9" s="125">
        <f>'2020 PO '!G100</f>
        <v>226684.74638490137</v>
      </c>
      <c r="C9" s="125">
        <f>'2020 PO '!H101</f>
        <v>60377.003615098649</v>
      </c>
      <c r="D9" s="125">
        <f t="shared" si="0"/>
        <v>287061.75</v>
      </c>
      <c r="F9" s="238">
        <f t="shared" si="1"/>
        <v>0.789672418512398</v>
      </c>
      <c r="G9" s="238">
        <f t="shared" si="2"/>
        <v>0.21032758148760206</v>
      </c>
      <c r="H9" s="238">
        <f t="shared" si="3"/>
        <v>1</v>
      </c>
    </row>
    <row r="10" spans="1:8">
      <c r="A10" s="35">
        <v>44044</v>
      </c>
      <c r="B10" s="125">
        <f>'2020 PO '!G118</f>
        <v>239135.33022713469</v>
      </c>
      <c r="C10" s="125">
        <f>'2020 PO '!H119</f>
        <v>61493.629772865366</v>
      </c>
      <c r="D10" s="125">
        <f t="shared" si="0"/>
        <v>300628.96000000008</v>
      </c>
      <c r="F10" s="238">
        <f t="shared" si="1"/>
        <v>0.79545007981644422</v>
      </c>
      <c r="G10" s="238">
        <f t="shared" si="2"/>
        <v>0.20454992018355567</v>
      </c>
      <c r="H10" s="238">
        <f t="shared" si="3"/>
        <v>0.99999999999999989</v>
      </c>
    </row>
    <row r="11" spans="1:8">
      <c r="A11" s="35">
        <v>44075</v>
      </c>
      <c r="B11" s="125">
        <f>'2020 PO '!G136</f>
        <v>214384.64532964444</v>
      </c>
      <c r="C11" s="125">
        <f>'2020 PO '!H137</f>
        <v>41024.344670355575</v>
      </c>
      <c r="D11" s="125">
        <f t="shared" si="0"/>
        <v>255408.99000000002</v>
      </c>
      <c r="F11" s="238">
        <f t="shared" si="1"/>
        <v>0.8393778360332752</v>
      </c>
      <c r="G11" s="238">
        <f t="shared" si="2"/>
        <v>0.1606221639667248</v>
      </c>
      <c r="H11" s="238">
        <f t="shared" si="3"/>
        <v>1</v>
      </c>
    </row>
    <row r="12" spans="1:8">
      <c r="A12" s="35">
        <v>44105</v>
      </c>
      <c r="B12" s="125">
        <f>'2020 PO '!G154</f>
        <v>221976.9312313073</v>
      </c>
      <c r="C12" s="125">
        <f>'2020 PO '!H155</f>
        <v>50153.218768692699</v>
      </c>
      <c r="D12" s="125">
        <f t="shared" si="0"/>
        <v>272130.15000000002</v>
      </c>
      <c r="F12" s="238">
        <f t="shared" si="1"/>
        <v>0.81570135183957859</v>
      </c>
      <c r="G12" s="238">
        <f t="shared" si="2"/>
        <v>0.18429864816042138</v>
      </c>
      <c r="H12" s="238">
        <f t="shared" si="3"/>
        <v>1</v>
      </c>
    </row>
    <row r="13" spans="1:8">
      <c r="A13" s="35">
        <v>44136</v>
      </c>
      <c r="B13" s="125">
        <f>'2020 PO '!G171</f>
        <v>209225.56294076174</v>
      </c>
      <c r="C13" s="125">
        <f>'2020 PO '!H172</f>
        <v>32512.937059238226</v>
      </c>
      <c r="D13" s="125">
        <f t="shared" si="0"/>
        <v>241738.49999999997</v>
      </c>
      <c r="F13" s="238">
        <f t="shared" si="1"/>
        <v>0.86550368659010357</v>
      </c>
      <c r="G13" s="238">
        <f t="shared" si="2"/>
        <v>0.13449631340989635</v>
      </c>
      <c r="H13" s="238">
        <f t="shared" si="3"/>
        <v>0.99999999999999989</v>
      </c>
    </row>
    <row r="14" spans="1:8">
      <c r="A14" s="35">
        <v>44166</v>
      </c>
      <c r="B14" s="125">
        <f>'2020 PO '!G190</f>
        <v>181052.10570632177</v>
      </c>
      <c r="C14" s="125">
        <f>'2020 PO '!H191</f>
        <v>45689.594293678274</v>
      </c>
      <c r="D14" s="125">
        <f t="shared" si="0"/>
        <v>226741.70000000004</v>
      </c>
      <c r="F14" s="238">
        <f t="shared" si="1"/>
        <v>0.79849496456241509</v>
      </c>
      <c r="G14" s="238">
        <f t="shared" si="2"/>
        <v>0.201505035437585</v>
      </c>
      <c r="H14" s="238">
        <f t="shared" si="3"/>
        <v>1</v>
      </c>
    </row>
    <row r="15" spans="1:8">
      <c r="B15" s="145"/>
      <c r="C15" s="145"/>
      <c r="D15" s="145"/>
      <c r="F15" s="239"/>
      <c r="G15" s="239"/>
      <c r="H15" s="239"/>
    </row>
    <row r="16" spans="1:8" ht="15" thickBot="1">
      <c r="B16" s="127">
        <f>SUM(B3:B15)</f>
        <v>7428566.4991215663</v>
      </c>
      <c r="C16" s="127">
        <f t="shared" ref="C16:D16" si="4">SUM(C3:C15)</f>
        <v>1890935.2208784332</v>
      </c>
      <c r="D16" s="127">
        <f t="shared" si="4"/>
        <v>9319501.7199999988</v>
      </c>
      <c r="F16" s="240">
        <f>B16/D16</f>
        <v>0.79709910704556075</v>
      </c>
      <c r="G16" s="240">
        <f>C16/D16</f>
        <v>0.20290089295443936</v>
      </c>
      <c r="H16" s="240">
        <f>F16+G16</f>
        <v>1</v>
      </c>
    </row>
    <row r="17" ht="1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/>
  </sheetViews>
  <sheetFormatPr defaultColWidth="8.88671875" defaultRowHeight="14.4"/>
  <cols>
    <col min="1" max="1" width="8.88671875" style="159"/>
    <col min="2" max="2" width="11.109375" style="159" bestFit="1" customWidth="1"/>
    <col min="3" max="3" width="19.109375" style="159" bestFit="1" customWidth="1"/>
    <col min="4" max="4" width="20" style="159" bestFit="1" customWidth="1"/>
    <col min="5" max="5" width="16.33203125" style="159" bestFit="1" customWidth="1"/>
    <col min="6" max="6" width="13.88671875" style="159" bestFit="1" customWidth="1"/>
    <col min="7" max="7" width="14.5546875" style="159" customWidth="1"/>
    <col min="8" max="9" width="14.44140625" style="159" customWidth="1"/>
    <col min="10" max="11" width="13.109375" style="159" bestFit="1" customWidth="1"/>
    <col min="12" max="12" width="11.109375" style="159" bestFit="1" customWidth="1"/>
    <col min="13" max="16384" width="8.88671875" style="159"/>
  </cols>
  <sheetData>
    <row r="1" spans="1:10">
      <c r="A1" s="156" t="s">
        <v>80</v>
      </c>
      <c r="B1" s="113"/>
      <c r="C1" s="114"/>
      <c r="D1" s="157"/>
      <c r="E1" s="157"/>
      <c r="F1" s="157"/>
      <c r="G1" s="158"/>
      <c r="H1" s="158"/>
      <c r="I1" s="157"/>
    </row>
    <row r="2" spans="1:10" ht="15" thickBot="1">
      <c r="A2" s="160" t="s">
        <v>14</v>
      </c>
      <c r="B2" s="161"/>
      <c r="C2" s="160"/>
      <c r="D2" s="42"/>
      <c r="E2" s="157"/>
      <c r="F2" s="157"/>
      <c r="G2" s="158">
        <f>G5+G21+G37+G53+G69+G85+G100+G118+G136+G154+G171+G190</f>
        <v>7428566.4991215663</v>
      </c>
      <c r="H2" s="158"/>
      <c r="I2" s="157"/>
    </row>
    <row r="3" spans="1:10" ht="15" thickTop="1">
      <c r="A3" s="74" t="s">
        <v>15</v>
      </c>
      <c r="B3" s="57"/>
      <c r="C3" s="58" t="s">
        <v>15</v>
      </c>
      <c r="D3" s="59" t="s">
        <v>16</v>
      </c>
      <c r="E3" s="42"/>
      <c r="F3" s="147" t="s">
        <v>81</v>
      </c>
      <c r="G3" s="158">
        <f>SUM(G5:G190)</f>
        <v>7428566.4991215663</v>
      </c>
      <c r="H3" s="158">
        <f>SUM(H5:H191)</f>
        <v>1890935.2208784332</v>
      </c>
      <c r="I3" s="158">
        <f>G3+H3</f>
        <v>9319501.7199999988</v>
      </c>
      <c r="J3" s="162"/>
    </row>
    <row r="4" spans="1:10" ht="15" thickBot="1">
      <c r="A4" s="75" t="s">
        <v>17</v>
      </c>
      <c r="B4" s="76" t="s">
        <v>18</v>
      </c>
      <c r="C4" s="77" t="s">
        <v>15</v>
      </c>
      <c r="D4" s="78" t="s">
        <v>19</v>
      </c>
      <c r="E4" s="79" t="s">
        <v>20</v>
      </c>
      <c r="F4" s="80" t="s">
        <v>21</v>
      </c>
      <c r="G4" s="79" t="s">
        <v>22</v>
      </c>
      <c r="H4" s="80" t="s">
        <v>23</v>
      </c>
      <c r="I4" s="157"/>
      <c r="J4" s="162"/>
    </row>
    <row r="5" spans="1:10">
      <c r="A5" s="81" t="s">
        <v>24</v>
      </c>
      <c r="B5" s="82" t="s">
        <v>25</v>
      </c>
      <c r="C5" s="82" t="s">
        <v>26</v>
      </c>
      <c r="D5" s="210">
        <f>Jan.20!D6</f>
        <v>1901.86</v>
      </c>
      <c r="E5" s="137">
        <f>(D5/(D5+D6))*(D7+D8)</f>
        <v>-78733.387263759781</v>
      </c>
      <c r="F5" s="137">
        <f>D5+E5</f>
        <v>-76831.527263759781</v>
      </c>
      <c r="G5" s="138">
        <f>F5+F12</f>
        <v>1547901.6643576624</v>
      </c>
      <c r="H5" s="83"/>
      <c r="I5" s="157"/>
      <c r="J5" s="162"/>
    </row>
    <row r="6" spans="1:10">
      <c r="A6" s="84"/>
      <c r="B6" s="59" t="s">
        <v>27</v>
      </c>
      <c r="C6" s="59" t="s">
        <v>28</v>
      </c>
      <c r="D6" s="211">
        <f>Jan.20!D7</f>
        <v>121.61</v>
      </c>
      <c r="E6" s="139">
        <f>(D6/(D6+D5))*(D7+D8)</f>
        <v>-5034.4227362402216</v>
      </c>
      <c r="F6" s="139">
        <f>D6+E6</f>
        <v>-4912.812736240222</v>
      </c>
      <c r="G6" s="128"/>
      <c r="H6" s="135">
        <f>F6+F13</f>
        <v>410889.35564233758</v>
      </c>
      <c r="I6" s="157"/>
    </row>
    <row r="7" spans="1:10">
      <c r="A7" s="84"/>
      <c r="B7" s="59" t="s">
        <v>29</v>
      </c>
      <c r="C7" s="59" t="s">
        <v>30</v>
      </c>
      <c r="D7" s="211">
        <f>Jan.20!D8</f>
        <v>-29062.44</v>
      </c>
      <c r="E7" s="49"/>
      <c r="F7" s="49"/>
      <c r="G7" s="128"/>
      <c r="H7" s="55"/>
      <c r="I7" s="157"/>
    </row>
    <row r="8" spans="1:10">
      <c r="A8" s="66"/>
      <c r="B8" s="64" t="s">
        <v>31</v>
      </c>
      <c r="C8" s="64" t="s">
        <v>32</v>
      </c>
      <c r="D8" s="212">
        <f>Jan.20!D9</f>
        <v>-54705.37</v>
      </c>
      <c r="E8" s="49"/>
      <c r="F8" s="49"/>
      <c r="G8" s="128"/>
      <c r="H8" s="55"/>
      <c r="I8" s="157"/>
    </row>
    <row r="9" spans="1:10" ht="15" thickBot="1">
      <c r="A9" s="130" t="s">
        <v>33</v>
      </c>
      <c r="B9" s="131"/>
      <c r="C9" s="136"/>
      <c r="D9" s="128"/>
      <c r="E9" s="128"/>
      <c r="F9" s="128"/>
      <c r="G9" s="128"/>
      <c r="H9" s="55"/>
      <c r="I9" s="157"/>
    </row>
    <row r="10" spans="1:10" ht="15" thickTop="1">
      <c r="A10" s="56" t="s">
        <v>15</v>
      </c>
      <c r="B10" s="57"/>
      <c r="C10" s="58" t="s">
        <v>15</v>
      </c>
      <c r="D10" s="59" t="s">
        <v>16</v>
      </c>
      <c r="E10" s="128"/>
      <c r="F10" s="128"/>
      <c r="G10" s="128"/>
      <c r="H10" s="55"/>
      <c r="I10" s="157"/>
    </row>
    <row r="11" spans="1:10" ht="15" thickBot="1">
      <c r="A11" s="132" t="s">
        <v>17</v>
      </c>
      <c r="B11" s="60" t="s">
        <v>18</v>
      </c>
      <c r="C11" s="61" t="s">
        <v>15</v>
      </c>
      <c r="D11" s="69" t="s">
        <v>19</v>
      </c>
      <c r="E11" s="128"/>
      <c r="F11" s="128"/>
      <c r="G11" s="128"/>
      <c r="H11" s="55"/>
      <c r="I11" s="157"/>
    </row>
    <row r="12" spans="1:10">
      <c r="A12" s="63" t="s">
        <v>24</v>
      </c>
      <c r="B12" s="64" t="s">
        <v>25</v>
      </c>
      <c r="C12" s="64" t="s">
        <v>26</v>
      </c>
      <c r="D12" s="210">
        <f>Jan.20!D15</f>
        <v>1808651.45</v>
      </c>
      <c r="E12" s="139">
        <f>(D12/(D12+D13))*(D14+D15)</f>
        <v>-183918.25837857777</v>
      </c>
      <c r="F12" s="139">
        <f>E12+D12</f>
        <v>1624733.1916214223</v>
      </c>
      <c r="G12" s="128"/>
      <c r="H12" s="55"/>
      <c r="I12" s="157"/>
    </row>
    <row r="13" spans="1:10">
      <c r="A13" s="66"/>
      <c r="B13" s="64" t="s">
        <v>27</v>
      </c>
      <c r="C13" s="64" t="s">
        <v>28</v>
      </c>
      <c r="D13" s="211">
        <f>Jan.20!D16</f>
        <v>462870.58</v>
      </c>
      <c r="E13" s="139">
        <f>(D13/(D13+D12))*(D14+D15)</f>
        <v>-47068.41162142223</v>
      </c>
      <c r="F13" s="139">
        <f>E13+D13</f>
        <v>415802.1683785778</v>
      </c>
      <c r="G13" s="128"/>
      <c r="H13" s="55"/>
      <c r="I13" s="157"/>
    </row>
    <row r="14" spans="1:10">
      <c r="A14" s="66"/>
      <c r="B14" s="64" t="s">
        <v>29</v>
      </c>
      <c r="C14" s="64" t="s">
        <v>30</v>
      </c>
      <c r="D14" s="211">
        <f>Jan.20!D17</f>
        <v>-36551.67</v>
      </c>
      <c r="E14" s="49"/>
      <c r="F14" s="49"/>
      <c r="G14" s="128"/>
      <c r="H14" s="55"/>
      <c r="I14" s="157"/>
    </row>
    <row r="15" spans="1:10" ht="15" thickBot="1">
      <c r="A15" s="71"/>
      <c r="B15" s="72" t="s">
        <v>31</v>
      </c>
      <c r="C15" s="72" t="s">
        <v>32</v>
      </c>
      <c r="D15" s="212">
        <f>Jan.20!D18</f>
        <v>-194435</v>
      </c>
      <c r="E15" s="51"/>
      <c r="F15" s="51"/>
      <c r="G15" s="53"/>
      <c r="H15" s="129"/>
      <c r="I15" s="157"/>
    </row>
    <row r="16" spans="1:10" ht="15" thickBot="1">
      <c r="A16" s="157"/>
      <c r="B16" s="157"/>
      <c r="C16" s="157"/>
      <c r="D16" s="157"/>
      <c r="E16" s="157"/>
      <c r="F16" s="157"/>
      <c r="G16" s="157"/>
      <c r="H16" s="157"/>
      <c r="I16" s="157"/>
    </row>
    <row r="17" spans="1:8">
      <c r="A17" s="163" t="s">
        <v>82</v>
      </c>
      <c r="B17" s="164"/>
      <c r="C17" s="165"/>
      <c r="D17" s="99"/>
      <c r="E17" s="99"/>
      <c r="F17" s="99"/>
      <c r="G17" s="99"/>
      <c r="H17" s="83"/>
    </row>
    <row r="18" spans="1:8" ht="15" thickBot="1">
      <c r="A18" s="130" t="s">
        <v>14</v>
      </c>
      <c r="B18" s="54"/>
      <c r="C18" s="131"/>
      <c r="D18" s="128"/>
      <c r="E18" s="128"/>
      <c r="F18" s="128"/>
      <c r="G18" s="128"/>
      <c r="H18" s="55"/>
    </row>
    <row r="19" spans="1:8" ht="15" thickTop="1">
      <c r="A19" s="56" t="s">
        <v>15</v>
      </c>
      <c r="B19" s="57"/>
      <c r="C19" s="58" t="s">
        <v>15</v>
      </c>
      <c r="D19" s="59" t="s">
        <v>16</v>
      </c>
      <c r="E19" s="128"/>
      <c r="F19" s="128"/>
      <c r="G19" s="128"/>
      <c r="H19" s="55"/>
    </row>
    <row r="20" spans="1:8" ht="15" thickBot="1">
      <c r="A20" s="132" t="s">
        <v>17</v>
      </c>
      <c r="B20" s="60" t="s">
        <v>18</v>
      </c>
      <c r="C20" s="61" t="s">
        <v>15</v>
      </c>
      <c r="D20" s="62" t="s">
        <v>19</v>
      </c>
      <c r="E20" s="133" t="s">
        <v>20</v>
      </c>
      <c r="F20" s="134" t="s">
        <v>21</v>
      </c>
      <c r="G20" s="124" t="s">
        <v>22</v>
      </c>
      <c r="H20" s="126" t="s">
        <v>23</v>
      </c>
    </row>
    <row r="21" spans="1:8">
      <c r="A21" s="63" t="s">
        <v>24</v>
      </c>
      <c r="B21" s="64" t="s">
        <v>25</v>
      </c>
      <c r="C21" s="64" t="s">
        <v>26</v>
      </c>
      <c r="D21" s="210">
        <f>Feb.20!D6</f>
        <v>2358.98</v>
      </c>
      <c r="E21" s="137">
        <f>(D21/(D21+D22))*(D23+D24)</f>
        <v>-78711.642001459331</v>
      </c>
      <c r="F21" s="137">
        <f>D21+E21</f>
        <v>-76352.662001459335</v>
      </c>
      <c r="G21" s="138">
        <f>F21+F29</f>
        <v>1687970.1173920915</v>
      </c>
      <c r="H21" s="55"/>
    </row>
    <row r="22" spans="1:8">
      <c r="A22" s="66"/>
      <c r="B22" s="64" t="s">
        <v>27</v>
      </c>
      <c r="C22" s="64" t="s">
        <v>28</v>
      </c>
      <c r="D22" s="211">
        <f>Feb.20!D7</f>
        <v>121.61</v>
      </c>
      <c r="E22" s="139">
        <f>(D22/(D22+D21))*(D23+D24)</f>
        <v>-4057.7379985406697</v>
      </c>
      <c r="F22" s="139">
        <f>D22+E22</f>
        <v>-3936.1279985406695</v>
      </c>
      <c r="G22" s="128"/>
      <c r="H22" s="135">
        <f>F22+F30</f>
        <v>468828.33260790847</v>
      </c>
    </row>
    <row r="23" spans="1:8">
      <c r="A23" s="66"/>
      <c r="B23" s="64" t="s">
        <v>29</v>
      </c>
      <c r="C23" s="64" t="s">
        <v>30</v>
      </c>
      <c r="D23" s="211">
        <f>Feb.20!D8</f>
        <v>-29045.7</v>
      </c>
      <c r="E23" s="65"/>
      <c r="F23" s="65"/>
      <c r="G23" s="45"/>
      <c r="H23" s="55"/>
    </row>
    <row r="24" spans="1:8">
      <c r="A24" s="66"/>
      <c r="B24" s="64" t="s">
        <v>31</v>
      </c>
      <c r="C24" s="64" t="s">
        <v>32</v>
      </c>
      <c r="D24" s="212">
        <f>Feb.20!D9</f>
        <v>-53723.68</v>
      </c>
      <c r="E24" s="65"/>
      <c r="F24" s="65"/>
      <c r="G24" s="45"/>
      <c r="H24" s="55"/>
    </row>
    <row r="25" spans="1:8">
      <c r="A25" s="67"/>
      <c r="B25" s="128"/>
      <c r="C25" s="128"/>
      <c r="D25" s="68"/>
      <c r="E25" s="128"/>
      <c r="F25" s="128"/>
      <c r="G25" s="45"/>
      <c r="H25" s="55"/>
    </row>
    <row r="26" spans="1:8" ht="15" thickBot="1">
      <c r="A26" s="130" t="s">
        <v>33</v>
      </c>
      <c r="B26" s="131"/>
      <c r="C26" s="136"/>
      <c r="D26" s="128"/>
      <c r="E26" s="128"/>
      <c r="F26" s="128"/>
      <c r="G26" s="45"/>
      <c r="H26" s="55"/>
    </row>
    <row r="27" spans="1:8" ht="15" thickTop="1">
      <c r="A27" s="56" t="s">
        <v>15</v>
      </c>
      <c r="B27" s="57"/>
      <c r="C27" s="58" t="s">
        <v>15</v>
      </c>
      <c r="D27" s="59" t="s">
        <v>16</v>
      </c>
      <c r="E27" s="128"/>
      <c r="F27" s="128"/>
      <c r="G27" s="45"/>
      <c r="H27" s="55"/>
    </row>
    <row r="28" spans="1:8" ht="15" thickBot="1">
      <c r="A28" s="132" t="s">
        <v>17</v>
      </c>
      <c r="B28" s="60" t="s">
        <v>18</v>
      </c>
      <c r="C28" s="61" t="s">
        <v>15</v>
      </c>
      <c r="D28" s="69" t="s">
        <v>19</v>
      </c>
      <c r="E28" s="128"/>
      <c r="F28" s="128"/>
      <c r="G28" s="128"/>
      <c r="H28" s="55"/>
    </row>
    <row r="29" spans="1:8">
      <c r="A29" s="63" t="s">
        <v>24</v>
      </c>
      <c r="B29" s="64" t="s">
        <v>25</v>
      </c>
      <c r="C29" s="64" t="s">
        <v>26</v>
      </c>
      <c r="D29" s="210">
        <f>Feb.20!D15</f>
        <v>1942547.44</v>
      </c>
      <c r="E29" s="139">
        <f>(D29/(D29+D30))*(D31+D32)</f>
        <v>-178224.66060644912</v>
      </c>
      <c r="F29" s="139">
        <f>D29+E29</f>
        <v>1764322.7793935509</v>
      </c>
      <c r="G29" s="70"/>
      <c r="H29" s="55"/>
    </row>
    <row r="30" spans="1:8">
      <c r="A30" s="66"/>
      <c r="B30" s="64" t="s">
        <v>27</v>
      </c>
      <c r="C30" s="64" t="s">
        <v>28</v>
      </c>
      <c r="D30" s="211">
        <f>Feb.20!D16</f>
        <v>520521.19</v>
      </c>
      <c r="E30" s="139">
        <f>(D30/(D30+D29))*(D31+D32)</f>
        <v>-47756.729393550886</v>
      </c>
      <c r="F30" s="139">
        <f>D30+E30</f>
        <v>472764.46060644911</v>
      </c>
      <c r="G30" s="45"/>
      <c r="H30" s="55"/>
    </row>
    <row r="31" spans="1:8">
      <c r="A31" s="66"/>
      <c r="B31" s="64" t="s">
        <v>29</v>
      </c>
      <c r="C31" s="64" t="s">
        <v>30</v>
      </c>
      <c r="D31" s="211">
        <f>Feb.20!D17</f>
        <v>-29584.13</v>
      </c>
      <c r="E31" s="65"/>
      <c r="F31" s="65"/>
      <c r="G31" s="45"/>
      <c r="H31" s="55"/>
    </row>
    <row r="32" spans="1:8" ht="15" thickBot="1">
      <c r="A32" s="71"/>
      <c r="B32" s="72" t="s">
        <v>31</v>
      </c>
      <c r="C32" s="72" t="s">
        <v>32</v>
      </c>
      <c r="D32" s="212">
        <f>Feb.20!D18</f>
        <v>-196397.26</v>
      </c>
      <c r="E32" s="73"/>
      <c r="F32" s="73"/>
      <c r="G32" s="52"/>
      <c r="H32" s="129"/>
    </row>
    <row r="33" spans="1:20" ht="15" thickBot="1">
      <c r="A33" s="157"/>
      <c r="B33" s="16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>
      <c r="A34" s="163" t="s">
        <v>83</v>
      </c>
      <c r="B34" s="164"/>
      <c r="C34" s="165"/>
      <c r="D34" s="99"/>
      <c r="E34" s="99"/>
      <c r="F34" s="99"/>
      <c r="G34" s="99"/>
      <c r="H34" s="83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</row>
    <row r="35" spans="1:20" ht="15" thickBot="1">
      <c r="A35" s="130" t="s">
        <v>14</v>
      </c>
      <c r="B35" s="54"/>
      <c r="C35" s="131"/>
      <c r="D35" s="85" t="s">
        <v>16</v>
      </c>
      <c r="E35" s="128"/>
      <c r="F35" s="128"/>
      <c r="G35" s="128"/>
      <c r="H35" s="55"/>
      <c r="I35" s="40"/>
      <c r="J35" s="40"/>
      <c r="K35" s="40"/>
      <c r="L35" s="40"/>
      <c r="M35" s="40"/>
      <c r="N35" s="40"/>
      <c r="O35" s="40"/>
      <c r="P35" s="128"/>
      <c r="Q35" s="128"/>
      <c r="R35" s="157"/>
      <c r="S35" s="157"/>
      <c r="T35" s="157"/>
    </row>
    <row r="36" spans="1:20" ht="15.6" thickTop="1" thickBot="1">
      <c r="A36" s="132" t="s">
        <v>17</v>
      </c>
      <c r="B36" s="60" t="s">
        <v>18</v>
      </c>
      <c r="C36" s="86" t="s">
        <v>15</v>
      </c>
      <c r="D36" s="140" t="s">
        <v>19</v>
      </c>
      <c r="E36" s="133" t="s">
        <v>20</v>
      </c>
      <c r="F36" s="134" t="s">
        <v>21</v>
      </c>
      <c r="G36" s="124" t="s">
        <v>22</v>
      </c>
      <c r="H36" s="126" t="s">
        <v>23</v>
      </c>
      <c r="I36" s="39"/>
      <c r="J36" s="39"/>
      <c r="K36" s="39"/>
      <c r="L36" s="39"/>
      <c r="M36" s="39"/>
      <c r="N36" s="39"/>
      <c r="O36" s="39"/>
      <c r="P36" s="41"/>
      <c r="Q36" s="41"/>
      <c r="R36" s="157"/>
      <c r="S36" s="157"/>
      <c r="T36" s="157"/>
    </row>
    <row r="37" spans="1:20">
      <c r="A37" s="88" t="s">
        <v>24</v>
      </c>
      <c r="B37" s="89" t="s">
        <v>25</v>
      </c>
      <c r="C37" s="64" t="s">
        <v>26</v>
      </c>
      <c r="D37" s="210">
        <f>Mar.20!D6</f>
        <v>2358.98</v>
      </c>
      <c r="E37" s="137">
        <f>(D37/(D37+D38))*(D39+D40)</f>
        <v>-76163.524769174372</v>
      </c>
      <c r="F37" s="137">
        <f>D37+E37</f>
        <v>-73804.544769174376</v>
      </c>
      <c r="G37" s="138">
        <f>F37+F44</f>
        <v>1439894.1317888</v>
      </c>
      <c r="H37" s="55"/>
      <c r="I37" s="38"/>
      <c r="J37" s="38"/>
      <c r="K37" s="38"/>
      <c r="L37" s="38"/>
      <c r="M37" s="38"/>
      <c r="N37" s="38"/>
      <c r="O37" s="43"/>
      <c r="P37" s="44"/>
      <c r="Q37" s="44"/>
      <c r="R37" s="157"/>
      <c r="S37" s="157"/>
      <c r="T37" s="157"/>
    </row>
    <row r="38" spans="1:20">
      <c r="A38" s="91"/>
      <c r="B38" s="89" t="s">
        <v>27</v>
      </c>
      <c r="C38" s="64" t="s">
        <v>28</v>
      </c>
      <c r="D38" s="211">
        <f>Mar.20!D7</f>
        <v>232.37</v>
      </c>
      <c r="E38" s="139">
        <f>(D38/(D38+D37))*(D39+D40)</f>
        <v>-7502.4452308256323</v>
      </c>
      <c r="F38" s="139">
        <f>D38+E38</f>
        <v>-7270.0752308256324</v>
      </c>
      <c r="G38" s="128"/>
      <c r="H38" s="135">
        <f>F38+F45</f>
        <v>396990.24821119983</v>
      </c>
      <c r="I38" s="38"/>
      <c r="J38" s="38"/>
      <c r="K38" s="38"/>
      <c r="L38" s="38"/>
      <c r="M38" s="38"/>
      <c r="N38" s="38"/>
      <c r="O38" s="43"/>
      <c r="P38" s="44"/>
      <c r="Q38" s="44"/>
      <c r="R38" s="157"/>
      <c r="S38" s="157"/>
      <c r="T38" s="157"/>
    </row>
    <row r="39" spans="1:20">
      <c r="A39" s="91"/>
      <c r="B39" s="89" t="s">
        <v>29</v>
      </c>
      <c r="C39" s="64" t="s">
        <v>30</v>
      </c>
      <c r="D39" s="211">
        <f>Mar.20!D8</f>
        <v>-29047.54</v>
      </c>
      <c r="E39" s="92"/>
      <c r="F39" s="92"/>
      <c r="G39" s="38"/>
      <c r="H39" s="93"/>
      <c r="I39" s="38"/>
      <c r="J39" s="38"/>
      <c r="K39" s="38"/>
      <c r="L39" s="38"/>
      <c r="M39" s="38"/>
      <c r="N39" s="38"/>
      <c r="O39" s="43"/>
      <c r="P39" s="44"/>
      <c r="Q39" s="44"/>
      <c r="R39" s="157"/>
      <c r="S39" s="157"/>
      <c r="T39" s="157"/>
    </row>
    <row r="40" spans="1:20" ht="15" thickBot="1">
      <c r="A40" s="91"/>
      <c r="B40" s="89" t="s">
        <v>31</v>
      </c>
      <c r="C40" s="72" t="s">
        <v>32</v>
      </c>
      <c r="D40" s="212">
        <f>Mar.20!D9</f>
        <v>-54618.43</v>
      </c>
      <c r="E40" s="92"/>
      <c r="F40" s="92"/>
      <c r="G40" s="45"/>
      <c r="H40" s="55"/>
      <c r="I40" s="128"/>
      <c r="J40" s="128"/>
      <c r="K40" s="128"/>
      <c r="L40" s="128"/>
      <c r="M40" s="128"/>
      <c r="N40" s="128"/>
      <c r="O40" s="44"/>
      <c r="P40" s="44"/>
      <c r="Q40" s="44"/>
      <c r="R40" s="157"/>
      <c r="S40" s="157"/>
      <c r="T40" s="157"/>
    </row>
    <row r="41" spans="1:20" ht="15" thickBot="1">
      <c r="A41" s="130" t="s">
        <v>33</v>
      </c>
      <c r="B41" s="131"/>
      <c r="C41" s="136"/>
      <c r="D41" s="128"/>
      <c r="E41" s="128"/>
      <c r="F41" s="128"/>
      <c r="G41" s="128"/>
      <c r="H41" s="55"/>
      <c r="I41" s="157"/>
      <c r="J41" s="157"/>
      <c r="K41" s="157"/>
      <c r="L41" s="157"/>
      <c r="M41" s="157"/>
      <c r="N41" s="157"/>
      <c r="O41" s="167"/>
      <c r="P41" s="167"/>
      <c r="Q41" s="167"/>
      <c r="R41" s="157"/>
      <c r="S41" s="157"/>
      <c r="T41" s="157"/>
    </row>
    <row r="42" spans="1:20" ht="15" thickTop="1">
      <c r="A42" s="56" t="s">
        <v>15</v>
      </c>
      <c r="B42" s="57"/>
      <c r="C42" s="87" t="s">
        <v>15</v>
      </c>
      <c r="D42" s="85" t="s">
        <v>16</v>
      </c>
      <c r="E42" s="40"/>
      <c r="F42" s="40"/>
      <c r="G42" s="40"/>
      <c r="H42" s="94"/>
      <c r="I42" s="40"/>
      <c r="J42" s="40"/>
      <c r="K42" s="40"/>
      <c r="L42" s="40"/>
      <c r="M42" s="40"/>
      <c r="N42" s="40"/>
      <c r="O42" s="46"/>
      <c r="P42" s="44"/>
      <c r="Q42" s="44"/>
      <c r="R42" s="128"/>
      <c r="S42" s="128"/>
      <c r="T42" s="128"/>
    </row>
    <row r="43" spans="1:20" ht="15" thickBot="1">
      <c r="A43" s="88" t="s">
        <v>17</v>
      </c>
      <c r="B43" s="89" t="s">
        <v>18</v>
      </c>
      <c r="C43" s="89" t="s">
        <v>15</v>
      </c>
      <c r="D43" s="140" t="s">
        <v>19</v>
      </c>
      <c r="E43" s="92"/>
      <c r="F43" s="92"/>
      <c r="G43" s="39"/>
      <c r="H43" s="95"/>
      <c r="I43" s="39"/>
      <c r="J43" s="39"/>
      <c r="K43" s="39"/>
      <c r="L43" s="39"/>
      <c r="M43" s="39"/>
      <c r="N43" s="39"/>
      <c r="O43" s="47"/>
      <c r="P43" s="48"/>
      <c r="Q43" s="48"/>
      <c r="R43" s="128"/>
      <c r="S43" s="128"/>
      <c r="T43" s="128"/>
    </row>
    <row r="44" spans="1:20">
      <c r="A44" s="88" t="s">
        <v>24</v>
      </c>
      <c r="B44" s="89" t="s">
        <v>25</v>
      </c>
      <c r="C44" s="64" t="s">
        <v>26</v>
      </c>
      <c r="D44" s="210">
        <f>Mar.20!D15</f>
        <v>1684015.24</v>
      </c>
      <c r="E44" s="139">
        <f>(D44/(D44+D45))*(D46+D47)</f>
        <v>-170316.56344202548</v>
      </c>
      <c r="F44" s="139">
        <f>D44+E44</f>
        <v>1513698.6765579744</v>
      </c>
      <c r="G44" s="38"/>
      <c r="H44" s="93"/>
      <c r="I44" s="38"/>
      <c r="J44" s="38"/>
      <c r="K44" s="38"/>
      <c r="L44" s="38"/>
      <c r="M44" s="38"/>
      <c r="N44" s="38"/>
      <c r="O44" s="43"/>
      <c r="P44" s="44"/>
      <c r="Q44" s="44"/>
      <c r="R44" s="128"/>
      <c r="S44" s="128"/>
      <c r="T44" s="128"/>
    </row>
    <row r="45" spans="1:20">
      <c r="A45" s="91"/>
      <c r="B45" s="89" t="s">
        <v>27</v>
      </c>
      <c r="C45" s="64" t="s">
        <v>28</v>
      </c>
      <c r="D45" s="211">
        <f>Mar.20!D16</f>
        <v>449746.41</v>
      </c>
      <c r="E45" s="139">
        <f>(D45/(D45+D44))*(D46+D47)</f>
        <v>-45486.0865579745</v>
      </c>
      <c r="F45" s="139">
        <f>D45+E45</f>
        <v>404260.32344202546</v>
      </c>
      <c r="G45" s="38"/>
      <c r="H45" s="93"/>
      <c r="I45" s="38"/>
      <c r="J45" s="38"/>
      <c r="K45" s="38"/>
      <c r="L45" s="38"/>
      <c r="M45" s="38"/>
      <c r="N45" s="38"/>
      <c r="O45" s="43"/>
      <c r="P45" s="44"/>
      <c r="Q45" s="44"/>
      <c r="R45" s="128"/>
      <c r="S45" s="128"/>
      <c r="T45" s="128"/>
    </row>
    <row r="46" spans="1:20">
      <c r="A46" s="91"/>
      <c r="B46" s="89" t="s">
        <v>29</v>
      </c>
      <c r="C46" s="64" t="s">
        <v>30</v>
      </c>
      <c r="D46" s="211">
        <f>Mar.20!D17</f>
        <v>-29651.65</v>
      </c>
      <c r="E46" s="92"/>
      <c r="F46" s="92"/>
      <c r="G46" s="38"/>
      <c r="H46" s="93"/>
      <c r="I46" s="38"/>
      <c r="J46" s="38"/>
      <c r="K46" s="38"/>
      <c r="L46" s="38"/>
      <c r="M46" s="38"/>
      <c r="N46" s="38"/>
      <c r="O46" s="43"/>
      <c r="P46" s="44"/>
      <c r="Q46" s="44"/>
      <c r="R46" s="128"/>
      <c r="S46" s="128"/>
      <c r="T46" s="128"/>
    </row>
    <row r="47" spans="1:20" ht="15" thickBot="1">
      <c r="A47" s="96"/>
      <c r="B47" s="97" t="s">
        <v>31</v>
      </c>
      <c r="C47" s="72" t="s">
        <v>32</v>
      </c>
      <c r="D47" s="212">
        <f>Mar.20!D18</f>
        <v>-186151</v>
      </c>
      <c r="E47" s="98"/>
      <c r="F47" s="98"/>
      <c r="G47" s="53"/>
      <c r="H47" s="129"/>
      <c r="I47" s="128"/>
      <c r="J47" s="128"/>
      <c r="K47" s="128"/>
      <c r="L47" s="128"/>
      <c r="M47" s="128"/>
      <c r="N47" s="128"/>
      <c r="O47" s="44"/>
      <c r="P47" s="44"/>
      <c r="Q47" s="44"/>
      <c r="R47" s="128"/>
      <c r="S47" s="128"/>
      <c r="T47" s="128"/>
    </row>
    <row r="48" spans="1:20" ht="15" thickBot="1">
      <c r="A48" s="92"/>
      <c r="B48" s="89"/>
      <c r="C48" s="89"/>
      <c r="D48" s="139"/>
      <c r="E48" s="92"/>
      <c r="F48" s="92"/>
      <c r="G48" s="128"/>
      <c r="H48" s="128"/>
      <c r="I48" s="128"/>
      <c r="J48" s="128"/>
      <c r="K48" s="128"/>
      <c r="L48" s="128"/>
      <c r="M48" s="128"/>
      <c r="N48" s="128"/>
      <c r="O48" s="44"/>
      <c r="P48" s="44"/>
      <c r="Q48" s="44"/>
      <c r="R48" s="128"/>
      <c r="S48" s="128"/>
      <c r="T48" s="128"/>
    </row>
    <row r="49" spans="1:20">
      <c r="A49" s="163" t="s">
        <v>84</v>
      </c>
      <c r="B49" s="164"/>
      <c r="C49" s="165"/>
      <c r="D49" s="99"/>
      <c r="E49" s="99"/>
      <c r="F49" s="99"/>
      <c r="G49" s="99"/>
      <c r="H49" s="83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1:20" ht="15" thickBot="1">
      <c r="A50" s="130" t="s">
        <v>14</v>
      </c>
      <c r="B50" s="54"/>
      <c r="C50" s="131"/>
      <c r="D50" s="128"/>
      <c r="E50" s="128"/>
      <c r="F50" s="128"/>
      <c r="G50" s="128"/>
      <c r="H50" s="5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</row>
    <row r="51" spans="1:20" ht="15" thickTop="1">
      <c r="A51" s="56" t="s">
        <v>15</v>
      </c>
      <c r="B51" s="57"/>
      <c r="C51" s="58" t="s">
        <v>15</v>
      </c>
      <c r="D51" s="59" t="s">
        <v>16</v>
      </c>
      <c r="E51" s="128"/>
      <c r="F51" s="128"/>
      <c r="G51" s="128"/>
      <c r="H51" s="5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</row>
    <row r="52" spans="1:20" ht="15" thickBot="1">
      <c r="A52" s="132" t="s">
        <v>17</v>
      </c>
      <c r="B52" s="60" t="s">
        <v>18</v>
      </c>
      <c r="C52" s="61" t="s">
        <v>15</v>
      </c>
      <c r="D52" s="140" t="s">
        <v>19</v>
      </c>
      <c r="E52" s="133" t="s">
        <v>20</v>
      </c>
      <c r="F52" s="134" t="s">
        <v>21</v>
      </c>
      <c r="G52" s="133" t="s">
        <v>22</v>
      </c>
      <c r="H52" s="126" t="s">
        <v>23</v>
      </c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</row>
    <row r="53" spans="1:20">
      <c r="A53" s="63" t="s">
        <v>24</v>
      </c>
      <c r="B53" s="64" t="s">
        <v>25</v>
      </c>
      <c r="C53" s="64" t="s">
        <v>26</v>
      </c>
      <c r="D53" s="210">
        <f>Apr.20!D6</f>
        <v>1711.43</v>
      </c>
      <c r="E53" s="137">
        <f>(D53/(D53+D54))*(D55+D56)</f>
        <v>-77455.745521537989</v>
      </c>
      <c r="F53" s="137">
        <f>D53+E53</f>
        <v>-75744.315521537996</v>
      </c>
      <c r="G53" s="138">
        <f>F53+F60</f>
        <v>832313.04014866205</v>
      </c>
      <c r="H53" s="5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1:20">
      <c r="A54" s="66"/>
      <c r="B54" s="64" t="s">
        <v>27</v>
      </c>
      <c r="C54" s="64" t="s">
        <v>28</v>
      </c>
      <c r="D54" s="211">
        <f>Apr.20!D7</f>
        <v>121.61</v>
      </c>
      <c r="E54" s="139">
        <f>(D54/(D54+D53))*(D55+D56)</f>
        <v>-5503.814478462009</v>
      </c>
      <c r="F54" s="139">
        <f>D54+E54</f>
        <v>-5382.2044784620093</v>
      </c>
      <c r="G54" s="128"/>
      <c r="H54" s="135">
        <f>F54+F61</f>
        <v>206733.22985133785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1:20">
      <c r="A55" s="66"/>
      <c r="B55" s="64" t="s">
        <v>29</v>
      </c>
      <c r="C55" s="64" t="s">
        <v>30</v>
      </c>
      <c r="D55" s="211">
        <f>Apr.20!D8</f>
        <v>-29043.72</v>
      </c>
      <c r="E55" s="38"/>
      <c r="F55" s="49"/>
      <c r="G55" s="38"/>
      <c r="H55" s="93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1:20">
      <c r="A56" s="66"/>
      <c r="B56" s="64" t="s">
        <v>31</v>
      </c>
      <c r="C56" s="64" t="s">
        <v>32</v>
      </c>
      <c r="D56" s="212">
        <f>Apr.20!D9</f>
        <v>-53915.839999999997</v>
      </c>
      <c r="E56" s="128"/>
      <c r="F56" s="128"/>
      <c r="G56" s="45"/>
      <c r="H56" s="5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1:20" ht="15" thickBot="1">
      <c r="A57" s="130" t="s">
        <v>33</v>
      </c>
      <c r="B57" s="131"/>
      <c r="C57" s="136"/>
      <c r="D57" s="128"/>
      <c r="E57" s="39"/>
      <c r="F57" s="39"/>
      <c r="G57" s="39"/>
      <c r="H57" s="95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1:20" ht="15" thickTop="1">
      <c r="A58" s="56" t="s">
        <v>15</v>
      </c>
      <c r="B58" s="57"/>
      <c r="C58" s="58" t="s">
        <v>15</v>
      </c>
      <c r="D58" s="85" t="s">
        <v>16</v>
      </c>
      <c r="E58" s="44"/>
      <c r="F58" s="49"/>
      <c r="G58" s="38"/>
      <c r="H58" s="93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1:20" ht="15" thickBot="1">
      <c r="A59" s="132" t="s">
        <v>17</v>
      </c>
      <c r="B59" s="60" t="s">
        <v>18</v>
      </c>
      <c r="C59" s="61" t="s">
        <v>15</v>
      </c>
      <c r="D59" s="140" t="s">
        <v>19</v>
      </c>
      <c r="E59" s="44"/>
      <c r="F59" s="49"/>
      <c r="G59" s="38"/>
      <c r="H59" s="93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1:20">
      <c r="A60" s="63" t="s">
        <v>24</v>
      </c>
      <c r="B60" s="64" t="s">
        <v>25</v>
      </c>
      <c r="C60" s="64" t="s">
        <v>26</v>
      </c>
      <c r="D60" s="210">
        <f>Apr.20!D15</f>
        <v>1045201.95</v>
      </c>
      <c r="E60" s="139">
        <f>(D60/(D60+D61))*(D62+D63)</f>
        <v>-137144.59432979987</v>
      </c>
      <c r="F60" s="139">
        <f>D60+E60</f>
        <v>908057.35567020008</v>
      </c>
      <c r="G60" s="38"/>
      <c r="H60" s="93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1:20">
      <c r="A61" s="66"/>
      <c r="B61" s="64" t="s">
        <v>27</v>
      </c>
      <c r="C61" s="64" t="s">
        <v>28</v>
      </c>
      <c r="D61" s="211">
        <f>Apr.20!D16</f>
        <v>244151.39</v>
      </c>
      <c r="E61" s="139">
        <f>(D61/(D61+D60))*(D62+D63)</f>
        <v>-32035.95567020015</v>
      </c>
      <c r="F61" s="139">
        <f>D61+E61</f>
        <v>212115.43432979987</v>
      </c>
      <c r="G61" s="49"/>
      <c r="H61" s="100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1:20">
      <c r="A62" s="66"/>
      <c r="B62" s="64" t="s">
        <v>29</v>
      </c>
      <c r="C62" s="64" t="s">
        <v>30</v>
      </c>
      <c r="D62" s="211">
        <f>Apr.20!D17</f>
        <v>-30267.93</v>
      </c>
      <c r="E62" s="38"/>
      <c r="F62" s="49"/>
      <c r="G62" s="128"/>
      <c r="H62" s="100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1:20" ht="15" thickBot="1">
      <c r="A63" s="71"/>
      <c r="B63" s="72" t="s">
        <v>31</v>
      </c>
      <c r="C63" s="72" t="s">
        <v>32</v>
      </c>
      <c r="D63" s="212">
        <f>Apr.20!D18</f>
        <v>-138912.62</v>
      </c>
      <c r="E63" s="50"/>
      <c r="F63" s="51"/>
      <c r="G63" s="53"/>
      <c r="H63" s="129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1:20" ht="15" thickBot="1">
      <c r="A64" s="157"/>
      <c r="B64" s="157"/>
      <c r="C64" s="157"/>
      <c r="D64" s="168"/>
      <c r="E64" s="157"/>
      <c r="F64" s="158"/>
      <c r="G64" s="1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1:8">
      <c r="A65" s="163" t="s">
        <v>85</v>
      </c>
      <c r="B65" s="164"/>
      <c r="C65" s="165"/>
      <c r="D65" s="99"/>
      <c r="E65" s="99"/>
      <c r="F65" s="99"/>
      <c r="G65" s="99"/>
      <c r="H65" s="83"/>
    </row>
    <row r="66" spans="1:8" ht="15" thickBot="1">
      <c r="A66" s="130" t="s">
        <v>14</v>
      </c>
      <c r="B66" s="54"/>
      <c r="C66" s="131"/>
      <c r="D66" s="128"/>
      <c r="E66" s="128"/>
      <c r="F66" s="128"/>
      <c r="G66" s="128"/>
      <c r="H66" s="55"/>
    </row>
    <row r="67" spans="1:8" ht="15" thickTop="1">
      <c r="A67" s="56" t="s">
        <v>15</v>
      </c>
      <c r="B67" s="57"/>
      <c r="C67" s="58" t="s">
        <v>15</v>
      </c>
      <c r="D67" s="59" t="s">
        <v>16</v>
      </c>
      <c r="E67" s="128"/>
      <c r="F67" s="128"/>
      <c r="G67" s="128"/>
      <c r="H67" s="55"/>
    </row>
    <row r="68" spans="1:8" ht="15" thickBot="1">
      <c r="A68" s="132" t="s">
        <v>17</v>
      </c>
      <c r="B68" s="60" t="s">
        <v>18</v>
      </c>
      <c r="C68" s="61" t="s">
        <v>15</v>
      </c>
      <c r="D68" s="140" t="s">
        <v>19</v>
      </c>
      <c r="E68" s="133" t="s">
        <v>20</v>
      </c>
      <c r="F68" s="134" t="s">
        <v>21</v>
      </c>
      <c r="G68" s="133" t="s">
        <v>22</v>
      </c>
      <c r="H68" s="126" t="s">
        <v>23</v>
      </c>
    </row>
    <row r="69" spans="1:8">
      <c r="A69" s="63" t="s">
        <v>24</v>
      </c>
      <c r="B69" s="64" t="s">
        <v>25</v>
      </c>
      <c r="C69" s="64" t="s">
        <v>26</v>
      </c>
      <c r="D69" s="210">
        <f>May.20!D6</f>
        <v>2384.5700000000002</v>
      </c>
      <c r="E69" s="137">
        <f>(D69/(D69+D70))*(D71+D72)</f>
        <v>-77651.969526690009</v>
      </c>
      <c r="F69" s="137">
        <f>D69+E69</f>
        <v>-75267.399526690002</v>
      </c>
      <c r="G69" s="138">
        <f>F69+F76</f>
        <v>324274.41303626192</v>
      </c>
      <c r="H69" s="55"/>
    </row>
    <row r="70" spans="1:8">
      <c r="A70" s="66"/>
      <c r="B70" s="64" t="s">
        <v>27</v>
      </c>
      <c r="C70" s="64" t="s">
        <v>28</v>
      </c>
      <c r="D70" s="211">
        <f>May.20!D7</f>
        <v>121.61</v>
      </c>
      <c r="E70" s="139">
        <f>(D70/(D70+D69))*(D71+D72)</f>
        <v>-3960.1504733099773</v>
      </c>
      <c r="F70" s="139">
        <f>D70+E70</f>
        <v>-3838.5404733099772</v>
      </c>
      <c r="G70" s="128"/>
      <c r="H70" s="135">
        <f>F70+F77</f>
        <v>78158.036963738079</v>
      </c>
    </row>
    <row r="71" spans="1:8">
      <c r="A71" s="66"/>
      <c r="B71" s="64" t="s">
        <v>29</v>
      </c>
      <c r="C71" s="64" t="s">
        <v>30</v>
      </c>
      <c r="D71" s="211">
        <f>May.20!D8</f>
        <v>-28726.66</v>
      </c>
      <c r="E71" s="38"/>
      <c r="F71" s="49"/>
      <c r="G71" s="38"/>
      <c r="H71" s="93"/>
    </row>
    <row r="72" spans="1:8">
      <c r="A72" s="66"/>
      <c r="B72" s="64" t="s">
        <v>31</v>
      </c>
      <c r="C72" s="64" t="s">
        <v>32</v>
      </c>
      <c r="D72" s="212">
        <f>May.20!D9</f>
        <v>-52885.46</v>
      </c>
      <c r="E72" s="128"/>
      <c r="F72" s="49"/>
      <c r="G72" s="49"/>
      <c r="H72" s="55"/>
    </row>
    <row r="73" spans="1:8" ht="15" thickBot="1">
      <c r="A73" s="130" t="s">
        <v>33</v>
      </c>
      <c r="B73" s="131"/>
      <c r="C73" s="136"/>
      <c r="D73" s="128"/>
      <c r="E73" s="128"/>
      <c r="F73" s="128"/>
      <c r="G73" s="128"/>
      <c r="H73" s="55"/>
    </row>
    <row r="74" spans="1:8" ht="15" thickTop="1">
      <c r="A74" s="56" t="s">
        <v>15</v>
      </c>
      <c r="B74" s="57"/>
      <c r="C74" s="58" t="s">
        <v>15</v>
      </c>
      <c r="D74" s="85" t="s">
        <v>16</v>
      </c>
      <c r="E74" s="128"/>
      <c r="F74" s="128"/>
      <c r="G74" s="128"/>
      <c r="H74" s="55"/>
    </row>
    <row r="75" spans="1:8" ht="15" thickBot="1">
      <c r="A75" s="132" t="s">
        <v>17</v>
      </c>
      <c r="B75" s="60" t="s">
        <v>18</v>
      </c>
      <c r="C75" s="61" t="s">
        <v>15</v>
      </c>
      <c r="D75" s="140" t="s">
        <v>19</v>
      </c>
      <c r="E75" s="128"/>
      <c r="F75" s="128"/>
      <c r="G75" s="128"/>
      <c r="H75" s="55"/>
    </row>
    <row r="76" spans="1:8">
      <c r="A76" s="63" t="s">
        <v>24</v>
      </c>
      <c r="B76" s="64" t="s">
        <v>25</v>
      </c>
      <c r="C76" s="64" t="s">
        <v>26</v>
      </c>
      <c r="D76" s="210">
        <f>May.20!D15</f>
        <v>513785.44</v>
      </c>
      <c r="E76" s="139">
        <f>(D76/(D76+D77))*(D78+D79)</f>
        <v>-114243.62743704805</v>
      </c>
      <c r="F76" s="139">
        <f>D76+E76</f>
        <v>399541.81256295193</v>
      </c>
      <c r="G76" s="49"/>
      <c r="H76" s="100"/>
    </row>
    <row r="77" spans="1:8">
      <c r="A77" s="66"/>
      <c r="B77" s="64" t="s">
        <v>27</v>
      </c>
      <c r="C77" s="64" t="s">
        <v>28</v>
      </c>
      <c r="D77" s="211">
        <f>May.20!D16</f>
        <v>105442.4</v>
      </c>
      <c r="E77" s="139">
        <f>(D77/(D77+D76))*(D78+D79)</f>
        <v>-23445.822562951951</v>
      </c>
      <c r="F77" s="139">
        <f>D77+E77</f>
        <v>81996.57743704805</v>
      </c>
      <c r="G77" s="49"/>
      <c r="H77" s="100"/>
    </row>
    <row r="78" spans="1:8">
      <c r="A78" s="66"/>
      <c r="B78" s="64" t="s">
        <v>29</v>
      </c>
      <c r="C78" s="64" t="s">
        <v>30</v>
      </c>
      <c r="D78" s="211">
        <f>May.20!D17</f>
        <v>-21756.82</v>
      </c>
      <c r="E78" s="38"/>
      <c r="F78" s="49"/>
      <c r="G78" s="128"/>
      <c r="H78" s="100"/>
    </row>
    <row r="79" spans="1:8" ht="15" thickBot="1">
      <c r="A79" s="71"/>
      <c r="B79" s="72" t="s">
        <v>31</v>
      </c>
      <c r="C79" s="72" t="s">
        <v>32</v>
      </c>
      <c r="D79" s="212">
        <f>May.20!D18</f>
        <v>-115932.63</v>
      </c>
      <c r="E79" s="53"/>
      <c r="F79" s="51"/>
      <c r="G79" s="51"/>
      <c r="H79" s="129"/>
    </row>
    <row r="80" spans="1:8" ht="15" thickBot="1">
      <c r="A80" s="157"/>
      <c r="B80" s="157"/>
      <c r="C80" s="157"/>
      <c r="D80" s="157"/>
      <c r="E80" s="157"/>
      <c r="F80" s="157"/>
      <c r="G80" s="157"/>
      <c r="H80" s="157"/>
    </row>
    <row r="81" spans="1:11">
      <c r="A81" s="163" t="s">
        <v>86</v>
      </c>
      <c r="B81" s="164"/>
      <c r="C81" s="165"/>
      <c r="D81" s="99"/>
      <c r="E81" s="99"/>
      <c r="F81" s="99"/>
      <c r="G81" s="99"/>
      <c r="H81" s="83"/>
      <c r="I81" s="157"/>
      <c r="J81" s="157"/>
      <c r="K81" s="157"/>
    </row>
    <row r="82" spans="1:11" ht="15" thickBot="1">
      <c r="A82" s="130" t="s">
        <v>14</v>
      </c>
      <c r="B82" s="54"/>
      <c r="C82" s="131"/>
      <c r="D82" s="128"/>
      <c r="E82" s="128"/>
      <c r="F82" s="128"/>
      <c r="G82" s="128"/>
      <c r="H82" s="55"/>
      <c r="I82" s="128"/>
      <c r="J82" s="157"/>
      <c r="K82" s="157"/>
    </row>
    <row r="83" spans="1:11" ht="15" thickTop="1">
      <c r="A83" s="56" t="s">
        <v>15</v>
      </c>
      <c r="B83" s="57"/>
      <c r="C83" s="87" t="s">
        <v>15</v>
      </c>
      <c r="D83" s="85" t="s">
        <v>16</v>
      </c>
      <c r="E83" s="40"/>
      <c r="F83" s="40"/>
      <c r="G83" s="40"/>
      <c r="H83" s="94"/>
      <c r="I83" s="128"/>
      <c r="J83" s="157"/>
      <c r="K83" s="157"/>
    </row>
    <row r="84" spans="1:11" ht="15" thickBot="1">
      <c r="A84" s="132" t="s">
        <v>17</v>
      </c>
      <c r="B84" s="60" t="s">
        <v>18</v>
      </c>
      <c r="C84" s="86" t="s">
        <v>15</v>
      </c>
      <c r="D84" s="140" t="s">
        <v>19</v>
      </c>
      <c r="E84" s="133" t="s">
        <v>20</v>
      </c>
      <c r="F84" s="134" t="s">
        <v>21</v>
      </c>
      <c r="G84" s="133" t="s">
        <v>22</v>
      </c>
      <c r="H84" s="126" t="s">
        <v>23</v>
      </c>
      <c r="I84" s="128"/>
      <c r="J84" s="157"/>
      <c r="K84" s="157"/>
    </row>
    <row r="85" spans="1:11">
      <c r="A85" s="63" t="s">
        <v>24</v>
      </c>
      <c r="B85" s="64" t="s">
        <v>25</v>
      </c>
      <c r="C85" s="64" t="s">
        <v>26</v>
      </c>
      <c r="D85" s="210">
        <f>Jun.20!D6</f>
        <v>4050.48</v>
      </c>
      <c r="E85" s="137">
        <f>(D85/(D85+D86))*(D87+D88)</f>
        <v>-45805.559098410806</v>
      </c>
      <c r="F85" s="137">
        <f>D85+E85</f>
        <v>-41755.079098410803</v>
      </c>
      <c r="G85" s="138">
        <f>F85+F92</f>
        <v>303753.8105780175</v>
      </c>
      <c r="H85" s="55"/>
    </row>
    <row r="86" spans="1:11">
      <c r="A86" s="66"/>
      <c r="B86" s="64" t="s">
        <v>27</v>
      </c>
      <c r="C86" s="64" t="s">
        <v>28</v>
      </c>
      <c r="D86" s="211">
        <f>Jun.20!D7</f>
        <v>3124.85</v>
      </c>
      <c r="E86" s="139">
        <f>(D86/(D86+D85))*(D87+D88)</f>
        <v>-35337.910901589195</v>
      </c>
      <c r="F86" s="139">
        <f>D86+E86</f>
        <v>-32213.060901589197</v>
      </c>
      <c r="G86" s="128"/>
      <c r="H86" s="135">
        <f>F86+F93</f>
        <v>38085.289421982525</v>
      </c>
    </row>
    <row r="87" spans="1:11">
      <c r="A87" s="66"/>
      <c r="B87" s="64" t="s">
        <v>29</v>
      </c>
      <c r="C87" s="64" t="s">
        <v>30</v>
      </c>
      <c r="D87" s="211">
        <f>Jun.20!D8</f>
        <v>-28717.81</v>
      </c>
      <c r="E87" s="38"/>
      <c r="F87" s="38"/>
      <c r="G87" s="38"/>
      <c r="H87" s="93"/>
    </row>
    <row r="88" spans="1:11">
      <c r="A88" s="66"/>
      <c r="B88" s="64" t="s">
        <v>31</v>
      </c>
      <c r="C88" s="64" t="s">
        <v>32</v>
      </c>
      <c r="D88" s="212">
        <f>Jun.20!D9</f>
        <v>-52425.66</v>
      </c>
      <c r="E88" s="128"/>
      <c r="F88" s="49"/>
      <c r="G88" s="49"/>
      <c r="H88" s="55"/>
    </row>
    <row r="89" spans="1:11" ht="15" thickBot="1">
      <c r="A89" s="130" t="s">
        <v>33</v>
      </c>
      <c r="B89" s="131"/>
      <c r="C89" s="136"/>
      <c r="D89" s="128"/>
      <c r="E89" s="128"/>
      <c r="F89" s="128"/>
      <c r="G89" s="128"/>
      <c r="H89" s="55"/>
    </row>
    <row r="90" spans="1:11" ht="15" thickTop="1">
      <c r="A90" s="56" t="s">
        <v>15</v>
      </c>
      <c r="B90" s="57"/>
      <c r="C90" s="87" t="s">
        <v>15</v>
      </c>
      <c r="D90" s="85" t="s">
        <v>16</v>
      </c>
      <c r="E90" s="40"/>
      <c r="F90" s="40"/>
      <c r="G90" s="40"/>
      <c r="H90" s="94"/>
    </row>
    <row r="91" spans="1:11" ht="15" thickBot="1">
      <c r="A91" s="132" t="s">
        <v>17</v>
      </c>
      <c r="B91" s="60" t="s">
        <v>18</v>
      </c>
      <c r="C91" s="86" t="s">
        <v>15</v>
      </c>
      <c r="D91" s="140" t="s">
        <v>19</v>
      </c>
      <c r="E91" s="39"/>
      <c r="F91" s="39"/>
      <c r="G91" s="39"/>
      <c r="H91" s="95"/>
    </row>
    <row r="92" spans="1:11">
      <c r="A92" s="63" t="s">
        <v>24</v>
      </c>
      <c r="B92" s="64" t="s">
        <v>25</v>
      </c>
      <c r="C92" s="64" t="s">
        <v>26</v>
      </c>
      <c r="D92" s="210">
        <f>Jun.20!D15</f>
        <v>432682.63</v>
      </c>
      <c r="E92" s="139">
        <f>(D92/(D92+D93))*(D94+D95)</f>
        <v>-87173.740323571721</v>
      </c>
      <c r="F92" s="139">
        <f>D92+E92</f>
        <v>345508.88967642828</v>
      </c>
      <c r="G92" s="38"/>
      <c r="H92" s="93"/>
    </row>
    <row r="93" spans="1:11">
      <c r="A93" s="66"/>
      <c r="B93" s="64" t="s">
        <v>27</v>
      </c>
      <c r="C93" s="64" t="s">
        <v>28</v>
      </c>
      <c r="D93" s="211">
        <f>Jun.20!D16</f>
        <v>88035</v>
      </c>
      <c r="E93" s="139">
        <f>(D93/(D93+D92))*(D94+D95)</f>
        <v>-17736.649676428278</v>
      </c>
      <c r="F93" s="139">
        <f>D93+E93</f>
        <v>70298.350323571722</v>
      </c>
      <c r="G93" s="38"/>
      <c r="H93" s="93"/>
    </row>
    <row r="94" spans="1:11">
      <c r="A94" s="66"/>
      <c r="B94" s="64" t="s">
        <v>29</v>
      </c>
      <c r="C94" s="64" t="s">
        <v>30</v>
      </c>
      <c r="D94" s="211">
        <f>Jun.20!D17</f>
        <v>-20919.560000000001</v>
      </c>
      <c r="E94" s="92"/>
      <c r="F94" s="92"/>
      <c r="G94" s="38"/>
      <c r="H94" s="93"/>
      <c r="I94" s="157"/>
      <c r="J94" s="49"/>
      <c r="K94" s="49"/>
    </row>
    <row r="95" spans="1:11" ht="15" thickBot="1">
      <c r="A95" s="71"/>
      <c r="B95" s="72" t="s">
        <v>31</v>
      </c>
      <c r="C95" s="72" t="s">
        <v>32</v>
      </c>
      <c r="D95" s="212">
        <f>Jun.20!D18</f>
        <v>-83990.83</v>
      </c>
      <c r="E95" s="98"/>
      <c r="F95" s="98"/>
      <c r="G95" s="50"/>
      <c r="H95" s="129"/>
      <c r="I95" s="157"/>
      <c r="J95" s="49"/>
      <c r="K95" s="49"/>
    </row>
    <row r="96" spans="1:11" ht="15" thickBot="1">
      <c r="A96" s="157"/>
      <c r="B96" s="157"/>
      <c r="C96" s="157"/>
      <c r="D96" s="168"/>
      <c r="E96" s="157"/>
      <c r="F96" s="158"/>
      <c r="G96" s="157"/>
      <c r="H96" s="157"/>
      <c r="I96" s="157"/>
      <c r="J96" s="128"/>
      <c r="K96" s="128"/>
    </row>
    <row r="97" spans="1:12">
      <c r="A97" s="156" t="s">
        <v>87</v>
      </c>
      <c r="B97" s="113"/>
      <c r="C97" s="114"/>
      <c r="D97" s="169"/>
      <c r="E97" s="170"/>
      <c r="F97" s="170"/>
      <c r="G97" s="170"/>
      <c r="H97" s="83"/>
      <c r="I97" s="157"/>
      <c r="J97" s="49"/>
      <c r="K97" s="128"/>
    </row>
    <row r="98" spans="1:12" ht="15" thickBot="1">
      <c r="A98" s="130" t="s">
        <v>14</v>
      </c>
      <c r="B98" s="54"/>
      <c r="C98" s="131"/>
      <c r="D98" s="64"/>
      <c r="E98" s="111"/>
      <c r="F98" s="111"/>
      <c r="G98" s="49">
        <v>0</v>
      </c>
      <c r="H98" s="55"/>
      <c r="I98" s="157"/>
      <c r="J98" s="157"/>
      <c r="K98" s="157"/>
    </row>
    <row r="99" spans="1:12" ht="15.6" thickTop="1" thickBot="1">
      <c r="A99" s="132" t="s">
        <v>17</v>
      </c>
      <c r="B99" s="132" t="s">
        <v>18</v>
      </c>
      <c r="C99" s="104" t="s">
        <v>15</v>
      </c>
      <c r="D99" s="140" t="s">
        <v>19</v>
      </c>
      <c r="E99" s="133" t="s">
        <v>20</v>
      </c>
      <c r="F99" s="134" t="s">
        <v>21</v>
      </c>
      <c r="G99" s="133" t="s">
        <v>22</v>
      </c>
      <c r="H99" s="126" t="s">
        <v>23</v>
      </c>
      <c r="I99" s="157"/>
      <c r="J99" s="157"/>
      <c r="K99" s="157"/>
    </row>
    <row r="100" spans="1:12">
      <c r="A100" s="63" t="s">
        <v>24</v>
      </c>
      <c r="B100" s="64" t="s">
        <v>25</v>
      </c>
      <c r="C100" s="64" t="s">
        <v>26</v>
      </c>
      <c r="D100" s="210">
        <f>Jul.20!D6</f>
        <v>2384.5700000000002</v>
      </c>
      <c r="E100" s="137">
        <f>(D100/(D100+D101))*(D102+D103)</f>
        <v>-77264.024237006117</v>
      </c>
      <c r="F100" s="137">
        <f>D100+E100</f>
        <v>-74879.45423700611</v>
      </c>
      <c r="G100" s="138">
        <f>F100+F109</f>
        <v>226684.74638490137</v>
      </c>
      <c r="H100" s="55"/>
      <c r="I100" s="49"/>
      <c r="J100" s="171"/>
      <c r="K100" s="171"/>
      <c r="L100" s="162"/>
    </row>
    <row r="101" spans="1:12">
      <c r="A101" s="66"/>
      <c r="B101" s="64" t="s">
        <v>27</v>
      </c>
      <c r="C101" s="64" t="s">
        <v>28</v>
      </c>
      <c r="D101" s="211">
        <f>Jul.20!D7</f>
        <v>121.61</v>
      </c>
      <c r="E101" s="139">
        <f>(D101/(D101+D100))*(D102+D103)</f>
        <v>-3940.3657629938789</v>
      </c>
      <c r="F101" s="139">
        <f>D101+E101</f>
        <v>-3818.7557629938788</v>
      </c>
      <c r="G101" s="128"/>
      <c r="H101" s="135">
        <f>F101+F110</f>
        <v>60377.003615098649</v>
      </c>
      <c r="I101" s="49"/>
      <c r="J101" s="171"/>
      <c r="K101" s="171"/>
      <c r="L101" s="162"/>
    </row>
    <row r="102" spans="1:12">
      <c r="A102" s="66"/>
      <c r="B102" s="64" t="s">
        <v>29</v>
      </c>
      <c r="C102" s="64" t="s">
        <v>30</v>
      </c>
      <c r="D102" s="211">
        <f>Jul.20!D8</f>
        <v>-28668.49</v>
      </c>
      <c r="E102" s="92"/>
      <c r="F102" s="128"/>
      <c r="G102" s="128"/>
      <c r="H102" s="55"/>
      <c r="I102" s="49"/>
      <c r="J102" s="171"/>
      <c r="K102" s="171"/>
      <c r="L102" s="162"/>
    </row>
    <row r="103" spans="1:12">
      <c r="A103" s="66"/>
      <c r="B103" s="64" t="s">
        <v>31</v>
      </c>
      <c r="C103" s="64" t="s">
        <v>32</v>
      </c>
      <c r="D103" s="212">
        <f>Jul.20!D9</f>
        <v>-52535.9</v>
      </c>
      <c r="E103" s="92"/>
      <c r="F103" s="141"/>
      <c r="G103" s="128"/>
      <c r="H103" s="55"/>
      <c r="I103" s="49"/>
      <c r="J103" s="171"/>
      <c r="K103" s="171"/>
      <c r="L103" s="162"/>
    </row>
    <row r="104" spans="1:12">
      <c r="A104" s="109"/>
      <c r="B104" s="106"/>
      <c r="C104" s="106"/>
      <c r="D104" s="106"/>
      <c r="E104" s="141"/>
      <c r="F104" s="141"/>
      <c r="G104" s="128"/>
      <c r="H104" s="55"/>
      <c r="I104" s="171"/>
      <c r="J104" s="171"/>
      <c r="K104" s="171"/>
      <c r="L104" s="162"/>
    </row>
    <row r="105" spans="1:12">
      <c r="A105" s="112"/>
      <c r="B105" s="113"/>
      <c r="C105" s="114"/>
      <c r="D105" s="106"/>
      <c r="E105" s="141"/>
      <c r="F105" s="141"/>
      <c r="G105" s="128"/>
      <c r="H105" s="55"/>
      <c r="I105" s="171"/>
      <c r="J105" s="171"/>
      <c r="K105" s="171"/>
      <c r="L105" s="162"/>
    </row>
    <row r="106" spans="1:12" ht="15" thickBot="1">
      <c r="A106" s="130" t="s">
        <v>33</v>
      </c>
      <c r="B106" s="131"/>
      <c r="C106" s="136"/>
      <c r="D106" s="106"/>
      <c r="E106" s="141"/>
      <c r="F106" s="141"/>
      <c r="G106" s="128"/>
      <c r="H106" s="55"/>
      <c r="I106" s="171"/>
      <c r="J106" s="171"/>
      <c r="K106" s="171"/>
      <c r="L106" s="162"/>
    </row>
    <row r="107" spans="1:12" ht="15" thickTop="1">
      <c r="A107" s="105" t="s">
        <v>15</v>
      </c>
      <c r="B107" s="101"/>
      <c r="C107" s="102" t="s">
        <v>15</v>
      </c>
      <c r="D107" s="64" t="s">
        <v>16</v>
      </c>
      <c r="E107" s="141"/>
      <c r="F107" s="141"/>
      <c r="G107" s="128"/>
      <c r="H107" s="55"/>
      <c r="I107" s="171"/>
      <c r="J107" s="171"/>
      <c r="K107" s="171"/>
      <c r="L107" s="162"/>
    </row>
    <row r="108" spans="1:12" ht="15" thickBot="1">
      <c r="A108" s="107" t="s">
        <v>17</v>
      </c>
      <c r="B108" s="103" t="s">
        <v>18</v>
      </c>
      <c r="C108" s="104" t="s">
        <v>15</v>
      </c>
      <c r="D108" s="140" t="s">
        <v>19</v>
      </c>
      <c r="E108" s="141"/>
      <c r="F108" s="141"/>
      <c r="G108" s="128"/>
      <c r="H108" s="55"/>
      <c r="I108" s="171"/>
      <c r="J108" s="171"/>
      <c r="K108" s="171"/>
      <c r="L108" s="162"/>
    </row>
    <row r="109" spans="1:12">
      <c r="A109" s="63" t="s">
        <v>24</v>
      </c>
      <c r="B109" s="64" t="s">
        <v>25</v>
      </c>
      <c r="C109" s="64" t="s">
        <v>26</v>
      </c>
      <c r="D109" s="210">
        <f>Jul.20!D15</f>
        <v>388868.25</v>
      </c>
      <c r="E109" s="139">
        <f>(D109/(D109+D110))*(D111+D112)</f>
        <v>-87304.049378092517</v>
      </c>
      <c r="F109" s="139">
        <f>D109+E109</f>
        <v>301564.20062190748</v>
      </c>
      <c r="G109" s="128"/>
      <c r="H109" s="135"/>
      <c r="I109" s="157"/>
      <c r="J109" s="157"/>
      <c r="K109" s="157"/>
    </row>
    <row r="110" spans="1:12">
      <c r="A110" s="66"/>
      <c r="B110" s="64" t="s">
        <v>27</v>
      </c>
      <c r="C110" s="64" t="s">
        <v>28</v>
      </c>
      <c r="D110" s="211">
        <f>Jul.20!D16</f>
        <v>82780.69</v>
      </c>
      <c r="E110" s="139">
        <f>(D110/(D110+D109))*(D111+D112)</f>
        <v>-18584.930621907472</v>
      </c>
      <c r="F110" s="139">
        <f>D110+E110</f>
        <v>64195.759378092531</v>
      </c>
      <c r="G110" s="128"/>
      <c r="H110" s="55"/>
      <c r="I110" s="157"/>
      <c r="J110" s="157"/>
      <c r="K110" s="157"/>
    </row>
    <row r="111" spans="1:12">
      <c r="A111" s="66"/>
      <c r="B111" s="64" t="s">
        <v>29</v>
      </c>
      <c r="C111" s="64" t="s">
        <v>30</v>
      </c>
      <c r="D111" s="211">
        <f>Jul.20!D17</f>
        <v>-17775.3</v>
      </c>
      <c r="E111" s="92"/>
      <c r="F111" s="141"/>
      <c r="G111" s="128"/>
      <c r="H111" s="55"/>
      <c r="I111" s="157"/>
      <c r="J111" s="157"/>
      <c r="K111" s="157"/>
    </row>
    <row r="112" spans="1:12">
      <c r="A112" s="66"/>
      <c r="B112" s="64" t="s">
        <v>31</v>
      </c>
      <c r="C112" s="64" t="s">
        <v>32</v>
      </c>
      <c r="D112" s="212">
        <f>Jul.20!D18</f>
        <v>-88113.68</v>
      </c>
      <c r="E112" s="92"/>
      <c r="F112" s="141"/>
      <c r="G112" s="128"/>
      <c r="H112" s="55"/>
      <c r="I112" s="157"/>
      <c r="J112" s="157"/>
      <c r="K112" s="157"/>
    </row>
    <row r="113" spans="1:12" ht="15" thickBot="1">
      <c r="A113" s="110"/>
      <c r="B113" s="53"/>
      <c r="C113" s="53"/>
      <c r="D113" s="53"/>
      <c r="E113" s="53"/>
      <c r="F113" s="53"/>
      <c r="G113" s="53"/>
      <c r="H113" s="129"/>
    </row>
    <row r="114" spans="1:12">
      <c r="A114" s="163" t="s">
        <v>88</v>
      </c>
      <c r="B114" s="164"/>
      <c r="C114" s="165"/>
      <c r="D114" s="99"/>
      <c r="E114" s="99"/>
      <c r="F114" s="99"/>
      <c r="G114" s="99"/>
      <c r="H114" s="83"/>
    </row>
    <row r="115" spans="1:12" ht="15" thickBot="1">
      <c r="A115" s="130" t="s">
        <v>14</v>
      </c>
      <c r="B115" s="54"/>
      <c r="C115" s="131"/>
      <c r="D115" s="106"/>
      <c r="E115" s="106"/>
      <c r="F115" s="106"/>
      <c r="G115" s="106"/>
      <c r="H115" s="55"/>
    </row>
    <row r="116" spans="1:12" ht="15" thickTop="1">
      <c r="A116" s="105" t="s">
        <v>15</v>
      </c>
      <c r="B116" s="101"/>
      <c r="C116" s="102" t="s">
        <v>15</v>
      </c>
      <c r="D116" s="64" t="s">
        <v>16</v>
      </c>
      <c r="E116" s="106"/>
      <c r="F116" s="106"/>
      <c r="G116" s="106"/>
      <c r="H116" s="55"/>
    </row>
    <row r="117" spans="1:12" ht="15" thickBot="1">
      <c r="A117" s="107" t="s">
        <v>17</v>
      </c>
      <c r="B117" s="103" t="s">
        <v>18</v>
      </c>
      <c r="C117" s="104" t="s">
        <v>15</v>
      </c>
      <c r="D117" s="140" t="s">
        <v>19</v>
      </c>
      <c r="E117" s="133" t="s">
        <v>20</v>
      </c>
      <c r="F117" s="134" t="s">
        <v>21</v>
      </c>
      <c r="G117" s="133" t="s">
        <v>22</v>
      </c>
      <c r="H117" s="126" t="s">
        <v>23</v>
      </c>
      <c r="I117" s="172"/>
      <c r="J117" s="173"/>
      <c r="K117" s="173"/>
    </row>
    <row r="118" spans="1:12">
      <c r="A118" s="63" t="s">
        <v>24</v>
      </c>
      <c r="B118" s="64" t="s">
        <v>25</v>
      </c>
      <c r="C118" s="64" t="s">
        <v>26</v>
      </c>
      <c r="D118" s="210">
        <f>Aug.20!D6</f>
        <v>2384.5700000000002</v>
      </c>
      <c r="E118" s="137">
        <f>(D118/(D118+D119))*(D120+D121)</f>
        <v>-76944.252199243463</v>
      </c>
      <c r="F118" s="137">
        <f>D118+E118</f>
        <v>-74559.682199243456</v>
      </c>
      <c r="G118" s="138">
        <f>F118+F127</f>
        <v>239135.33022713469</v>
      </c>
      <c r="H118" s="55"/>
      <c r="I118" s="139"/>
      <c r="J118" s="139"/>
      <c r="K118" s="49"/>
      <c r="L118" s="128"/>
    </row>
    <row r="119" spans="1:12">
      <c r="A119" s="66"/>
      <c r="B119" s="64" t="s">
        <v>27</v>
      </c>
      <c r="C119" s="64" t="s">
        <v>28</v>
      </c>
      <c r="D119" s="211">
        <f>Aug.20!D7</f>
        <v>121.61</v>
      </c>
      <c r="E119" s="139">
        <f>(D119/(D119+D118))*(D120+D121)</f>
        <v>-3924.0578007565296</v>
      </c>
      <c r="F119" s="139">
        <f>D119+E119</f>
        <v>-3802.4478007565294</v>
      </c>
      <c r="G119" s="128"/>
      <c r="H119" s="135">
        <f>F119+F128</f>
        <v>61493.629772865366</v>
      </c>
      <c r="I119" s="139"/>
      <c r="J119" s="139"/>
      <c r="K119" s="128"/>
      <c r="L119" s="49"/>
    </row>
    <row r="120" spans="1:12">
      <c r="A120" s="66"/>
      <c r="B120" s="64" t="s">
        <v>29</v>
      </c>
      <c r="C120" s="64" t="s">
        <v>30</v>
      </c>
      <c r="D120" s="211">
        <f>Aug.20!D8</f>
        <v>-28635.96</v>
      </c>
      <c r="E120" s="92"/>
      <c r="F120" s="128"/>
      <c r="G120" s="128"/>
      <c r="H120" s="55"/>
    </row>
    <row r="121" spans="1:12">
      <c r="A121" s="66"/>
      <c r="B121" s="64" t="s">
        <v>31</v>
      </c>
      <c r="C121" s="64" t="s">
        <v>32</v>
      </c>
      <c r="D121" s="212">
        <f>Aug.20!D9</f>
        <v>-52232.35</v>
      </c>
      <c r="E121" s="92"/>
      <c r="F121" s="108"/>
      <c r="G121" s="128"/>
      <c r="H121" s="55"/>
    </row>
    <row r="122" spans="1:12">
      <c r="A122" s="109"/>
      <c r="B122" s="106"/>
      <c r="C122" s="106"/>
      <c r="D122" s="106"/>
      <c r="E122" s="108"/>
      <c r="F122" s="141"/>
      <c r="G122" s="128"/>
      <c r="H122" s="55"/>
    </row>
    <row r="123" spans="1:12">
      <c r="A123" s="109"/>
      <c r="B123" s="106"/>
      <c r="C123" s="106"/>
      <c r="D123" s="106"/>
      <c r="E123" s="108"/>
      <c r="F123" s="141"/>
      <c r="G123" s="128"/>
      <c r="H123" s="55"/>
    </row>
    <row r="124" spans="1:12" ht="15" thickBot="1">
      <c r="A124" s="130" t="s">
        <v>33</v>
      </c>
      <c r="B124" s="131"/>
      <c r="C124" s="136"/>
      <c r="D124" s="106"/>
      <c r="E124" s="108"/>
      <c r="F124" s="141"/>
      <c r="G124" s="128"/>
      <c r="H124" s="55"/>
    </row>
    <row r="125" spans="1:12" ht="15" thickTop="1">
      <c r="A125" s="105" t="s">
        <v>15</v>
      </c>
      <c r="B125" s="101"/>
      <c r="C125" s="102" t="s">
        <v>15</v>
      </c>
      <c r="D125" s="64" t="s">
        <v>16</v>
      </c>
      <c r="E125" s="108"/>
      <c r="F125" s="141"/>
      <c r="G125" s="128"/>
      <c r="H125" s="55"/>
    </row>
    <row r="126" spans="1:12" ht="15" thickBot="1">
      <c r="A126" s="107" t="s">
        <v>17</v>
      </c>
      <c r="B126" s="103" t="s">
        <v>18</v>
      </c>
      <c r="C126" s="104" t="s">
        <v>15</v>
      </c>
      <c r="D126" s="140" t="s">
        <v>19</v>
      </c>
      <c r="E126" s="108"/>
      <c r="F126" s="141"/>
      <c r="G126" s="128"/>
      <c r="H126" s="55"/>
    </row>
    <row r="127" spans="1:12">
      <c r="A127" s="63" t="s">
        <v>24</v>
      </c>
      <c r="B127" s="64" t="s">
        <v>25</v>
      </c>
      <c r="C127" s="64" t="s">
        <v>26</v>
      </c>
      <c r="D127" s="210">
        <f>Aug.20!D15</f>
        <v>379664.34</v>
      </c>
      <c r="E127" s="139">
        <f>(D127/(D127+D128))*(D129+D130)</f>
        <v>-65969.327573621893</v>
      </c>
      <c r="F127" s="139">
        <f>D127+E127</f>
        <v>313695.01242637815</v>
      </c>
      <c r="G127" s="128"/>
      <c r="H127" s="55"/>
      <c r="I127" s="139"/>
      <c r="J127" s="139"/>
    </row>
    <row r="128" spans="1:12">
      <c r="A128" s="66"/>
      <c r="B128" s="64" t="s">
        <v>27</v>
      </c>
      <c r="C128" s="64" t="s">
        <v>28</v>
      </c>
      <c r="D128" s="211">
        <f>Aug.20!D16</f>
        <v>79027.69</v>
      </c>
      <c r="E128" s="139">
        <f>(D128/(D128+D127))*(D129+D130)</f>
        <v>-13731.612426378108</v>
      </c>
      <c r="F128" s="139">
        <f>D128+E128</f>
        <v>65296.077573621893</v>
      </c>
      <c r="G128" s="128"/>
      <c r="H128" s="55"/>
      <c r="I128" s="139"/>
      <c r="J128" s="139"/>
    </row>
    <row r="129" spans="1:8">
      <c r="A129" s="66"/>
      <c r="B129" s="64" t="s">
        <v>29</v>
      </c>
      <c r="C129" s="64" t="s">
        <v>30</v>
      </c>
      <c r="D129" s="211">
        <f>Aug.20!D17</f>
        <v>-8127.2</v>
      </c>
      <c r="E129" s="92"/>
      <c r="F129" s="108"/>
      <c r="G129" s="128"/>
      <c r="H129" s="55"/>
    </row>
    <row r="130" spans="1:8">
      <c r="A130" s="66"/>
      <c r="B130" s="64" t="s">
        <v>31</v>
      </c>
      <c r="C130" s="64" t="s">
        <v>32</v>
      </c>
      <c r="D130" s="212">
        <f>Aug.20!D18</f>
        <v>-71573.740000000005</v>
      </c>
      <c r="E130" s="92"/>
      <c r="F130" s="108"/>
      <c r="G130" s="128"/>
      <c r="H130" s="55"/>
    </row>
    <row r="131" spans="1:8" ht="15" thickBot="1">
      <c r="A131" s="110"/>
      <c r="B131" s="53"/>
      <c r="C131" s="53"/>
      <c r="D131" s="53"/>
      <c r="E131" s="53"/>
      <c r="F131" s="53"/>
      <c r="G131" s="53"/>
      <c r="H131" s="129"/>
    </row>
    <row r="132" spans="1:8" ht="15" thickBot="1">
      <c r="A132" s="157"/>
      <c r="B132" s="157"/>
      <c r="C132" s="157"/>
      <c r="D132" s="157"/>
      <c r="E132" s="157"/>
      <c r="F132" s="157"/>
      <c r="G132" s="157"/>
      <c r="H132" s="157"/>
    </row>
    <row r="133" spans="1:8">
      <c r="A133" s="163" t="s">
        <v>89</v>
      </c>
      <c r="B133" s="164"/>
      <c r="C133" s="165"/>
      <c r="D133" s="169"/>
      <c r="E133" s="99"/>
      <c r="F133" s="99"/>
      <c r="G133" s="99"/>
      <c r="H133" s="83"/>
    </row>
    <row r="134" spans="1:8" ht="15" thickBot="1">
      <c r="A134" s="130" t="s">
        <v>14</v>
      </c>
      <c r="B134" s="54"/>
      <c r="C134" s="131"/>
      <c r="D134" s="64" t="s">
        <v>16</v>
      </c>
      <c r="E134" s="128"/>
      <c r="F134" s="128"/>
      <c r="G134" s="128"/>
      <c r="H134" s="55"/>
    </row>
    <row r="135" spans="1:8" ht="15.6" thickTop="1" thickBot="1">
      <c r="A135" s="107" t="s">
        <v>17</v>
      </c>
      <c r="B135" s="103" t="s">
        <v>18</v>
      </c>
      <c r="C135" s="104" t="s">
        <v>15</v>
      </c>
      <c r="D135" s="140" t="s">
        <v>19</v>
      </c>
      <c r="E135" s="133" t="s">
        <v>20</v>
      </c>
      <c r="F135" s="134" t="s">
        <v>21</v>
      </c>
      <c r="G135" s="133" t="s">
        <v>22</v>
      </c>
      <c r="H135" s="126" t="s">
        <v>23</v>
      </c>
    </row>
    <row r="136" spans="1:8">
      <c r="A136" s="63" t="s">
        <v>24</v>
      </c>
      <c r="B136" s="64" t="s">
        <v>25</v>
      </c>
      <c r="C136" s="64" t="s">
        <v>26</v>
      </c>
      <c r="D136" s="210">
        <f>Sep.20!D6</f>
        <v>2178.2199999999998</v>
      </c>
      <c r="E136" s="137">
        <f>(D136/(D136+D137))*(D138+D139)</f>
        <v>-51120.121331640839</v>
      </c>
      <c r="F136" s="137">
        <f>D136+E136</f>
        <v>-48941.901331640838</v>
      </c>
      <c r="G136" s="138">
        <f>F136+F145</f>
        <v>214384.64532964444</v>
      </c>
      <c r="H136" s="55"/>
    </row>
    <row r="137" spans="1:8">
      <c r="A137" s="66"/>
      <c r="B137" s="64" t="s">
        <v>27</v>
      </c>
      <c r="C137" s="64" t="s">
        <v>28</v>
      </c>
      <c r="D137" s="211">
        <f>Sep.20!D7</f>
        <v>484.51</v>
      </c>
      <c r="E137" s="139">
        <f>(D137/(D137+D136))*(D138+D139)</f>
        <v>-11370.848668359167</v>
      </c>
      <c r="F137" s="139">
        <f>D137+E137</f>
        <v>-10886.338668359167</v>
      </c>
      <c r="G137" s="128"/>
      <c r="H137" s="135">
        <f>F137+F146</f>
        <v>41024.344670355575</v>
      </c>
    </row>
    <row r="138" spans="1:8">
      <c r="A138" s="66"/>
      <c r="B138" s="64" t="s">
        <v>29</v>
      </c>
      <c r="C138" s="64" t="s">
        <v>30</v>
      </c>
      <c r="D138" s="211">
        <f>Sep.20!D8</f>
        <v>-17874.47</v>
      </c>
      <c r="E138" s="128"/>
      <c r="F138" s="49"/>
      <c r="G138" s="128"/>
      <c r="H138" s="55"/>
    </row>
    <row r="139" spans="1:8">
      <c r="A139" s="66"/>
      <c r="B139" s="64" t="s">
        <v>31</v>
      </c>
      <c r="C139" s="64" t="s">
        <v>32</v>
      </c>
      <c r="D139" s="212">
        <f>Sep.20!D9</f>
        <v>-44616.5</v>
      </c>
      <c r="E139" s="128"/>
      <c r="F139" s="49"/>
      <c r="G139" s="128"/>
      <c r="H139" s="55"/>
    </row>
    <row r="140" spans="1:8">
      <c r="A140" s="109"/>
      <c r="B140" s="106"/>
      <c r="C140" s="106"/>
      <c r="D140" s="115"/>
      <c r="E140" s="128"/>
      <c r="F140" s="128"/>
      <c r="G140" s="128"/>
      <c r="H140" s="55"/>
    </row>
    <row r="141" spans="1:8">
      <c r="A141" s="109"/>
      <c r="B141" s="106"/>
      <c r="C141" s="106"/>
      <c r="D141" s="106"/>
      <c r="E141" s="128"/>
      <c r="F141" s="128"/>
      <c r="G141" s="128"/>
      <c r="H141" s="55"/>
    </row>
    <row r="142" spans="1:8" ht="15" thickBot="1">
      <c r="A142" s="130" t="s">
        <v>33</v>
      </c>
      <c r="B142" s="131"/>
      <c r="C142" s="136"/>
      <c r="D142" s="106"/>
      <c r="E142" s="128"/>
      <c r="F142" s="128"/>
      <c r="G142" s="128"/>
      <c r="H142" s="55"/>
    </row>
    <row r="143" spans="1:8" ht="15" thickTop="1">
      <c r="A143" s="105" t="s">
        <v>15</v>
      </c>
      <c r="B143" s="101"/>
      <c r="C143" s="102" t="s">
        <v>15</v>
      </c>
      <c r="D143" s="64" t="s">
        <v>16</v>
      </c>
      <c r="E143" s="128"/>
      <c r="F143" s="128"/>
      <c r="G143" s="128"/>
      <c r="H143" s="55"/>
    </row>
    <row r="144" spans="1:8" ht="15" thickBot="1">
      <c r="A144" s="107" t="s">
        <v>17</v>
      </c>
      <c r="B144" s="103" t="s">
        <v>18</v>
      </c>
      <c r="C144" s="104" t="s">
        <v>15</v>
      </c>
      <c r="D144" s="140" t="s">
        <v>19</v>
      </c>
      <c r="E144" s="128"/>
      <c r="F144" s="128"/>
      <c r="G144" s="128"/>
      <c r="H144" s="55"/>
    </row>
    <row r="145" spans="1:8">
      <c r="A145" s="63" t="s">
        <v>24</v>
      </c>
      <c r="B145" s="64" t="s">
        <v>25</v>
      </c>
      <c r="C145" s="64" t="s">
        <v>26</v>
      </c>
      <c r="D145" s="210">
        <f>Sep.20!D15</f>
        <v>307645.26</v>
      </c>
      <c r="E145" s="139">
        <f>(D145/(D145+D146))*(D147+D148)</f>
        <v>-44318.713338714741</v>
      </c>
      <c r="F145" s="139">
        <f>D145+E145</f>
        <v>263326.54666128528</v>
      </c>
      <c r="G145" s="128"/>
      <c r="H145" s="55"/>
    </row>
    <row r="146" spans="1:8">
      <c r="A146" s="66"/>
      <c r="B146" s="64" t="s">
        <v>27</v>
      </c>
      <c r="C146" s="64" t="s">
        <v>28</v>
      </c>
      <c r="D146" s="211">
        <f>Sep.20!D16</f>
        <v>60647.42</v>
      </c>
      <c r="E146" s="139">
        <f>(D146/(D146+D145))*(D147+D148)</f>
        <v>-8736.7366612852566</v>
      </c>
      <c r="F146" s="139">
        <f>D146+E146</f>
        <v>51910.683338714742</v>
      </c>
      <c r="G146" s="128"/>
      <c r="H146" s="55"/>
    </row>
    <row r="147" spans="1:8">
      <c r="A147" s="66"/>
      <c r="B147" s="64" t="s">
        <v>29</v>
      </c>
      <c r="C147" s="64" t="s">
        <v>30</v>
      </c>
      <c r="D147" s="211">
        <f>Sep.20!D17</f>
        <v>-10301.14</v>
      </c>
      <c r="E147" s="128"/>
      <c r="F147" s="49"/>
      <c r="G147" s="128"/>
      <c r="H147" s="55"/>
    </row>
    <row r="148" spans="1:8">
      <c r="A148" s="66"/>
      <c r="B148" s="64" t="s">
        <v>31</v>
      </c>
      <c r="C148" s="64" t="s">
        <v>32</v>
      </c>
      <c r="D148" s="212">
        <f>Sep.20!D18</f>
        <v>-42754.31</v>
      </c>
      <c r="E148" s="128"/>
      <c r="F148" s="49"/>
      <c r="G148" s="128"/>
      <c r="H148" s="55"/>
    </row>
    <row r="149" spans="1:8" ht="15" thickBot="1">
      <c r="A149" s="110"/>
      <c r="B149" s="53"/>
      <c r="C149" s="53"/>
      <c r="D149" s="53"/>
      <c r="E149" s="53"/>
      <c r="F149" s="53"/>
      <c r="G149" s="53"/>
      <c r="H149" s="129"/>
    </row>
    <row r="150" spans="1:8" ht="15" thickBot="1">
      <c r="A150" s="157"/>
      <c r="B150" s="174"/>
      <c r="C150" s="157"/>
      <c r="D150" s="157"/>
      <c r="E150" s="157"/>
      <c r="F150" s="157"/>
      <c r="G150" s="157"/>
      <c r="H150" s="157"/>
    </row>
    <row r="151" spans="1:8">
      <c r="A151" s="163" t="s">
        <v>90</v>
      </c>
      <c r="B151" s="164"/>
      <c r="C151" s="165"/>
      <c r="D151" s="175"/>
      <c r="E151" s="175"/>
      <c r="F151" s="175"/>
      <c r="G151" s="175"/>
      <c r="H151" s="176"/>
    </row>
    <row r="152" spans="1:8" ht="15" thickBot="1">
      <c r="A152" s="130" t="s">
        <v>14</v>
      </c>
      <c r="B152" s="54"/>
      <c r="C152" s="131"/>
      <c r="D152" s="64" t="s">
        <v>16</v>
      </c>
      <c r="E152" s="92"/>
      <c r="F152" s="92"/>
      <c r="G152" s="92"/>
      <c r="H152" s="117"/>
    </row>
    <row r="153" spans="1:8" ht="15.6" thickTop="1" thickBot="1">
      <c r="A153" s="107" t="s">
        <v>17</v>
      </c>
      <c r="B153" s="103" t="s">
        <v>18</v>
      </c>
      <c r="C153" s="104" t="s">
        <v>15</v>
      </c>
      <c r="D153" s="140" t="s">
        <v>19</v>
      </c>
      <c r="E153" s="133" t="s">
        <v>20</v>
      </c>
      <c r="F153" s="134" t="s">
        <v>21</v>
      </c>
      <c r="G153" s="133" t="s">
        <v>22</v>
      </c>
      <c r="H153" s="126" t="s">
        <v>23</v>
      </c>
    </row>
    <row r="154" spans="1:8">
      <c r="A154" s="63" t="s">
        <v>24</v>
      </c>
      <c r="B154" s="64" t="s">
        <v>25</v>
      </c>
      <c r="C154" s="64" t="s">
        <v>26</v>
      </c>
      <c r="D154" s="210">
        <f>Oct.20!D6</f>
        <v>2063.33</v>
      </c>
      <c r="E154" s="137">
        <f>(D154/(D154+D155))*(D156+D157)</f>
        <v>-56434.94724317373</v>
      </c>
      <c r="F154" s="137">
        <f>D154+E154</f>
        <v>-54371.617243173729</v>
      </c>
      <c r="G154" s="138">
        <f>F154+F163</f>
        <v>221976.9312313073</v>
      </c>
      <c r="H154" s="55"/>
    </row>
    <row r="155" spans="1:8">
      <c r="A155" s="66"/>
      <c r="B155" s="64" t="s">
        <v>27</v>
      </c>
      <c r="C155" s="64" t="s">
        <v>28</v>
      </c>
      <c r="D155" s="211">
        <f>Oct.20!D7</f>
        <v>121.61</v>
      </c>
      <c r="E155" s="139">
        <f>(D155/(D155+D154))*(D156+D157)</f>
        <v>-3326.2027568262747</v>
      </c>
      <c r="F155" s="139">
        <f>D155+E155</f>
        <v>-3204.5927568262746</v>
      </c>
      <c r="G155" s="128"/>
      <c r="H155" s="135">
        <f>F155+F164</f>
        <v>50153.218768692699</v>
      </c>
    </row>
    <row r="156" spans="1:8">
      <c r="A156" s="66"/>
      <c r="B156" s="64" t="s">
        <v>29</v>
      </c>
      <c r="C156" s="64" t="s">
        <v>30</v>
      </c>
      <c r="D156" s="211">
        <f>Oct.20!D8</f>
        <v>-16665.490000000002</v>
      </c>
      <c r="E156" s="119"/>
      <c r="F156" s="143"/>
      <c r="G156" s="142"/>
      <c r="H156" s="55"/>
    </row>
    <row r="157" spans="1:8">
      <c r="A157" s="66"/>
      <c r="B157" s="64" t="s">
        <v>31</v>
      </c>
      <c r="C157" s="64" t="s">
        <v>32</v>
      </c>
      <c r="D157" s="212">
        <f>Oct.20!D9</f>
        <v>-43095.66</v>
      </c>
      <c r="E157" s="119"/>
      <c r="F157" s="143"/>
      <c r="G157" s="143"/>
      <c r="H157" s="55"/>
    </row>
    <row r="158" spans="1:8">
      <c r="A158" s="91"/>
      <c r="B158" s="92"/>
      <c r="C158" s="92"/>
      <c r="D158" s="92"/>
      <c r="E158" s="118"/>
      <c r="F158" s="142"/>
      <c r="G158" s="143"/>
      <c r="H158" s="55"/>
    </row>
    <row r="159" spans="1:8">
      <c r="A159" s="91"/>
      <c r="B159" s="92"/>
      <c r="C159" s="92"/>
      <c r="D159" s="92"/>
      <c r="E159" s="118"/>
      <c r="F159" s="142"/>
      <c r="G159" s="143"/>
      <c r="H159" s="55"/>
    </row>
    <row r="160" spans="1:8" ht="15" thickBot="1">
      <c r="A160" s="130" t="s">
        <v>33</v>
      </c>
      <c r="B160" s="131"/>
      <c r="C160" s="136"/>
      <c r="D160" s="92"/>
      <c r="E160" s="118"/>
      <c r="F160" s="142"/>
      <c r="G160" s="143"/>
      <c r="H160" s="55"/>
    </row>
    <row r="161" spans="1:8" ht="15" thickTop="1">
      <c r="A161" s="105" t="s">
        <v>15</v>
      </c>
      <c r="B161" s="116" t="s">
        <v>15</v>
      </c>
      <c r="C161" s="102" t="s">
        <v>15</v>
      </c>
      <c r="D161" s="64" t="s">
        <v>16</v>
      </c>
      <c r="E161" s="118"/>
      <c r="F161" s="142"/>
      <c r="G161" s="143"/>
      <c r="H161" s="55"/>
    </row>
    <row r="162" spans="1:8" ht="15" thickBot="1">
      <c r="A162" s="107" t="s">
        <v>17</v>
      </c>
      <c r="B162" s="103" t="s">
        <v>18</v>
      </c>
      <c r="C162" s="104" t="s">
        <v>15</v>
      </c>
      <c r="D162" s="140" t="s">
        <v>19</v>
      </c>
      <c r="E162" s="118"/>
      <c r="F162" s="142"/>
      <c r="G162" s="143"/>
      <c r="H162" s="55"/>
    </row>
    <row r="163" spans="1:8">
      <c r="A163" s="63" t="s">
        <v>24</v>
      </c>
      <c r="B163" s="64" t="s">
        <v>25</v>
      </c>
      <c r="C163" s="64" t="s">
        <v>26</v>
      </c>
      <c r="D163" s="210">
        <f>Oct.20!D15</f>
        <v>312262.74</v>
      </c>
      <c r="E163" s="139">
        <f>(D163/(D163+D164))*(D165+D166)</f>
        <v>-35914.191525518974</v>
      </c>
      <c r="F163" s="139">
        <f>D163+E163</f>
        <v>276348.54847448104</v>
      </c>
      <c r="G163" s="142"/>
      <c r="H163" s="55"/>
    </row>
    <row r="164" spans="1:8">
      <c r="A164" s="66"/>
      <c r="B164" s="64" t="s">
        <v>27</v>
      </c>
      <c r="C164" s="64" t="s">
        <v>28</v>
      </c>
      <c r="D164" s="211">
        <f>Oct.20!D16</f>
        <v>60292.18</v>
      </c>
      <c r="E164" s="139">
        <f>(D164/(D164+D163))*(D165+D166)</f>
        <v>-6934.3684744810244</v>
      </c>
      <c r="F164" s="139">
        <f>D164+E164</f>
        <v>53357.811525518977</v>
      </c>
      <c r="G164" s="142"/>
      <c r="H164" s="55"/>
    </row>
    <row r="165" spans="1:8">
      <c r="A165" s="66"/>
      <c r="B165" s="64" t="s">
        <v>29</v>
      </c>
      <c r="C165" s="64" t="s">
        <v>30</v>
      </c>
      <c r="D165" s="211">
        <f>Oct.20!D17</f>
        <v>-10348.09</v>
      </c>
      <c r="E165" s="119"/>
      <c r="F165" s="142"/>
      <c r="G165" s="142"/>
      <c r="H165" s="55"/>
    </row>
    <row r="166" spans="1:8" ht="15" thickBot="1">
      <c r="A166" s="71"/>
      <c r="B166" s="72" t="s">
        <v>31</v>
      </c>
      <c r="C166" s="72" t="s">
        <v>32</v>
      </c>
      <c r="D166" s="212">
        <f>Oct.20!D18</f>
        <v>-32500.47</v>
      </c>
      <c r="E166" s="120"/>
      <c r="F166" s="144"/>
      <c r="G166" s="144"/>
      <c r="H166" s="129"/>
    </row>
    <row r="167" spans="1:8" ht="15" thickBot="1">
      <c r="A167" s="157"/>
      <c r="B167" s="157"/>
      <c r="C167" s="157"/>
      <c r="D167" s="157"/>
      <c r="E167" s="157"/>
      <c r="F167" s="157"/>
      <c r="G167" s="157"/>
      <c r="H167" s="157"/>
    </row>
    <row r="168" spans="1:8">
      <c r="A168" s="163" t="s">
        <v>91</v>
      </c>
      <c r="B168" s="164"/>
      <c r="C168" s="165"/>
      <c r="D168" s="175"/>
      <c r="E168" s="175"/>
      <c r="F168" s="175"/>
      <c r="G168" s="99"/>
      <c r="H168" s="83"/>
    </row>
    <row r="169" spans="1:8" ht="15" thickBot="1">
      <c r="A169" s="130" t="s">
        <v>14</v>
      </c>
      <c r="B169" s="54"/>
      <c r="C169" s="131"/>
      <c r="D169" s="64" t="s">
        <v>16</v>
      </c>
      <c r="E169" s="92"/>
      <c r="F169" s="92"/>
      <c r="G169" s="128"/>
      <c r="H169" s="55"/>
    </row>
    <row r="170" spans="1:8" ht="15.6" thickTop="1" thickBot="1">
      <c r="A170" s="107" t="s">
        <v>17</v>
      </c>
      <c r="B170" s="103" t="s">
        <v>18</v>
      </c>
      <c r="C170" s="104" t="s">
        <v>15</v>
      </c>
      <c r="D170" s="140" t="s">
        <v>19</v>
      </c>
      <c r="E170" s="133" t="s">
        <v>20</v>
      </c>
      <c r="F170" s="134" t="s">
        <v>21</v>
      </c>
      <c r="G170" s="133" t="s">
        <v>22</v>
      </c>
      <c r="H170" s="126" t="s">
        <v>23</v>
      </c>
    </row>
    <row r="171" spans="1:8">
      <c r="A171" s="63" t="s">
        <v>24</v>
      </c>
      <c r="B171" s="64" t="s">
        <v>25</v>
      </c>
      <c r="C171" s="64" t="s">
        <v>26</v>
      </c>
      <c r="D171" s="210">
        <f>Nov.20!D6</f>
        <v>2582.96</v>
      </c>
      <c r="E171" s="137">
        <f>(D171/(D171+D172))*(D173+D174)</f>
        <v>-67813.746188045057</v>
      </c>
      <c r="F171" s="137">
        <f>D171+E171</f>
        <v>-65230.786188045058</v>
      </c>
      <c r="G171" s="138">
        <f>F171+F180</f>
        <v>209225.56294076174</v>
      </c>
      <c r="H171" s="55"/>
    </row>
    <row r="172" spans="1:8">
      <c r="A172" s="66"/>
      <c r="B172" s="64" t="s">
        <v>27</v>
      </c>
      <c r="C172" s="64" t="s">
        <v>28</v>
      </c>
      <c r="D172" s="211">
        <f>Nov.20!D7</f>
        <v>813.46</v>
      </c>
      <c r="E172" s="139">
        <f>(D172/(D172+D171))*(D173+D174)</f>
        <v>-21356.803811954938</v>
      </c>
      <c r="F172" s="139">
        <f>D172+E172</f>
        <v>-20543.343811954939</v>
      </c>
      <c r="G172" s="128"/>
      <c r="H172" s="135">
        <f>F172+F181</f>
        <v>32512.937059238226</v>
      </c>
    </row>
    <row r="173" spans="1:8">
      <c r="A173" s="66"/>
      <c r="B173" s="64" t="s">
        <v>29</v>
      </c>
      <c r="C173" s="64" t="s">
        <v>30</v>
      </c>
      <c r="D173" s="211">
        <f>Nov.20!D8</f>
        <v>-16667.400000000001</v>
      </c>
      <c r="E173" s="92"/>
      <c r="F173" s="92"/>
      <c r="G173" s="128"/>
      <c r="H173" s="55"/>
    </row>
    <row r="174" spans="1:8">
      <c r="A174" s="66"/>
      <c r="B174" s="64" t="s">
        <v>31</v>
      </c>
      <c r="C174" s="64" t="s">
        <v>32</v>
      </c>
      <c r="D174" s="212">
        <f>Nov.20!D9</f>
        <v>-72503.149999999994</v>
      </c>
      <c r="E174" s="92"/>
      <c r="F174" s="92"/>
      <c r="G174" s="128"/>
      <c r="H174" s="55"/>
    </row>
    <row r="175" spans="1:8">
      <c r="A175" s="91"/>
      <c r="B175" s="92"/>
      <c r="C175" s="92"/>
      <c r="D175" s="92"/>
      <c r="E175" s="92"/>
      <c r="F175" s="92"/>
      <c r="G175" s="128"/>
      <c r="H175" s="55"/>
    </row>
    <row r="176" spans="1:8">
      <c r="A176" s="91"/>
      <c r="B176" s="92"/>
      <c r="C176" s="92"/>
      <c r="D176" s="92"/>
      <c r="E176" s="92"/>
      <c r="F176" s="92"/>
      <c r="G176" s="128"/>
      <c r="H176" s="55"/>
    </row>
    <row r="177" spans="1:8" ht="15" thickBot="1">
      <c r="A177" s="130" t="s">
        <v>33</v>
      </c>
      <c r="B177" s="131"/>
      <c r="C177" s="136"/>
      <c r="D177" s="92"/>
      <c r="E177" s="92"/>
      <c r="F177" s="92"/>
      <c r="G177" s="128"/>
      <c r="H177" s="55"/>
    </row>
    <row r="178" spans="1:8" ht="15" thickTop="1">
      <c r="A178" s="105" t="s">
        <v>15</v>
      </c>
      <c r="B178" s="116"/>
      <c r="C178" s="102"/>
      <c r="D178" s="64"/>
      <c r="E178" s="92"/>
      <c r="F178" s="92"/>
      <c r="G178" s="128"/>
      <c r="H178" s="55"/>
    </row>
    <row r="179" spans="1:8" ht="15" thickBot="1">
      <c r="A179" s="107" t="s">
        <v>17</v>
      </c>
      <c r="B179" s="103"/>
      <c r="C179" s="104"/>
      <c r="D179" s="140" t="s">
        <v>19</v>
      </c>
      <c r="E179" s="92"/>
      <c r="F179" s="92"/>
      <c r="G179" s="128"/>
      <c r="H179" s="55"/>
    </row>
    <row r="180" spans="1:8">
      <c r="A180" s="63" t="s">
        <v>24</v>
      </c>
      <c r="B180" s="64" t="s">
        <v>25</v>
      </c>
      <c r="C180" s="64" t="s">
        <v>26</v>
      </c>
      <c r="D180" s="210">
        <f>Nov.20!D15</f>
        <v>312286.53999999998</v>
      </c>
      <c r="E180" s="139">
        <f>(D180/(D180+D181))*(D182+D183)</f>
        <v>-37830.190871193168</v>
      </c>
      <c r="F180" s="139">
        <f>D180+E180</f>
        <v>274456.34912880679</v>
      </c>
      <c r="G180" s="128"/>
      <c r="H180" s="55"/>
    </row>
    <row r="181" spans="1:8">
      <c r="A181" s="66"/>
      <c r="B181" s="64" t="s">
        <v>27</v>
      </c>
      <c r="C181" s="64" t="s">
        <v>28</v>
      </c>
      <c r="D181" s="211">
        <f>Nov.20!D16</f>
        <v>60369.39</v>
      </c>
      <c r="E181" s="139">
        <f>(D181/(D181+D180))*(D182+D183)</f>
        <v>-7313.1091288068337</v>
      </c>
      <c r="F181" s="139">
        <f>D181+E181</f>
        <v>53056.280871193165</v>
      </c>
      <c r="G181" s="128"/>
      <c r="H181" s="55"/>
    </row>
    <row r="182" spans="1:8">
      <c r="A182" s="66"/>
      <c r="B182" s="64" t="s">
        <v>29</v>
      </c>
      <c r="C182" s="64" t="s">
        <v>30</v>
      </c>
      <c r="D182" s="211">
        <f>Nov.20!D17</f>
        <v>-9706.11</v>
      </c>
      <c r="E182" s="92"/>
      <c r="F182" s="92"/>
      <c r="G182" s="128"/>
      <c r="H182" s="55"/>
    </row>
    <row r="183" spans="1:8">
      <c r="A183" s="66"/>
      <c r="B183" s="64" t="s">
        <v>31</v>
      </c>
      <c r="C183" s="64" t="s">
        <v>32</v>
      </c>
      <c r="D183" s="212">
        <f>Nov.20!D18</f>
        <v>-35437.19</v>
      </c>
      <c r="E183" s="92"/>
      <c r="F183" s="121"/>
      <c r="G183" s="128"/>
      <c r="H183" s="55"/>
    </row>
    <row r="184" spans="1:8" ht="15" thickBot="1">
      <c r="A184" s="110"/>
      <c r="B184" s="53"/>
      <c r="C184" s="53"/>
      <c r="D184" s="53"/>
      <c r="E184" s="53"/>
      <c r="F184" s="177"/>
      <c r="G184" s="53"/>
      <c r="H184" s="129"/>
    </row>
    <row r="186" spans="1:8" ht="15" thickBot="1">
      <c r="A186" s="157"/>
      <c r="B186" s="157"/>
      <c r="C186" s="157"/>
      <c r="D186" s="157"/>
      <c r="E186" s="157"/>
      <c r="F186" s="157"/>
      <c r="G186" s="157"/>
      <c r="H186" s="157"/>
    </row>
    <row r="187" spans="1:8">
      <c r="A187" s="163" t="s">
        <v>92</v>
      </c>
      <c r="B187" s="164"/>
      <c r="C187" s="165"/>
      <c r="D187" s="175"/>
      <c r="E187" s="175"/>
      <c r="F187" s="175"/>
      <c r="G187" s="99"/>
      <c r="H187" s="83"/>
    </row>
    <row r="188" spans="1:8" ht="15" thickBot="1">
      <c r="A188" s="130" t="s">
        <v>14</v>
      </c>
      <c r="B188" s="54"/>
      <c r="C188" s="131"/>
      <c r="D188" s="64" t="s">
        <v>16</v>
      </c>
      <c r="E188" s="92"/>
      <c r="F188" s="92"/>
      <c r="G188" s="128"/>
      <c r="H188" s="55"/>
    </row>
    <row r="189" spans="1:8" ht="15.6" thickTop="1" thickBot="1">
      <c r="A189" s="107" t="s">
        <v>17</v>
      </c>
      <c r="B189" s="103" t="s">
        <v>18</v>
      </c>
      <c r="C189" s="104" t="s">
        <v>15</v>
      </c>
      <c r="D189" s="140" t="s">
        <v>19</v>
      </c>
      <c r="E189" s="133" t="s">
        <v>20</v>
      </c>
      <c r="F189" s="134" t="s">
        <v>21</v>
      </c>
      <c r="G189" s="133" t="s">
        <v>22</v>
      </c>
      <c r="H189" s="126" t="s">
        <v>23</v>
      </c>
    </row>
    <row r="190" spans="1:8">
      <c r="A190" s="63" t="s">
        <v>24</v>
      </c>
      <c r="B190" s="64" t="s">
        <v>25</v>
      </c>
      <c r="C190" s="64" t="s">
        <v>26</v>
      </c>
      <c r="D190" s="210">
        <f>Dec.20!D6</f>
        <v>2063.33</v>
      </c>
      <c r="E190" s="137">
        <f>(D190/(D190+D191))*(D192+D193)</f>
        <v>-85010.538853927326</v>
      </c>
      <c r="F190" s="137">
        <f>D190+E190</f>
        <v>-82947.208853927325</v>
      </c>
      <c r="G190" s="138">
        <f>F190+F199</f>
        <v>181052.10570632177</v>
      </c>
      <c r="H190" s="55"/>
    </row>
    <row r="191" spans="1:8">
      <c r="A191" s="66"/>
      <c r="B191" s="64" t="s">
        <v>27</v>
      </c>
      <c r="C191" s="64" t="s">
        <v>28</v>
      </c>
      <c r="D191" s="211">
        <f>Dec.20!D7</f>
        <v>121.61</v>
      </c>
      <c r="E191" s="139">
        <f>(D191/(D191+D190))*(D192+D193)</f>
        <v>-5010.4111460726608</v>
      </c>
      <c r="F191" s="139">
        <f>D191+E191</f>
        <v>-4888.8011460726611</v>
      </c>
      <c r="G191" s="128"/>
      <c r="H191" s="135">
        <f>F191+F200</f>
        <v>45689.594293678274</v>
      </c>
    </row>
    <row r="192" spans="1:8">
      <c r="A192" s="66"/>
      <c r="B192" s="64" t="s">
        <v>29</v>
      </c>
      <c r="C192" s="64" t="s">
        <v>30</v>
      </c>
      <c r="D192" s="211">
        <f>Dec.20!D8</f>
        <v>-16669.27</v>
      </c>
      <c r="E192" s="92"/>
      <c r="F192" s="92"/>
      <c r="G192" s="128"/>
      <c r="H192" s="55"/>
    </row>
    <row r="193" spans="1:8">
      <c r="A193" s="66"/>
      <c r="B193" s="64" t="s">
        <v>31</v>
      </c>
      <c r="C193" s="64" t="s">
        <v>32</v>
      </c>
      <c r="D193" s="212">
        <f>Dec.20!D9</f>
        <v>-73351.679999999993</v>
      </c>
      <c r="E193" s="92"/>
      <c r="F193" s="92"/>
      <c r="G193" s="128"/>
      <c r="H193" s="55"/>
    </row>
    <row r="194" spans="1:8">
      <c r="A194" s="91"/>
      <c r="B194" s="92"/>
      <c r="C194" s="92"/>
      <c r="D194" s="92"/>
      <c r="E194" s="92"/>
      <c r="F194" s="92"/>
      <c r="G194" s="128"/>
      <c r="H194" s="55"/>
    </row>
    <row r="195" spans="1:8">
      <c r="A195" s="91"/>
      <c r="B195" s="92"/>
      <c r="C195" s="92"/>
      <c r="D195" s="92"/>
      <c r="E195" s="92"/>
      <c r="F195" s="92"/>
      <c r="G195" s="128"/>
      <c r="H195" s="55"/>
    </row>
    <row r="196" spans="1:8" ht="15" thickBot="1">
      <c r="A196" s="130" t="s">
        <v>33</v>
      </c>
      <c r="B196" s="131"/>
      <c r="C196" s="136"/>
      <c r="D196" s="92"/>
      <c r="E196" s="92"/>
      <c r="F196" s="92"/>
      <c r="G196" s="128"/>
      <c r="H196" s="55"/>
    </row>
    <row r="197" spans="1:8" ht="15" thickTop="1">
      <c r="A197" s="105" t="s">
        <v>15</v>
      </c>
      <c r="B197" s="116" t="s">
        <v>15</v>
      </c>
      <c r="C197" s="102" t="s">
        <v>15</v>
      </c>
      <c r="D197" s="64" t="s">
        <v>16</v>
      </c>
      <c r="E197" s="92"/>
      <c r="F197" s="92"/>
      <c r="G197" s="128"/>
      <c r="H197" s="55"/>
    </row>
    <row r="198" spans="1:8" ht="15" thickBot="1">
      <c r="A198" s="107" t="s">
        <v>17</v>
      </c>
      <c r="B198" s="103" t="s">
        <v>18</v>
      </c>
      <c r="C198" s="104" t="s">
        <v>15</v>
      </c>
      <c r="D198" s="140" t="s">
        <v>19</v>
      </c>
      <c r="E198" s="92"/>
      <c r="F198" s="92"/>
      <c r="G198" s="128"/>
      <c r="H198" s="55"/>
    </row>
    <row r="199" spans="1:8">
      <c r="A199" s="63" t="s">
        <v>24</v>
      </c>
      <c r="B199" s="64" t="s">
        <v>25</v>
      </c>
      <c r="C199" s="64" t="s">
        <v>26</v>
      </c>
      <c r="D199" s="210">
        <f>Dec.20!D15</f>
        <v>311124.45</v>
      </c>
      <c r="E199" s="139">
        <f>(D199/(D199+D200))*(D201+D202)</f>
        <v>-47125.135439750942</v>
      </c>
      <c r="F199" s="139">
        <f>D199+E199</f>
        <v>263999.3145602491</v>
      </c>
      <c r="G199" s="90"/>
      <c r="H199" s="55"/>
    </row>
    <row r="200" spans="1:8">
      <c r="A200" s="66"/>
      <c r="B200" s="64" t="s">
        <v>27</v>
      </c>
      <c r="C200" s="64" t="s">
        <v>28</v>
      </c>
      <c r="D200" s="211">
        <f>Dec.20!D16</f>
        <v>59606.879999999997</v>
      </c>
      <c r="E200" s="139">
        <f>(D200/(D200+D199))*(D201+D202)</f>
        <v>-9028.4845602490623</v>
      </c>
      <c r="F200" s="139">
        <f>D200+E200</f>
        <v>50578.395439750937</v>
      </c>
      <c r="G200" s="90"/>
      <c r="H200" s="55"/>
    </row>
    <row r="201" spans="1:8">
      <c r="A201" s="66"/>
      <c r="B201" s="64" t="s">
        <v>29</v>
      </c>
      <c r="C201" s="64" t="s">
        <v>30</v>
      </c>
      <c r="D201" s="211">
        <f>Dec.20!D17</f>
        <v>-9564.33</v>
      </c>
      <c r="E201" s="92"/>
      <c r="F201" s="92"/>
      <c r="G201" s="128"/>
      <c r="H201" s="55"/>
    </row>
    <row r="202" spans="1:8">
      <c r="A202" s="66"/>
      <c r="B202" s="64" t="s">
        <v>31</v>
      </c>
      <c r="C202" s="64" t="s">
        <v>32</v>
      </c>
      <c r="D202" s="212">
        <f>Dec.20!D18</f>
        <v>-46589.29</v>
      </c>
      <c r="E202" s="92"/>
      <c r="F202" s="92"/>
      <c r="G202" s="128"/>
      <c r="H202" s="55"/>
    </row>
    <row r="203" spans="1:8" ht="15" thickBot="1">
      <c r="A203" s="110"/>
      <c r="B203" s="53"/>
      <c r="C203" s="53"/>
      <c r="D203" s="53"/>
      <c r="E203" s="53"/>
      <c r="F203" s="53"/>
      <c r="G203" s="53"/>
      <c r="H203" s="129"/>
    </row>
    <row r="204" spans="1:8">
      <c r="A204" s="42"/>
      <c r="B204" s="42"/>
      <c r="C204" s="42"/>
      <c r="D204" s="42"/>
      <c r="E204" s="42"/>
      <c r="F204" s="42"/>
      <c r="G204" s="42"/>
      <c r="H204" s="42"/>
    </row>
    <row r="205" spans="1:8">
      <c r="A205" s="42"/>
      <c r="B205" s="42"/>
      <c r="C205" s="42"/>
      <c r="D205" s="42"/>
      <c r="E205" s="42"/>
      <c r="F205" s="42"/>
      <c r="G205" s="42"/>
      <c r="H205" s="4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17.5546875" customWidth="1"/>
    <col min="2" max="2" width="11" customWidth="1"/>
    <col min="3" max="3" width="16.6640625" customWidth="1"/>
    <col min="4" max="4" width="20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0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0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0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0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0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0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0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0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0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0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0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0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0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0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0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0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0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0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0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0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0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0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0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0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0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0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0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0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0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0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0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0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0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0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0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0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0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0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0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0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0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0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0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0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0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0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0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0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0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0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0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0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0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0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0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0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0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0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0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0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0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0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0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1901.86</v>
      </c>
      <c r="E6" s="195">
        <f>((D6/(D6+D7))*(D8+D9))+D6</f>
        <v>-76831.527263759781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-4912.812736240222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-29062.44</v>
      </c>
      <c r="E8" s="191">
        <f>SUM(E6:E7)</f>
        <v>-81744.34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-54705.37</v>
      </c>
    </row>
    <row r="10" spans="1:10" ht="15" thickBot="1">
      <c r="C10" s="184" t="s">
        <v>39</v>
      </c>
      <c r="D10" s="205">
        <f>SUM(D6:D9)</f>
        <v>-81744.34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1808651.45</v>
      </c>
      <c r="E15" s="195">
        <f>((D15/(D15+D16))*(D17+D18))+D15</f>
        <v>1624733.1916214223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462870.58</v>
      </c>
      <c r="E16" s="195">
        <f>((D16/(D16+D15))*(D17+D18))+D16</f>
        <v>415802.1683785778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-36551.67</v>
      </c>
      <c r="E17" s="191">
        <f>SUM(E15:E16)</f>
        <v>2040535.36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-194435</v>
      </c>
    </row>
    <row r="19" spans="1:6" ht="15" thickBot="1">
      <c r="A19" s="186"/>
      <c r="B19" s="185"/>
      <c r="C19" s="184" t="s">
        <v>42</v>
      </c>
      <c r="D19" s="183">
        <f>SUM(D15:D18)</f>
        <v>2040535.3599999999</v>
      </c>
    </row>
    <row r="20" spans="1:6" ht="15" thickTop="1"/>
    <row r="21" spans="1:6">
      <c r="D21" t="s">
        <v>44</v>
      </c>
      <c r="E21" s="180">
        <f>E6+E15</f>
        <v>1547901.6643576624</v>
      </c>
      <c r="F21" s="181" t="s">
        <v>40</v>
      </c>
    </row>
    <row r="22" spans="1:6">
      <c r="D22" t="s">
        <v>43</v>
      </c>
      <c r="E22" s="182">
        <f>E7+E16</f>
        <v>410889.35564233758</v>
      </c>
      <c r="F22" s="181" t="s">
        <v>41</v>
      </c>
    </row>
    <row r="23" spans="1:6">
      <c r="E23" s="180">
        <f>SUM(E21:E22)</f>
        <v>1958791.02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2358.98</v>
      </c>
      <c r="E6" s="195">
        <f>((D6/(D6+D7))*(D8+D9))+D6</f>
        <v>-76352.662001459335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-3936.1279985406695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-29045.7</v>
      </c>
      <c r="E8" s="191">
        <f>SUM(E6:E7)</f>
        <v>-80288.790000000008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-53723.68</v>
      </c>
    </row>
    <row r="10" spans="1:10" ht="15" thickBot="1">
      <c r="C10" s="184" t="s">
        <v>39</v>
      </c>
      <c r="D10" s="205">
        <f>SUM(D6:D9)</f>
        <v>-80288.790000000008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1942547.44</v>
      </c>
      <c r="E15" s="195">
        <f>((D15/(D15+D16))*(D17+D18))+D15</f>
        <v>1764322.7793935509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520521.19</v>
      </c>
      <c r="E16" s="195">
        <f>((D16/(D16+D15))*(D17+D18))+D16</f>
        <v>472764.46060644911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-29584.13</v>
      </c>
      <c r="E17" s="191">
        <f>SUM(E15:E16)</f>
        <v>2237087.2400000002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-196397.26</v>
      </c>
    </row>
    <row r="19" spans="1:6" ht="15" thickBot="1">
      <c r="A19" s="186"/>
      <c r="B19" s="185"/>
      <c r="C19" s="184" t="s">
        <v>42</v>
      </c>
      <c r="D19" s="183">
        <f>SUM(D15:D18)</f>
        <v>2237087.2400000002</v>
      </c>
    </row>
    <row r="20" spans="1:6" ht="15" thickTop="1"/>
    <row r="21" spans="1:6">
      <c r="D21" t="s">
        <v>44</v>
      </c>
      <c r="E21" s="180">
        <f>E6+E15</f>
        <v>1687970.1173920915</v>
      </c>
      <c r="F21" s="181" t="s">
        <v>40</v>
      </c>
    </row>
    <row r="22" spans="1:6">
      <c r="D22" t="s">
        <v>43</v>
      </c>
      <c r="E22" s="182">
        <f>E7+E16</f>
        <v>468828.33260790847</v>
      </c>
      <c r="F22" s="181" t="s">
        <v>41</v>
      </c>
    </row>
    <row r="23" spans="1:6">
      <c r="E23" s="180">
        <f>SUM(E21:E22)</f>
        <v>2156798.4500000002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H21" sqref="H21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2358.98</v>
      </c>
      <c r="E6" s="195">
        <f>((D6/(D6+D7))*(D8+D9))+D6</f>
        <v>-73804.544769174376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232.37</v>
      </c>
      <c r="E7" s="195">
        <f>((D7/(D7+D6))*(D8+D9))+D7</f>
        <v>-7270.0752308256324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-29047.54</v>
      </c>
      <c r="E8" s="191">
        <f>SUM(E6:E7)</f>
        <v>-81074.62000000001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-54618.43</v>
      </c>
    </row>
    <row r="10" spans="1:10" ht="15" thickBot="1">
      <c r="C10" s="184" t="s">
        <v>39</v>
      </c>
      <c r="D10" s="205">
        <f>SUM(D6:D9)</f>
        <v>-81074.62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1684015.24</v>
      </c>
      <c r="E15" s="195">
        <f>((D15/(D15+D16))*(D17+D18))+D15</f>
        <v>1513698.6765579744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449746.41</v>
      </c>
      <c r="E16" s="195">
        <f>((D16/(D16+D15))*(D17+D18))+D16</f>
        <v>404260.32344202546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-29651.65</v>
      </c>
      <c r="E17" s="191">
        <f>SUM(E15:E16)</f>
        <v>1917959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-186151</v>
      </c>
    </row>
    <row r="19" spans="1:6" ht="15" thickBot="1">
      <c r="A19" s="186"/>
      <c r="B19" s="185"/>
      <c r="C19" s="184" t="s">
        <v>42</v>
      </c>
      <c r="D19" s="183">
        <f>SUM(D15:D18)</f>
        <v>1917959</v>
      </c>
    </row>
    <row r="20" spans="1:6" ht="15" thickTop="1"/>
    <row r="21" spans="1:6">
      <c r="D21" t="s">
        <v>44</v>
      </c>
      <c r="E21" s="180">
        <f>E6+E15</f>
        <v>1439894.1317888</v>
      </c>
      <c r="F21" s="181" t="s">
        <v>40</v>
      </c>
    </row>
    <row r="22" spans="1:6">
      <c r="D22" t="s">
        <v>43</v>
      </c>
      <c r="E22" s="182">
        <f>E7+E16</f>
        <v>396990.24821119983</v>
      </c>
      <c r="F22" s="181" t="s">
        <v>41</v>
      </c>
    </row>
    <row r="23" spans="1:6">
      <c r="E23" s="180">
        <f>SUM(E21:E22)</f>
        <v>1836884.38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5" sqref="G15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1711.43</v>
      </c>
      <c r="E6" s="195">
        <f>((D6/(D6+D7))*(D8+D9))+D6</f>
        <v>-75744.315521537996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-5382.2044784620093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-29043.72</v>
      </c>
      <c r="E8" s="191">
        <f>SUM(E6:E7)</f>
        <v>-81126.52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-53915.839999999997</v>
      </c>
    </row>
    <row r="10" spans="1:10" ht="15" thickBot="1">
      <c r="C10" s="184" t="s">
        <v>39</v>
      </c>
      <c r="D10" s="205">
        <f>SUM(D6:D9)</f>
        <v>-81126.51999999999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1045201.95</v>
      </c>
      <c r="E15" s="195">
        <f>((D15/(D15+D16))*(D17+D18))+D15</f>
        <v>908057.35567020008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244151.39</v>
      </c>
      <c r="E16" s="195">
        <f>((D16/(D16+D15))*(D17+D18))+D16</f>
        <v>212115.43432979987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-30267.93</v>
      </c>
      <c r="E17" s="191">
        <f>SUM(E15:E16)</f>
        <v>1120172.79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-138912.62</v>
      </c>
    </row>
    <row r="19" spans="1:6" ht="15" thickBot="1">
      <c r="A19" s="186"/>
      <c r="B19" s="185"/>
      <c r="C19" s="184" t="s">
        <v>42</v>
      </c>
      <c r="D19" s="183">
        <f>SUM(D15:D18)</f>
        <v>1120172.79</v>
      </c>
    </row>
    <row r="20" spans="1:6" ht="15" thickTop="1"/>
    <row r="21" spans="1:6">
      <c r="D21" t="s">
        <v>44</v>
      </c>
      <c r="E21" s="180">
        <f>E6+E15</f>
        <v>832313.04014866205</v>
      </c>
      <c r="F21" s="181" t="s">
        <v>40</v>
      </c>
    </row>
    <row r="22" spans="1:6">
      <c r="D22" t="s">
        <v>43</v>
      </c>
      <c r="E22" s="182">
        <f>E7+E16</f>
        <v>206733.22985133785</v>
      </c>
      <c r="F22" s="181" t="s">
        <v>41</v>
      </c>
    </row>
    <row r="23" spans="1:6">
      <c r="E23" s="180">
        <f>SUM(E21:E22)</f>
        <v>1039046.2699999999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I21" sqref="I21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-75267.399526690002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-3838.5404733099772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-28726.66</v>
      </c>
      <c r="E8" s="191">
        <f>SUM(E6:E7)</f>
        <v>-79105.939999999973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-52885.46</v>
      </c>
    </row>
    <row r="10" spans="1:10" ht="15" thickBot="1">
      <c r="C10" s="184" t="s">
        <v>39</v>
      </c>
      <c r="D10" s="205">
        <f>SUM(D6:D9)</f>
        <v>-79105.94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513785.44</v>
      </c>
      <c r="E15" s="195">
        <f>((D15/(D15+D16))*(D17+D18))+D15</f>
        <v>399541.81256295193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105442.4</v>
      </c>
      <c r="E16" s="195">
        <f>((D16/(D16+D15))*(D17+D18))+D16</f>
        <v>81996.57743704805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-21756.82</v>
      </c>
      <c r="E17" s="191">
        <f>SUM(E15:E16)</f>
        <v>481538.39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-115932.63</v>
      </c>
    </row>
    <row r="19" spans="1:6" ht="15" thickBot="1">
      <c r="A19" s="186"/>
      <c r="B19" s="185"/>
      <c r="C19" s="184" t="s">
        <v>42</v>
      </c>
      <c r="D19" s="183">
        <f>SUM(D15:D18)</f>
        <v>481538.39</v>
      </c>
    </row>
    <row r="20" spans="1:6" ht="15" thickTop="1"/>
    <row r="21" spans="1:6">
      <c r="D21" t="s">
        <v>44</v>
      </c>
      <c r="E21" s="180">
        <f>E6+E15</f>
        <v>324274.41303626192</v>
      </c>
      <c r="F21" s="181" t="s">
        <v>40</v>
      </c>
    </row>
    <row r="22" spans="1:6">
      <c r="D22" t="s">
        <v>43</v>
      </c>
      <c r="E22" s="182">
        <f>E7+E16</f>
        <v>78158.036963738079</v>
      </c>
      <c r="F22" s="181" t="s">
        <v>41</v>
      </c>
    </row>
    <row r="23" spans="1:6">
      <c r="E23" s="180">
        <f>SUM(E21:E22)</f>
        <v>402432.45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5546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1.5546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1.5546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1.5546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1.5546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1.5546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1.5546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1.5546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1.5546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1.5546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1.5546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1.5546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1.5546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1.5546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1.5546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1.5546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1.5546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1.5546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1.5546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1.5546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1.5546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1.5546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1.5546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1.5546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1.5546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1.5546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1.5546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1.5546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1.5546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1.5546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1.5546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1.5546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1.5546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1.5546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1.5546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1.5546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1.5546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1.5546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1.5546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1.5546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1.5546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1.5546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1.5546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1.5546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1.5546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1.5546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1.5546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1.5546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1.5546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1.5546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1.5546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1.5546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1.5546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1.5546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1.5546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1.5546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1.5546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1.5546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1.5546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1.5546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1.5546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1.5546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1.5546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1.5546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4050.48</v>
      </c>
      <c r="E6" s="195">
        <f>((D6/(D6+D7))*(D8+D9))+D6</f>
        <v>-41755.079098410803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3124.85</v>
      </c>
      <c r="E7" s="195">
        <f>((D7/(D7+D6))*(D8+D9))+D7</f>
        <v>-32213.060901589197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-28717.81</v>
      </c>
      <c r="E8" s="191">
        <f>SUM(E6:E7)</f>
        <v>-73968.14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-52425.66</v>
      </c>
    </row>
    <row r="10" spans="1:10" ht="15" thickBot="1">
      <c r="C10" s="184" t="s">
        <v>39</v>
      </c>
      <c r="D10" s="205">
        <f>SUM(D6:D9)</f>
        <v>-73968.140000000014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432682.63</v>
      </c>
      <c r="E15" s="195">
        <f>((D15/(D15+D16))*(D17+D18))+D15</f>
        <v>345508.88967642828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88035</v>
      </c>
      <c r="E16" s="195">
        <f>((D16/(D16+D15))*(D17+D18))+D16</f>
        <v>70298.350323571722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-20919.560000000001</v>
      </c>
      <c r="E17" s="191">
        <f>SUM(E15:E16)</f>
        <v>415807.24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-83990.83</v>
      </c>
    </row>
    <row r="19" spans="1:6" ht="15" thickBot="1">
      <c r="A19" s="186"/>
      <c r="B19" s="185"/>
      <c r="C19" s="184" t="s">
        <v>42</v>
      </c>
      <c r="D19" s="183">
        <f>SUM(D15:D18)</f>
        <v>415807.24</v>
      </c>
    </row>
    <row r="20" spans="1:6" ht="15" thickTop="1"/>
    <row r="21" spans="1:6">
      <c r="D21" t="s">
        <v>44</v>
      </c>
      <c r="E21" s="180">
        <f>E6+E15</f>
        <v>303753.8105780175</v>
      </c>
      <c r="F21" s="181" t="s">
        <v>40</v>
      </c>
    </row>
    <row r="22" spans="1:6">
      <c r="D22" t="s">
        <v>43</v>
      </c>
      <c r="E22" s="182">
        <f>E7+E16</f>
        <v>38085.289421982525</v>
      </c>
      <c r="F22" s="181" t="s">
        <v>41</v>
      </c>
    </row>
    <row r="23" spans="1:6">
      <c r="E23" s="180">
        <f>SUM(E21:E22)</f>
        <v>341839.10000000003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H24" sqref="H24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-74879.45423700611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-3818.7557629938788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-28668.49</v>
      </c>
      <c r="E8" s="191">
        <f>SUM(E6:E7)</f>
        <v>-78698.209999999992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-52535.9</v>
      </c>
    </row>
    <row r="10" spans="1:10" ht="15" thickBot="1">
      <c r="C10" s="184" t="s">
        <v>39</v>
      </c>
      <c r="D10" s="205">
        <f>SUM(D6:D9)</f>
        <v>-78698.210000000006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388868.25</v>
      </c>
      <c r="E15" s="195">
        <f>((D15/(D15+D16))*(D17+D18))+D15</f>
        <v>301564.20062190748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82780.69</v>
      </c>
      <c r="E16" s="195">
        <f>((D16/(D16+D15))*(D17+D18))+D16</f>
        <v>64195.759378092531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-17775.3</v>
      </c>
      <c r="E17" s="191">
        <f>SUM(E15:E16)</f>
        <v>365759.96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-88113.68</v>
      </c>
    </row>
    <row r="19" spans="1:6" ht="15" thickBot="1">
      <c r="A19" s="186"/>
      <c r="B19" s="185"/>
      <c r="C19" s="184" t="s">
        <v>42</v>
      </c>
      <c r="D19" s="183">
        <f>SUM(D15:D18)</f>
        <v>365759.96</v>
      </c>
    </row>
    <row r="20" spans="1:6" ht="15" thickTop="1"/>
    <row r="21" spans="1:6">
      <c r="D21" t="s">
        <v>44</v>
      </c>
      <c r="E21" s="180">
        <f>E6+E15</f>
        <v>226684.74638490137</v>
      </c>
      <c r="F21" s="181" t="s">
        <v>40</v>
      </c>
    </row>
    <row r="22" spans="1:6">
      <c r="D22" t="s">
        <v>43</v>
      </c>
      <c r="E22" s="182">
        <f>E7+E16</f>
        <v>60377.003615098649</v>
      </c>
      <c r="F22" s="181" t="s">
        <v>41</v>
      </c>
    </row>
    <row r="23" spans="1:6">
      <c r="E23" s="180">
        <f>SUM(E21:E22)</f>
        <v>287061.75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2384.5700000000002</v>
      </c>
      <c r="E6" s="195">
        <f>((D6/(D6+D7))*(D8+D9))+D6</f>
        <v>-74559.682199243456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-3802.4478007565294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-28635.96</v>
      </c>
      <c r="E8" s="191">
        <f>SUM(E6:E7)</f>
        <v>-78362.12999999999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-52232.35</v>
      </c>
    </row>
    <row r="10" spans="1:10" ht="15" thickBot="1">
      <c r="C10" s="184" t="s">
        <v>39</v>
      </c>
      <c r="D10" s="205">
        <f>SUM(D6:D9)</f>
        <v>-78362.13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379664.34</v>
      </c>
      <c r="E15" s="195">
        <f>((D15/(D15+D16))*(D17+D18))+D15</f>
        <v>313695.01242637815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79027.69</v>
      </c>
      <c r="E16" s="195">
        <f>((D16/(D16+D15))*(D17+D18))+D16</f>
        <v>65296.077573621893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-8127.2</v>
      </c>
      <c r="E17" s="191">
        <f>SUM(E15:E16)</f>
        <v>378991.09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-71573.740000000005</v>
      </c>
    </row>
    <row r="19" spans="1:6" ht="15" thickBot="1">
      <c r="A19" s="186"/>
      <c r="B19" s="185"/>
      <c r="C19" s="184" t="s">
        <v>42</v>
      </c>
      <c r="D19" s="183">
        <f>SUM(D15:D18)</f>
        <v>378991.09</v>
      </c>
    </row>
    <row r="20" spans="1:6" ht="15" thickTop="1"/>
    <row r="21" spans="1:6">
      <c r="D21" t="s">
        <v>44</v>
      </c>
      <c r="E21" s="180">
        <f>E6+E15</f>
        <v>239135.33022713469</v>
      </c>
      <c r="F21" s="181" t="s">
        <v>40</v>
      </c>
    </row>
    <row r="22" spans="1:6">
      <c r="D22" t="s">
        <v>43</v>
      </c>
      <c r="E22" s="182">
        <f>E7+E16</f>
        <v>61493.629772865366</v>
      </c>
      <c r="F22" s="181" t="s">
        <v>41</v>
      </c>
    </row>
    <row r="23" spans="1:6">
      <c r="E23" s="180">
        <f>SUM(E21:E22)</f>
        <v>300628.96000000008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7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7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7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7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7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7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7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7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7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7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7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7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7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7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7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7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7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7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7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7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7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7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7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7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7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7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7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7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7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7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7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7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7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7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7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7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7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7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7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7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7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7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7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7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7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7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7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7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7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7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7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7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7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7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7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7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7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7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7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7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7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7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7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7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2178.2199999999998</v>
      </c>
      <c r="E6" s="195">
        <f>((D6/(D6+D7))*(D8+D9))+D6</f>
        <v>-48941.901331640838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484.51</v>
      </c>
      <c r="E7" s="195">
        <f>((D7/(D7+D6))*(D8+D9))+D7</f>
        <v>-10886.338668359167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-17874.47</v>
      </c>
      <c r="E8" s="191">
        <f>SUM(E6:E7)</f>
        <v>-59828.240000000005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-44616.5</v>
      </c>
    </row>
    <row r="10" spans="1:10" ht="15" thickBot="1">
      <c r="C10" s="184" t="s">
        <v>39</v>
      </c>
      <c r="D10" s="205">
        <f>SUM(D6:D9)</f>
        <v>-59828.240000000005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307645.26</v>
      </c>
      <c r="E15" s="195">
        <f>((D15/(D15+D16))*(D17+D18))+D15</f>
        <v>263326.54666128528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60647.42</v>
      </c>
      <c r="E16" s="195">
        <f>((D16/(D16+D15))*(D17+D18))+D16</f>
        <v>51910.683338714742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-10301.14</v>
      </c>
      <c r="E17" s="191">
        <f>SUM(E15:E16)</f>
        <v>315237.23000000004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-42754.31</v>
      </c>
    </row>
    <row r="19" spans="1:6" ht="15" thickBot="1">
      <c r="A19" s="186"/>
      <c r="B19" s="185"/>
      <c r="C19" s="184" t="s">
        <v>42</v>
      </c>
      <c r="D19" s="183">
        <f>SUM(D15:D18)</f>
        <v>315237.23</v>
      </c>
    </row>
    <row r="20" spans="1:6" ht="15" thickTop="1"/>
    <row r="21" spans="1:6">
      <c r="D21" t="s">
        <v>44</v>
      </c>
      <c r="E21" s="180">
        <f>E6+E15</f>
        <v>214384.64532964444</v>
      </c>
      <c r="F21" s="181" t="s">
        <v>40</v>
      </c>
    </row>
    <row r="22" spans="1:6">
      <c r="D22" t="s">
        <v>43</v>
      </c>
      <c r="E22" s="182">
        <f>E7+E16</f>
        <v>41024.344670355575</v>
      </c>
      <c r="F22" s="181" t="s">
        <v>41</v>
      </c>
    </row>
    <row r="23" spans="1:6">
      <c r="E23" s="180">
        <f>SUM(E21:E22)</f>
        <v>255408.99000000002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A17" sqref="A17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2063.33</v>
      </c>
      <c r="E6" s="195">
        <f>((D6/(D6+D7))*(D8+D9))+D6</f>
        <v>-54371.617243173729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-3204.5927568262746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-16665.490000000002</v>
      </c>
      <c r="E8" s="191">
        <f>SUM(E6:E7)</f>
        <v>-57576.210000000006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-43095.66</v>
      </c>
    </row>
    <row r="10" spans="1:10" ht="15" thickBot="1">
      <c r="C10" s="184" t="s">
        <v>39</v>
      </c>
      <c r="D10" s="205">
        <f>SUM(D6:D9)</f>
        <v>-57576.210000000006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312262.74</v>
      </c>
      <c r="E15" s="195">
        <f>((D15/(D15+D16))*(D17+D18))+D15</f>
        <v>276348.54847448104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60292.18</v>
      </c>
      <c r="E16" s="195">
        <f>((D16/(D16+D15))*(D17+D18))+D16</f>
        <v>53357.811525518977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-10348.09</v>
      </c>
      <c r="E17" s="191">
        <f>SUM(E15:E16)</f>
        <v>329706.36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-32500.47</v>
      </c>
    </row>
    <row r="19" spans="1:6" ht="15" thickBot="1">
      <c r="A19" s="186"/>
      <c r="B19" s="185"/>
      <c r="C19" s="184" t="s">
        <v>42</v>
      </c>
      <c r="D19" s="183">
        <f>SUM(D15:D18)</f>
        <v>329706.36</v>
      </c>
    </row>
    <row r="20" spans="1:6" ht="15" thickTop="1"/>
    <row r="21" spans="1:6">
      <c r="D21" t="s">
        <v>44</v>
      </c>
      <c r="E21" s="180">
        <f>E6+E15</f>
        <v>221976.9312313073</v>
      </c>
      <c r="F21" s="181" t="s">
        <v>40</v>
      </c>
    </row>
    <row r="22" spans="1:6">
      <c r="D22" t="s">
        <v>43</v>
      </c>
      <c r="E22" s="182">
        <f>E7+E16</f>
        <v>50153.218768692699</v>
      </c>
      <c r="F22" s="181" t="s">
        <v>41</v>
      </c>
    </row>
    <row r="23" spans="1:6">
      <c r="E23" s="180">
        <f>SUM(E21:E22)</f>
        <v>272130.15000000002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2582.96</v>
      </c>
      <c r="E6" s="195">
        <f>((D6/(D6+D7))*(D8+D9))+D6</f>
        <v>-65230.786188045058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813.46</v>
      </c>
      <c r="E7" s="195">
        <f>((D7/(D7+D6))*(D8+D9))+D7</f>
        <v>-20543.343811954939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-16667.400000000001</v>
      </c>
      <c r="E8" s="191">
        <f>SUM(E6:E7)</f>
        <v>-85774.13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-72503.149999999994</v>
      </c>
    </row>
    <row r="10" spans="1:10" ht="15" thickBot="1">
      <c r="C10" s="184" t="s">
        <v>39</v>
      </c>
      <c r="D10" s="205">
        <f>SUM(D6:D9)</f>
        <v>-85774.12999999999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312286.53999999998</v>
      </c>
      <c r="E15" s="195">
        <f>((D15/(D15+D16))*(D17+D18))+D15</f>
        <v>274456.34912880679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60369.39</v>
      </c>
      <c r="E16" s="195">
        <f>((D16/(D16+D15))*(D17+D18))+D16</f>
        <v>53056.280871193165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-9706.11</v>
      </c>
      <c r="E17" s="191">
        <f>SUM(E15:E16)</f>
        <v>327512.62999999995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-35437.19</v>
      </c>
    </row>
    <row r="19" spans="1:6" ht="15" thickBot="1">
      <c r="A19" s="186"/>
      <c r="B19" s="185"/>
      <c r="C19" s="184" t="s">
        <v>42</v>
      </c>
      <c r="D19" s="183">
        <f>SUM(D15:D18)</f>
        <v>327512.63</v>
      </c>
    </row>
    <row r="20" spans="1:6" ht="15" thickTop="1"/>
    <row r="21" spans="1:6">
      <c r="D21" t="s">
        <v>44</v>
      </c>
      <c r="E21" s="180">
        <f>E6+E15</f>
        <v>209225.56294076174</v>
      </c>
      <c r="F21" s="181" t="s">
        <v>40</v>
      </c>
    </row>
    <row r="22" spans="1:6">
      <c r="D22" t="s">
        <v>43</v>
      </c>
      <c r="E22" s="182">
        <f>E7+E16</f>
        <v>32512.937059238226</v>
      </c>
      <c r="F22" s="181" t="s">
        <v>41</v>
      </c>
    </row>
    <row r="23" spans="1:6">
      <c r="E23" s="180">
        <f>SUM(E21:E22)</f>
        <v>241738.49999999997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A19" sqref="A19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09" t="s">
        <v>38</v>
      </c>
      <c r="B1" s="208"/>
      <c r="C1" s="208"/>
    </row>
    <row r="2" spans="1:10" ht="15" thickTop="1">
      <c r="B2" s="207"/>
    </row>
    <row r="3" spans="1:10" ht="18" thickBot="1">
      <c r="A3" s="204" t="s">
        <v>14</v>
      </c>
      <c r="B3" s="206"/>
      <c r="C3" s="204"/>
    </row>
    <row r="4" spans="1:10" ht="15" thickTop="1">
      <c r="A4" s="202" t="s">
        <v>15</v>
      </c>
      <c r="B4" s="201" t="s">
        <v>15</v>
      </c>
      <c r="C4" s="200" t="s">
        <v>15</v>
      </c>
      <c r="D4" s="188" t="s">
        <v>16</v>
      </c>
    </row>
    <row r="5" spans="1:10">
      <c r="A5" s="199" t="s">
        <v>17</v>
      </c>
      <c r="B5" s="198" t="s">
        <v>18</v>
      </c>
      <c r="C5" s="197" t="s">
        <v>15</v>
      </c>
      <c r="D5" s="196" t="s">
        <v>19</v>
      </c>
    </row>
    <row r="6" spans="1:10">
      <c r="A6" s="188" t="s">
        <v>24</v>
      </c>
      <c r="B6" s="193" t="s">
        <v>25</v>
      </c>
      <c r="C6" s="188" t="s">
        <v>26</v>
      </c>
      <c r="D6" s="192">
        <v>2063.33</v>
      </c>
      <c r="E6" s="195">
        <f>((D6/(D6+D7))*(D8+D9))+D6</f>
        <v>-82947.208853927325</v>
      </c>
      <c r="F6" s="194">
        <v>1</v>
      </c>
    </row>
    <row r="7" spans="1:10">
      <c r="A7" s="189"/>
      <c r="B7" s="193" t="s">
        <v>27</v>
      </c>
      <c r="C7" s="188" t="s">
        <v>28</v>
      </c>
      <c r="D7" s="192">
        <v>121.61</v>
      </c>
      <c r="E7" s="195">
        <f>((D7/(D7+D6))*(D8+D9))+D7</f>
        <v>-4888.8011460726611</v>
      </c>
      <c r="F7" s="194">
        <v>2</v>
      </c>
    </row>
    <row r="8" spans="1:10" ht="15" thickBot="1">
      <c r="A8" s="189"/>
      <c r="B8" s="193" t="s">
        <v>29</v>
      </c>
      <c r="C8" s="188" t="s">
        <v>30</v>
      </c>
      <c r="D8" s="192">
        <v>-16669.27</v>
      </c>
      <c r="E8" s="191">
        <f>SUM(E6:E7)</f>
        <v>-87836.00999999998</v>
      </c>
      <c r="F8" s="190" t="s">
        <v>39</v>
      </c>
    </row>
    <row r="9" spans="1:10" ht="15" thickTop="1">
      <c r="A9" s="189"/>
      <c r="B9" s="188" t="s">
        <v>31</v>
      </c>
      <c r="C9" s="188" t="s">
        <v>32</v>
      </c>
      <c r="D9" s="187">
        <v>-73351.679999999993</v>
      </c>
    </row>
    <row r="10" spans="1:10" ht="15" thickBot="1">
      <c r="C10" s="184" t="s">
        <v>39</v>
      </c>
      <c r="D10" s="205">
        <f>SUM(D6:D9)</f>
        <v>-87836.01</v>
      </c>
    </row>
    <row r="11" spans="1:10" ht="15" thickTop="1"/>
    <row r="12" spans="1:10" ht="18" thickBot="1">
      <c r="A12" s="204" t="s">
        <v>33</v>
      </c>
      <c r="B12" s="204"/>
      <c r="C12" s="203"/>
    </row>
    <row r="13" spans="1:10" ht="15" thickTop="1">
      <c r="A13" s="202" t="s">
        <v>15</v>
      </c>
      <c r="B13" s="201" t="s">
        <v>15</v>
      </c>
      <c r="C13" s="200" t="s">
        <v>15</v>
      </c>
      <c r="D13" s="188" t="s">
        <v>16</v>
      </c>
    </row>
    <row r="14" spans="1:10">
      <c r="A14" s="199" t="s">
        <v>17</v>
      </c>
      <c r="B14" s="198" t="s">
        <v>18</v>
      </c>
      <c r="C14" s="197" t="s">
        <v>15</v>
      </c>
      <c r="D14" s="196" t="s">
        <v>19</v>
      </c>
    </row>
    <row r="15" spans="1:10">
      <c r="A15" s="188" t="s">
        <v>24</v>
      </c>
      <c r="B15" s="193" t="s">
        <v>25</v>
      </c>
      <c r="C15" s="188" t="s">
        <v>26</v>
      </c>
      <c r="D15" s="192">
        <v>311124.45</v>
      </c>
      <c r="E15" s="195">
        <f>((D15/(D15+D16))*(D17+D18))+D15</f>
        <v>263999.3145602491</v>
      </c>
      <c r="F15" s="194">
        <v>1</v>
      </c>
      <c r="H15" s="180"/>
      <c r="I15" s="180"/>
      <c r="J15" s="180">
        <f>H15-I15</f>
        <v>0</v>
      </c>
    </row>
    <row r="16" spans="1:10">
      <c r="A16" s="189"/>
      <c r="B16" s="193" t="s">
        <v>27</v>
      </c>
      <c r="C16" s="188" t="s">
        <v>28</v>
      </c>
      <c r="D16" s="192">
        <v>59606.879999999997</v>
      </c>
      <c r="E16" s="195">
        <f>((D16/(D16+D15))*(D17+D18))+D16</f>
        <v>50578.395439750937</v>
      </c>
      <c r="F16" s="194">
        <v>2</v>
      </c>
    </row>
    <row r="17" spans="1:6" ht="15" thickBot="1">
      <c r="A17" s="189"/>
      <c r="B17" s="193" t="s">
        <v>29</v>
      </c>
      <c r="C17" s="188" t="s">
        <v>30</v>
      </c>
      <c r="D17" s="192">
        <v>-9564.33</v>
      </c>
      <c r="E17" s="191">
        <f>SUM(E15:E16)</f>
        <v>314577.71000000002</v>
      </c>
      <c r="F17" s="190" t="s">
        <v>42</v>
      </c>
    </row>
    <row r="18" spans="1:6" ht="15" thickTop="1">
      <c r="A18" s="189"/>
      <c r="B18" s="188" t="s">
        <v>31</v>
      </c>
      <c r="C18" s="188" t="s">
        <v>32</v>
      </c>
      <c r="D18" s="187">
        <v>-46589.29</v>
      </c>
    </row>
    <row r="19" spans="1:6" ht="15" thickBot="1">
      <c r="A19" s="186"/>
      <c r="B19" s="185"/>
      <c r="C19" s="184" t="s">
        <v>42</v>
      </c>
      <c r="D19" s="183">
        <f>SUM(D15:D18)</f>
        <v>314577.71000000002</v>
      </c>
    </row>
    <row r="20" spans="1:6" ht="15" thickTop="1"/>
    <row r="21" spans="1:6">
      <c r="D21" t="s">
        <v>44</v>
      </c>
      <c r="E21" s="180">
        <f>E6+E15</f>
        <v>181052.10570632177</v>
      </c>
      <c r="F21" s="181" t="s">
        <v>40</v>
      </c>
    </row>
    <row r="22" spans="1:6">
      <c r="D22" t="s">
        <v>43</v>
      </c>
      <c r="E22" s="182">
        <f>E7+E16</f>
        <v>45689.594293678274</v>
      </c>
      <c r="F22" s="181" t="s">
        <v>41</v>
      </c>
    </row>
    <row r="23" spans="1:6">
      <c r="E23" s="180">
        <f>SUM(E21:E22)</f>
        <v>226741.70000000004</v>
      </c>
    </row>
    <row r="25" spans="1:6">
      <c r="E25" s="179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3301A0-90EC-4B9D-BBE5-3E548C57BEC6}"/>
</file>

<file path=customXml/itemProps2.xml><?xml version="1.0" encoding="utf-8"?>
<ds:datastoreItem xmlns:ds="http://schemas.openxmlformats.org/officeDocument/2006/customXml" ds:itemID="{64DBEFE6-CECA-4F92-B211-3C83BEC54056}"/>
</file>

<file path=customXml/itemProps3.xml><?xml version="1.0" encoding="utf-8"?>
<ds:datastoreItem xmlns:ds="http://schemas.openxmlformats.org/officeDocument/2006/customXml" ds:itemID="{8A4305D5-F916-4032-9C95-890BA59104B7}"/>
</file>

<file path=customXml/itemProps4.xml><?xml version="1.0" encoding="utf-8"?>
<ds:datastoreItem xmlns:ds="http://schemas.openxmlformats.org/officeDocument/2006/customXml" ds:itemID="{7F29D6D0-19F8-4EB8-BF26-0D857E48D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2020 PO </vt:lpstr>
      <vt:lpstr>Jan.20</vt:lpstr>
      <vt:lpstr>Feb.20</vt:lpstr>
      <vt:lpstr>Mar.20</vt:lpstr>
      <vt:lpstr>Apr.20</vt:lpstr>
      <vt:lpstr>May.20</vt:lpstr>
      <vt:lpstr>Jun.20</vt:lpstr>
      <vt:lpstr>Jul.20</vt:lpstr>
      <vt:lpstr>Aug.20</vt:lpstr>
      <vt:lpstr>Sep.20</vt:lpstr>
      <vt:lpstr>Oct.20</vt:lpstr>
      <vt:lpstr>Nov.20</vt:lpstr>
      <vt:lpstr>Dec.20</vt:lpstr>
      <vt:lpstr>Apr.20!SAPPO_AR_Post_Conversion</vt:lpstr>
      <vt:lpstr>Aug.20!SAPPO_AR_Post_Conversion</vt:lpstr>
      <vt:lpstr>Dec.20!SAPPO_AR_Post_Conversion</vt:lpstr>
      <vt:lpstr>Feb.20!SAPPO_AR_Post_Conversion</vt:lpstr>
      <vt:lpstr>Jul.20!SAPPO_AR_Post_Conversion</vt:lpstr>
      <vt:lpstr>Jun.20!SAPPO_AR_Post_Conversion</vt:lpstr>
      <vt:lpstr>Mar.20!SAPPO_AR_Post_Conversion</vt:lpstr>
      <vt:lpstr>May.20!SAPPO_AR_Post_Conversion</vt:lpstr>
      <vt:lpstr>Nov.20!SAPPO_AR_Post_Conversion</vt:lpstr>
      <vt:lpstr>Oct.20!SAPPO_AR_Post_Conversion</vt:lpstr>
      <vt:lpstr>Sep.20!SAPPO_AR_Post_Conversion</vt:lpstr>
      <vt:lpstr>SAPPO_AR_Post_Conversion</vt:lpstr>
      <vt:lpstr>Apr.20!SAPPO_AR_Pre_Conversion</vt:lpstr>
      <vt:lpstr>Aug.20!SAPPO_AR_Pre_Conversion</vt:lpstr>
      <vt:lpstr>Dec.20!SAPPO_AR_Pre_Conversion</vt:lpstr>
      <vt:lpstr>Feb.20!SAPPO_AR_Pre_Conversion</vt:lpstr>
      <vt:lpstr>Jul.20!SAPPO_AR_Pre_Conversion</vt:lpstr>
      <vt:lpstr>Jun.20!SAPPO_AR_Pre_Conversion</vt:lpstr>
      <vt:lpstr>Mar.20!SAPPO_AR_Pre_Conversion</vt:lpstr>
      <vt:lpstr>May.20!SAPPO_AR_Pre_Conversion</vt:lpstr>
      <vt:lpstr>Nov.20!SAPPO_AR_Pre_Conversion</vt:lpstr>
      <vt:lpstr>Oct.20!SAPPO_AR_Pre_Conversion</vt:lpstr>
      <vt:lpstr>Sep.20!SAPPO_AR_Pre_Conversion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dcterms:created xsi:type="dcterms:W3CDTF">2017-08-10T16:46:00Z</dcterms:created>
  <dcterms:modified xsi:type="dcterms:W3CDTF">2021-03-23T16:32:49Z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