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1\4. April 2021\"/>
    </mc:Choice>
  </mc:AlternateContent>
  <bookViews>
    <workbookView xWindow="90" yWindow="210" windowWidth="15165" windowHeight="8385"/>
  </bookViews>
  <sheets>
    <sheet name="191" sheetId="2" r:id="rId1"/>
  </sheets>
  <calcPr calcId="162913" iterate="1" calcOnSave="0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<sst xmlns="http://schemas.openxmlformats.org/spreadsheetml/2006/main" count="78" uniqueCount="34">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</sst>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55" activePane="bottomLeft" state="frozen"/>
      <selection pane="bottomLeft" activeCell="D81" sqref="D81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5703125" style="4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2021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44285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1115087.8900000001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-292900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993.36</v>
      </c>
      <c r="E16" s="15"/>
      <c r="F16" s="16"/>
    </row>
    <row r="17" spans="1:12" x14ac:dyDescent="0.2">
      <c r="A17" s="6"/>
      <c r="B17" s="6" t="s">
        <v>6</v>
      </c>
      <c r="C17" s="6"/>
      <c r="D17" s="19">
        <v>-1160.51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-293067.15000000002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822020.74000000011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9328458.0299999993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-2339882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18028.060000000001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31371.25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-2290482.69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7037975.3399999999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55155571.630000018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-2832118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136082.64000000001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-2696035.36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52459536.270000018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-8913946.4899999946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-5199576.96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-5199576.96</v>
      </c>
      <c r="E55" s="15"/>
    </row>
    <row r="56" spans="1:9" x14ac:dyDescent="0.2">
      <c r="A56" s="6"/>
      <c r="B56" s="6" t="s">
        <v>8</v>
      </c>
      <c r="C56" s="6"/>
      <c r="D56" s="35">
        <f>+D55+D50</f>
        <v>-14113523.449999996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-1910895.9800000004</v>
      </c>
      <c r="E59" s="15"/>
    </row>
    <row r="60" spans="1:9" s="26" customFormat="1" x14ac:dyDescent="0.2">
      <c r="A60" s="30"/>
      <c r="B60" s="6" t="s">
        <v>3</v>
      </c>
      <c r="C60" s="30"/>
      <c r="D60" s="19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2270124.1800000002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2270124.1800000002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359228.19999999972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220637.44999999995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-25067.91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-25067.91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195569.53999999995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30945.769999999928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-5072.46</v>
      </c>
      <c r="E79" s="15"/>
    </row>
    <row r="80" spans="1:6" x14ac:dyDescent="0.2">
      <c r="A80" s="6"/>
      <c r="B80" s="6" t="s">
        <v>7</v>
      </c>
      <c r="C80" s="6"/>
      <c r="D80" s="34">
        <f>SUM(D78:D79)</f>
        <v>-5072.46</v>
      </c>
      <c r="E80" s="15"/>
    </row>
    <row r="81" spans="1:7" x14ac:dyDescent="0.2">
      <c r="A81" s="6"/>
      <c r="B81" s="6" t="s">
        <v>8</v>
      </c>
      <c r="C81" s="6"/>
      <c r="D81" s="35">
        <f>+D80+D77</f>
        <v>25873.309999999929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55025858.300000034</v>
      </c>
      <c r="E84" s="15"/>
      <c r="F84" s="44">
        <f>SUM(D12,D22,D32,D50,D59,D70,D77)</f>
        <v>-129713.32999999527</v>
      </c>
      <c r="G84" s="45">
        <f>+F84-D84</f>
        <v>-55155571.630000032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-8239178.3500000006</v>
      </c>
      <c r="E85" s="15"/>
      <c r="F85" s="47">
        <f>SUM(D18+D28+D37+D55+D66+D73+D80)</f>
        <v>-5543142.9899999993</v>
      </c>
      <c r="G85" s="45">
        <f t="shared" ref="G85:G88" si="0">+F85-D85</f>
        <v>2696035.3600000013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46786679.950000025</v>
      </c>
      <c r="E86" s="15"/>
      <c r="F86" s="44">
        <f>SUM(F84:F85)</f>
        <v>-5672856.3199999947</v>
      </c>
      <c r="G86" s="45">
        <f t="shared" si="0"/>
        <v>-52459536.270000018</v>
      </c>
    </row>
    <row r="87" spans="1:7" ht="12" thickTop="1" x14ac:dyDescent="0.2">
      <c r="A87" s="6" t="s">
        <v>17</v>
      </c>
      <c r="B87" s="6"/>
      <c r="C87" s="6"/>
      <c r="D87" s="49">
        <f>+D19+D29+D38+D47</f>
        <v>60319532.350000016</v>
      </c>
      <c r="E87" s="15"/>
      <c r="F87" s="49">
        <f>+D19+D29+D38</f>
        <v>7859996.0800000001</v>
      </c>
      <c r="G87" s="45">
        <f t="shared" si="0"/>
        <v>-52459536.270000018</v>
      </c>
    </row>
    <row r="88" spans="1:7" ht="12" thickBot="1" x14ac:dyDescent="0.25">
      <c r="A88" s="6" t="s">
        <v>18</v>
      </c>
      <c r="B88" s="6"/>
      <c r="C88" s="6"/>
      <c r="D88" s="50">
        <f>+D81+D74+D67+D56</f>
        <v>-13532852.399999997</v>
      </c>
      <c r="E88" s="15"/>
      <c r="F88" s="44">
        <f>+F86-F87</f>
        <v>-13532852.399999995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44F7E274F78D43A0C54C6E36BA179C" ma:contentTypeVersion="52" ma:contentTypeDescription="" ma:contentTypeScope="" ma:versionID="b569ad161a167ef22ec0843ce5031c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2020-09-29T07:00:00+00:00</OpenedDate>
    <SignificantOrder xmlns="dc463f71-b30c-4ab2-9473-d307f9d35888">false</SignificantOrder>
    <Date1 xmlns="dc463f71-b30c-4ab2-9473-d307f9d35888">2021-11-17T08:00:00+00:00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200832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74EEDD5-A76F-4B6B-9EEF-7672C5B977EF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DFD92B67-5A2B-4A94-BC94-5ECA22A0137B}"/>
</file>

<file path=customXml/itemProps3.xml><?xml version="1.0" encoding="utf-8"?>
<ds:datastoreItem xmlns:ds="http://schemas.openxmlformats.org/officeDocument/2006/customXml" ds:itemID="{3AA00CD7-189C-43FB-9F9B-DBB1AE45FB1D}"/>
</file>

<file path=customXml/itemProps4.xml><?xml version="1.0" encoding="utf-8"?>
<ds:datastoreItem xmlns:ds="http://schemas.openxmlformats.org/officeDocument/2006/customXml" ds:itemID="{078DB047-AE34-4CF8-AFE5-95F0D49AE445}"/>
</file>

<file path=customXml/itemProps5.xml><?xml version="1.0" encoding="utf-8"?>
<ds:datastoreItem xmlns:ds="http://schemas.openxmlformats.org/officeDocument/2006/customXml" ds:itemID="{DA47EEAA-E39D-4186-AAB0-583EC6BF31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2021-04-06T21:40:50Z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0x0101006E56B4D1795A2E4DB2F0B01679ED314A00F844F7E274F78D43A0C54C6E36BA179C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