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5"/>
  </bookViews>
  <sheets>
    <sheet name="Hydro Plants" sheetId="1" r:id="rId1"/>
    <sheet name="Wind Plants" sheetId="2" r:id="rId2"/>
  </sheets>
  <definedNames>
    <definedName name="_xlnm.Print_Area" localSheetId="0">'Hydro Plants'!$B$2:$L$53</definedName>
    <definedName name="_xlnm.Print_Area" localSheetId="1">'Wind Plants'!$B$2:$K$29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2" l="1"/>
  <c r="K21" i="2"/>
  <c r="K20" i="2"/>
  <c r="K19" i="2"/>
  <c r="K18" i="2"/>
  <c r="K17" i="2"/>
  <c r="K16" i="2"/>
  <c r="K15" i="2"/>
  <c r="K14" i="2"/>
  <c r="K13" i="2"/>
  <c r="K12" i="2"/>
  <c r="K11" i="2"/>
  <c r="K10" i="2"/>
  <c r="C29" i="2"/>
  <c r="C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C48" i="1" l="1"/>
  <c r="C39" i="1"/>
  <c r="C37" i="1"/>
  <c r="C36" i="1"/>
  <c r="C25" i="1"/>
  <c r="C23" i="1"/>
  <c r="C10" i="1"/>
  <c r="C53" i="1" l="1"/>
</calcChain>
</file>

<file path=xl/sharedStrings.xml><?xml version="1.0" encoding="utf-8"?>
<sst xmlns="http://schemas.openxmlformats.org/spreadsheetml/2006/main" count="318" uniqueCount="146">
  <si>
    <t>PACIFICORP HYDRO PLANTS</t>
  </si>
  <si>
    <t>Plant</t>
  </si>
  <si>
    <t>Nameplate Rating
(MW)</t>
  </si>
  <si>
    <t>Year Installed</t>
  </si>
  <si>
    <t>FERC License Number</t>
  </si>
  <si>
    <t>License Expiration Date</t>
  </si>
  <si>
    <t>Energy Source</t>
  </si>
  <si>
    <t>State</t>
  </si>
  <si>
    <t>Location</t>
  </si>
  <si>
    <t>2013 Stipulated Depreciation End Year</t>
  </si>
  <si>
    <t>New Proposed Plant Depreciation End Year</t>
  </si>
  <si>
    <t>Asset Life Extension/ (Reduction) (years)</t>
  </si>
  <si>
    <t>Ashton</t>
  </si>
  <si>
    <t>Henry's Fork Snake River</t>
  </si>
  <si>
    <t>Idaho</t>
  </si>
  <si>
    <t>Ashton, ID</t>
  </si>
  <si>
    <t>Bend</t>
  </si>
  <si>
    <t>Unlicensed</t>
  </si>
  <si>
    <t>Deschutes River</t>
  </si>
  <si>
    <t>Oregon</t>
  </si>
  <si>
    <t>Bend, OR</t>
  </si>
  <si>
    <t>Big Fork</t>
  </si>
  <si>
    <t>Swan River</t>
  </si>
  <si>
    <t>Montana</t>
  </si>
  <si>
    <t>Big Fork, MT</t>
  </si>
  <si>
    <t>Clearwater No.1</t>
  </si>
  <si>
    <t>Clearwater River</t>
  </si>
  <si>
    <t>Toketee Falls, OR</t>
  </si>
  <si>
    <t>Clearwater No.2</t>
  </si>
  <si>
    <t>COPCO No.1</t>
  </si>
  <si>
    <t>Klamath River</t>
  </si>
  <si>
    <t>California</t>
  </si>
  <si>
    <t>Hombrook, CA</t>
  </si>
  <si>
    <t>COPCO No.2</t>
  </si>
  <si>
    <t>Cutler</t>
  </si>
  <si>
    <t>Bear River</t>
  </si>
  <si>
    <t>Utah</t>
  </si>
  <si>
    <t>Logan, ID</t>
  </si>
  <si>
    <t>Eagle Point</t>
  </si>
  <si>
    <t>South Fork Big Butte Creek</t>
  </si>
  <si>
    <t>Shady Cove, OR</t>
  </si>
  <si>
    <t>East Side</t>
  </si>
  <si>
    <t>Link River</t>
  </si>
  <si>
    <t>Klamath Falls, OR</t>
  </si>
  <si>
    <t>Fall Creek</t>
  </si>
  <si>
    <t>Fish Creek</t>
  </si>
  <si>
    <t>Grace</t>
  </si>
  <si>
    <t>Grace, ID</t>
  </si>
  <si>
    <t>Granite</t>
  </si>
  <si>
    <t>Big Cottonwood Creek</t>
  </si>
  <si>
    <t>Salt Lake City, UT</t>
  </si>
  <si>
    <t>Gunlock</t>
  </si>
  <si>
    <t>Exempt</t>
  </si>
  <si>
    <t>Santa Clara River</t>
  </si>
  <si>
    <t>St. George, UT</t>
  </si>
  <si>
    <t>Iron Gate</t>
  </si>
  <si>
    <t>J. C. Boyle</t>
  </si>
  <si>
    <t>Keno, OR</t>
  </si>
  <si>
    <t>Keno Regulating Dam</t>
  </si>
  <si>
    <t>Klamath Lake Reservoir</t>
  </si>
  <si>
    <t>Last Chance</t>
  </si>
  <si>
    <t>Last Chance Canal</t>
  </si>
  <si>
    <t>Lemolo No.1</t>
  </si>
  <si>
    <t>North Umpqua River</t>
  </si>
  <si>
    <t>Lemolo No.2</t>
  </si>
  <si>
    <t>Lifton Pump Station</t>
  </si>
  <si>
    <t>St. Charles, ID</t>
  </si>
  <si>
    <t>Merwin</t>
  </si>
  <si>
    <t>North Fork Lewis River</t>
  </si>
  <si>
    <t>Washington</t>
  </si>
  <si>
    <t>Areil, WA</t>
  </si>
  <si>
    <t>Oneida</t>
  </si>
  <si>
    <t>Preston, ID</t>
  </si>
  <si>
    <t>Paris</t>
  </si>
  <si>
    <t>Paris Creek</t>
  </si>
  <si>
    <t>Pioneer</t>
  </si>
  <si>
    <t>Ogden River</t>
  </si>
  <si>
    <t>Ogden, UT</t>
  </si>
  <si>
    <t>Prospect No.1</t>
  </si>
  <si>
    <t>North Fork Rogue River</t>
  </si>
  <si>
    <t>Prospect, OR</t>
  </si>
  <si>
    <t>Prospect No.2</t>
  </si>
  <si>
    <t>Prospect No.3</t>
  </si>
  <si>
    <t>Prospect No.4</t>
  </si>
  <si>
    <t>South Fork Rogue River</t>
  </si>
  <si>
    <t>Santa Clara</t>
  </si>
  <si>
    <t>Slide Creek</t>
  </si>
  <si>
    <t>Soda</t>
  </si>
  <si>
    <t>Soda, ID</t>
  </si>
  <si>
    <t>Soda Springs</t>
  </si>
  <si>
    <t>Stairs</t>
  </si>
  <si>
    <t xml:space="preserve"> Big Cottonwood Creek</t>
  </si>
  <si>
    <t>Swift</t>
  </si>
  <si>
    <t>Cougar, WA</t>
  </si>
  <si>
    <t>Toketee</t>
  </si>
  <si>
    <t>Veyo</t>
  </si>
  <si>
    <t>Viva Naughton</t>
  </si>
  <si>
    <t>Ham's Fork River</t>
  </si>
  <si>
    <t>Wyoming</t>
  </si>
  <si>
    <t>Kemmerer, WY</t>
  </si>
  <si>
    <t>Wallowa Falls</t>
  </si>
  <si>
    <t>East Fork Wallowa River</t>
  </si>
  <si>
    <t>Joseph, OR</t>
  </si>
  <si>
    <t>Weber</t>
  </si>
  <si>
    <t>Weber River</t>
  </si>
  <si>
    <t>West Side</t>
  </si>
  <si>
    <t>Yale</t>
  </si>
  <si>
    <t>Total Capacity</t>
  </si>
  <si>
    <t>-</t>
  </si>
  <si>
    <t>Wind Project</t>
  </si>
  <si>
    <r>
      <rPr>
        <sz val="9"/>
        <rFont val="Calibri"/>
        <family val="2"/>
        <scheme val="minor"/>
      </rPr>
      <t>Location</t>
    </r>
  </si>
  <si>
    <r>
      <rPr>
        <sz val="9"/>
        <rFont val="Calibri"/>
        <family val="2"/>
        <scheme val="minor"/>
      </rPr>
      <t>Commercial Start
Date</t>
    </r>
  </si>
  <si>
    <r>
      <rPr>
        <sz val="9"/>
        <rFont val="Calibri"/>
        <family val="2"/>
        <scheme val="minor"/>
      </rPr>
      <t>Years in
Operation</t>
    </r>
  </si>
  <si>
    <t>Dunlap I</t>
  </si>
  <si>
    <t>Medicine Bow, WY</t>
  </si>
  <si>
    <t>Foote Creek</t>
  </si>
  <si>
    <t>Arlington, WY</t>
  </si>
  <si>
    <t>Glenrock I</t>
  </si>
  <si>
    <t>Glenrock, WY</t>
  </si>
  <si>
    <t>Glenrock III</t>
  </si>
  <si>
    <t>Goodnoe Hills</t>
  </si>
  <si>
    <t>Goldendale, WA</t>
  </si>
  <si>
    <t>High Plains</t>
  </si>
  <si>
    <t>McFadden, WY</t>
  </si>
  <si>
    <t>Leaning Juniper</t>
  </si>
  <si>
    <t>Arlington, OR</t>
  </si>
  <si>
    <t>Marengo I</t>
  </si>
  <si>
    <t>Dayton, WA</t>
  </si>
  <si>
    <t>Marengo II</t>
  </si>
  <si>
    <t>McFadden Ridge</t>
  </si>
  <si>
    <t>Rolling Hills</t>
  </si>
  <si>
    <t>Seven Mile Hill I</t>
  </si>
  <si>
    <t>Seven Mile Hill II</t>
  </si>
  <si>
    <t>New Wind Resources</t>
  </si>
  <si>
    <t>TB Flats I&amp;II</t>
  </si>
  <si>
    <t>Cedar Springs</t>
  </si>
  <si>
    <t>Ekola Flats</t>
  </si>
  <si>
    <t>PACIFICORP WIND PLANTS</t>
  </si>
  <si>
    <t>Proposed Retirement Year</t>
  </si>
  <si>
    <t>Existing Wind Resources</t>
  </si>
  <si>
    <t>Asset Life Extension (years)</t>
  </si>
  <si>
    <t>Planned Repowering Year</t>
  </si>
  <si>
    <t>Page 1 of 2</t>
  </si>
  <si>
    <t>Page 2 of 2</t>
  </si>
  <si>
    <t>Existing and Proposed Depreciable Lives for Renewable Resources</t>
  </si>
  <si>
    <t>Calfornia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</si>
</sst>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_);[Red]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u/>
      <sz val="12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" fontId="2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Fill="1" applyAlignment="1">
      <alignment vertical="center"/>
    </xf>
    <xf numFmtId="0" fontId="8" fillId="0" borderId="0" xfId="2" applyFont="1" applyAlignment="1">
      <alignment horizontal="center" vertical="center"/>
    </xf>
    <xf numFmtId="37" fontId="8" fillId="0" borderId="1" xfId="3" applyNumberFormat="1" applyFont="1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3" fillId="0" borderId="1" xfId="2" applyFont="1" applyBorder="1" applyAlignment="1">
      <alignment vertical="center" wrapText="1"/>
    </xf>
    <xf numFmtId="2" fontId="3" fillId="0" borderId="1" xfId="2" applyNumberFormat="1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14" fontId="3" fillId="0" borderId="1" xfId="2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/>
    </xf>
    <xf numFmtId="0" fontId="3" fillId="0" borderId="1" xfId="3" applyNumberFormat="1" applyFont="1" applyFill="1" applyBorder="1" applyAlignment="1">
      <alignment horizontal="center" vertical="center"/>
    </xf>
    <xf numFmtId="37" fontId="3" fillId="0" borderId="1" xfId="3" applyNumberFormat="1" applyFont="1" applyFill="1" applyBorder="1" applyAlignment="1">
      <alignment horizontal="center" vertical="center"/>
    </xf>
    <xf numFmtId="0" fontId="3" fillId="0" borderId="1" xfId="2" applyFont="1" applyBorder="1" applyAlignment="1">
      <alignment vertical="center"/>
    </xf>
    <xf numFmtId="14" fontId="3" fillId="0" borderId="1" xfId="2" applyNumberFormat="1" applyFont="1" applyFill="1" applyBorder="1" applyAlignment="1">
      <alignment horizontal="center" vertical="center" wrapText="1"/>
    </xf>
    <xf numFmtId="0" fontId="9" fillId="0" borderId="0" xfId="2" applyFont="1" applyAlignment="1">
      <alignment horizontal="left" vertical="center"/>
    </xf>
    <xf numFmtId="2" fontId="9" fillId="0" borderId="0" xfId="2" applyNumberFormat="1" applyFont="1" applyFill="1" applyAlignment="1">
      <alignment horizontal="center" vertical="center"/>
    </xf>
    <xf numFmtId="0" fontId="4" fillId="0" borderId="0" xfId="0" applyFont="1"/>
    <xf numFmtId="0" fontId="3" fillId="0" borderId="0" xfId="2" applyFont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wrapText="1"/>
    </xf>
    <xf numFmtId="164" fontId="9" fillId="0" borderId="0" xfId="1" applyNumberFormat="1" applyFont="1" applyBorder="1" applyAlignment="1">
      <alignment horizontal="center" vertical="center" wrapText="1"/>
    </xf>
    <xf numFmtId="164" fontId="9" fillId="0" borderId="0" xfId="1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4">
    <cellStyle name="Comma" xfId="1" builtinId="3"/>
    <cellStyle name="Comma_Hydro Life Estimates - 5-1-02" xfId="3"/>
    <cellStyle name="Normal" xfId="0" builtinId="0"/>
    <cellStyle name="Normal_Hydro Life Estimates - 5-1-0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54"/>
  <sheetViews>
    <sheetView tabSelected="1" zoomScaleNormal="100" workbookViewId="0">
      <selection activeCell="G20" sqref="G20"/>
    </sheetView>
  </sheetViews>
  <sheetFormatPr defaultRowHeight="15" x14ac:dyDescent="0.25"/>
  <cols>
    <col min="1" max="1" width="9.140625" style="1"/>
    <col min="2" max="2" width="22.28515625" style="1" customWidth="1"/>
    <col min="3" max="3" width="12.85546875" style="1" bestFit="1" customWidth="1"/>
    <col min="4" max="4" width="10.5703125" style="1" bestFit="1" customWidth="1"/>
    <col min="5" max="5" width="9.7109375" style="1" bestFit="1" customWidth="1"/>
    <col min="6" max="6" width="18.140625" style="1" bestFit="1" customWidth="1"/>
    <col min="7" max="7" width="25.28515625" style="1" bestFit="1" customWidth="1"/>
    <col min="8" max="8" width="11.42578125" style="1" bestFit="1" customWidth="1"/>
    <col min="9" max="9" width="16.85546875" style="1" bestFit="1" customWidth="1"/>
    <col min="10" max="12" width="14.5703125" style="1" customWidth="1"/>
    <col min="13" max="16384" width="9.140625" style="1"/>
  </cols>
  <sheetData>
    <row r="2" spans="2:12" ht="15.75" x14ac:dyDescent="0.25">
      <c r="C2" s="18"/>
      <c r="D2" s="19"/>
      <c r="E2" s="20"/>
      <c r="F2" s="18"/>
      <c r="G2" s="15"/>
      <c r="H2" s="16"/>
      <c r="I2" s="20"/>
      <c r="J2" s="15"/>
      <c r="K2" s="15"/>
      <c r="L2" s="15"/>
    </row>
    <row r="3" spans="2:12" ht="15.75" x14ac:dyDescent="0.25">
      <c r="B3" s="1" t="s">
        <v>144</v>
      </c>
      <c r="C3" s="18"/>
      <c r="D3" s="19"/>
      <c r="E3" s="20"/>
      <c r="F3" s="18"/>
      <c r="G3" s="15"/>
      <c r="H3" s="16"/>
      <c r="I3" s="20"/>
      <c r="J3" s="15"/>
      <c r="K3" s="15"/>
      <c r="L3" s="15"/>
    </row>
    <row r="4" spans="2:12" ht="15.75" x14ac:dyDescent="0.25">
      <c r="B4" s="1" t="s">
        <v>142</v>
      </c>
      <c r="C4" s="18"/>
      <c r="D4" s="19"/>
      <c r="E4" s="20"/>
      <c r="F4" s="18"/>
      <c r="G4" s="15"/>
      <c r="H4" s="16"/>
      <c r="I4" s="20"/>
      <c r="J4" s="15"/>
      <c r="K4" s="15"/>
      <c r="L4" s="15"/>
    </row>
    <row r="5" spans="2:12" ht="15.75" x14ac:dyDescent="0.25">
      <c r="C5" s="18"/>
      <c r="D5" s="19"/>
      <c r="E5" s="20"/>
      <c r="F5" s="18"/>
      <c r="G5" s="15"/>
      <c r="H5" s="16"/>
      <c r="I5" s="20"/>
      <c r="J5" s="15"/>
      <c r="K5" s="15"/>
      <c r="L5" s="15"/>
    </row>
    <row r="6" spans="2:12" ht="15.75" x14ac:dyDescent="0.25">
      <c r="B6" s="17" t="s">
        <v>0</v>
      </c>
      <c r="C6" s="18"/>
      <c r="D6" s="19"/>
      <c r="E6" s="20"/>
      <c r="F6" s="18"/>
      <c r="G6" s="15"/>
      <c r="H6" s="16"/>
      <c r="I6" s="20"/>
      <c r="J6" s="15"/>
      <c r="K6" s="15"/>
      <c r="L6" s="15"/>
    </row>
    <row r="7" spans="2:12" ht="15.75" x14ac:dyDescent="0.25">
      <c r="C7" s="18"/>
      <c r="D7" s="19"/>
      <c r="E7" s="20"/>
      <c r="F7" s="18"/>
      <c r="G7" s="15"/>
      <c r="H7" s="16"/>
      <c r="I7" s="20"/>
      <c r="J7" s="15"/>
      <c r="K7" s="15"/>
      <c r="L7" s="15"/>
    </row>
    <row r="8" spans="2:12" ht="48" x14ac:dyDescent="0.25">
      <c r="B8" s="13" t="s">
        <v>1</v>
      </c>
      <c r="C8" s="13" t="s">
        <v>2</v>
      </c>
      <c r="D8" s="13" t="s">
        <v>3</v>
      </c>
      <c r="E8" s="13" t="s">
        <v>4</v>
      </c>
      <c r="F8" s="13" t="s">
        <v>5</v>
      </c>
      <c r="G8" s="13" t="s">
        <v>6</v>
      </c>
      <c r="H8" s="13" t="s">
        <v>7</v>
      </c>
      <c r="I8" s="13" t="s">
        <v>8</v>
      </c>
      <c r="J8" s="13" t="s">
        <v>9</v>
      </c>
      <c r="K8" s="13" t="s">
        <v>10</v>
      </c>
      <c r="L8" s="13" t="s">
        <v>11</v>
      </c>
    </row>
    <row r="9" spans="2:12" x14ac:dyDescent="0.25">
      <c r="B9" s="24" t="s">
        <v>12</v>
      </c>
      <c r="C9" s="25">
        <v>6.85</v>
      </c>
      <c r="D9" s="26">
        <v>1910</v>
      </c>
      <c r="E9" s="26">
        <v>2381</v>
      </c>
      <c r="F9" s="27">
        <v>46752</v>
      </c>
      <c r="G9" s="28" t="s">
        <v>13</v>
      </c>
      <c r="H9" s="29" t="s">
        <v>14</v>
      </c>
      <c r="I9" s="30" t="s">
        <v>15</v>
      </c>
      <c r="J9" s="31">
        <v>2027</v>
      </c>
      <c r="K9" s="31">
        <v>2027</v>
      </c>
      <c r="L9" s="32" t="s">
        <v>108</v>
      </c>
    </row>
    <row r="10" spans="2:12" x14ac:dyDescent="0.25">
      <c r="B10" s="33" t="s">
        <v>16</v>
      </c>
      <c r="C10" s="25">
        <f>0.2+0.35+0.56</f>
        <v>1.1100000000000001</v>
      </c>
      <c r="D10" s="26">
        <v>1913</v>
      </c>
      <c r="E10" s="26"/>
      <c r="F10" s="29" t="s">
        <v>17</v>
      </c>
      <c r="G10" s="28" t="s">
        <v>18</v>
      </c>
      <c r="H10" s="29" t="s">
        <v>19</v>
      </c>
      <c r="I10" s="30" t="s">
        <v>20</v>
      </c>
      <c r="J10" s="31">
        <v>2016</v>
      </c>
      <c r="K10" s="31">
        <v>2030</v>
      </c>
      <c r="L10" s="32">
        <v>14</v>
      </c>
    </row>
    <row r="11" spans="2:12" x14ac:dyDescent="0.25">
      <c r="B11" s="24" t="s">
        <v>21</v>
      </c>
      <c r="C11" s="25">
        <v>4.1500000000000004</v>
      </c>
      <c r="D11" s="26">
        <v>1910</v>
      </c>
      <c r="E11" s="26">
        <v>2652</v>
      </c>
      <c r="F11" s="27">
        <v>56065</v>
      </c>
      <c r="G11" s="28" t="s">
        <v>22</v>
      </c>
      <c r="H11" s="29" t="s">
        <v>23</v>
      </c>
      <c r="I11" s="30" t="s">
        <v>24</v>
      </c>
      <c r="J11" s="31">
        <v>2053</v>
      </c>
      <c r="K11" s="31">
        <v>2053</v>
      </c>
      <c r="L11" s="32" t="s">
        <v>108</v>
      </c>
    </row>
    <row r="12" spans="2:12" x14ac:dyDescent="0.25">
      <c r="B12" s="24" t="s">
        <v>25</v>
      </c>
      <c r="C12" s="25">
        <v>15</v>
      </c>
      <c r="D12" s="26">
        <v>1953</v>
      </c>
      <c r="E12" s="26">
        <v>1927</v>
      </c>
      <c r="F12" s="27">
        <v>50709</v>
      </c>
      <c r="G12" s="28" t="s">
        <v>26</v>
      </c>
      <c r="H12" s="29" t="s">
        <v>19</v>
      </c>
      <c r="I12" s="30" t="s">
        <v>27</v>
      </c>
      <c r="J12" s="31">
        <v>2038</v>
      </c>
      <c r="K12" s="31">
        <v>2038</v>
      </c>
      <c r="L12" s="32" t="s">
        <v>108</v>
      </c>
    </row>
    <row r="13" spans="2:12" x14ac:dyDescent="0.25">
      <c r="B13" s="24" t="s">
        <v>28</v>
      </c>
      <c r="C13" s="25">
        <v>26</v>
      </c>
      <c r="D13" s="26">
        <v>1953</v>
      </c>
      <c r="E13" s="26">
        <v>1927</v>
      </c>
      <c r="F13" s="27">
        <v>50709</v>
      </c>
      <c r="G13" s="28" t="s">
        <v>26</v>
      </c>
      <c r="H13" s="29" t="s">
        <v>19</v>
      </c>
      <c r="I13" s="30" t="s">
        <v>27</v>
      </c>
      <c r="J13" s="31">
        <v>2038</v>
      </c>
      <c r="K13" s="31">
        <v>2038</v>
      </c>
      <c r="L13" s="32" t="s">
        <v>108</v>
      </c>
    </row>
    <row r="14" spans="2:12" x14ac:dyDescent="0.25">
      <c r="B14" s="24" t="s">
        <v>29</v>
      </c>
      <c r="C14" s="25">
        <v>20</v>
      </c>
      <c r="D14" s="26">
        <v>1918</v>
      </c>
      <c r="E14" s="26">
        <v>2082</v>
      </c>
      <c r="F14" s="27">
        <v>38776</v>
      </c>
      <c r="G14" s="28" t="s">
        <v>30</v>
      </c>
      <c r="H14" s="29" t="s">
        <v>31</v>
      </c>
      <c r="I14" s="30" t="s">
        <v>32</v>
      </c>
      <c r="J14" s="31">
        <v>2019</v>
      </c>
      <c r="K14" s="31">
        <v>2019</v>
      </c>
      <c r="L14" s="32" t="s">
        <v>108</v>
      </c>
    </row>
    <row r="15" spans="2:12" x14ac:dyDescent="0.25">
      <c r="B15" s="24" t="s">
        <v>33</v>
      </c>
      <c r="C15" s="25">
        <v>27</v>
      </c>
      <c r="D15" s="26">
        <v>1925</v>
      </c>
      <c r="E15" s="26">
        <v>2082</v>
      </c>
      <c r="F15" s="27">
        <v>38776</v>
      </c>
      <c r="G15" s="28" t="s">
        <v>30</v>
      </c>
      <c r="H15" s="29" t="s">
        <v>31</v>
      </c>
      <c r="I15" s="30" t="s">
        <v>32</v>
      </c>
      <c r="J15" s="31">
        <v>2019</v>
      </c>
      <c r="K15" s="31">
        <v>2019</v>
      </c>
      <c r="L15" s="32" t="s">
        <v>108</v>
      </c>
    </row>
    <row r="16" spans="2:12" x14ac:dyDescent="0.25">
      <c r="B16" s="24" t="s">
        <v>34</v>
      </c>
      <c r="C16" s="25">
        <v>30</v>
      </c>
      <c r="D16" s="26">
        <v>1927</v>
      </c>
      <c r="E16" s="26">
        <v>2420</v>
      </c>
      <c r="F16" s="27">
        <v>45382</v>
      </c>
      <c r="G16" s="28" t="s">
        <v>35</v>
      </c>
      <c r="H16" s="29" t="s">
        <v>36</v>
      </c>
      <c r="I16" s="30" t="s">
        <v>37</v>
      </c>
      <c r="J16" s="31">
        <v>2024</v>
      </c>
      <c r="K16" s="31">
        <v>2064</v>
      </c>
      <c r="L16" s="32">
        <v>40</v>
      </c>
    </row>
    <row r="17" spans="2:12" x14ac:dyDescent="0.25">
      <c r="B17" s="33" t="s">
        <v>38</v>
      </c>
      <c r="C17" s="25">
        <v>2.8130000000000002</v>
      </c>
      <c r="D17" s="26">
        <v>1957</v>
      </c>
      <c r="E17" s="26"/>
      <c r="F17" s="29" t="s">
        <v>17</v>
      </c>
      <c r="G17" s="28" t="s">
        <v>39</v>
      </c>
      <c r="H17" s="29" t="s">
        <v>19</v>
      </c>
      <c r="I17" s="30" t="s">
        <v>40</v>
      </c>
      <c r="J17" s="31">
        <v>2025</v>
      </c>
      <c r="K17" s="31">
        <v>2040</v>
      </c>
      <c r="L17" s="32">
        <v>15</v>
      </c>
    </row>
    <row r="18" spans="2:12" x14ac:dyDescent="0.25">
      <c r="B18" s="24" t="s">
        <v>41</v>
      </c>
      <c r="C18" s="25">
        <v>3.2</v>
      </c>
      <c r="D18" s="26">
        <v>1924</v>
      </c>
      <c r="E18" s="26">
        <v>2082</v>
      </c>
      <c r="F18" s="27">
        <v>38776</v>
      </c>
      <c r="G18" s="28" t="s">
        <v>42</v>
      </c>
      <c r="H18" s="29" t="s">
        <v>19</v>
      </c>
      <c r="I18" s="30" t="s">
        <v>43</v>
      </c>
      <c r="J18" s="31">
        <v>2020</v>
      </c>
      <c r="K18" s="31">
        <v>2020</v>
      </c>
      <c r="L18" s="32" t="s">
        <v>108</v>
      </c>
    </row>
    <row r="19" spans="2:12" x14ac:dyDescent="0.25">
      <c r="B19" s="24" t="s">
        <v>44</v>
      </c>
      <c r="C19" s="25">
        <v>2.2000000000000002</v>
      </c>
      <c r="D19" s="26">
        <v>1903</v>
      </c>
      <c r="E19" s="26">
        <v>2082</v>
      </c>
      <c r="F19" s="27">
        <v>38776</v>
      </c>
      <c r="G19" s="28" t="s">
        <v>44</v>
      </c>
      <c r="H19" s="29" t="s">
        <v>145</v>
      </c>
      <c r="I19" s="30" t="s">
        <v>32</v>
      </c>
      <c r="J19" s="31">
        <v>2020</v>
      </c>
      <c r="K19" s="31">
        <v>2020</v>
      </c>
      <c r="L19" s="32" t="s">
        <v>108</v>
      </c>
    </row>
    <row r="20" spans="2:12" x14ac:dyDescent="0.25">
      <c r="B20" s="24" t="s">
        <v>45</v>
      </c>
      <c r="C20" s="25">
        <v>11</v>
      </c>
      <c r="D20" s="26">
        <v>1952</v>
      </c>
      <c r="E20" s="26">
        <v>1927</v>
      </c>
      <c r="F20" s="27">
        <v>50709</v>
      </c>
      <c r="G20" s="28" t="s">
        <v>45</v>
      </c>
      <c r="H20" s="29" t="s">
        <v>19</v>
      </c>
      <c r="I20" s="30" t="s">
        <v>27</v>
      </c>
      <c r="J20" s="31">
        <v>2038</v>
      </c>
      <c r="K20" s="31">
        <v>2038</v>
      </c>
      <c r="L20" s="32" t="s">
        <v>108</v>
      </c>
    </row>
    <row r="21" spans="2:12" x14ac:dyDescent="0.25">
      <c r="B21" s="24" t="s">
        <v>46</v>
      </c>
      <c r="C21" s="25">
        <v>33</v>
      </c>
      <c r="D21" s="26">
        <v>1908</v>
      </c>
      <c r="E21" s="26">
        <v>20</v>
      </c>
      <c r="F21" s="27">
        <v>48913</v>
      </c>
      <c r="G21" s="28" t="s">
        <v>35</v>
      </c>
      <c r="H21" s="29" t="s">
        <v>14</v>
      </c>
      <c r="I21" s="30" t="s">
        <v>47</v>
      </c>
      <c r="J21" s="31">
        <v>2033</v>
      </c>
      <c r="K21" s="31">
        <v>2033</v>
      </c>
      <c r="L21" s="32" t="s">
        <v>108</v>
      </c>
    </row>
    <row r="22" spans="2:12" x14ac:dyDescent="0.25">
      <c r="B22" s="24" t="s">
        <v>48</v>
      </c>
      <c r="C22" s="25">
        <v>2</v>
      </c>
      <c r="D22" s="26">
        <v>1896</v>
      </c>
      <c r="E22" s="26"/>
      <c r="F22" s="29" t="s">
        <v>17</v>
      </c>
      <c r="G22" s="28" t="s">
        <v>49</v>
      </c>
      <c r="H22" s="29" t="s">
        <v>36</v>
      </c>
      <c r="I22" s="30" t="s">
        <v>50</v>
      </c>
      <c r="J22" s="31">
        <v>2030</v>
      </c>
      <c r="K22" s="31">
        <v>2035</v>
      </c>
      <c r="L22" s="32">
        <v>5</v>
      </c>
    </row>
    <row r="23" spans="2:12" x14ac:dyDescent="0.25">
      <c r="B23" s="33" t="s">
        <v>51</v>
      </c>
      <c r="C23" s="25">
        <f>0.5+0.8+0.75</f>
        <v>2.0499999999999998</v>
      </c>
      <c r="D23" s="26">
        <v>1917</v>
      </c>
      <c r="E23" s="26">
        <v>9281</v>
      </c>
      <c r="F23" s="29" t="s">
        <v>52</v>
      </c>
      <c r="G23" s="28" t="s">
        <v>53</v>
      </c>
      <c r="H23" s="29" t="s">
        <v>36</v>
      </c>
      <c r="I23" s="30" t="s">
        <v>54</v>
      </c>
      <c r="J23" s="31">
        <v>2020</v>
      </c>
      <c r="K23" s="31">
        <v>2024</v>
      </c>
      <c r="L23" s="32">
        <v>4</v>
      </c>
    </row>
    <row r="24" spans="2:12" x14ac:dyDescent="0.25">
      <c r="B24" s="24" t="s">
        <v>55</v>
      </c>
      <c r="C24" s="25">
        <v>18</v>
      </c>
      <c r="D24" s="26">
        <v>1962</v>
      </c>
      <c r="E24" s="26">
        <v>2082</v>
      </c>
      <c r="F24" s="27">
        <v>38776</v>
      </c>
      <c r="G24" s="28" t="s">
        <v>30</v>
      </c>
      <c r="H24" s="29" t="s">
        <v>31</v>
      </c>
      <c r="I24" s="30" t="s">
        <v>32</v>
      </c>
      <c r="J24" s="31">
        <v>2019</v>
      </c>
      <c r="K24" s="31">
        <v>2019</v>
      </c>
      <c r="L24" s="32" t="s">
        <v>108</v>
      </c>
    </row>
    <row r="25" spans="2:12" x14ac:dyDescent="0.25">
      <c r="B25" s="24" t="s">
        <v>56</v>
      </c>
      <c r="C25" s="25">
        <f>50.35+47.63</f>
        <v>97.98</v>
      </c>
      <c r="D25" s="26">
        <v>1958</v>
      </c>
      <c r="E25" s="26">
        <v>2082</v>
      </c>
      <c r="F25" s="27">
        <v>38776</v>
      </c>
      <c r="G25" s="28" t="s">
        <v>30</v>
      </c>
      <c r="H25" s="29" t="s">
        <v>19</v>
      </c>
      <c r="I25" s="30" t="s">
        <v>57</v>
      </c>
      <c r="J25" s="31">
        <v>2019</v>
      </c>
      <c r="K25" s="31">
        <v>2019</v>
      </c>
      <c r="L25" s="32" t="s">
        <v>108</v>
      </c>
    </row>
    <row r="26" spans="2:12" x14ac:dyDescent="0.25">
      <c r="B26" s="24" t="s">
        <v>58</v>
      </c>
      <c r="C26" s="25">
        <v>0</v>
      </c>
      <c r="D26" s="26">
        <v>1967</v>
      </c>
      <c r="E26" s="26">
        <v>2082</v>
      </c>
      <c r="F26" s="27">
        <v>38776</v>
      </c>
      <c r="G26" s="28" t="s">
        <v>42</v>
      </c>
      <c r="H26" s="29" t="s">
        <v>19</v>
      </c>
      <c r="I26" s="30" t="s">
        <v>43</v>
      </c>
      <c r="J26" s="31">
        <v>2020</v>
      </c>
      <c r="K26" s="31">
        <v>2020</v>
      </c>
      <c r="L26" s="32" t="s">
        <v>108</v>
      </c>
    </row>
    <row r="27" spans="2:12" x14ac:dyDescent="0.25">
      <c r="B27" s="24" t="s">
        <v>59</v>
      </c>
      <c r="C27" s="25">
        <v>0</v>
      </c>
      <c r="D27" s="26">
        <v>1919</v>
      </c>
      <c r="E27" s="26"/>
      <c r="F27" s="27" t="s">
        <v>17</v>
      </c>
      <c r="G27" s="28" t="s">
        <v>42</v>
      </c>
      <c r="H27" s="29" t="s">
        <v>19</v>
      </c>
      <c r="I27" s="30" t="s">
        <v>43</v>
      </c>
      <c r="J27" s="31">
        <v>2020</v>
      </c>
      <c r="K27" s="31">
        <v>2020</v>
      </c>
      <c r="L27" s="32" t="s">
        <v>108</v>
      </c>
    </row>
    <row r="28" spans="2:12" x14ac:dyDescent="0.25">
      <c r="B28" s="24" t="s">
        <v>60</v>
      </c>
      <c r="C28" s="25">
        <v>1.734</v>
      </c>
      <c r="D28" s="26">
        <v>1984</v>
      </c>
      <c r="E28" s="26">
        <v>4580</v>
      </c>
      <c r="F28" s="29" t="s">
        <v>52</v>
      </c>
      <c r="G28" s="28" t="s">
        <v>61</v>
      </c>
      <c r="H28" s="29" t="s">
        <v>14</v>
      </c>
      <c r="I28" s="30" t="s">
        <v>47</v>
      </c>
      <c r="J28" s="31">
        <v>2025</v>
      </c>
      <c r="K28" s="31">
        <v>2033</v>
      </c>
      <c r="L28" s="32">
        <v>8</v>
      </c>
    </row>
    <row r="29" spans="2:12" x14ac:dyDescent="0.25">
      <c r="B29" s="24" t="s">
        <v>62</v>
      </c>
      <c r="C29" s="25">
        <v>31.99</v>
      </c>
      <c r="D29" s="26">
        <v>1955</v>
      </c>
      <c r="E29" s="26">
        <v>1927</v>
      </c>
      <c r="F29" s="27">
        <v>50709</v>
      </c>
      <c r="G29" s="28" t="s">
        <v>63</v>
      </c>
      <c r="H29" s="29" t="s">
        <v>19</v>
      </c>
      <c r="I29" s="30" t="s">
        <v>27</v>
      </c>
      <c r="J29" s="31">
        <v>2038</v>
      </c>
      <c r="K29" s="31">
        <v>2038</v>
      </c>
      <c r="L29" s="32" t="s">
        <v>108</v>
      </c>
    </row>
    <row r="30" spans="2:12" x14ac:dyDescent="0.25">
      <c r="B30" s="24" t="s">
        <v>64</v>
      </c>
      <c r="C30" s="25">
        <v>38.5</v>
      </c>
      <c r="D30" s="26">
        <v>1956</v>
      </c>
      <c r="E30" s="26">
        <v>1927</v>
      </c>
      <c r="F30" s="27">
        <v>50709</v>
      </c>
      <c r="G30" s="28" t="s">
        <v>63</v>
      </c>
      <c r="H30" s="29" t="s">
        <v>19</v>
      </c>
      <c r="I30" s="30" t="s">
        <v>27</v>
      </c>
      <c r="J30" s="31">
        <v>2038</v>
      </c>
      <c r="K30" s="31">
        <v>2038</v>
      </c>
      <c r="L30" s="32" t="s">
        <v>108</v>
      </c>
    </row>
    <row r="31" spans="2:12" x14ac:dyDescent="0.25">
      <c r="B31" s="24" t="s">
        <v>65</v>
      </c>
      <c r="C31" s="25">
        <v>0</v>
      </c>
      <c r="D31" s="26">
        <v>1918</v>
      </c>
      <c r="E31" s="26"/>
      <c r="F31" s="27" t="s">
        <v>17</v>
      </c>
      <c r="G31" s="28" t="s">
        <v>35</v>
      </c>
      <c r="H31" s="29" t="s">
        <v>14</v>
      </c>
      <c r="I31" s="30" t="s">
        <v>66</v>
      </c>
      <c r="J31" s="31">
        <v>2033</v>
      </c>
      <c r="K31" s="31">
        <v>2033</v>
      </c>
      <c r="L31" s="32" t="s">
        <v>108</v>
      </c>
    </row>
    <row r="32" spans="2:12" x14ac:dyDescent="0.25">
      <c r="B32" s="24" t="s">
        <v>67</v>
      </c>
      <c r="C32" s="25">
        <v>136</v>
      </c>
      <c r="D32" s="26">
        <v>1931</v>
      </c>
      <c r="E32" s="26">
        <v>935</v>
      </c>
      <c r="F32" s="27">
        <v>57862</v>
      </c>
      <c r="G32" s="28" t="s">
        <v>68</v>
      </c>
      <c r="H32" s="29" t="s">
        <v>69</v>
      </c>
      <c r="I32" s="30" t="s">
        <v>70</v>
      </c>
      <c r="J32" s="31">
        <v>2058</v>
      </c>
      <c r="K32" s="31">
        <v>2058</v>
      </c>
      <c r="L32" s="32" t="s">
        <v>108</v>
      </c>
    </row>
    <row r="33" spans="2:12" x14ac:dyDescent="0.25">
      <c r="B33" s="24" t="s">
        <v>71</v>
      </c>
      <c r="C33" s="25">
        <v>30</v>
      </c>
      <c r="D33" s="26">
        <v>1915</v>
      </c>
      <c r="E33" s="26">
        <v>20</v>
      </c>
      <c r="F33" s="27">
        <v>48913</v>
      </c>
      <c r="G33" s="28" t="s">
        <v>35</v>
      </c>
      <c r="H33" s="29" t="s">
        <v>14</v>
      </c>
      <c r="I33" s="30" t="s">
        <v>72</v>
      </c>
      <c r="J33" s="31">
        <v>2033</v>
      </c>
      <c r="K33" s="31">
        <v>2033</v>
      </c>
      <c r="L33" s="32" t="s">
        <v>108</v>
      </c>
    </row>
    <row r="34" spans="2:12" x14ac:dyDescent="0.25">
      <c r="B34" s="24" t="s">
        <v>73</v>
      </c>
      <c r="C34" s="25">
        <v>0.71499999999999997</v>
      </c>
      <c r="D34" s="26">
        <v>1910</v>
      </c>
      <c r="E34" s="26">
        <v>703</v>
      </c>
      <c r="F34" s="29" t="s">
        <v>52</v>
      </c>
      <c r="G34" s="28" t="s">
        <v>74</v>
      </c>
      <c r="H34" s="29" t="s">
        <v>14</v>
      </c>
      <c r="I34" s="30" t="s">
        <v>72</v>
      </c>
      <c r="J34" s="31">
        <v>2017</v>
      </c>
      <c r="K34" s="31">
        <v>2024</v>
      </c>
      <c r="L34" s="32">
        <v>7</v>
      </c>
    </row>
    <row r="35" spans="2:12" x14ac:dyDescent="0.25">
      <c r="B35" s="24" t="s">
        <v>75</v>
      </c>
      <c r="C35" s="25">
        <v>5</v>
      </c>
      <c r="D35" s="26">
        <v>1897</v>
      </c>
      <c r="E35" s="26">
        <v>2722</v>
      </c>
      <c r="F35" s="27">
        <v>47726</v>
      </c>
      <c r="G35" s="28" t="s">
        <v>76</v>
      </c>
      <c r="H35" s="29" t="s">
        <v>36</v>
      </c>
      <c r="I35" s="30" t="s">
        <v>77</v>
      </c>
      <c r="J35" s="31">
        <v>2030</v>
      </c>
      <c r="K35" s="31">
        <v>2030</v>
      </c>
      <c r="L35" s="32" t="s">
        <v>108</v>
      </c>
    </row>
    <row r="36" spans="2:12" x14ac:dyDescent="0.25">
      <c r="B36" s="24" t="s">
        <v>78</v>
      </c>
      <c r="C36" s="25">
        <f>3.76</f>
        <v>3.76</v>
      </c>
      <c r="D36" s="26">
        <v>1912</v>
      </c>
      <c r="E36" s="26">
        <v>2630</v>
      </c>
      <c r="F36" s="34">
        <v>50496</v>
      </c>
      <c r="G36" s="28" t="s">
        <v>79</v>
      </c>
      <c r="H36" s="29" t="s">
        <v>19</v>
      </c>
      <c r="I36" s="30" t="s">
        <v>80</v>
      </c>
      <c r="J36" s="31">
        <v>2038</v>
      </c>
      <c r="K36" s="31">
        <v>2038</v>
      </c>
      <c r="L36" s="32" t="s">
        <v>108</v>
      </c>
    </row>
    <row r="37" spans="2:12" x14ac:dyDescent="0.25">
      <c r="B37" s="24" t="s">
        <v>81</v>
      </c>
      <c r="C37" s="25">
        <f>32</f>
        <v>32</v>
      </c>
      <c r="D37" s="26">
        <v>1928</v>
      </c>
      <c r="E37" s="26">
        <v>2630</v>
      </c>
      <c r="F37" s="34">
        <v>50496</v>
      </c>
      <c r="G37" s="28" t="s">
        <v>79</v>
      </c>
      <c r="H37" s="29" t="s">
        <v>19</v>
      </c>
      <c r="I37" s="30" t="s">
        <v>80</v>
      </c>
      <c r="J37" s="31">
        <v>2038</v>
      </c>
      <c r="K37" s="31">
        <v>2038</v>
      </c>
      <c r="L37" s="32" t="s">
        <v>108</v>
      </c>
    </row>
    <row r="38" spans="2:12" x14ac:dyDescent="0.25">
      <c r="B38" s="24" t="s">
        <v>82</v>
      </c>
      <c r="C38" s="25">
        <v>7.2</v>
      </c>
      <c r="D38" s="26">
        <v>1932</v>
      </c>
      <c r="E38" s="26">
        <v>2337</v>
      </c>
      <c r="F38" s="27">
        <v>43465</v>
      </c>
      <c r="G38" s="28" t="s">
        <v>79</v>
      </c>
      <c r="H38" s="29" t="s">
        <v>19</v>
      </c>
      <c r="I38" s="30" t="s">
        <v>80</v>
      </c>
      <c r="J38" s="31">
        <v>2018</v>
      </c>
      <c r="K38" s="31">
        <v>2058</v>
      </c>
      <c r="L38" s="32">
        <v>40</v>
      </c>
    </row>
    <row r="39" spans="2:12" x14ac:dyDescent="0.25">
      <c r="B39" s="24" t="s">
        <v>83</v>
      </c>
      <c r="C39" s="25">
        <f>1</f>
        <v>1</v>
      </c>
      <c r="D39" s="26">
        <v>1944</v>
      </c>
      <c r="E39" s="26">
        <v>2630</v>
      </c>
      <c r="F39" s="34">
        <v>50496</v>
      </c>
      <c r="G39" s="28" t="s">
        <v>84</v>
      </c>
      <c r="H39" s="29" t="s">
        <v>19</v>
      </c>
      <c r="I39" s="30" t="s">
        <v>80</v>
      </c>
      <c r="J39" s="31">
        <v>2038</v>
      </c>
      <c r="K39" s="31">
        <v>2038</v>
      </c>
      <c r="L39" s="32" t="s">
        <v>108</v>
      </c>
    </row>
    <row r="40" spans="2:12" x14ac:dyDescent="0.25">
      <c r="B40" s="33" t="s">
        <v>85</v>
      </c>
      <c r="C40" s="25"/>
      <c r="D40" s="26">
        <v>1920</v>
      </c>
      <c r="E40" s="26">
        <v>9281</v>
      </c>
      <c r="F40" s="29" t="s">
        <v>52</v>
      </c>
      <c r="G40" s="28" t="s">
        <v>53</v>
      </c>
      <c r="H40" s="29" t="s">
        <v>36</v>
      </c>
      <c r="I40" s="30" t="s">
        <v>54</v>
      </c>
      <c r="J40" s="31">
        <v>2020</v>
      </c>
      <c r="K40" s="31">
        <v>2024</v>
      </c>
      <c r="L40" s="32">
        <v>4</v>
      </c>
    </row>
    <row r="41" spans="2:12" x14ac:dyDescent="0.25">
      <c r="B41" s="24" t="s">
        <v>86</v>
      </c>
      <c r="C41" s="25">
        <v>18</v>
      </c>
      <c r="D41" s="26">
        <v>1951</v>
      </c>
      <c r="E41" s="26">
        <v>1927</v>
      </c>
      <c r="F41" s="27">
        <v>50709</v>
      </c>
      <c r="G41" s="28" t="s">
        <v>63</v>
      </c>
      <c r="H41" s="29" t="s">
        <v>19</v>
      </c>
      <c r="I41" s="30" t="s">
        <v>27</v>
      </c>
      <c r="J41" s="31">
        <v>2038</v>
      </c>
      <c r="K41" s="31">
        <v>2038</v>
      </c>
      <c r="L41" s="32" t="s">
        <v>108</v>
      </c>
    </row>
    <row r="42" spans="2:12" x14ac:dyDescent="0.25">
      <c r="B42" s="24" t="s">
        <v>87</v>
      </c>
      <c r="C42" s="25">
        <v>14</v>
      </c>
      <c r="D42" s="26">
        <v>1924</v>
      </c>
      <c r="E42" s="26">
        <v>20</v>
      </c>
      <c r="F42" s="27">
        <v>48913</v>
      </c>
      <c r="G42" s="28" t="s">
        <v>35</v>
      </c>
      <c r="H42" s="29" t="s">
        <v>14</v>
      </c>
      <c r="I42" s="30" t="s">
        <v>88</v>
      </c>
      <c r="J42" s="31">
        <v>2033</v>
      </c>
      <c r="K42" s="31">
        <v>2033</v>
      </c>
      <c r="L42" s="32" t="s">
        <v>108</v>
      </c>
    </row>
    <row r="43" spans="2:12" x14ac:dyDescent="0.25">
      <c r="B43" s="24" t="s">
        <v>89</v>
      </c>
      <c r="C43" s="25">
        <v>11</v>
      </c>
      <c r="D43" s="26">
        <v>1952</v>
      </c>
      <c r="E43" s="26">
        <v>1927</v>
      </c>
      <c r="F43" s="27">
        <v>50709</v>
      </c>
      <c r="G43" s="28" t="s">
        <v>63</v>
      </c>
      <c r="H43" s="29" t="s">
        <v>19</v>
      </c>
      <c r="I43" s="30" t="s">
        <v>27</v>
      </c>
      <c r="J43" s="31">
        <v>2038</v>
      </c>
      <c r="K43" s="31">
        <v>2038</v>
      </c>
      <c r="L43" s="32" t="s">
        <v>108</v>
      </c>
    </row>
    <row r="44" spans="2:12" x14ac:dyDescent="0.25">
      <c r="B44" s="24" t="s">
        <v>90</v>
      </c>
      <c r="C44" s="25">
        <v>1</v>
      </c>
      <c r="D44" s="26">
        <v>1895</v>
      </c>
      <c r="E44" s="26">
        <v>597</v>
      </c>
      <c r="F44" s="27">
        <v>47664</v>
      </c>
      <c r="G44" s="28" t="s">
        <v>91</v>
      </c>
      <c r="H44" s="29" t="s">
        <v>36</v>
      </c>
      <c r="I44" s="30" t="s">
        <v>50</v>
      </c>
      <c r="J44" s="31">
        <v>2030</v>
      </c>
      <c r="K44" s="31">
        <v>2030</v>
      </c>
      <c r="L44" s="32" t="s">
        <v>108</v>
      </c>
    </row>
    <row r="45" spans="2:12" x14ac:dyDescent="0.25">
      <c r="B45" s="24" t="s">
        <v>92</v>
      </c>
      <c r="C45" s="25">
        <v>240</v>
      </c>
      <c r="D45" s="26">
        <v>1958</v>
      </c>
      <c r="E45" s="26">
        <v>2111</v>
      </c>
      <c r="F45" s="27">
        <v>57862</v>
      </c>
      <c r="G45" s="28" t="s">
        <v>68</v>
      </c>
      <c r="H45" s="29" t="s">
        <v>69</v>
      </c>
      <c r="I45" s="30" t="s">
        <v>93</v>
      </c>
      <c r="J45" s="31">
        <v>2058</v>
      </c>
      <c r="K45" s="31">
        <v>2058</v>
      </c>
      <c r="L45" s="32" t="s">
        <v>108</v>
      </c>
    </row>
    <row r="46" spans="2:12" x14ac:dyDescent="0.25">
      <c r="B46" s="24" t="s">
        <v>94</v>
      </c>
      <c r="C46" s="25">
        <v>42.5</v>
      </c>
      <c r="D46" s="26">
        <v>1949</v>
      </c>
      <c r="E46" s="26">
        <v>1927</v>
      </c>
      <c r="F46" s="27">
        <v>50709</v>
      </c>
      <c r="G46" s="28" t="s">
        <v>63</v>
      </c>
      <c r="H46" s="29" t="s">
        <v>19</v>
      </c>
      <c r="I46" s="30" t="s">
        <v>27</v>
      </c>
      <c r="J46" s="31">
        <v>2038</v>
      </c>
      <c r="K46" s="31">
        <v>2038</v>
      </c>
      <c r="L46" s="32" t="s">
        <v>108</v>
      </c>
    </row>
    <row r="47" spans="2:12" x14ac:dyDescent="0.25">
      <c r="B47" s="33" t="s">
        <v>95</v>
      </c>
      <c r="C47" s="25"/>
      <c r="D47" s="26">
        <v>1920</v>
      </c>
      <c r="E47" s="26">
        <v>9281</v>
      </c>
      <c r="F47" s="29" t="s">
        <v>52</v>
      </c>
      <c r="G47" s="28" t="s">
        <v>53</v>
      </c>
      <c r="H47" s="29" t="s">
        <v>36</v>
      </c>
      <c r="I47" s="30" t="s">
        <v>54</v>
      </c>
      <c r="J47" s="31">
        <v>2020</v>
      </c>
      <c r="K47" s="31">
        <v>2024</v>
      </c>
      <c r="L47" s="32">
        <v>4</v>
      </c>
    </row>
    <row r="48" spans="2:12" x14ac:dyDescent="0.25">
      <c r="B48" s="33" t="s">
        <v>96</v>
      </c>
      <c r="C48" s="25">
        <f>0.567+0.173</f>
        <v>0.74</v>
      </c>
      <c r="D48" s="26">
        <v>1986</v>
      </c>
      <c r="E48" s="26"/>
      <c r="F48" s="29" t="s">
        <v>52</v>
      </c>
      <c r="G48" s="28" t="s">
        <v>97</v>
      </c>
      <c r="H48" s="29" t="s">
        <v>98</v>
      </c>
      <c r="I48" s="30" t="s">
        <v>99</v>
      </c>
      <c r="J48" s="31">
        <v>2040</v>
      </c>
      <c r="K48" s="31">
        <v>2029</v>
      </c>
      <c r="L48" s="32">
        <v>-11</v>
      </c>
    </row>
    <row r="49" spans="2:12" x14ac:dyDescent="0.25">
      <c r="B49" s="24" t="s">
        <v>100</v>
      </c>
      <c r="C49" s="25">
        <v>1.1000000000000001</v>
      </c>
      <c r="D49" s="26">
        <v>1921</v>
      </c>
      <c r="E49" s="26">
        <v>308</v>
      </c>
      <c r="F49" s="27">
        <v>42428</v>
      </c>
      <c r="G49" s="28" t="s">
        <v>101</v>
      </c>
      <c r="H49" s="29" t="s">
        <v>19</v>
      </c>
      <c r="I49" s="30" t="s">
        <v>102</v>
      </c>
      <c r="J49" s="31">
        <v>2016</v>
      </c>
      <c r="K49" s="31">
        <v>2057</v>
      </c>
      <c r="L49" s="32">
        <v>41</v>
      </c>
    </row>
    <row r="50" spans="2:12" x14ac:dyDescent="0.25">
      <c r="B50" s="24" t="s">
        <v>103</v>
      </c>
      <c r="C50" s="25">
        <v>3.85</v>
      </c>
      <c r="D50" s="26">
        <v>1911</v>
      </c>
      <c r="E50" s="26">
        <v>1744</v>
      </c>
      <c r="F50" s="27">
        <v>43982</v>
      </c>
      <c r="G50" s="28" t="s">
        <v>104</v>
      </c>
      <c r="H50" s="29" t="s">
        <v>36</v>
      </c>
      <c r="I50" s="30" t="s">
        <v>77</v>
      </c>
      <c r="J50" s="31">
        <v>2020</v>
      </c>
      <c r="K50" s="31">
        <v>2060</v>
      </c>
      <c r="L50" s="32">
        <v>40</v>
      </c>
    </row>
    <row r="51" spans="2:12" x14ac:dyDescent="0.25">
      <c r="B51" s="24" t="s">
        <v>105</v>
      </c>
      <c r="C51" s="25">
        <v>0.6</v>
      </c>
      <c r="D51" s="26">
        <v>1908</v>
      </c>
      <c r="E51" s="26">
        <v>2082</v>
      </c>
      <c r="F51" s="27">
        <v>38776</v>
      </c>
      <c r="G51" s="28" t="s">
        <v>42</v>
      </c>
      <c r="H51" s="29" t="s">
        <v>19</v>
      </c>
      <c r="I51" s="30" t="s">
        <v>43</v>
      </c>
      <c r="J51" s="31">
        <v>2020</v>
      </c>
      <c r="K51" s="31">
        <v>2020</v>
      </c>
      <c r="L51" s="32" t="s">
        <v>108</v>
      </c>
    </row>
    <row r="52" spans="2:12" x14ac:dyDescent="0.25">
      <c r="B52" s="24" t="s">
        <v>106</v>
      </c>
      <c r="C52" s="25">
        <v>134</v>
      </c>
      <c r="D52" s="26">
        <v>1953</v>
      </c>
      <c r="E52" s="26">
        <v>2071</v>
      </c>
      <c r="F52" s="27">
        <v>57862</v>
      </c>
      <c r="G52" s="28" t="s">
        <v>68</v>
      </c>
      <c r="H52" s="29" t="s">
        <v>69</v>
      </c>
      <c r="I52" s="30" t="s">
        <v>93</v>
      </c>
      <c r="J52" s="31">
        <v>2058</v>
      </c>
      <c r="K52" s="31">
        <v>2058</v>
      </c>
      <c r="L52" s="32" t="s">
        <v>108</v>
      </c>
    </row>
    <row r="53" spans="2:12" x14ac:dyDescent="0.25">
      <c r="B53" s="35" t="s">
        <v>107</v>
      </c>
      <c r="C53" s="36">
        <f>SUM(C9:C52)</f>
        <v>1057.0420000000001</v>
      </c>
      <c r="D53" s="37"/>
      <c r="E53" s="38"/>
      <c r="F53" s="38"/>
      <c r="G53" s="39"/>
      <c r="H53" s="40"/>
      <c r="I53" s="38"/>
      <c r="J53" s="39"/>
      <c r="K53" s="39"/>
      <c r="L53" s="39"/>
    </row>
    <row r="54" spans="2:12" x14ac:dyDescent="0.25">
      <c r="B54" s="22"/>
      <c r="C54" s="22"/>
      <c r="D54" s="23"/>
      <c r="E54" s="20"/>
      <c r="F54" s="20"/>
      <c r="G54" s="15"/>
      <c r="H54" s="16"/>
      <c r="I54" s="20"/>
      <c r="J54" s="15"/>
      <c r="K54" s="15"/>
      <c r="L54" s="15"/>
    </row>
  </sheetData>
  <printOptions horizontalCentered="1"/>
  <pageMargins left="0.7" right="0.7" top="0.75" bottom="0.75" header="0.3" footer="0.3"/>
  <pageSetup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29"/>
  <sheetViews>
    <sheetView workbookViewId="0">
      <selection activeCell="G20" sqref="G20"/>
    </sheetView>
  </sheetViews>
  <sheetFormatPr defaultRowHeight="15" x14ac:dyDescent="0.25"/>
  <cols>
    <col min="1" max="1" width="9.140625" style="1"/>
    <col min="2" max="2" width="17.28515625" style="1" customWidth="1"/>
    <col min="3" max="5" width="11.5703125" style="1" customWidth="1"/>
    <col min="6" max="6" width="14.85546875" style="1" customWidth="1"/>
    <col min="7" max="7" width="19.85546875" style="1" customWidth="1"/>
    <col min="8" max="11" width="11.5703125" style="1" customWidth="1"/>
    <col min="12" max="16384" width="9.140625" style="1"/>
  </cols>
  <sheetData>
    <row r="3" spans="2:11" x14ac:dyDescent="0.25">
      <c r="B3" s="1" t="s">
        <v>144</v>
      </c>
    </row>
    <row r="4" spans="2:11" x14ac:dyDescent="0.25">
      <c r="B4" s="1" t="s">
        <v>143</v>
      </c>
    </row>
    <row r="6" spans="2:11" ht="15.75" x14ac:dyDescent="0.25">
      <c r="B6" s="17" t="s">
        <v>137</v>
      </c>
    </row>
    <row r="8" spans="2:11" x14ac:dyDescent="0.25">
      <c r="B8" s="11" t="s">
        <v>139</v>
      </c>
    </row>
    <row r="9" spans="2:11" ht="48" x14ac:dyDescent="0.25">
      <c r="B9" s="13" t="s">
        <v>109</v>
      </c>
      <c r="C9" s="13" t="s">
        <v>2</v>
      </c>
      <c r="D9" s="14" t="s">
        <v>111</v>
      </c>
      <c r="E9" s="14" t="s">
        <v>112</v>
      </c>
      <c r="F9" s="13" t="s">
        <v>7</v>
      </c>
      <c r="G9" s="14" t="s">
        <v>110</v>
      </c>
      <c r="H9" s="14" t="s">
        <v>141</v>
      </c>
      <c r="I9" s="14" t="s">
        <v>9</v>
      </c>
      <c r="J9" s="14" t="s">
        <v>138</v>
      </c>
      <c r="K9" s="14" t="s">
        <v>140</v>
      </c>
    </row>
    <row r="10" spans="2:11" x14ac:dyDescent="0.25">
      <c r="B10" s="43" t="s">
        <v>113</v>
      </c>
      <c r="C10" s="4">
        <v>111</v>
      </c>
      <c r="D10" s="3">
        <v>40452</v>
      </c>
      <c r="E10" s="4">
        <f t="shared" ref="E10:E22" ca="1" si="0">(NOW()-D10)/365.25</f>
        <v>7.9464984460161752</v>
      </c>
      <c r="F10" s="2" t="s">
        <v>98</v>
      </c>
      <c r="G10" s="2" t="s">
        <v>114</v>
      </c>
      <c r="H10" s="12">
        <v>2020</v>
      </c>
      <c r="I10" s="12">
        <v>2040</v>
      </c>
      <c r="J10" s="12">
        <v>2050</v>
      </c>
      <c r="K10" s="21">
        <f>J10-I10</f>
        <v>10</v>
      </c>
    </row>
    <row r="11" spans="2:11" x14ac:dyDescent="0.25">
      <c r="B11" s="44" t="s">
        <v>115</v>
      </c>
      <c r="C11" s="7">
        <v>32.1</v>
      </c>
      <c r="D11" s="6">
        <v>36272</v>
      </c>
      <c r="E11" s="4">
        <f t="shared" ca="1" si="0"/>
        <v>19.390714736228357</v>
      </c>
      <c r="F11" s="2" t="s">
        <v>98</v>
      </c>
      <c r="G11" s="5" t="s">
        <v>116</v>
      </c>
      <c r="H11" s="12">
        <v>2020</v>
      </c>
      <c r="I11" s="12">
        <v>2029</v>
      </c>
      <c r="J11" s="12">
        <v>2050</v>
      </c>
      <c r="K11" s="21">
        <f t="shared" ref="K11:K22" si="1">J11-I11</f>
        <v>21</v>
      </c>
    </row>
    <row r="12" spans="2:11" x14ac:dyDescent="0.25">
      <c r="B12" s="44" t="s">
        <v>117</v>
      </c>
      <c r="C12" s="7">
        <v>99</v>
      </c>
      <c r="D12" s="6">
        <v>39813</v>
      </c>
      <c r="E12" s="4">
        <f t="shared" ca="1" si="0"/>
        <v>9.6959850989935887</v>
      </c>
      <c r="F12" s="2" t="s">
        <v>98</v>
      </c>
      <c r="G12" s="5" t="s">
        <v>118</v>
      </c>
      <c r="H12" s="12">
        <v>2019</v>
      </c>
      <c r="I12" s="12">
        <v>2038</v>
      </c>
      <c r="J12" s="12">
        <v>2049</v>
      </c>
      <c r="K12" s="21">
        <f t="shared" si="1"/>
        <v>11</v>
      </c>
    </row>
    <row r="13" spans="2:11" x14ac:dyDescent="0.25">
      <c r="B13" s="44" t="s">
        <v>119</v>
      </c>
      <c r="C13" s="7">
        <v>39</v>
      </c>
      <c r="D13" s="6">
        <v>39830</v>
      </c>
      <c r="E13" s="4">
        <f t="shared" ca="1" si="0"/>
        <v>9.6494416356123427</v>
      </c>
      <c r="F13" s="2" t="s">
        <v>98</v>
      </c>
      <c r="G13" s="5" t="s">
        <v>118</v>
      </c>
      <c r="H13" s="12">
        <v>2019</v>
      </c>
      <c r="I13" s="12">
        <v>2038</v>
      </c>
      <c r="J13" s="12">
        <v>2049</v>
      </c>
      <c r="K13" s="21">
        <f t="shared" si="1"/>
        <v>11</v>
      </c>
    </row>
    <row r="14" spans="2:11" x14ac:dyDescent="0.25">
      <c r="B14" s="44" t="s">
        <v>120</v>
      </c>
      <c r="C14" s="7">
        <v>94</v>
      </c>
      <c r="D14" s="6">
        <v>39599</v>
      </c>
      <c r="E14" s="4">
        <f t="shared" ca="1" si="0"/>
        <v>10.281885167439858</v>
      </c>
      <c r="F14" s="2" t="s">
        <v>69</v>
      </c>
      <c r="G14" s="5" t="s">
        <v>121</v>
      </c>
      <c r="H14" s="12">
        <v>2019</v>
      </c>
      <c r="I14" s="12">
        <v>2038</v>
      </c>
      <c r="J14" s="12">
        <v>2049</v>
      </c>
      <c r="K14" s="21">
        <f t="shared" si="1"/>
        <v>11</v>
      </c>
    </row>
    <row r="15" spans="2:11" x14ac:dyDescent="0.25">
      <c r="B15" s="44" t="s">
        <v>122</v>
      </c>
      <c r="C15" s="7">
        <v>99</v>
      </c>
      <c r="D15" s="6">
        <v>40069</v>
      </c>
      <c r="E15" s="4">
        <f t="shared" ca="1" si="0"/>
        <v>8.9950952974877705</v>
      </c>
      <c r="F15" s="2" t="s">
        <v>98</v>
      </c>
      <c r="G15" s="5" t="s">
        <v>123</v>
      </c>
      <c r="H15" s="12">
        <v>2019</v>
      </c>
      <c r="I15" s="12">
        <v>2039</v>
      </c>
      <c r="J15" s="12">
        <v>2049</v>
      </c>
      <c r="K15" s="21">
        <f t="shared" si="1"/>
        <v>10</v>
      </c>
    </row>
    <row r="16" spans="2:11" x14ac:dyDescent="0.25">
      <c r="B16" s="44" t="s">
        <v>124</v>
      </c>
      <c r="C16" s="7">
        <v>100.5</v>
      </c>
      <c r="D16" s="6">
        <v>38974</v>
      </c>
      <c r="E16" s="4">
        <f t="shared" ca="1" si="0"/>
        <v>11.993041909397421</v>
      </c>
      <c r="F16" s="2" t="s">
        <v>19</v>
      </c>
      <c r="G16" s="5" t="s">
        <v>125</v>
      </c>
      <c r="H16" s="12">
        <v>2019</v>
      </c>
      <c r="I16" s="12">
        <v>2036</v>
      </c>
      <c r="J16" s="12">
        <v>2049</v>
      </c>
      <c r="K16" s="21">
        <f t="shared" si="1"/>
        <v>13</v>
      </c>
    </row>
    <row r="17" spans="2:11" x14ac:dyDescent="0.25">
      <c r="B17" s="44" t="s">
        <v>126</v>
      </c>
      <c r="C17" s="7">
        <v>140.4</v>
      </c>
      <c r="D17" s="6">
        <v>39297</v>
      </c>
      <c r="E17" s="4">
        <f t="shared" ca="1" si="0"/>
        <v>11.108716105153752</v>
      </c>
      <c r="F17" s="2" t="s">
        <v>69</v>
      </c>
      <c r="G17" s="5" t="s">
        <v>127</v>
      </c>
      <c r="H17" s="12">
        <v>2019</v>
      </c>
      <c r="I17" s="12">
        <v>2037</v>
      </c>
      <c r="J17" s="12">
        <v>2049</v>
      </c>
      <c r="K17" s="21">
        <f t="shared" si="1"/>
        <v>12</v>
      </c>
    </row>
    <row r="18" spans="2:11" x14ac:dyDescent="0.25">
      <c r="B18" s="43" t="s">
        <v>128</v>
      </c>
      <c r="C18" s="4">
        <v>70.2</v>
      </c>
      <c r="D18" s="3">
        <v>39625</v>
      </c>
      <c r="E18" s="4">
        <f t="shared" ca="1" si="0"/>
        <v>10.210701046974423</v>
      </c>
      <c r="F18" s="2" t="s">
        <v>69</v>
      </c>
      <c r="G18" s="2" t="s">
        <v>127</v>
      </c>
      <c r="H18" s="12">
        <v>2019</v>
      </c>
      <c r="I18" s="12">
        <v>2038</v>
      </c>
      <c r="J18" s="12">
        <v>2049</v>
      </c>
      <c r="K18" s="21">
        <f t="shared" si="1"/>
        <v>11</v>
      </c>
    </row>
    <row r="19" spans="2:11" x14ac:dyDescent="0.25">
      <c r="B19" s="43" t="s">
        <v>129</v>
      </c>
      <c r="C19" s="4">
        <v>28.5</v>
      </c>
      <c r="D19" s="3">
        <v>40085</v>
      </c>
      <c r="E19" s="4">
        <f t="shared" ca="1" si="0"/>
        <v>8.9512896848936574</v>
      </c>
      <c r="F19" s="2" t="s">
        <v>98</v>
      </c>
      <c r="G19" s="2" t="s">
        <v>123</v>
      </c>
      <c r="H19" s="12">
        <v>2019</v>
      </c>
      <c r="I19" s="12">
        <v>2039</v>
      </c>
      <c r="J19" s="12">
        <v>2049</v>
      </c>
      <c r="K19" s="21">
        <f t="shared" si="1"/>
        <v>10</v>
      </c>
    </row>
    <row r="20" spans="2:11" x14ac:dyDescent="0.25">
      <c r="B20" s="44" t="s">
        <v>130</v>
      </c>
      <c r="C20" s="7">
        <v>99</v>
      </c>
      <c r="D20" s="6">
        <v>39830</v>
      </c>
      <c r="E20" s="4">
        <f t="shared" ca="1" si="0"/>
        <v>9.6494416356123427</v>
      </c>
      <c r="F20" s="2" t="s">
        <v>98</v>
      </c>
      <c r="G20" s="5" t="s">
        <v>118</v>
      </c>
      <c r="H20" s="12">
        <v>2019</v>
      </c>
      <c r="I20" s="12">
        <v>2039</v>
      </c>
      <c r="J20" s="12">
        <v>2049</v>
      </c>
      <c r="K20" s="21">
        <f t="shared" si="1"/>
        <v>10</v>
      </c>
    </row>
    <row r="21" spans="2:11" x14ac:dyDescent="0.25">
      <c r="B21" s="44" t="s">
        <v>131</v>
      </c>
      <c r="C21" s="7">
        <v>99</v>
      </c>
      <c r="D21" s="6">
        <v>39813</v>
      </c>
      <c r="E21" s="4">
        <f t="shared" ca="1" si="0"/>
        <v>9.6959850989935887</v>
      </c>
      <c r="F21" s="2" t="s">
        <v>98</v>
      </c>
      <c r="G21" s="5" t="s">
        <v>114</v>
      </c>
      <c r="H21" s="12">
        <v>2019</v>
      </c>
      <c r="I21" s="12">
        <v>2038</v>
      </c>
      <c r="J21" s="12">
        <v>2049</v>
      </c>
      <c r="K21" s="21">
        <f t="shared" si="1"/>
        <v>11</v>
      </c>
    </row>
    <row r="22" spans="2:11" x14ac:dyDescent="0.25">
      <c r="B22" s="44" t="s">
        <v>132</v>
      </c>
      <c r="C22" s="7">
        <v>19.5</v>
      </c>
      <c r="D22" s="6">
        <v>39813</v>
      </c>
      <c r="E22" s="4">
        <f t="shared" ca="1" si="0"/>
        <v>9.6959850989935887</v>
      </c>
      <c r="F22" s="2" t="s">
        <v>98</v>
      </c>
      <c r="G22" s="5" t="s">
        <v>114</v>
      </c>
      <c r="H22" s="12">
        <v>2019</v>
      </c>
      <c r="I22" s="12">
        <v>2038</v>
      </c>
      <c r="J22" s="12">
        <v>2049</v>
      </c>
      <c r="K22" s="21">
        <f t="shared" si="1"/>
        <v>11</v>
      </c>
    </row>
    <row r="23" spans="2:11" x14ac:dyDescent="0.25">
      <c r="B23" s="42" t="s">
        <v>107</v>
      </c>
      <c r="C23" s="41">
        <f>SUM(C10:C22)</f>
        <v>1031.2</v>
      </c>
      <c r="D23" s="9"/>
      <c r="E23" s="42" t="s">
        <v>107</v>
      </c>
      <c r="F23" s="8"/>
      <c r="G23" s="8"/>
    </row>
    <row r="24" spans="2:11" x14ac:dyDescent="0.25">
      <c r="B24" s="11" t="s">
        <v>133</v>
      </c>
    </row>
    <row r="25" spans="2:11" ht="48" x14ac:dyDescent="0.25">
      <c r="B25" s="13" t="s">
        <v>109</v>
      </c>
      <c r="C25" s="13" t="s">
        <v>2</v>
      </c>
      <c r="D25" s="14" t="s">
        <v>111</v>
      </c>
      <c r="E25" s="14" t="s">
        <v>112</v>
      </c>
      <c r="F25" s="13" t="s">
        <v>7</v>
      </c>
      <c r="G25" s="14" t="s">
        <v>110</v>
      </c>
      <c r="H25" s="14" t="s">
        <v>141</v>
      </c>
      <c r="I25" s="14" t="s">
        <v>9</v>
      </c>
      <c r="J25" s="14" t="s">
        <v>138</v>
      </c>
      <c r="K25" s="14" t="s">
        <v>140</v>
      </c>
    </row>
    <row r="26" spans="2:11" x14ac:dyDescent="0.25">
      <c r="B26" s="44" t="s">
        <v>134</v>
      </c>
      <c r="C26" s="7">
        <v>500</v>
      </c>
      <c r="D26" s="12">
        <v>2020</v>
      </c>
      <c r="E26" s="7">
        <v>0</v>
      </c>
      <c r="F26" s="5" t="s">
        <v>98</v>
      </c>
      <c r="G26" s="5" t="s">
        <v>114</v>
      </c>
      <c r="H26" s="12" t="s">
        <v>108</v>
      </c>
      <c r="I26" s="12" t="s">
        <v>108</v>
      </c>
      <c r="J26" s="12">
        <v>2050</v>
      </c>
      <c r="K26" s="21" t="s">
        <v>108</v>
      </c>
    </row>
    <row r="27" spans="2:11" x14ac:dyDescent="0.25">
      <c r="B27" s="44" t="s">
        <v>135</v>
      </c>
      <c r="C27" s="7">
        <v>200</v>
      </c>
      <c r="D27" s="12">
        <v>2020</v>
      </c>
      <c r="E27" s="7">
        <v>0</v>
      </c>
      <c r="F27" s="5" t="s">
        <v>98</v>
      </c>
      <c r="G27" s="5" t="s">
        <v>114</v>
      </c>
      <c r="H27" s="12" t="s">
        <v>108</v>
      </c>
      <c r="I27" s="12" t="s">
        <v>108</v>
      </c>
      <c r="J27" s="12">
        <v>2050</v>
      </c>
      <c r="K27" s="21" t="s">
        <v>108</v>
      </c>
    </row>
    <row r="28" spans="2:11" x14ac:dyDescent="0.25">
      <c r="B28" s="44" t="s">
        <v>136</v>
      </c>
      <c r="C28" s="7">
        <v>250</v>
      </c>
      <c r="D28" s="12">
        <v>2020</v>
      </c>
      <c r="E28" s="7">
        <v>0</v>
      </c>
      <c r="F28" s="5" t="s">
        <v>98</v>
      </c>
      <c r="G28" s="5" t="s">
        <v>114</v>
      </c>
      <c r="H28" s="12" t="s">
        <v>108</v>
      </c>
      <c r="I28" s="12" t="s">
        <v>108</v>
      </c>
      <c r="J28" s="12">
        <v>2050</v>
      </c>
      <c r="K28" s="21" t="s">
        <v>108</v>
      </c>
    </row>
    <row r="29" spans="2:11" x14ac:dyDescent="0.25">
      <c r="B29" s="42" t="s">
        <v>107</v>
      </c>
      <c r="C29" s="10">
        <f>SUM(C26:C28)</f>
        <v>950</v>
      </c>
    </row>
  </sheetData>
  <pageMargins left="0.7" right="0.7" top="0.75" bottom="0.75" header="0.3" footer="0.3"/>
  <pageSetup scale="9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780E1D5F0794A41BCFC9D4AF9733144" ma:contentTypeVersion="68" ma:contentTypeDescription="" ma:contentTypeScope="" ma:versionID="5834494d2e5e331c697ba2ab19d76e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2018-09-13T07:00:00+00:00</OpenedDate>
    <SignificantOrder xmlns="dc463f71-b30c-4ab2-9473-d307f9d35888">false</SignificantOrder>
    <Date1 xmlns="dc463f71-b30c-4ab2-9473-d307f9d35888">2018-09-13T07:00:00+00:00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180778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7EACD6C-BD71-4E6A-B352-C636DB05C6B2}"/>
</file>

<file path=customXml/itemProps2.xml><?xml version="1.0" encoding="utf-8"?>
<ds:datastoreItem xmlns:ds="http://schemas.openxmlformats.org/officeDocument/2006/customXml" ds:itemID="{8C16D8A4-15F1-4CBE-89C4-33B97E212636}"/>
</file>

<file path=customXml/itemProps3.xml><?xml version="1.0" encoding="utf-8"?>
<ds:datastoreItem xmlns:ds="http://schemas.openxmlformats.org/officeDocument/2006/customXml" ds:itemID="{231F509B-7219-4206-8D39-2C13D6E74B54}"/>
</file>

<file path=customXml/itemProps4.xml><?xml version="1.0" encoding="utf-8"?>
<ds:datastoreItem xmlns:ds="http://schemas.openxmlformats.org/officeDocument/2006/customXml" ds:itemID="{906BAA39-3FCB-416C-97E5-331496D93A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Hydro Plants</vt:lpstr>
      <vt:lpstr>Wind Plants</vt:lpstr>
      <vt:lpstr>'Hydro Plants'!Print_Area</vt:lpstr>
      <vt:lpstr>'Wind Plants'!Print_Area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2018-09-11T18:00:31Z</dcterms:created>
  <dcterms:modified xsi:type="dcterms:W3CDTF">2018-09-11T18:00:39Z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0x0101006E56B4D1795A2E4DB2F0B01679ED314A00D780E1D5F0794A41BCFC9D4AF9733144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