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9440" windowHeight="12510"/>
  </bookViews>
  <sheets>
    <sheet name="Attach PC 52 -3" sheetId="1" r:id="rId1"/>
  </sheets>
  <calcPr calcId="145621" calcMode="manual"/>
</workbook>
</file>

<file path=xl/calcChain.xml><?xml version="1.0" encoding="utf-8"?>
<calcChain xmlns="http://schemas.openxmlformats.org/spreadsheetml/2006/main">
  <c r="D27" i="1" l="1"/>
  <c r="F12" i="1"/>
  <c r="H12" i="1" s="1"/>
  <c r="F11" i="1"/>
  <c r="H11" i="1" s="1"/>
  <c r="F10" i="1"/>
  <c r="H10" i="1" s="1"/>
  <c r="F9" i="1"/>
  <c r="F8" i="1"/>
  <c r="F25" i="1" s="1"/>
  <c r="F7" i="1"/>
  <c r="F24" i="1" s="1"/>
  <c r="F6" i="1"/>
  <c r="F23" i="1" s="1"/>
  <c r="E26" i="1"/>
  <c r="E25" i="1"/>
  <c r="E24" i="1"/>
  <c r="C23" i="1"/>
  <c r="E23" i="1" s="1"/>
  <c r="G23" i="1" l="1"/>
  <c r="G6" i="1" s="1"/>
  <c r="G24" i="1"/>
  <c r="G7" i="1" s="1"/>
  <c r="G25" i="1"/>
  <c r="G8" i="1" s="1"/>
  <c r="H8" i="1" s="1"/>
  <c r="F26" i="1"/>
  <c r="G26" i="1" s="1"/>
  <c r="G9" i="1" s="1"/>
  <c r="H9" i="1" s="1"/>
  <c r="H6" i="1"/>
  <c r="H7" i="1"/>
  <c r="H13" i="1" l="1"/>
  <c r="G27" i="1"/>
  <c r="F13" i="1"/>
  <c r="G13" i="1"/>
  <c r="C13" i="1" l="1"/>
  <c r="D13" i="1"/>
  <c r="E13" i="1" l="1"/>
</calcChain>
</file>

<file path=xl/sharedStrings.xml><?xml version="1.0" encoding="utf-8"?>
<sst xmlns="http://schemas.openxmlformats.org/spreadsheetml/2006/main" count="31" uniqueCount="31">
  <si>
    <t xml:space="preserve"> Pension Expense - Non Union</t>
  </si>
  <si>
    <t xml:space="preserve"> Pension Expense - IBEW 57</t>
  </si>
  <si>
    <t xml:space="preserve"> Pension Expense - Local 125</t>
  </si>
  <si>
    <t xml:space="preserve"> Pension Expense - Local 127</t>
  </si>
  <si>
    <t xml:space="preserve"> Pension Expense - Local 197</t>
  </si>
  <si>
    <t xml:space="preserve"> Pension Expense - Local 659</t>
  </si>
  <si>
    <t xml:space="preserve"> Pension Administration</t>
  </si>
  <si>
    <t>UE-152253/Pacific Power &amp; Light Company</t>
  </si>
  <si>
    <t>A</t>
  </si>
  <si>
    <t>B</t>
  </si>
  <si>
    <t>Actuarial accruals for 12 months ended 12/31/16</t>
  </si>
  <si>
    <t>Estimated Pension Admin expense (2)</t>
  </si>
  <si>
    <t>Estimated Local 57 Mult-employer plan expense (1)</t>
  </si>
  <si>
    <t>12/31/2015 SAP general ledger expense</t>
  </si>
  <si>
    <t>12/31/15 joint owner allocation</t>
  </si>
  <si>
    <t>Joint owner allocation % for 2015</t>
  </si>
  <si>
    <t>12/31/16 projected expense before joint owner allocation</t>
  </si>
  <si>
    <t>Estimated joint owner allocation for 2016</t>
  </si>
  <si>
    <t>(2) Pension administration expense in 501102 was $1,092,040 in calendar year 2014 &amp; $752,394 in calendar year 2015.  Average = $922,217</t>
  </si>
  <si>
    <t>Subtotal before joint owner allocation</t>
  </si>
  <si>
    <t>C = B / A</t>
  </si>
  <si>
    <t>D (from above)</t>
  </si>
  <si>
    <t>E = C x D</t>
  </si>
  <si>
    <t>(3) Calculation of estimated 2016 joint owner allocation:</t>
  </si>
  <si>
    <t>Attachment to PC 52-c:  Projected pension expense that would result from the actuarial calculations for 2016 on a similar basis to the test pension expense of $24,712,488 from SEM-3, page 4.2.2.</t>
  </si>
  <si>
    <t>Estimated 2016 SAP general ledger pension expense</t>
  </si>
  <si>
    <t>Description</t>
  </si>
  <si>
    <t>SAP Account</t>
  </si>
  <si>
    <t>Estimated Joint-Owner Allocation (3)</t>
  </si>
  <si>
    <t>Total projected general ledger pension expense</t>
  </si>
  <si>
    <t>(1) Multi-employer plan expense estimated based on prior year (2015) expense of $8,142,614.29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</si>
</sst>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0" borderId="0" xfId="0" applyBorder="1"/>
    <xf numFmtId="37" fontId="0" fillId="0" borderId="0" xfId="0" applyNumberFormat="1" applyBorder="1"/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2" fillId="0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37" fontId="0" fillId="0" borderId="5" xfId="0" applyNumberFormat="1" applyBorder="1"/>
    <xf numFmtId="37" fontId="0" fillId="0" borderId="3" xfId="0" applyNumberFormat="1" applyBorder="1"/>
    <xf numFmtId="43" fontId="0" fillId="0" borderId="0" xfId="2" applyFont="1"/>
    <xf numFmtId="164" fontId="0" fillId="0" borderId="0" xfId="2" applyNumberFormat="1" applyFont="1"/>
    <xf numFmtId="0" fontId="0" fillId="0" borderId="0" xfId="0" applyBorder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/>
    </xf>
    <xf numFmtId="43" fontId="0" fillId="0" borderId="3" xfId="2" applyFont="1" applyBorder="1"/>
    <xf numFmtId="164" fontId="0" fillId="0" borderId="0" xfId="2" applyNumberFormat="1" applyFont="1" applyFill="1"/>
    <xf numFmtId="164" fontId="0" fillId="0" borderId="0" xfId="2" applyNumberFormat="1" applyFont="1" applyFill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0" xfId="2" applyNumberFormat="1" applyFont="1" applyFill="1" applyAlignment="1">
      <alignment horizontal="center"/>
    </xf>
    <xf numFmtId="43" fontId="2" fillId="0" borderId="0" xfId="0" applyNumberFormat="1" applyFont="1"/>
    <xf numFmtId="37" fontId="0" fillId="0" borderId="0" xfId="0" applyNumberFormat="1" applyFill="1" applyBorder="1"/>
    <xf numFmtId="37" fontId="0" fillId="0" borderId="3" xfId="0" applyNumberFormat="1" applyFill="1" applyBorder="1"/>
    <xf numFmtId="37" fontId="2" fillId="0" borderId="5" xfId="0" applyNumberFormat="1" applyFont="1" applyBorder="1"/>
    <xf numFmtId="10" fontId="0" fillId="0" borderId="0" xfId="3" applyNumberFormat="1" applyFont="1"/>
    <xf numFmtId="37" fontId="0" fillId="0" borderId="5" xfId="0" applyNumberFormat="1" applyFont="1" applyBorder="1"/>
    <xf numFmtId="43" fontId="0" fillId="0" borderId="0" xfId="0" applyNumberFormat="1" applyFont="1"/>
    <xf numFmtId="43" fontId="0" fillId="0" borderId="3" xfId="0" applyNumberFormat="1" applyFon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/>
  </cellXfs>
  <cellStyles count="4">
    <cellStyle name="Comma" xfId="2" builtinId="3"/>
    <cellStyle name="Comma 4" xfId="1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A3" sqref="A3"/>
    </sheetView>
  </sheetViews>
  <sheetFormatPr defaultRowHeight="15" x14ac:dyDescent="0.25"/>
  <cols>
    <col min="1" max="1" width="12.85546875" bestFit="1" customWidth="1"/>
    <col min="2" max="2" width="28" bestFit="1" customWidth="1"/>
    <col min="3" max="3" width="15.7109375" customWidth="1"/>
    <col min="4" max="4" width="18" customWidth="1"/>
    <col min="5" max="5" width="16.28515625" customWidth="1"/>
    <col min="6" max="6" width="18.7109375" customWidth="1"/>
    <col min="7" max="7" width="15.7109375" customWidth="1"/>
    <col min="8" max="8" width="16.5703125" customWidth="1"/>
  </cols>
  <sheetData>
    <row r="1" spans="1:8" ht="14.45" x14ac:dyDescent="0.3">
      <c r="A1" s="6" t="s">
        <v>7</v>
      </c>
    </row>
    <row r="2" spans="1:8" ht="14.45" x14ac:dyDescent="0.3">
      <c r="A2" s="6" t="s">
        <v>24</v>
      </c>
    </row>
    <row r="3" spans="1:8" ht="14.45" x14ac:dyDescent="0.3">
      <c r="A3" s="6"/>
    </row>
    <row r="4" spans="1:8" ht="14.45" x14ac:dyDescent="0.3">
      <c r="A4" s="1"/>
    </row>
    <row r="5" spans="1:8" ht="46.15" customHeight="1" x14ac:dyDescent="0.3">
      <c r="A5" s="32" t="s">
        <v>27</v>
      </c>
      <c r="B5" s="32" t="s">
        <v>26</v>
      </c>
      <c r="C5" s="5" t="s">
        <v>10</v>
      </c>
      <c r="D5" s="5" t="s">
        <v>12</v>
      </c>
      <c r="E5" s="5" t="s">
        <v>11</v>
      </c>
      <c r="F5" s="5" t="s">
        <v>19</v>
      </c>
      <c r="G5" s="5" t="s">
        <v>28</v>
      </c>
      <c r="H5" s="5" t="s">
        <v>25</v>
      </c>
    </row>
    <row r="6" spans="1:8" ht="14.45" x14ac:dyDescent="0.3">
      <c r="A6" s="9">
        <v>501104</v>
      </c>
      <c r="B6" s="2" t="s">
        <v>0</v>
      </c>
      <c r="C6" s="3">
        <v>11625110</v>
      </c>
      <c r="D6" s="3"/>
      <c r="E6" s="3"/>
      <c r="F6" s="24">
        <f>SUM(C6:E6)</f>
        <v>11625110</v>
      </c>
      <c r="G6" s="24">
        <f>G23</f>
        <v>-218018</v>
      </c>
      <c r="H6" s="24">
        <f>SUM(F6:G6)</f>
        <v>11407092</v>
      </c>
    </row>
    <row r="7" spans="1:8" ht="14.45" x14ac:dyDescent="0.3">
      <c r="A7" s="9">
        <v>501105</v>
      </c>
      <c r="B7" s="2" t="s">
        <v>1</v>
      </c>
      <c r="C7" s="3">
        <v>107657</v>
      </c>
      <c r="D7" s="3">
        <v>8150000</v>
      </c>
      <c r="E7" s="3"/>
      <c r="F7" s="24">
        <f t="shared" ref="F7:F12" si="0">SUM(C7:E7)</f>
        <v>8257657</v>
      </c>
      <c r="G7" s="24">
        <f t="shared" ref="G7:G9" si="1">G24</f>
        <v>-139711</v>
      </c>
      <c r="H7" s="24">
        <f t="shared" ref="H7:H12" si="2">SUM(F7:G7)</f>
        <v>8117946</v>
      </c>
    </row>
    <row r="8" spans="1:8" ht="14.45" x14ac:dyDescent="0.3">
      <c r="A8" s="9">
        <v>501107</v>
      </c>
      <c r="B8" s="2" t="s">
        <v>2</v>
      </c>
      <c r="C8" s="3">
        <v>472993</v>
      </c>
      <c r="D8" s="3"/>
      <c r="E8" s="3"/>
      <c r="F8" s="24">
        <f t="shared" si="0"/>
        <v>472993</v>
      </c>
      <c r="G8" s="24">
        <f t="shared" si="1"/>
        <v>-6074</v>
      </c>
      <c r="H8" s="24">
        <f t="shared" si="2"/>
        <v>466919</v>
      </c>
    </row>
    <row r="9" spans="1:8" ht="14.45" x14ac:dyDescent="0.3">
      <c r="A9" s="9">
        <v>501108</v>
      </c>
      <c r="B9" s="2" t="s">
        <v>3</v>
      </c>
      <c r="C9" s="3">
        <v>1045196</v>
      </c>
      <c r="D9" s="3"/>
      <c r="E9" s="3"/>
      <c r="F9" s="24">
        <f t="shared" si="0"/>
        <v>1045196</v>
      </c>
      <c r="G9" s="24">
        <f t="shared" si="1"/>
        <v>-206088</v>
      </c>
      <c r="H9" s="24">
        <f t="shared" si="2"/>
        <v>839108</v>
      </c>
    </row>
    <row r="10" spans="1:8" ht="14.45" x14ac:dyDescent="0.3">
      <c r="A10" s="9">
        <v>501109</v>
      </c>
      <c r="B10" s="2" t="s">
        <v>4</v>
      </c>
      <c r="C10" s="3">
        <v>3556</v>
      </c>
      <c r="D10" s="3"/>
      <c r="E10" s="3"/>
      <c r="F10" s="24">
        <f t="shared" si="0"/>
        <v>3556</v>
      </c>
      <c r="G10" s="24"/>
      <c r="H10" s="24">
        <f t="shared" si="2"/>
        <v>3556</v>
      </c>
    </row>
    <row r="11" spans="1:8" ht="14.45" x14ac:dyDescent="0.3">
      <c r="A11" s="9">
        <v>501111</v>
      </c>
      <c r="B11" s="2" t="s">
        <v>5</v>
      </c>
      <c r="C11" s="3">
        <v>1100806</v>
      </c>
      <c r="D11" s="3"/>
      <c r="E11" s="3"/>
      <c r="F11" s="24">
        <f t="shared" si="0"/>
        <v>1100806</v>
      </c>
      <c r="G11" s="24"/>
      <c r="H11" s="24">
        <f t="shared" si="2"/>
        <v>1100806</v>
      </c>
    </row>
    <row r="12" spans="1:8" ht="14.45" x14ac:dyDescent="0.3">
      <c r="A12" s="9">
        <v>501102</v>
      </c>
      <c r="B12" s="4" t="s">
        <v>6</v>
      </c>
      <c r="C12" s="11">
        <v>0</v>
      </c>
      <c r="D12" s="11"/>
      <c r="E12" s="3">
        <v>920000</v>
      </c>
      <c r="F12" s="24">
        <f t="shared" si="0"/>
        <v>920000</v>
      </c>
      <c r="G12" s="25"/>
      <c r="H12" s="24">
        <f t="shared" si="2"/>
        <v>920000</v>
      </c>
    </row>
    <row r="13" spans="1:8" ht="14.45" x14ac:dyDescent="0.3">
      <c r="A13" s="7" t="s">
        <v>29</v>
      </c>
      <c r="B13" s="8"/>
      <c r="C13" s="10">
        <f t="shared" ref="C13:H13" si="3">SUM(C6:C12)</f>
        <v>14355318</v>
      </c>
      <c r="D13" s="10">
        <f t="shared" si="3"/>
        <v>8150000</v>
      </c>
      <c r="E13" s="28">
        <f t="shared" si="3"/>
        <v>920000</v>
      </c>
      <c r="F13" s="10">
        <f t="shared" si="3"/>
        <v>23425318</v>
      </c>
      <c r="G13" s="10">
        <f t="shared" si="3"/>
        <v>-569891</v>
      </c>
      <c r="H13" s="26">
        <f t="shared" si="3"/>
        <v>22855427</v>
      </c>
    </row>
    <row r="15" spans="1:8" ht="14.45" x14ac:dyDescent="0.3">
      <c r="A15" t="s">
        <v>30</v>
      </c>
    </row>
    <row r="17" spans="1:8" ht="14.45" x14ac:dyDescent="0.3">
      <c r="A17" t="s">
        <v>18</v>
      </c>
    </row>
    <row r="19" spans="1:8" ht="14.45" x14ac:dyDescent="0.3">
      <c r="C19" s="13"/>
      <c r="D19" s="13"/>
      <c r="E19" s="13"/>
      <c r="F19" s="13"/>
      <c r="G19" s="19"/>
      <c r="H19" s="19"/>
    </row>
    <row r="20" spans="1:8" ht="14.45" x14ac:dyDescent="0.3">
      <c r="C20" s="21" t="s">
        <v>8</v>
      </c>
      <c r="D20" s="21" t="s">
        <v>9</v>
      </c>
      <c r="E20" s="21" t="s">
        <v>20</v>
      </c>
      <c r="F20" s="21" t="s">
        <v>21</v>
      </c>
      <c r="G20" s="22" t="s">
        <v>22</v>
      </c>
      <c r="H20" s="20"/>
    </row>
    <row r="21" spans="1:8" ht="43.15" customHeight="1" x14ac:dyDescent="0.3">
      <c r="C21" s="31" t="s">
        <v>13</v>
      </c>
      <c r="D21" s="31" t="s">
        <v>14</v>
      </c>
      <c r="E21" s="5" t="s">
        <v>15</v>
      </c>
      <c r="F21" s="5" t="s">
        <v>16</v>
      </c>
      <c r="G21" s="5" t="s">
        <v>17</v>
      </c>
      <c r="H21" s="16"/>
    </row>
    <row r="22" spans="1:8" ht="14.45" x14ac:dyDescent="0.3">
      <c r="A22" t="s">
        <v>23</v>
      </c>
    </row>
    <row r="23" spans="1:8" ht="14.45" x14ac:dyDescent="0.3">
      <c r="B23" s="14">
        <v>501104</v>
      </c>
      <c r="C23" s="12">
        <f>15904764.27+70422.6</f>
        <v>15975186.869999999</v>
      </c>
      <c r="D23" s="12">
        <v>-299600.13</v>
      </c>
      <c r="E23" s="27">
        <f>D23/C23</f>
        <v>-1.8754092358232301E-2</v>
      </c>
      <c r="F23" s="15">
        <f>F6</f>
        <v>11625110</v>
      </c>
      <c r="G23" s="29">
        <f>ROUND(F23*E23,0)</f>
        <v>-218018</v>
      </c>
    </row>
    <row r="24" spans="1:8" ht="14.45" x14ac:dyDescent="0.3">
      <c r="B24" s="14">
        <v>501105</v>
      </c>
      <c r="C24" s="12">
        <v>8263210.3300000001</v>
      </c>
      <c r="D24" s="12">
        <v>-139804.92000000001</v>
      </c>
      <c r="E24" s="27">
        <f t="shared" ref="E24:E26" si="4">D24/C24</f>
        <v>-1.6918959389479803E-2</v>
      </c>
      <c r="F24" s="15">
        <f>F7</f>
        <v>8257657</v>
      </c>
      <c r="G24" s="29">
        <f t="shared" ref="G24:G26" si="5">ROUND(F24*E24,0)</f>
        <v>-139711</v>
      </c>
    </row>
    <row r="25" spans="1:8" ht="14.45" x14ac:dyDescent="0.3">
      <c r="B25" s="14">
        <v>501107</v>
      </c>
      <c r="C25" s="12">
        <v>902571.3</v>
      </c>
      <c r="D25" s="12">
        <v>-11590.74</v>
      </c>
      <c r="E25" s="27">
        <f t="shared" si="4"/>
        <v>-1.2841910661240834E-2</v>
      </c>
      <c r="F25" s="15">
        <f>F8</f>
        <v>472993</v>
      </c>
      <c r="G25" s="29">
        <f t="shared" si="5"/>
        <v>-6074</v>
      </c>
    </row>
    <row r="26" spans="1:8" ht="14.45" x14ac:dyDescent="0.3">
      <c r="B26" s="14">
        <v>501108</v>
      </c>
      <c r="C26" s="12">
        <v>1448513.33</v>
      </c>
      <c r="D26" s="18">
        <v>-285612.67</v>
      </c>
      <c r="E26" s="27">
        <f t="shared" si="4"/>
        <v>-0.19717641811415015</v>
      </c>
      <c r="F26" s="15">
        <f>F9</f>
        <v>1045196</v>
      </c>
      <c r="G26" s="30">
        <f t="shared" si="5"/>
        <v>-206088</v>
      </c>
    </row>
    <row r="27" spans="1:8" ht="14.45" x14ac:dyDescent="0.3">
      <c r="D27" s="15">
        <f>SUM(D23:D26)</f>
        <v>-736608.46</v>
      </c>
      <c r="G27" s="29">
        <f>SUM(G23:G26)</f>
        <v>-569891</v>
      </c>
    </row>
    <row r="29" spans="1:8" ht="14.45" x14ac:dyDescent="0.3">
      <c r="B29" s="17"/>
      <c r="C29" s="12"/>
      <c r="D29" s="12"/>
      <c r="E29" s="12"/>
      <c r="F29" s="12"/>
      <c r="G29" s="23"/>
    </row>
  </sheetData>
  <pageMargins left="0.45" right="0.45" top="1" bottom="0.5" header="0.3" footer="0.3"/>
  <pageSetup scale="80" orientation="landscape" r:id="rId1"/>
  <headerFooter>
    <oddHeader>&amp;LWA UE-152253
PC 52&amp;R&amp;"-,Bold"Attachment PC 52-3</oddHeader>
    <oddFooter>&amp;L&amp;F&amp;CPage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2016-03-17T07:00:00+00:00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027D057-3984-4F26-B5BB-D356F3CC174B}"/>
</file>

<file path=customXml/itemProps2.xml><?xml version="1.0" encoding="utf-8"?>
<ds:datastoreItem xmlns:ds="http://schemas.openxmlformats.org/officeDocument/2006/customXml" ds:itemID="{4983816B-D002-46E4-9349-7276A87A74F0}"/>
</file>

<file path=customXml/itemProps3.xml><?xml version="1.0" encoding="utf-8"?>
<ds:datastoreItem xmlns:ds="http://schemas.openxmlformats.org/officeDocument/2006/customXml" ds:itemID="{3D80B6C9-DE83-4E66-BA2B-8FE1A42ACCB0}"/>
</file>

<file path=customXml/itemProps4.xml><?xml version="1.0" encoding="utf-8"?>
<ds:datastoreItem xmlns:ds="http://schemas.openxmlformats.org/officeDocument/2006/customXml" ds:itemID="{9BCAF1B1-4680-4F14-B651-E9766327B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PC 52 -3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2014-07-17T15:12:47Z</dcterms:created>
  <dcterms:modified xsi:type="dcterms:W3CDTF">2016-03-14T17:38:46Z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