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ty\Current Cases\Electric Proxy Group\"/>
    </mc:Choice>
  </mc:AlternateContent>
  <xr:revisionPtr revIDLastSave="0" documentId="8_{6AD0E3B2-F7B8-471E-8234-FF323B2E4356}" xr6:coauthVersionLast="41" xr6:coauthVersionMax="41" xr10:uidLastSave="{00000000-0000-0000-0000-000000000000}"/>
  <bookViews>
    <workbookView xWindow="366" yWindow="366" windowWidth="19140" windowHeight="12360" activeTab="4" xr2:uid="{D2AD7E94-3414-4350-8A9D-3EA8BEE5F41F}"/>
  </bookViews>
  <sheets>
    <sheet name="JRW-2.1" sheetId="1" r:id="rId1"/>
    <sheet name="JRW-2.2" sheetId="2" r:id="rId2"/>
    <sheet name="JRW-7.2" sheetId="6" r:id="rId3"/>
    <sheet name="JRW-7.3" sheetId="3" r:id="rId4"/>
    <sheet name="JRW-7.4" sheetId="4" r:id="rId5"/>
    <sheet name="JRW-7.5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F" localSheetId="0">#REF!</definedName>
    <definedName name="\F" localSheetId="1">#REF!</definedName>
    <definedName name="\F">#REF!</definedName>
    <definedName name="\G" localSheetId="0">#REF!</definedName>
    <definedName name="\G" localSheetId="1">#REF!</definedName>
    <definedName name="\G">#REF!</definedName>
    <definedName name="\h" localSheetId="0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0">#REF!</definedName>
    <definedName name="\J" localSheetId="1">#REF!</definedName>
    <definedName name="\J">#REF!</definedName>
    <definedName name="\K" localSheetId="0">#REF!</definedName>
    <definedName name="\K" localSheetId="1">#REF!</definedName>
    <definedName name="\K">#REF!</definedName>
    <definedName name="\L" localSheetId="0">#REF!</definedName>
    <definedName name="\L" localSheetId="1">#REF!</definedName>
    <definedName name="\L">#REF!</definedName>
    <definedName name="\M" localSheetId="0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\p" localSheetId="0">#REF!</definedName>
    <definedName name="\p" localSheetId="1">#REF!</definedName>
    <definedName name="\p">#REF!</definedName>
    <definedName name="\R" localSheetId="0">#REF!</definedName>
    <definedName name="\R" localSheetId="1">#REF!</definedName>
    <definedName name="\R">#REF!</definedName>
    <definedName name="\S" localSheetId="0">#REF!</definedName>
    <definedName name="\S" localSheetId="1">#REF!</definedName>
    <definedName name="\S">#REF!</definedName>
    <definedName name="\T" localSheetId="0">#REF!</definedName>
    <definedName name="\T" localSheetId="1">#REF!</definedName>
    <definedName name="\T">#REF!</definedName>
    <definedName name="\V" localSheetId="0">#REF!</definedName>
    <definedName name="\V" localSheetId="1">#REF!</definedName>
    <definedName name="\V">#REF!</definedName>
    <definedName name="\w" localSheetId="0">#REF!</definedName>
    <definedName name="\w" localSheetId="1">#REF!</definedName>
    <definedName name="\w">#REF!</definedName>
    <definedName name="\X" localSheetId="0">#REF!</definedName>
    <definedName name="\X" localSheetId="1">#REF!</definedName>
    <definedName name="\X">#REF!</definedName>
    <definedName name="\Z" localSheetId="0">#REF!</definedName>
    <definedName name="\Z" localSheetId="1">#REF!</definedName>
    <definedName name="\Z">#REF!</definedName>
    <definedName name="______________________DAT3" localSheetId="0">#REF!</definedName>
    <definedName name="______________________DAT3" localSheetId="1">#REF!</definedName>
    <definedName name="______________________DAT3">#REF!</definedName>
    <definedName name="______________________DAT5" localSheetId="0">#REF!</definedName>
    <definedName name="______________________DAT5" localSheetId="1">#REF!</definedName>
    <definedName name="______________________DAT5">#REF!</definedName>
    <definedName name="______________________DAT6" localSheetId="0">#REF!</definedName>
    <definedName name="______________________DAT6" localSheetId="1">#REF!</definedName>
    <definedName name="______________________DAT6">#REF!</definedName>
    <definedName name="___________DAT3" localSheetId="1">#REF!</definedName>
    <definedName name="___________DAT3">#REF!</definedName>
    <definedName name="___________DAT5" localSheetId="1">#REF!</definedName>
    <definedName name="___________DAT5">#REF!</definedName>
    <definedName name="___________DAT6" localSheetId="1">#REF!</definedName>
    <definedName name="___________DAT6">#REF!</definedName>
    <definedName name="__________bb" localSheetId="1" hidden="1">#REF!</definedName>
    <definedName name="__________bb" hidden="1">#REF!</definedName>
    <definedName name="__________DAT3" localSheetId="0">#REF!</definedName>
    <definedName name="__________DAT3" localSheetId="1">#REF!</definedName>
    <definedName name="__________DAT3">#REF!</definedName>
    <definedName name="__________DAT5" localSheetId="0">#REF!</definedName>
    <definedName name="__________DAT5" localSheetId="1">#REF!</definedName>
    <definedName name="__________DAT5">#REF!</definedName>
    <definedName name="__________DAT6" localSheetId="0">#REF!</definedName>
    <definedName name="__________DAT6" localSheetId="1">#REF!</definedName>
    <definedName name="__________DAT6">#REF!</definedName>
    <definedName name="__________sort" localSheetId="1" hidden="1">#REF!</definedName>
    <definedName name="__________sort" hidden="1">#REF!</definedName>
    <definedName name="_________bb" localSheetId="1" hidden="1">#REF!</definedName>
    <definedName name="_________bb" hidden="1">#REF!</definedName>
    <definedName name="_________DAT3" localSheetId="1">#REF!</definedName>
    <definedName name="_________DAT3">#REF!</definedName>
    <definedName name="_________DAT5" localSheetId="1">#REF!</definedName>
    <definedName name="_________DAT5">#REF!</definedName>
    <definedName name="_________DAT6" localSheetId="1">#REF!</definedName>
    <definedName name="_________DAT6">#REF!</definedName>
    <definedName name="_________Sort" localSheetId="1" hidden="1">#REF!</definedName>
    <definedName name="_________Sort" hidden="1">#REF!</definedName>
    <definedName name="________DAT1" localSheetId="1">#REF!</definedName>
    <definedName name="________DAT1">#REF!</definedName>
    <definedName name="________DAT2" localSheetId="1">#REF!</definedName>
    <definedName name="________DAT2">#REF!</definedName>
    <definedName name="________DAT3" localSheetId="0">#REF!</definedName>
    <definedName name="________DAT3" localSheetId="1">#REF!</definedName>
    <definedName name="________DAT3">#REF!</definedName>
    <definedName name="________DAT4" localSheetId="1">#REF!</definedName>
    <definedName name="________DAT4">#REF!</definedName>
    <definedName name="________DAT5" localSheetId="0">#REF!</definedName>
    <definedName name="________DAT5" localSheetId="1">#REF!</definedName>
    <definedName name="________DAT5">#REF!</definedName>
    <definedName name="________DAT6" localSheetId="0">#REF!</definedName>
    <definedName name="________DAT6" localSheetId="1">#REF!</definedName>
    <definedName name="________DAT6">#REF!</definedName>
    <definedName name="_______DAT1" localSheetId="1">#REF!</definedName>
    <definedName name="_______DAT1">#REF!</definedName>
    <definedName name="_______DAT2" localSheetId="1">#REF!</definedName>
    <definedName name="_______DAT2">#REF!</definedName>
    <definedName name="_______DAT3" localSheetId="0">#REF!</definedName>
    <definedName name="_______DAT3" localSheetId="1">#REF!</definedName>
    <definedName name="_______DAT3">#REF!</definedName>
    <definedName name="_______DAT4" localSheetId="1">#REF!</definedName>
    <definedName name="_______DAT4">#REF!</definedName>
    <definedName name="_______DAT5" localSheetId="0">#REF!</definedName>
    <definedName name="_______DAT5" localSheetId="1">#REF!</definedName>
    <definedName name="_______DAT5">#REF!</definedName>
    <definedName name="_______DAT6" localSheetId="0">#REF!</definedName>
    <definedName name="_______DAT6" localSheetId="1">#REF!</definedName>
    <definedName name="_______DAT6">#REF!</definedName>
    <definedName name="_______kay1" localSheetId="1" hidden="1">#REF!</definedName>
    <definedName name="_______kay1" hidden="1">#REF!</definedName>
    <definedName name="_______ke1" localSheetId="1" hidden="1">#REF!</definedName>
    <definedName name="_______ke1" hidden="1">#REF!</definedName>
    <definedName name="_______key1" localSheetId="1" hidden="1">#REF!</definedName>
    <definedName name="_______key1" hidden="1">#REF!</definedName>
    <definedName name="_______sort" localSheetId="1" hidden="1">#REF!</definedName>
    <definedName name="_______sort" hidden="1">#REF!</definedName>
    <definedName name="______DAT1" localSheetId="1">#REF!</definedName>
    <definedName name="______DAT1">#REF!</definedName>
    <definedName name="______DAT2" localSheetId="1">#REF!</definedName>
    <definedName name="______DAT2">#REF!</definedName>
    <definedName name="______DAT4" localSheetId="1">#REF!</definedName>
    <definedName name="______DAT4">#REF!</definedName>
    <definedName name="______key1" localSheetId="1" hidden="1">#REF!</definedName>
    <definedName name="______key1" hidden="1">#REF!</definedName>
    <definedName name="______sort1" localSheetId="1" hidden="1">#REF!</definedName>
    <definedName name="______sort1" hidden="1">#REF!</definedName>
    <definedName name="_____BB" localSheetId="1" hidden="1">#REF!</definedName>
    <definedName name="_____BB" hidden="1">#REF!</definedName>
    <definedName name="_____DAT1" localSheetId="1">#REF!</definedName>
    <definedName name="_____DAT1">#REF!</definedName>
    <definedName name="_____DAT2" localSheetId="1">#REF!</definedName>
    <definedName name="_____DAT2">#REF!</definedName>
    <definedName name="_____DAT4" localSheetId="1">#REF!</definedName>
    <definedName name="_____DAT4">#REF!</definedName>
    <definedName name="_____ebe1" localSheetId="1">#REF!</definedName>
    <definedName name="_____ebe1">#REF!</definedName>
    <definedName name="_____ebe2" localSheetId="1">#REF!</definedName>
    <definedName name="_____ebe2">#REF!</definedName>
    <definedName name="_____ebe3" localSheetId="1">#REF!</definedName>
    <definedName name="_____ebe3">#REF!</definedName>
    <definedName name="_____ebe4" localSheetId="1">#REF!</definedName>
    <definedName name="_____ebe4">#REF!</definedName>
    <definedName name="_____ebe5" localSheetId="1">#REF!</definedName>
    <definedName name="_____ebe5">#REF!</definedName>
    <definedName name="_____ebe6" localSheetId="1">#REF!</definedName>
    <definedName name="_____ebe6">#REF!</definedName>
    <definedName name="_____ebe7" localSheetId="1">#REF!</definedName>
    <definedName name="_____ebe7">#REF!</definedName>
    <definedName name="_____ebx1" localSheetId="1">#REF!</definedName>
    <definedName name="_____ebx1">#REF!</definedName>
    <definedName name="_____ebx2" localSheetId="1">#REF!</definedName>
    <definedName name="_____ebx2">#REF!</definedName>
    <definedName name="_____Sort" localSheetId="1" hidden="1">#REF!</definedName>
    <definedName name="_____Sort" hidden="1">#REF!</definedName>
    <definedName name="____DAT1" localSheetId="1">#REF!</definedName>
    <definedName name="____DAT1">#REF!</definedName>
    <definedName name="____DAT2" localSheetId="1">#REF!</definedName>
    <definedName name="____DAT2">#REF!</definedName>
    <definedName name="____DAT3" localSheetId="1">#REF!</definedName>
    <definedName name="____DAT3">#REF!</definedName>
    <definedName name="____DAT4" localSheetId="1">#REF!</definedName>
    <definedName name="____DAT4">#REF!</definedName>
    <definedName name="____DAT5" localSheetId="1">#REF!</definedName>
    <definedName name="____DAT5">#REF!</definedName>
    <definedName name="____DAT6" localSheetId="1">#REF!</definedName>
    <definedName name="____DAT6">#REF!</definedName>
    <definedName name="____ebe1" localSheetId="1">#REF!</definedName>
    <definedName name="____ebe1">#REF!</definedName>
    <definedName name="____ebe2" localSheetId="1">#REF!</definedName>
    <definedName name="____ebe2">#REF!</definedName>
    <definedName name="____ebe3" localSheetId="1">#REF!</definedName>
    <definedName name="____ebe3">#REF!</definedName>
    <definedName name="____ebe4" localSheetId="1">#REF!</definedName>
    <definedName name="____ebe4">#REF!</definedName>
    <definedName name="____ebe5" localSheetId="1">#REF!</definedName>
    <definedName name="____ebe5">#REF!</definedName>
    <definedName name="____ebe6" localSheetId="1">#REF!</definedName>
    <definedName name="____ebe6">#REF!</definedName>
    <definedName name="____ebe7" localSheetId="1">#REF!</definedName>
    <definedName name="____ebe7">#REF!</definedName>
    <definedName name="____ebx1" localSheetId="1">#REF!</definedName>
    <definedName name="____ebx1">#REF!</definedName>
    <definedName name="____ebx2" localSheetId="1">#REF!</definedName>
    <definedName name="____ebx2">#REF!</definedName>
    <definedName name="____sort" localSheetId="1" hidden="1">#REF!</definedName>
    <definedName name="____sort" hidden="1">#REF!</definedName>
    <definedName name="___bb" localSheetId="1" hidden="1">#REF!</definedName>
    <definedName name="___bb" hidden="1">#REF!</definedName>
    <definedName name="___DAT1" localSheetId="1">#REF!</definedName>
    <definedName name="___DAT1">#REF!</definedName>
    <definedName name="___DAT2" localSheetId="1">#REF!</definedName>
    <definedName name="___DAT2">#REF!</definedName>
    <definedName name="___DAT3" localSheetId="0">#REF!</definedName>
    <definedName name="___DAT3" localSheetId="1">#REF!</definedName>
    <definedName name="___DAT3">#REF!</definedName>
    <definedName name="___DAT4" localSheetId="1">#REF!</definedName>
    <definedName name="___DAT4">#REF!</definedName>
    <definedName name="___DAT5" localSheetId="0">#REF!</definedName>
    <definedName name="___DAT5" localSheetId="1">#REF!</definedName>
    <definedName name="___DAT5">#REF!</definedName>
    <definedName name="___DAT6" localSheetId="0">#REF!</definedName>
    <definedName name="___DAT6" localSheetId="1">#REF!</definedName>
    <definedName name="___DAT6">#REF!</definedName>
    <definedName name="___ebe1" localSheetId="1">#REF!</definedName>
    <definedName name="___ebe1">#REF!</definedName>
    <definedName name="___ebe2" localSheetId="1">#REF!</definedName>
    <definedName name="___ebe2">#REF!</definedName>
    <definedName name="___ebe3" localSheetId="1">#REF!</definedName>
    <definedName name="___ebe3">#REF!</definedName>
    <definedName name="___ebe4" localSheetId="1">#REF!</definedName>
    <definedName name="___ebe4">#REF!</definedName>
    <definedName name="___ebe5" localSheetId="1">#REF!</definedName>
    <definedName name="___ebe5">#REF!</definedName>
    <definedName name="___ebe6" localSheetId="1">#REF!</definedName>
    <definedName name="___ebe6">#REF!</definedName>
    <definedName name="___ebe7" localSheetId="1">#REF!</definedName>
    <definedName name="___ebe7">#REF!</definedName>
    <definedName name="___ebx1" localSheetId="1">#REF!</definedName>
    <definedName name="___ebx1">#REF!</definedName>
    <definedName name="___ebx2" localSheetId="1">#REF!</definedName>
    <definedName name="___ebx2">#REF!</definedName>
    <definedName name="___Key1" localSheetId="1" hidden="1">#REF!</definedName>
    <definedName name="___Key1" hidden="1">#REF!</definedName>
    <definedName name="___Sort" localSheetId="1" hidden="1">#REF!</definedName>
    <definedName name="___Sort" hidden="1">#REF!</definedName>
    <definedName name="__123Graph_A" localSheetId="0" hidden="1">[1]G!#REF!</definedName>
    <definedName name="__123Graph_A" localSheetId="1" hidden="1">[1]G!#REF!</definedName>
    <definedName name="__123Graph_A" hidden="1">[2]G!#REF!</definedName>
    <definedName name="__123Graph_B" localSheetId="0" hidden="1">[1]G!#REF!</definedName>
    <definedName name="__123Graph_B" localSheetId="1" hidden="1">[1]G!#REF!</definedName>
    <definedName name="__123Graph_B" hidden="1">[2]G!#REF!</definedName>
    <definedName name="__123Graph_C" localSheetId="0" hidden="1">[1]G!#REF!</definedName>
    <definedName name="__123Graph_C" localSheetId="1" hidden="1">[1]G!#REF!</definedName>
    <definedName name="__123Graph_C" hidden="1">[2]G!#REF!</definedName>
    <definedName name="__123Graph_D" localSheetId="0" hidden="1">'[3]C-3.10'!#REF!</definedName>
    <definedName name="__123Graph_D" localSheetId="1" hidden="1">'[3]C-3.10'!#REF!</definedName>
    <definedName name="__123Graph_D" hidden="1">'[4]C-3.10'!#REF!</definedName>
    <definedName name="__123Graph_E" localSheetId="0" hidden="1">[1]G!#REF!</definedName>
    <definedName name="__123Graph_E" localSheetId="1" hidden="1">[1]G!#REF!</definedName>
    <definedName name="__123Graph_E" hidden="1">[2]G!#REF!</definedName>
    <definedName name="__123Graph_ECURRENT" localSheetId="1" hidden="1">[5]coss!#REF!</definedName>
    <definedName name="__123Graph_ECURRENT" hidden="1">[5]coss!#REF!</definedName>
    <definedName name="__123Graph_F" localSheetId="0" hidden="1">[1]G!#REF!</definedName>
    <definedName name="__123Graph_F" localSheetId="1" hidden="1">[1]G!#REF!</definedName>
    <definedName name="__123Graph_F" hidden="1">[2]G!#REF!</definedName>
    <definedName name="__181" localSheetId="1">#REF!</definedName>
    <definedName name="__181">#REF!</definedName>
    <definedName name="__BB" localSheetId="1" hidden="1">#REF!</definedName>
    <definedName name="__BB" hidden="1">#REF!</definedName>
    <definedName name="__DAT1" localSheetId="1">#REF!</definedName>
    <definedName name="__DAT1">#REF!</definedName>
    <definedName name="__DAT2" localSheetId="1">#REF!</definedName>
    <definedName name="__DAT2">#REF!</definedName>
    <definedName name="__DAT3" localSheetId="0">#REF!</definedName>
    <definedName name="__DAT3" localSheetId="1">#REF!</definedName>
    <definedName name="__DAT3">#REF!</definedName>
    <definedName name="__DAT4" localSheetId="1">#REF!</definedName>
    <definedName name="__DAT4">#REF!</definedName>
    <definedName name="__DAT5" localSheetId="0">#REF!</definedName>
    <definedName name="__DAT5" localSheetId="1">#REF!</definedName>
    <definedName name="__DAT5">#REF!</definedName>
    <definedName name="__DAT6" localSheetId="0">#REF!</definedName>
    <definedName name="__DAT6" localSheetId="1">#REF!</definedName>
    <definedName name="__DAT6">#REF!</definedName>
    <definedName name="__ebe1" localSheetId="1">#REF!</definedName>
    <definedName name="__ebe1">#REF!</definedName>
    <definedName name="__ebe2" localSheetId="1">#REF!</definedName>
    <definedName name="__ebe2">#REF!</definedName>
    <definedName name="__ebe3" localSheetId="1">#REF!</definedName>
    <definedName name="__ebe3">#REF!</definedName>
    <definedName name="__ebe4" localSheetId="1">#REF!</definedName>
    <definedName name="__ebe4">#REF!</definedName>
    <definedName name="__ebe5" localSheetId="1">#REF!</definedName>
    <definedName name="__ebe5">#REF!</definedName>
    <definedName name="__ebe6" localSheetId="1">#REF!</definedName>
    <definedName name="__ebe6">#REF!</definedName>
    <definedName name="__ebe7" localSheetId="1">#REF!</definedName>
    <definedName name="__ebe7">#REF!</definedName>
    <definedName name="__ebx1" localSheetId="1">#REF!</definedName>
    <definedName name="__ebx1">#REF!</definedName>
    <definedName name="__ebx2" localSheetId="1">#REF!</definedName>
    <definedName name="__ebx2">#REF!</definedName>
    <definedName name="__key1" localSheetId="1" hidden="1">#REF!</definedName>
    <definedName name="__key1" hidden="1">#REF!</definedName>
    <definedName name="__Sort" localSheetId="1" hidden="1">#REF!</definedName>
    <definedName name="__Sort" hidden="1">#REF!</definedName>
    <definedName name="__Sort1" localSheetId="1" hidden="1">#REF!</definedName>
    <definedName name="__Sort1" hidden="1">#REF!</definedName>
    <definedName name="_1" localSheetId="0">#REF!</definedName>
    <definedName name="_1" localSheetId="1">#REF!</definedName>
    <definedName name="_1">#REF!</definedName>
    <definedName name="_1_181" localSheetId="1">#REF!</definedName>
    <definedName name="_1_181">#REF!</definedName>
    <definedName name="_12MEACT" localSheetId="0">'[6]Page 1'!#REF!</definedName>
    <definedName name="_12MEACT" localSheetId="1">'[6]Page 1'!#REF!</definedName>
    <definedName name="_12MEACT">'[6]Page 1'!#REF!</definedName>
    <definedName name="_12MEBUD" localSheetId="0">'[6]Page 1'!#REF!</definedName>
    <definedName name="_12MEBUD" localSheetId="1">'[6]Page 1'!#REF!</definedName>
    <definedName name="_12MEBUD">'[6]Page 1'!#REF!</definedName>
    <definedName name="_181" localSheetId="1">#REF!</definedName>
    <definedName name="_181">#REF!</definedName>
    <definedName name="_1Q_0_Regressio" localSheetId="1" hidden="1">#REF!</definedName>
    <definedName name="_1Q_0_Regressio" hidden="1">#REF!</definedName>
    <definedName name="_2" localSheetId="0">#REF!</definedName>
    <definedName name="_2" localSheetId="1">#REF!</definedName>
    <definedName name="_2">#REF!</definedName>
    <definedName name="_2_181" localSheetId="1">#REF!</definedName>
    <definedName name="_2_181">#REF!</definedName>
    <definedName name="_2B_15" localSheetId="1">#REF!</definedName>
    <definedName name="_2B_15">#REF!</definedName>
    <definedName name="_2S_0_Regressio" localSheetId="1" hidden="1">#REF!</definedName>
    <definedName name="_2S_0_Regressio" hidden="1">#REF!</definedName>
    <definedName name="_3" localSheetId="0">#REF!</definedName>
    <definedName name="_3" localSheetId="1">#REF!</definedName>
    <definedName name="_3">#REF!</definedName>
    <definedName name="_331" localSheetId="0">'[3]C-3.10'!#REF!</definedName>
    <definedName name="_331" localSheetId="1">'[3]C-3.10'!#REF!</definedName>
    <definedName name="_331">'[4]C-3.10'!#REF!</definedName>
    <definedName name="_34" localSheetId="0">'[3]C-3.10'!#REF!</definedName>
    <definedName name="_34" localSheetId="1">'[3]C-3.10'!#REF!</definedName>
    <definedName name="_34">'[4]C-3.10'!#REF!</definedName>
    <definedName name="_347" localSheetId="0">'[3]C-3.10'!#REF!</definedName>
    <definedName name="_347" localSheetId="1">'[3]C-3.10'!#REF!</definedName>
    <definedName name="_347">'[4]C-3.10'!#REF!</definedName>
    <definedName name="_348" localSheetId="0">'[3]C-3.10'!#REF!</definedName>
    <definedName name="_348" localSheetId="1">'[3]C-3.10'!#REF!</definedName>
    <definedName name="_348">'[4]C-3.10'!#REF!</definedName>
    <definedName name="_34a1" localSheetId="0">'[3]C-3.10'!#REF!</definedName>
    <definedName name="_34a1" localSheetId="1">'[3]C-3.10'!#REF!</definedName>
    <definedName name="_34a1">'[4]C-3.10'!#REF!</definedName>
    <definedName name="_34a2" localSheetId="0">'[3]C-3.10'!#REF!</definedName>
    <definedName name="_34a2" localSheetId="1">'[3]C-3.10'!#REF!</definedName>
    <definedName name="_34a2">'[4]C-3.10'!#REF!</definedName>
    <definedName name="_34E" localSheetId="0">'[3]C-3.10'!#REF!</definedName>
    <definedName name="_34E" localSheetId="1">'[3]C-3.10'!#REF!</definedName>
    <definedName name="_34E">'[4]C-3.10'!#REF!</definedName>
    <definedName name="_35" localSheetId="0">'[3]C-3.10'!#REF!</definedName>
    <definedName name="_35" localSheetId="1">'[3]C-3.10'!#REF!</definedName>
    <definedName name="_35">'[4]C-3.10'!#REF!</definedName>
    <definedName name="_351" localSheetId="0">'[3]C-3.10'!#REF!</definedName>
    <definedName name="_351" localSheetId="1">'[3]C-3.10'!#REF!</definedName>
    <definedName name="_351">'[4]C-3.10'!#REF!</definedName>
    <definedName name="_36" localSheetId="0">'[3]C-3.10'!#REF!</definedName>
    <definedName name="_36" localSheetId="1">'[3]C-3.10'!#REF!</definedName>
    <definedName name="_36">'[4]C-3.10'!#REF!</definedName>
    <definedName name="_3TEFIS_00_08" localSheetId="1">#REF!</definedName>
    <definedName name="_3TEFIS_00_08">#REF!</definedName>
    <definedName name="_4B_15" localSheetId="1">#REF!</definedName>
    <definedName name="_4B_15">#REF!</definedName>
    <definedName name="_6TEFIS_00_08" localSheetId="1">#REF!</definedName>
    <definedName name="_6TEFIS_00_08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 localSheetId="1">#REF!</definedName>
    <definedName name="_DAT1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ebe1" localSheetId="1">#REF!</definedName>
    <definedName name="_ebe1">#REF!</definedName>
    <definedName name="_ebe2" localSheetId="1">#REF!</definedName>
    <definedName name="_ebe2">#REF!</definedName>
    <definedName name="_ebe3" localSheetId="1">#REF!</definedName>
    <definedName name="_ebe3">#REF!</definedName>
    <definedName name="_ebe4" localSheetId="1">#REF!</definedName>
    <definedName name="_ebe4">#REF!</definedName>
    <definedName name="_ebe5" localSheetId="1">#REF!</definedName>
    <definedName name="_ebe5">#REF!</definedName>
    <definedName name="_ebe6" localSheetId="1">#REF!</definedName>
    <definedName name="_ebe6">#REF!</definedName>
    <definedName name="_ebe7" localSheetId="1">#REF!</definedName>
    <definedName name="_ebe7">#REF!</definedName>
    <definedName name="_ebx1" localSheetId="1">#REF!</definedName>
    <definedName name="_ebx1">#REF!</definedName>
    <definedName name="_ebx2" localSheetId="1">#REF!</definedName>
    <definedName name="_ebx2">#REF!</definedName>
    <definedName name="_Fill" localSheetId="0" hidden="1">'[7]Bond Returns'!$A$8:$A$107</definedName>
    <definedName name="_Fill" localSheetId="1" hidden="1">'[7]Bond Returns'!$A$8:$A$107</definedName>
    <definedName name="_Fill" hidden="1">'[8]Bond Returns'!$A$8:$A$107</definedName>
    <definedName name="_Key1" localSheetId="0" hidden="1">#REF!</definedName>
    <definedName name="_Key1" localSheetId="1" hidden="1">#REF!</definedName>
    <definedName name="_Key1" hidden="1">#REF!</definedName>
    <definedName name="_Key11" localSheetId="1" hidden="1">#REF!</definedName>
    <definedName name="_Key11" hidden="1">#REF!</definedName>
    <definedName name="_Key2" localSheetId="0" hidden="1">#REF!</definedName>
    <definedName name="_Key2" localSheetId="1" hidden="1">#REF!</definedName>
    <definedName name="_Key2" hidden="1">#REF!</definedName>
    <definedName name="_lslkdjf" localSheetId="1" hidden="1">#REF!</definedName>
    <definedName name="_lslkdjf" hidden="1">#REF!</definedName>
    <definedName name="_M" localSheetId="0">#REF!</definedName>
    <definedName name="_M" localSheetId="1">#REF!</definedName>
    <definedName name="_M">#REF!</definedName>
    <definedName name="_MatMult_A" hidden="1">'[9]Fall 2008 Forecast'!#REF!</definedName>
    <definedName name="_new23" localSheetId="1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2" localSheetId="1" hidden="1">#REF!</definedName>
    <definedName name="_sort2" hidden="1">#REF!</definedName>
    <definedName name="_x" localSheetId="1" hidden="1">#REF!</definedName>
    <definedName name="_x" hidden="1">#REF!</definedName>
    <definedName name="A" localSheetId="0">#REF!</definedName>
    <definedName name="A" localSheetId="1">#REF!</definedName>
    <definedName name="A">#REF!</definedName>
    <definedName name="ADJTS" localSheetId="1">#REF!</definedName>
    <definedName name="ADJTS">#REF!</definedName>
    <definedName name="aedf" localSheetId="1" hidden="1">#REF!</definedName>
    <definedName name="aedf" hidden="1">#REF!</definedName>
    <definedName name="aewc12" localSheetId="1" hidden="1">#REF!</definedName>
    <definedName name="aewc12" hidden="1">#REF!</definedName>
    <definedName name="ajw2n" localSheetId="1" hidden="1">#REF!</definedName>
    <definedName name="ajw2n" hidden="1">#REF!</definedName>
    <definedName name="ALL">[10]A!$P$10:$Q$117</definedName>
    <definedName name="anscount">1</definedName>
    <definedName name="ap" localSheetId="1" hidden="1">#REF!</definedName>
    <definedName name="ap" hidden="1">#REF!</definedName>
    <definedName name="AP_OTHER" localSheetId="1">#REF!</definedName>
    <definedName name="AP_OTHER">#REF!</definedName>
    <definedName name="AS2DocOpenMode" hidden="1">"AS2DocumentEdit"</definedName>
    <definedName name="AS2NamedRange" hidden="1">7</definedName>
    <definedName name="ASD" localSheetId="1">#REF!</definedName>
    <definedName name="ASD">#REF!</definedName>
    <definedName name="asdf" localSheetId="1" hidden="1">#REF!</definedName>
    <definedName name="asdf" hidden="1">#REF!</definedName>
    <definedName name="asdij" localSheetId="1" hidden="1">#REF!</definedName>
    <definedName name="asdij" hidden="1">#REF!</definedName>
    <definedName name="asf" localSheetId="1" hidden="1">#REF!</definedName>
    <definedName name="asf" hidden="1">#REF!</definedName>
    <definedName name="aspd" localSheetId="1" hidden="1">#REF!</definedName>
    <definedName name="aspd" hidden="1">#REF!</definedName>
    <definedName name="ASSUMPTIONS" localSheetId="1">#REF!</definedName>
    <definedName name="ASSUMPTIONS">#REF!</definedName>
    <definedName name="aswac" localSheetId="1" hidden="1">#REF!</definedName>
    <definedName name="aswac" hidden="1">#REF!</definedName>
    <definedName name="aswc" localSheetId="1" hidden="1">#REF!</definedName>
    <definedName name="aswc" hidden="1">#REF!</definedName>
    <definedName name="aw3dq" localSheetId="1" hidden="1">#REF!</definedName>
    <definedName name="aw3dq" hidden="1">#REF!</definedName>
    <definedName name="awd" localSheetId="1" hidden="1">#REF!</definedName>
    <definedName name="awd" hidden="1">#REF!</definedName>
    <definedName name="awef" localSheetId="1" hidden="1">#REF!</definedName>
    <definedName name="awef" hidden="1">#REF!</definedName>
    <definedName name="AWS" localSheetId="1" hidden="1">#REF!</definedName>
    <definedName name="AWS" hidden="1">#REF!</definedName>
    <definedName name="az" localSheetId="1" hidden="1">#REF!</definedName>
    <definedName name="az" hidden="1">#REF!</definedName>
    <definedName name="B" localSheetId="0">#REF!</definedName>
    <definedName name="B" localSheetId="1">#REF!</definedName>
    <definedName name="B">#REF!</definedName>
    <definedName name="BACKUP">'[11]CAPM Backup (Sc 12 - p. 2)'!$A$18:$K$79</definedName>
    <definedName name="BAL" localSheetId="1">#REF!</definedName>
    <definedName name="BAL">#REF!</definedName>
    <definedName name="BalDatData" localSheetId="1">#REF!</definedName>
    <definedName name="BalDatData">#REF!</definedName>
    <definedName name="BB" localSheetId="1" hidden="1">#REF!</definedName>
    <definedName name="BB" hidden="1">#REF!</definedName>
    <definedName name="bb_mdm" localSheetId="1" hidden="1">#REF!</definedName>
    <definedName name="bb_mdm" hidden="1">#REF!</definedName>
    <definedName name="bb_MDMyNTU0NDRBODY1NDVEQz" localSheetId="1" hidden="1">#REF!</definedName>
    <definedName name="bb_MDMyNTU0NDRBODY1NDVEQz" hidden="1">#REF!</definedName>
    <definedName name="bbbb" localSheetId="1" hidden="1">#REF!</definedName>
    <definedName name="bbbb" hidden="1">#REF!</definedName>
    <definedName name="BegMonth" localSheetId="1">#REF!</definedName>
    <definedName name="BegMonth">#REF!</definedName>
    <definedName name="BENEFITS_EXP" localSheetId="1">#REF!</definedName>
    <definedName name="BENEFITS_EXP">#REF!</definedName>
    <definedName name="BETA" localSheetId="1">#REF!</definedName>
    <definedName name="BETA">#REF!</definedName>
    <definedName name="betaadj" localSheetId="1">#REF!</definedName>
    <definedName name="betaadj">#REF!</definedName>
    <definedName name="bl" localSheetId="1" hidden="1">#REF!</definedName>
    <definedName name="bl" hidden="1">#REF!</definedName>
    <definedName name="bnca" localSheetId="1" hidden="1">#REF!</definedName>
    <definedName name="bnca" hidden="1">#REF!</definedName>
    <definedName name="bned" localSheetId="1" hidden="1">#REF!</definedName>
    <definedName name="bned" hidden="1">#REF!</definedName>
    <definedName name="BORDER1" localSheetId="1">#REF!</definedName>
    <definedName name="BORDER1">#REF!</definedName>
    <definedName name="BORDER2" localSheetId="1">#REF!</definedName>
    <definedName name="BORDER2">#REF!</definedName>
    <definedName name="borst" localSheetId="1" hidden="1">#REF!</definedName>
    <definedName name="borst" hidden="1">#REF!</definedName>
    <definedName name="BOTH" localSheetId="1">#REF!</definedName>
    <definedName name="BOTH">#REF!</definedName>
    <definedName name="bruce" localSheetId="0">#REF!</definedName>
    <definedName name="bruce" localSheetId="1">#REF!</definedName>
    <definedName name="bruce">#REF!</definedName>
    <definedName name="BS_Forecast" localSheetId="1">#REF!</definedName>
    <definedName name="BS_Forecast">#REF!</definedName>
    <definedName name="BS_Plan" localSheetId="1">#REF!</definedName>
    <definedName name="BS_Plan">#REF!</definedName>
    <definedName name="BS_Plan2" localSheetId="1">#REF!</definedName>
    <definedName name="BS_Plan2">#REF!</definedName>
    <definedName name="BTLTAX" localSheetId="1">#REF!</definedName>
    <definedName name="BTLTAX">#REF!</definedName>
    <definedName name="BTLTAXES" localSheetId="1">#REF!</definedName>
    <definedName name="BTLTAXES">#REF!</definedName>
    <definedName name="BTLTXBUD" localSheetId="1">#REF!</definedName>
    <definedName name="BTLTXBUD">#REF!</definedName>
    <definedName name="BUDGET3" localSheetId="0">#REF!</definedName>
    <definedName name="BUDGET3" localSheetId="1">#REF!</definedName>
    <definedName name="BUDGET3">#REF!</definedName>
    <definedName name="C_" localSheetId="0">#REF!</definedName>
    <definedName name="C_" localSheetId="1">#REF!</definedName>
    <definedName name="C_">#REF!</definedName>
    <definedName name="ca" localSheetId="1" hidden="1">#REF!</definedName>
    <definedName name="ca" hidden="1">#REF!</definedName>
    <definedName name="capitalization">'[12]CS Data'!$B$11:$I$64</definedName>
    <definedName name="CASHFLS" localSheetId="0">'[13]CASH FLOWS BKUP'!#REF!</definedName>
    <definedName name="CASHFLS" localSheetId="1">'[13]CASH FLOWS BKUP'!#REF!</definedName>
    <definedName name="CASHFLS">'[13]CASH FLOWS BKUP'!#REF!</definedName>
    <definedName name="cbwe" localSheetId="1" hidden="1">#REF!</definedName>
    <definedName name="cbwe" hidden="1">#REF!</definedName>
    <definedName name="CF_Forecast" localSheetId="1">#REF!</definedName>
    <definedName name="CF_Forecast">#REF!</definedName>
    <definedName name="CF_Plan2" localSheetId="1">#REF!</definedName>
    <definedName name="CF_Plan2">#REF!</definedName>
    <definedName name="chj" localSheetId="1" hidden="1">#REF!</definedName>
    <definedName name="chj" hidden="1">#REF!</definedName>
    <definedName name="CMACT" localSheetId="0">'[6]Page 1'!#REF!</definedName>
    <definedName name="CMACT" localSheetId="1">'[6]Page 1'!#REF!</definedName>
    <definedName name="CMACT">'[6]Page 1'!#REF!</definedName>
    <definedName name="CMBUD" localSheetId="0">'[6]Page 1'!#REF!</definedName>
    <definedName name="CMBUD" localSheetId="1">'[6]Page 1'!#REF!</definedName>
    <definedName name="CMBUD">'[6]Page 1'!#REF!</definedName>
    <definedName name="COAST1" localSheetId="1">#REF!</definedName>
    <definedName name="COAST1">#REF!</definedName>
    <definedName name="COM_COASTX" localSheetId="1">#REF!</definedName>
    <definedName name="COM_COASTX">#REF!</definedName>
    <definedName name="COM_EBE" localSheetId="1">#REF!</definedName>
    <definedName name="COM_EBE">#REF!</definedName>
    <definedName name="COM_EBX" localSheetId="1">#REF!</definedName>
    <definedName name="COM_EBX">#REF!</definedName>
    <definedName name="COM_OAP" localSheetId="1">#REF!</definedName>
    <definedName name="COM_OAP">#REF!</definedName>
    <definedName name="COM_ONAQ" localSheetId="1">#REF!</definedName>
    <definedName name="COM_ONAQ">#REF!</definedName>
    <definedName name="COM_SBAE" localSheetId="1">#REF!</definedName>
    <definedName name="COM_SBAE">#REF!</definedName>
    <definedName name="COM_TOTAL" localSheetId="1">#REF!</definedName>
    <definedName name="COM_TOTAL">#REF!</definedName>
    <definedName name="COM_WATER" localSheetId="1">#REF!</definedName>
    <definedName name="COM_WATER">#REF!</definedName>
    <definedName name="Common" localSheetId="1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 localSheetId="1">#REF!</definedName>
    <definedName name="Composite">#REF!</definedName>
    <definedName name="CONSCF4A" localSheetId="1">#REF!</definedName>
    <definedName name="CONSCF4A">#REF!</definedName>
    <definedName name="CONSCF4B" localSheetId="0">#REF!</definedName>
    <definedName name="CONSCF4B" localSheetId="1">#REF!</definedName>
    <definedName name="CONSCF4B">#REF!</definedName>
    <definedName name="CONSOLP1" localSheetId="1">#REF!</definedName>
    <definedName name="CONSOLP1">#REF!</definedName>
    <definedName name="CONSOLP2" localSheetId="1">#REF!</definedName>
    <definedName name="CONSOLP2">#REF!</definedName>
    <definedName name="CONSOLP3" localSheetId="1">#REF!</definedName>
    <definedName name="CONSOLP3">#REF!</definedName>
    <definedName name="CONSOLP4" localSheetId="1">#REF!</definedName>
    <definedName name="CONSOLP4">#REF!</definedName>
    <definedName name="cover" localSheetId="1" hidden="1">#REF!</definedName>
    <definedName name="cover" hidden="1">#REF!</definedName>
    <definedName name="cvdsza" localSheetId="1" hidden="1">#REF!</definedName>
    <definedName name="cvdsza" hidden="1">#REF!</definedName>
    <definedName name="D" localSheetId="0">'[3]C-3.10'!#REF!</definedName>
    <definedName name="D" localSheetId="1">'[3]C-3.10'!#REF!</definedName>
    <definedName name="D">'[4]C-3.10'!#REF!</definedName>
    <definedName name="da3a" localSheetId="1" hidden="1">#REF!</definedName>
    <definedName name="da3a" hidden="1">#REF!</definedName>
    <definedName name="DAT">'[14]DAT ACCOUNTS'!$A$1:$D$65536</definedName>
    <definedName name="DATA">#N/A</definedName>
    <definedName name="Date">'[15]Debt Info'!$B$3</definedName>
    <definedName name="db" localSheetId="1" hidden="1">#REF!</definedName>
    <definedName name="db" hidden="1">#REF!</definedName>
    <definedName name="DCpropor" localSheetId="1">#REF!</definedName>
    <definedName name="DCpropor">#REF!</definedName>
    <definedName name="DEC" localSheetId="1">#REF!</definedName>
    <definedName name="DEC">#REF!</definedName>
    <definedName name="DEC_Proj" localSheetId="1">#REF!</definedName>
    <definedName name="DEC_Proj">#REF!</definedName>
    <definedName name="DETAIL146234" localSheetId="0">#REF!</definedName>
    <definedName name="DETAIL146234" localSheetId="1">#REF!</definedName>
    <definedName name="DETAIL146234">#REF!</definedName>
    <definedName name="dfghj" localSheetId="1" hidden="1">#REF!</definedName>
    <definedName name="dfghj" hidden="1">#REF!</definedName>
    <definedName name="dfl" localSheetId="1" hidden="1">#REF!</definedName>
    <definedName name="dfl" hidden="1">#REF!</definedName>
    <definedName name="dle" localSheetId="1" hidden="1">#REF!</definedName>
    <definedName name="dle" hidden="1">#REF!</definedName>
    <definedName name="DocketNum">'[16]ANNUALIZE CTs'!$B$5</definedName>
    <definedName name="DOWNLOAD">[17]Download!$A$1:$D$2443</definedName>
    <definedName name="DOWNLOAD_1099" localSheetId="1">#REF!</definedName>
    <definedName name="DOWNLOAD_1099">#REF!</definedName>
    <definedName name="dp" localSheetId="1" hidden="1">#REF!</definedName>
    <definedName name="dp" hidden="1">#REF!</definedName>
    <definedName name="dsac" localSheetId="1" hidden="1">#REF!</definedName>
    <definedName name="dsac" hidden="1">#REF!</definedName>
    <definedName name="dslakfjk" localSheetId="1" hidden="1">#REF!</definedName>
    <definedName name="dslakfjk" hidden="1">#REF!</definedName>
    <definedName name="dsld" localSheetId="1" hidden="1">#REF!</definedName>
    <definedName name="dsld" hidden="1">#REF!</definedName>
    <definedName name="E" localSheetId="0">'[3]C-3.10'!#REF!</definedName>
    <definedName name="E" localSheetId="1">'[3]C-3.10'!#REF!</definedName>
    <definedName name="E">'[4]C-3.10'!#REF!</definedName>
    <definedName name="ecao" localSheetId="1" hidden="1">#REF!</definedName>
    <definedName name="ecao" hidden="1">#REF!</definedName>
    <definedName name="ecsaop" localSheetId="1" hidden="1">#REF!</definedName>
    <definedName name="ecsaop" hidden="1">#REF!</definedName>
    <definedName name="EGY12MIS" localSheetId="1">#REF!</definedName>
    <definedName name="EGY12MIS">#REF!</definedName>
    <definedName name="EGYASSTS" localSheetId="1">#REF!</definedName>
    <definedName name="EGYASSTS">#REF!</definedName>
    <definedName name="EGYCFSCH" localSheetId="1">#REF!</definedName>
    <definedName name="EGYCFSCH">#REF!</definedName>
    <definedName name="EGYCMIS" localSheetId="1">#REF!</definedName>
    <definedName name="EGYCMIS">#REF!</definedName>
    <definedName name="EGYLIABS" localSheetId="1">#REF!</definedName>
    <definedName name="EGYLIABS">#REF!</definedName>
    <definedName name="EGYPCFSH" localSheetId="1">#REF!</definedName>
    <definedName name="EGYPCFSH">#REF!</definedName>
    <definedName name="EGYPCFSHPORT" localSheetId="1">#REF!</definedName>
    <definedName name="EGYPCFSHPORT">#REF!</definedName>
    <definedName name="EGYPRIS" localSheetId="1">#REF!</definedName>
    <definedName name="EGYPRIS">#REF!</definedName>
    <definedName name="EGYRESCH" localSheetId="1">#REF!</definedName>
    <definedName name="EGYRESCH">#REF!</definedName>
    <definedName name="ert" localSheetId="1" hidden="1">#REF!</definedName>
    <definedName name="ert" hidden="1">#REF!</definedName>
    <definedName name="ertyu" localSheetId="1" hidden="1">#REF!</definedName>
    <definedName name="ertyu" hidden="1">#REF!</definedName>
    <definedName name="ESOP_GOAL" localSheetId="1">#REF!</definedName>
    <definedName name="ESOP_GOAL">#REF!</definedName>
    <definedName name="ESOPWP" localSheetId="1">#REF!</definedName>
    <definedName name="ESOPWP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localSheetId="1" hidden="1">#REF!</definedName>
    <definedName name="f" hidden="1">#REF!</definedName>
    <definedName name="F_1" localSheetId="1">#REF!</definedName>
    <definedName name="F_1">#REF!</definedName>
    <definedName name="F_2" localSheetId="1">#REF!</definedName>
    <definedName name="F_2">#REF!</definedName>
    <definedName name="F_2_2" localSheetId="1">#REF!</definedName>
    <definedName name="F_2_2">#REF!</definedName>
    <definedName name="F_4" localSheetId="1">#REF!</definedName>
    <definedName name="F_4">#REF!</definedName>
    <definedName name="F_6" localSheetId="1">#REF!</definedName>
    <definedName name="F_6">#REF!</definedName>
    <definedName name="F_7" localSheetId="1">#REF!</definedName>
    <definedName name="F_7">#REF!</definedName>
    <definedName name="F_8" localSheetId="1">#REF!</definedName>
    <definedName name="F_8">#REF!</definedName>
    <definedName name="fdv" localSheetId="1" hidden="1">#REF!</definedName>
    <definedName name="fdv" hidden="1">#REF!</definedName>
    <definedName name="fff" localSheetId="1" hidden="1">#REF!</definedName>
    <definedName name="fff" hidden="1">#REF!</definedName>
    <definedName name="ffffff" localSheetId="1" hidden="1">#REF!</definedName>
    <definedName name="ffffff" hidden="1">#REF!</definedName>
    <definedName name="ffkf" localSheetId="1" hidden="1">#REF!</definedName>
    <definedName name="ffkf" hidden="1">#REF!</definedName>
    <definedName name="FILE" localSheetId="1">#REF!</definedName>
    <definedName name="FILE">#REF!</definedName>
    <definedName name="FINANCIALREQ" localSheetId="1">#REF!</definedName>
    <definedName name="FINANCIALREQ">#REF!</definedName>
    <definedName name="FIVEYR" localSheetId="0">#REF!</definedName>
    <definedName name="FIVEYR" localSheetId="1">#REF!</definedName>
    <definedName name="FIVEYR">#REF!</definedName>
    <definedName name="fkfkf" localSheetId="1" hidden="1">#REF!</definedName>
    <definedName name="fkfkf" hidden="1">#REF!</definedName>
    <definedName name="FOR_DENISE_O." localSheetId="0">#REF!</definedName>
    <definedName name="FOR_DENISE_O." localSheetId="1">#REF!</definedName>
    <definedName name="FOR_DENISE_O.">#REF!</definedName>
    <definedName name="fpfl" localSheetId="1" hidden="1">#REF!</definedName>
    <definedName name="fpfl" hidden="1">#REF!</definedName>
    <definedName name="fvgbn" localSheetId="1" hidden="1">#REF!</definedName>
    <definedName name="fvgbn" hidden="1">#REF!</definedName>
    <definedName name="FY4_LACTUAL">"a"</definedName>
    <definedName name="gfhj" localSheetId="1" hidden="1">#REF!</definedName>
    <definedName name="gfhj" hidden="1">#REF!</definedName>
    <definedName name="gggggg" localSheetId="1" hidden="1">#REF!</definedName>
    <definedName name="gggggg" hidden="1">#REF!</definedName>
    <definedName name="ghjk" localSheetId="1" hidden="1">#REF!</definedName>
    <definedName name="ghjk" hidden="1">#REF!</definedName>
    <definedName name="GLDOWNLOAD" localSheetId="1">#REF!</definedName>
    <definedName name="GLDOWNLOAD">#REF!</definedName>
    <definedName name="got" localSheetId="1" hidden="1">#REF!</definedName>
    <definedName name="got" hidden="1">#REF!</definedName>
    <definedName name="GRANDTOT" localSheetId="1">#REF!</definedName>
    <definedName name="GRANDTOT">#REF!</definedName>
    <definedName name="GROWTH" localSheetId="1">#REF!</definedName>
    <definedName name="GROWTH">#REF!</definedName>
    <definedName name="hhhhh" localSheetId="1" hidden="1">#REF!</definedName>
    <definedName name="hhhhh" hidden="1">#REF!</definedName>
    <definedName name="HistYear">[18]Sheet1!$B$17</definedName>
    <definedName name="hldgpd" localSheetId="1">#REF!</definedName>
    <definedName name="hldgpd">#REF!</definedName>
    <definedName name="HTML_CodePage" hidden="1">1252</definedName>
    <definedName name="HTML_Control" localSheetId="0" hidden="1">{"'Sheet1'!$A$1:$O$40"}</definedName>
    <definedName name="HTML_Control" localSheetId="1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localSheetId="1" hidden="1">#REF!</definedName>
    <definedName name="ifch" hidden="1">#REF!</definedName>
    <definedName name="INPUT" localSheetId="1">#REF!</definedName>
    <definedName name="INPUT">#REF!</definedName>
    <definedName name="INTEXP" localSheetId="1">#REF!</definedName>
    <definedName name="INTEXP">#REF!</definedName>
    <definedName name="ipowAC" localSheetId="1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40231.5582175926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 localSheetId="1">#REF!</definedName>
    <definedName name="IS_Forecast">#REF!</definedName>
    <definedName name="IS_Monthly" localSheetId="1">#REF!</definedName>
    <definedName name="IS_Monthly">#REF!</definedName>
    <definedName name="IS_Plan" localSheetId="1">#REF!</definedName>
    <definedName name="IS_Plan">#REF!</definedName>
    <definedName name="IS_Plan2" localSheetId="1">#REF!</definedName>
    <definedName name="IS_Plan2">#REF!</definedName>
    <definedName name="iuy" localSheetId="1" hidden="1">#REF!</definedName>
    <definedName name="iuy" hidden="1">#REF!</definedName>
    <definedName name="iuyt" localSheetId="1" hidden="1">#REF!</definedName>
    <definedName name="iuyt" hidden="1">#REF!</definedName>
    <definedName name="j" localSheetId="1" hidden="1">#REF!</definedName>
    <definedName name="j" hidden="1">#REF!</definedName>
    <definedName name="jdn" localSheetId="1" hidden="1">#REF!</definedName>
    <definedName name="jdn" hidden="1">#REF!</definedName>
    <definedName name="je" localSheetId="1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1" hidden="1">{"'Sheet1'!$A$1:$O$40"}</definedName>
    <definedName name="jhlkqFL" hidden="1">{"'Sheet1'!$A$1:$O$40"}</definedName>
    <definedName name="JIM" localSheetId="0">#REF!</definedName>
    <definedName name="JIM" localSheetId="1">#REF!</definedName>
    <definedName name="JIM">#REF!</definedName>
    <definedName name="jkdf" localSheetId="1" hidden="1">#REF!</definedName>
    <definedName name="jkdf" hidden="1">#REF!</definedName>
    <definedName name="jkdsac" localSheetId="1" hidden="1">#REF!</definedName>
    <definedName name="jkdsac" hidden="1">#REF!</definedName>
    <definedName name="jkfoo" localSheetId="1" hidden="1">#REF!</definedName>
    <definedName name="jkfoo" hidden="1">#REF!</definedName>
    <definedName name="jseqf" localSheetId="1" hidden="1">#REF!</definedName>
    <definedName name="jseqf" hidden="1">#REF!</definedName>
    <definedName name="jz" localSheetId="1" hidden="1">#REF!</definedName>
    <definedName name="jz" hidden="1">#REF!</definedName>
    <definedName name="jzs" localSheetId="1" hidden="1">#REF!</definedName>
    <definedName name="jzs" hidden="1">#REF!</definedName>
    <definedName name="K2_WBEVMODE" hidden="1">0</definedName>
    <definedName name="kal" localSheetId="1" hidden="1">#REF!</definedName>
    <definedName name="kal" hidden="1">#REF!</definedName>
    <definedName name="kaw" localSheetId="1" hidden="1">#REF!</definedName>
    <definedName name="kaw" hidden="1">#REF!</definedName>
    <definedName name="kdkd" localSheetId="1" hidden="1">#REF!</definedName>
    <definedName name="kdkd" hidden="1">#REF!</definedName>
    <definedName name="kdkjrt" localSheetId="1" hidden="1">#REF!</definedName>
    <definedName name="kdkjrt" hidden="1">#REF!</definedName>
    <definedName name="kdsfj" localSheetId="1" hidden="1">#REF!</definedName>
    <definedName name="kdsfj" hidden="1">#REF!</definedName>
    <definedName name="kfdlsg" localSheetId="1" hidden="1">#REF!</definedName>
    <definedName name="kfdlsg" hidden="1">#REF!</definedName>
    <definedName name="kfkf" localSheetId="1" hidden="1">#REF!</definedName>
    <definedName name="kfkf" hidden="1">#REF!</definedName>
    <definedName name="kfkfkf" localSheetId="1" hidden="1">#REF!</definedName>
    <definedName name="kfkfkf" hidden="1">#REF!</definedName>
    <definedName name="kfkfkfkf" localSheetId="1" hidden="1">#REF!</definedName>
    <definedName name="kfkfkfkf" hidden="1">#REF!</definedName>
    <definedName name="kfkfkfl" localSheetId="1" hidden="1">#REF!</definedName>
    <definedName name="kfkfkfl" hidden="1">#REF!</definedName>
    <definedName name="kfkfksm" localSheetId="1" hidden="1">#REF!</definedName>
    <definedName name="kfkfksm" hidden="1">#REF!</definedName>
    <definedName name="kiujh" localSheetId="1" hidden="1">#REF!</definedName>
    <definedName name="kiujh" hidden="1">#REF!</definedName>
    <definedName name="kjfjffnnf" localSheetId="1" hidden="1">#REF!</definedName>
    <definedName name="kjfjffnnf" hidden="1">#REF!</definedName>
    <definedName name="kjhg" localSheetId="1" hidden="1">#REF!</definedName>
    <definedName name="kjhg" hidden="1">#REF!</definedName>
    <definedName name="kjhgf" localSheetId="1" hidden="1">#REF!</definedName>
    <definedName name="kjhgf" hidden="1">#REF!</definedName>
    <definedName name="kjzd" localSheetId="1" hidden="1">#REF!</definedName>
    <definedName name="kjzd" hidden="1">#REF!</definedName>
    <definedName name="kkkkk" localSheetId="1" hidden="1">#REF!</definedName>
    <definedName name="kkkkk" hidden="1">#REF!</definedName>
    <definedName name="kldk" localSheetId="1" hidden="1">#REF!</definedName>
    <definedName name="kldk" hidden="1">#REF!</definedName>
    <definedName name="klfeqw" localSheetId="1" hidden="1">#REF!</definedName>
    <definedName name="klfeqw" hidden="1">#REF!</definedName>
    <definedName name="kqwh" localSheetId="1" hidden="1">#REF!</definedName>
    <definedName name="kqwh" hidden="1">#REF!</definedName>
    <definedName name="ksadfl" localSheetId="1" hidden="1">#REF!</definedName>
    <definedName name="ksadfl" hidden="1">#REF!</definedName>
    <definedName name="kw" localSheetId="1" hidden="1">#REF!</definedName>
    <definedName name="kw" hidden="1">#REF!</definedName>
    <definedName name="kz" localSheetId="1" hidden="1">#REF!</definedName>
    <definedName name="kz" hidden="1">#REF!</definedName>
    <definedName name="l" localSheetId="1" hidden="1">#REF!</definedName>
    <definedName name="l" hidden="1">#REF!</definedName>
    <definedName name="lfkfjnn" localSheetId="1" hidden="1">#REF!</definedName>
    <definedName name="lfkfjnn" hidden="1">#REF!</definedName>
    <definedName name="ListOffset" hidden="1">1</definedName>
    <definedName name="lkajsdfg" localSheetId="1" hidden="1">#REF!</definedName>
    <definedName name="lkajsdfg" hidden="1">#REF!</definedName>
    <definedName name="lkjh" localSheetId="1" hidden="1">#REF!</definedName>
    <definedName name="lkjh" hidden="1">#REF!</definedName>
    <definedName name="lkohsvd" localSheetId="1" hidden="1">#REF!</definedName>
    <definedName name="lkohsvd" hidden="1">#REF!</definedName>
    <definedName name="llllllllll" localSheetId="1" hidden="1">#REF!</definedName>
    <definedName name="llllllllll" hidden="1">#REF!</definedName>
    <definedName name="loke" localSheetId="1" hidden="1">#REF!</definedName>
    <definedName name="loke" hidden="1">#REF!</definedName>
    <definedName name="LORICLARKDATA" localSheetId="0">#REF!</definedName>
    <definedName name="LORICLARKDATA" localSheetId="1">#REF!</definedName>
    <definedName name="LORICLARKDATA">#REF!</definedName>
    <definedName name="lpoicea" localSheetId="1" hidden="1">#REF!</definedName>
    <definedName name="lpoicea" hidden="1">#REF!</definedName>
    <definedName name="LYN" localSheetId="1">#REF!</definedName>
    <definedName name="LYN">#REF!</definedName>
    <definedName name="map" localSheetId="1">#REF!</definedName>
    <definedName name="map">#REF!</definedName>
    <definedName name="MB">[10]A!$I$125:$HH$180</definedName>
    <definedName name="misc" localSheetId="1" hidden="1">#REF!</definedName>
    <definedName name="misc" hidden="1">#REF!</definedName>
    <definedName name="mlaw" localSheetId="1" hidden="1">#REF!</definedName>
    <definedName name="mlaw" hidden="1">#REF!</definedName>
    <definedName name="mnbv" localSheetId="1" hidden="1">#REF!</definedName>
    <definedName name="mnbv" hidden="1">#REF!</definedName>
    <definedName name="mnkp" localSheetId="1" hidden="1">#REF!</definedName>
    <definedName name="mnkp" hidden="1">#REF!</definedName>
    <definedName name="mo" localSheetId="1" hidden="1">#REF!</definedName>
    <definedName name="mo" hidden="1">#REF!</definedName>
    <definedName name="mol" localSheetId="1" hidden="1">#REF!</definedName>
    <definedName name="mol" hidden="1">#REF!</definedName>
    <definedName name="molp" localSheetId="1" hidden="1">#REF!</definedName>
    <definedName name="molp" hidden="1">#REF!</definedName>
    <definedName name="N" localSheetId="0">#REF!</definedName>
    <definedName name="N" localSheetId="1">#REF!</definedName>
    <definedName name="N">#REF!</definedName>
    <definedName name="NADA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 localSheetId="0">#REF!</definedName>
    <definedName name="NAME" localSheetId="1">#REF!</definedName>
    <definedName name="NAME">#REF!</definedName>
    <definedName name="namefield" localSheetId="1" hidden="1">#REF!</definedName>
    <definedName name="namefield" hidden="1">#REF!</definedName>
    <definedName name="naow" localSheetId="1" hidden="1">#REF!</definedName>
    <definedName name="naow" hidden="1">#REF!</definedName>
    <definedName name="nbeo" localSheetId="1" hidden="1">#REF!</definedName>
    <definedName name="nbeo" hidden="1">#REF!</definedName>
    <definedName name="NBUDGET3" localSheetId="0">#REF!</definedName>
    <definedName name="NBUDGET3" localSheetId="1">#REF!</definedName>
    <definedName name="NBUDGET3">#REF!</definedName>
    <definedName name="nbw" localSheetId="1" hidden="1">#REF!</definedName>
    <definedName name="nbw" hidden="1">#REF!</definedName>
    <definedName name="niPO" localSheetId="1" hidden="1">#REF!</definedName>
    <definedName name="niPO" hidden="1">#REF!</definedName>
    <definedName name="nipxre" localSheetId="1" hidden="1">#REF!</definedName>
    <definedName name="nipxre" hidden="1">#REF!</definedName>
    <definedName name="nixre" localSheetId="1" hidden="1">#REF!</definedName>
    <definedName name="nixre" hidden="1">#REF!</definedName>
    <definedName name="nk" localSheetId="1" hidden="1">#REF!</definedName>
    <definedName name="nk" hidden="1">#REF!</definedName>
    <definedName name="nki" localSheetId="1" hidden="1">#REF!</definedName>
    <definedName name="nki" hidden="1">#REF!</definedName>
    <definedName name="nkiw" localSheetId="1" hidden="1">#REF!</definedName>
    <definedName name="nkiw" hidden="1">#REF!</definedName>
    <definedName name="nKLqw" localSheetId="1" hidden="1">#REF!</definedName>
    <definedName name="nKLqw" hidden="1">#REF!</definedName>
    <definedName name="nkse" localSheetId="1" hidden="1">#REF!</definedName>
    <definedName name="nkse" hidden="1">#REF!</definedName>
    <definedName name="nkw" localSheetId="1" hidden="1">#REF!</definedName>
    <definedName name="nkw" hidden="1">#REF!</definedName>
    <definedName name="NMN" localSheetId="1" hidden="1">#REF!</definedName>
    <definedName name="NMN" hidden="1">#REF!</definedName>
    <definedName name="nmop" localSheetId="1" hidden="1">#REF!</definedName>
    <definedName name="nmop" hidden="1">#REF!</definedName>
    <definedName name="nmwqi" localSheetId="1" hidden="1">#REF!</definedName>
    <definedName name="nmwqi" hidden="1">#REF!</definedName>
    <definedName name="nnnnnnn" localSheetId="1" hidden="1">#REF!</definedName>
    <definedName name="nnnnnnn" hidden="1">#REF!</definedName>
    <definedName name="no" localSheetId="1" hidden="1">#REF!</definedName>
    <definedName name="no" hidden="1">#REF!</definedName>
    <definedName name="NOI" localSheetId="1">#REF!</definedName>
    <definedName name="NOI">#REF!</definedName>
    <definedName name="noip" localSheetId="1" hidden="1">#REF!</definedName>
    <definedName name="noip" hidden="1">#REF!</definedName>
    <definedName name="noipx" localSheetId="1" hidden="1">#REF!</definedName>
    <definedName name="noipx" hidden="1">#REF!</definedName>
    <definedName name="NONE" localSheetId="1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localSheetId="1" hidden="1">#REF!</definedName>
    <definedName name="nop" hidden="1">#REF!</definedName>
    <definedName name="nope" localSheetId="1" hidden="1">#REF!</definedName>
    <definedName name="nope" hidden="1">#REF!</definedName>
    <definedName name="noper" localSheetId="1" hidden="1">#REF!</definedName>
    <definedName name="noper" hidden="1">#REF!</definedName>
    <definedName name="nsz" localSheetId="1" hidden="1">#REF!</definedName>
    <definedName name="nsz" hidden="1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" localSheetId="1" hidden="1">#REF!</definedName>
    <definedName name="o" hidden="1">#REF!</definedName>
    <definedName name="ocq" localSheetId="1" hidden="1">#REF!</definedName>
    <definedName name="ocq" hidden="1">#REF!</definedName>
    <definedName name="odezscv" localSheetId="1" hidden="1">#REF!</definedName>
    <definedName name="odezscv" hidden="1">#REF!</definedName>
    <definedName name="OFFAQ1" localSheetId="1">#REF!</definedName>
    <definedName name="OFFAQ1">#REF!</definedName>
    <definedName name="OFFAQ2" localSheetId="1">#REF!</definedName>
    <definedName name="OFFAQ2">#REF!</definedName>
    <definedName name="OFFAQ3" localSheetId="1">#REF!</definedName>
    <definedName name="OFFAQ3">#REF!</definedName>
    <definedName name="OFFAQ4" localSheetId="1">#REF!</definedName>
    <definedName name="OFFAQ4">#REF!</definedName>
    <definedName name="OFFAQ5" localSheetId="1">#REF!</definedName>
    <definedName name="OFFAQ5">#REF!</definedName>
    <definedName name="OFFAQ6" localSheetId="1">#REF!</definedName>
    <definedName name="OFFAQ6">#REF!</definedName>
    <definedName name="OFFAQ7" localSheetId="1">#REF!</definedName>
    <definedName name="OFFAQ7">#REF!</definedName>
    <definedName name="ofooooo" localSheetId="1" hidden="1">#REF!</definedName>
    <definedName name="ofooooo" hidden="1">#REF!</definedName>
    <definedName name="oia" localSheetId="1" hidden="1">#REF!</definedName>
    <definedName name="oia" hidden="1">#REF!</definedName>
    <definedName name="oiacew" localSheetId="1" hidden="1">#REF!</definedName>
    <definedName name="oiacew" hidden="1">#REF!</definedName>
    <definedName name="oicw" localSheetId="1" hidden="1">#REF!</definedName>
    <definedName name="oicw" hidden="1">#REF!</definedName>
    <definedName name="oieac" localSheetId="1" hidden="1">#REF!</definedName>
    <definedName name="oieac" hidden="1">#REF!</definedName>
    <definedName name="oiewq" localSheetId="1" hidden="1">#REF!</definedName>
    <definedName name="oiewq" hidden="1">#REF!</definedName>
    <definedName name="oihyecv" localSheetId="1" hidden="1">#REF!</definedName>
    <definedName name="oihyecv" hidden="1">#REF!</definedName>
    <definedName name="oips" localSheetId="1" hidden="1">#REF!</definedName>
    <definedName name="oips" hidden="1">#REF!</definedName>
    <definedName name="ok" localSheetId="1" hidden="1">#REF!</definedName>
    <definedName name="ok" hidden="1">#REF!</definedName>
    <definedName name="okey" localSheetId="1" hidden="1">#REF!</definedName>
    <definedName name="okey" hidden="1">#REF!</definedName>
    <definedName name="okeydokey" localSheetId="1" hidden="1">#REF!</definedName>
    <definedName name="okeydokey" hidden="1">#REF!</definedName>
    <definedName name="oklpwa" localSheetId="1" hidden="1">#REF!</definedName>
    <definedName name="oklpwa" hidden="1">#REF!</definedName>
    <definedName name="olpuwce" localSheetId="1" hidden="1">#REF!</definedName>
    <definedName name="olpuwce" hidden="1">#REF!</definedName>
    <definedName name="oluw" localSheetId="1" hidden="1">#REF!</definedName>
    <definedName name="oluw" hidden="1">#REF!</definedName>
    <definedName name="one" localSheetId="0">#REF!</definedName>
    <definedName name="one" localSheetId="1">#REF!</definedName>
    <definedName name="one">#REF!</definedName>
    <definedName name="oooofp" localSheetId="1" hidden="1">#REF!</definedName>
    <definedName name="oooofp" hidden="1">#REF!</definedName>
    <definedName name="opec" localSheetId="1" hidden="1">#REF!</definedName>
    <definedName name="opec" hidden="1">#REF!</definedName>
    <definedName name="opewqr" localSheetId="1" hidden="1">#REF!</definedName>
    <definedName name="opewqr" hidden="1">#REF!</definedName>
    <definedName name="opicaew" localSheetId="1" hidden="1">#REF!</definedName>
    <definedName name="opicaew" hidden="1">#REF!</definedName>
    <definedName name="opiecv" localSheetId="1" hidden="1">#REF!</definedName>
    <definedName name="opiecv" hidden="1">#REF!</definedName>
    <definedName name="opiyu" localSheetId="1" hidden="1">#REF!</definedName>
    <definedName name="opiyu" hidden="1">#REF!</definedName>
    <definedName name="oplpp" localSheetId="1" hidden="1">#REF!</definedName>
    <definedName name="oplpp" hidden="1">#REF!</definedName>
    <definedName name="opp" localSheetId="1" hidden="1">#REF!</definedName>
    <definedName name="opp" hidden="1">#REF!</definedName>
    <definedName name="opuafw" localSheetId="1" hidden="1">#REF!</definedName>
    <definedName name="opuafw" hidden="1">#REF!</definedName>
    <definedName name="opuc3e" localSheetId="1" hidden="1">#REF!</definedName>
    <definedName name="opuc3e" hidden="1">#REF!</definedName>
    <definedName name="opueac" localSheetId="1" hidden="1">#REF!</definedName>
    <definedName name="opueac" hidden="1">#REF!</definedName>
    <definedName name="opufw" localSheetId="1" hidden="1">#REF!</definedName>
    <definedName name="opufw" hidden="1">#REF!</definedName>
    <definedName name="opuwa" localSheetId="1" hidden="1">#REF!</definedName>
    <definedName name="opuwa" hidden="1">#REF!</definedName>
    <definedName name="opvs" localSheetId="1" hidden="1">#REF!</definedName>
    <definedName name="opvs" hidden="1">#REF!</definedName>
    <definedName name="os" localSheetId="1" hidden="1">#REF!</definedName>
    <definedName name="os" hidden="1">#REF!</definedName>
    <definedName name="OTHER_CF" localSheetId="1">#REF!</definedName>
    <definedName name="OTHER_CF">#REF!</definedName>
    <definedName name="OTHER_CR" localSheetId="1">#REF!</definedName>
    <definedName name="OTHER_CR">#REF!</definedName>
    <definedName name="oupc" localSheetId="1" hidden="1">#REF!</definedName>
    <definedName name="oupc" hidden="1">#REF!</definedName>
    <definedName name="OUTPUT">[19]A!$C$11:$Z$98</definedName>
    <definedName name="ovwe" localSheetId="1" hidden="1">#REF!</definedName>
    <definedName name="ovwe" hidden="1">#REF!</definedName>
    <definedName name="Page_8" localSheetId="0">'[20]LTD Principal'!#REF!</definedName>
    <definedName name="Page_8" localSheetId="1">'[20]LTD Principal'!#REF!</definedName>
    <definedName name="Page_8">'[20]LTD Principal'!#REF!</definedName>
    <definedName name="PAGE1" localSheetId="0">#REF!</definedName>
    <definedName name="PAGE1" localSheetId="1">#REF!</definedName>
    <definedName name="PAGE1">#REF!</definedName>
    <definedName name="PAGE10" localSheetId="1">#REF!</definedName>
    <definedName name="PAGE10">#REF!</definedName>
    <definedName name="PAGE1A" localSheetId="0">'[21]Page 1 last month YTD'!#REF!</definedName>
    <definedName name="PAGE1A" localSheetId="1">'[21]Page 1 last month YTD'!#REF!</definedName>
    <definedName name="PAGE1A">'[21]Page 1 last month YTD'!#REF!</definedName>
    <definedName name="PAGE1C" localSheetId="0">'[21]Page 1 last month YTD'!#REF!</definedName>
    <definedName name="PAGE1C" localSheetId="1">'[21]Page 1 last month YTD'!#REF!</definedName>
    <definedName name="PAGE1C">'[21]Page 1 last month YTD'!#REF!</definedName>
    <definedName name="PAGE1D" localSheetId="0">'[21]Page 1 last month YTD'!#REF!</definedName>
    <definedName name="PAGE1D" localSheetId="1">'[21]Page 1 last month YTD'!#REF!</definedName>
    <definedName name="PAGE1D">'[21]Page 1 last month YTD'!#REF!</definedName>
    <definedName name="PAGE1D2" localSheetId="0">'[21]Page 1 last month YTD'!#REF!</definedName>
    <definedName name="PAGE1D2" localSheetId="1">'[21]Page 1 last month YTD'!#REF!</definedName>
    <definedName name="PAGE1D2">'[21]Page 1 last month YTD'!#REF!</definedName>
    <definedName name="PAGE2" localSheetId="0">#REF!</definedName>
    <definedName name="PAGE2" localSheetId="1">#REF!</definedName>
    <definedName name="PAGE2">#REF!</definedName>
    <definedName name="PAGE2A" localSheetId="1">#REF!</definedName>
    <definedName name="PAGE2A">#REF!</definedName>
    <definedName name="PAGE2B" localSheetId="1">#REF!</definedName>
    <definedName name="PAGE2B">#REF!</definedName>
    <definedName name="PAGE3" localSheetId="0">#REF!</definedName>
    <definedName name="PAGE3" localSheetId="1">#REF!</definedName>
    <definedName name="PAGE3">#REF!</definedName>
    <definedName name="PAGE4" localSheetId="0">#REF!</definedName>
    <definedName name="PAGE4" localSheetId="1">#REF!</definedName>
    <definedName name="PAGE4">#REF!</definedName>
    <definedName name="PAGE5" localSheetId="0">#REF!</definedName>
    <definedName name="PAGE5" localSheetId="1">#REF!</definedName>
    <definedName name="PAGE5">#REF!</definedName>
    <definedName name="PAGE6" localSheetId="0">#REF!</definedName>
    <definedName name="PAGE6" localSheetId="1">#REF!</definedName>
    <definedName name="PAGE6">#REF!</definedName>
    <definedName name="PAGE7" localSheetId="1">#REF!</definedName>
    <definedName name="PAGE7">#REF!</definedName>
    <definedName name="PAGE8" localSheetId="1">#REF!</definedName>
    <definedName name="PAGE8">#REF!</definedName>
    <definedName name="PAGE9" localSheetId="1">#REF!</definedName>
    <definedName name="PAGE9">#REF!</definedName>
    <definedName name="PE_CPYIS" localSheetId="0">'[6]PEC Income Stmt'!#REF!</definedName>
    <definedName name="PE_CPYIS" localSheetId="1">'[6]PEC Income Stmt'!#REF!</definedName>
    <definedName name="PE_CPYIS">'[6]PEC Income Stmt'!#REF!</definedName>
    <definedName name="PED" localSheetId="0">'[22]04 '!#REF!</definedName>
    <definedName name="PED" localSheetId="1">'[22]04 '!#REF!</definedName>
    <definedName name="PED">'[22]04 '!#REF!</definedName>
    <definedName name="peqafd" localSheetId="1" hidden="1">#REF!</definedName>
    <definedName name="peqafd" hidden="1">#REF!</definedName>
    <definedName name="PERO" localSheetId="1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localSheetId="1" hidden="1">#REF!</definedName>
    <definedName name="pert" hidden="1">#REF!</definedName>
    <definedName name="PLine1">'[16]ANNUALIZE CTs'!$B$8</definedName>
    <definedName name="PLine2">'[16]ANNUALIZE CTs'!$B$9</definedName>
    <definedName name="PLine3">'[16]ANNUALIZE CTs'!$B$10</definedName>
    <definedName name="PLine4">[18]Sheet1!$B$11</definedName>
    <definedName name="plk" localSheetId="1" hidden="1">#REF!</definedName>
    <definedName name="plk" hidden="1">#REF!</definedName>
    <definedName name="plo" localSheetId="1" hidden="1">#REF!</definedName>
    <definedName name="plo" hidden="1">#REF!</definedName>
    <definedName name="plvsanj" localSheetId="1" hidden="1">#REF!</definedName>
    <definedName name="plvsanj" hidden="1">#REF!</definedName>
    <definedName name="pocq" localSheetId="1" hidden="1">#REF!</definedName>
    <definedName name="pocq" hidden="1">#REF!</definedName>
    <definedName name="poe" localSheetId="1" hidden="1">#REF!</definedName>
    <definedName name="poe" hidden="1">#REF!</definedName>
    <definedName name="poeac" localSheetId="1" hidden="1">#REF!</definedName>
    <definedName name="poeac" hidden="1">#REF!</definedName>
    <definedName name="poec" localSheetId="1" hidden="1">#REF!</definedName>
    <definedName name="poec" hidden="1">#REF!</definedName>
    <definedName name="poeca" localSheetId="1" hidden="1">#REF!</definedName>
    <definedName name="poeca" hidden="1">#REF!</definedName>
    <definedName name="poert" localSheetId="1" hidden="1">#REF!</definedName>
    <definedName name="poert" hidden="1">#REF!</definedName>
    <definedName name="poi" localSheetId="1" hidden="1">#REF!</definedName>
    <definedName name="poi" hidden="1">#REF!</definedName>
    <definedName name="poica" localSheetId="1" hidden="1">#REF!</definedName>
    <definedName name="poica" hidden="1">#REF!</definedName>
    <definedName name="poiea" localSheetId="1" hidden="1">#REF!</definedName>
    <definedName name="poiea" hidden="1">#REF!</definedName>
    <definedName name="poiv" localSheetId="1" hidden="1">#REF!</definedName>
    <definedName name="poiv" hidden="1">#REF!</definedName>
    <definedName name="poiy" localSheetId="1" hidden="1">#REF!</definedName>
    <definedName name="poiy" hidden="1">#REF!</definedName>
    <definedName name="poiyw" localSheetId="1" hidden="1">#REF!</definedName>
    <definedName name="poiyw" hidden="1">#REF!</definedName>
    <definedName name="pouac" localSheetId="1" hidden="1">#REF!</definedName>
    <definedName name="pouac" hidden="1">#REF!</definedName>
    <definedName name="pouce" localSheetId="1" hidden="1">#REF!</definedName>
    <definedName name="pouce" hidden="1">#REF!</definedName>
    <definedName name="povrs" localSheetId="1" hidden="1">#REF!</definedName>
    <definedName name="povrs" hidden="1">#REF!</definedName>
    <definedName name="POWER1" localSheetId="1">#REF!</definedName>
    <definedName name="POWER1">#REF!</definedName>
    <definedName name="POWER2" localSheetId="1">#REF!</definedName>
    <definedName name="POWER2">#REF!</definedName>
    <definedName name="POWER3" localSheetId="1">#REF!</definedName>
    <definedName name="POWER3">#REF!</definedName>
    <definedName name="POWER4" localSheetId="1">#REF!</definedName>
    <definedName name="POWER4">#REF!</definedName>
    <definedName name="pppppppp" localSheetId="1" hidden="1">#REF!</definedName>
    <definedName name="pppppppp" hidden="1">#REF!</definedName>
    <definedName name="_xlnm.Print_Area" localSheetId="0">'JRW-2.1'!$C$1:$O$49</definedName>
    <definedName name="_xlnm.Print_Area" localSheetId="1">'JRW-2.2'!$C$1:$H$76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 localSheetId="1">#REF!</definedName>
    <definedName name="PRINTALL">#REF!</definedName>
    <definedName name="PriorYear">[18]Sheet1!$B$16</definedName>
    <definedName name="PRN">[10]A!$S$11</definedName>
    <definedName name="PRNGROWTH">[10]A!$S$11</definedName>
    <definedName name="PRTALL" localSheetId="1">#REF!</definedName>
    <definedName name="PRTALL">#REF!</definedName>
    <definedName name="PRTPG1" localSheetId="1">#REF!</definedName>
    <definedName name="PRTPG1">#REF!</definedName>
    <definedName name="PRTPG10" localSheetId="1">#REF!</definedName>
    <definedName name="PRTPG10">#REF!</definedName>
    <definedName name="PRTPG2" localSheetId="1">#REF!</definedName>
    <definedName name="PRTPG2">#REF!</definedName>
    <definedName name="PRTPG3" localSheetId="1">#REF!</definedName>
    <definedName name="PRTPG3">#REF!</definedName>
    <definedName name="PRTPG4" localSheetId="1">#REF!</definedName>
    <definedName name="PRTPG4">#REF!</definedName>
    <definedName name="PRTPG5" localSheetId="1">#REF!</definedName>
    <definedName name="PRTPG5">#REF!</definedName>
    <definedName name="PRTPG6" localSheetId="1">#REF!</definedName>
    <definedName name="PRTPG6">#REF!</definedName>
    <definedName name="PRTPG7" localSheetId="1">#REF!</definedName>
    <definedName name="PRTPG7">#REF!</definedName>
    <definedName name="PRTPG8" localSheetId="1">#REF!</definedName>
    <definedName name="PRTPG8">#REF!</definedName>
    <definedName name="PRTPG9" localSheetId="1">#REF!</definedName>
    <definedName name="PRTPG9">#REF!</definedName>
    <definedName name="pslf" localSheetId="1" hidden="1">#REF!</definedName>
    <definedName name="pslf" hidden="1">#REF!</definedName>
    <definedName name="psrfdgl" localSheetId="1" hidden="1">#REF!</definedName>
    <definedName name="psrfdgl" hidden="1">#REF!</definedName>
    <definedName name="pwe" localSheetId="1" hidden="1">#REF!</definedName>
    <definedName name="pwe" hidden="1">#REF!</definedName>
    <definedName name="PYEGYASSTS" localSheetId="1">#REF!</definedName>
    <definedName name="PYEGYASSTS">#REF!</definedName>
    <definedName name="PYEGYLIABS" localSheetId="1">#REF!</definedName>
    <definedName name="PYEGYLIABS">#REF!</definedName>
    <definedName name="PYISWP" localSheetId="1">#REF!</definedName>
    <definedName name="PYISWP">#REF!</definedName>
    <definedName name="qaw" localSheetId="1" hidden="1">#REF!</definedName>
    <definedName name="qaw" hidden="1">#REF!</definedName>
    <definedName name="qwr" localSheetId="1" hidden="1">#REF!</definedName>
    <definedName name="qwr" hidden="1">#REF!</definedName>
    <definedName name="Rankings" localSheetId="1">#REF!</definedName>
    <definedName name="Rankings">#REF!</definedName>
    <definedName name="RATE1" localSheetId="0">#REF!</definedName>
    <definedName name="RATE1" localSheetId="1">#REF!</definedName>
    <definedName name="RATE1">#REF!</definedName>
    <definedName name="RECON_ASSETS" localSheetId="1">#REF!</definedName>
    <definedName name="RECON_ASSETS">#REF!</definedName>
    <definedName name="RECON_LIABILITIES" localSheetId="1">#REF!</definedName>
    <definedName name="RECON_LIABILITIES">#REF!</definedName>
    <definedName name="RECON_SUMMARY" localSheetId="1">#REF!</definedName>
    <definedName name="RECON_SUMMARY">#REF!</definedName>
    <definedName name="repeat" localSheetId="1" hidden="1">#REF!</definedName>
    <definedName name="repeat" hidden="1">#REF!</definedName>
    <definedName name="RETURN">[10]A!$M$129:$M$143</definedName>
    <definedName name="RID" localSheetId="1">#REF!</definedName>
    <definedName name="RI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easures">'[12]Combination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 localSheetId="1">#REF!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1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OE_COMPARISON" localSheetId="1">#REF!</definedName>
    <definedName name="ROE_COMPARISON">#REF!</definedName>
    <definedName name="ROR_Rate" localSheetId="0">'[23]Input '!$C$25</definedName>
    <definedName name="ROR_Rate" localSheetId="1">'[23]Input '!$C$25</definedName>
    <definedName name="ROR_Rate">'[24]Input '!$C$25</definedName>
    <definedName name="RORD" localSheetId="0">[25]ROR!$A$2:$O$201</definedName>
    <definedName name="RORD" localSheetId="1">[25]ROR!$A$2:$O$201</definedName>
    <definedName name="RORD">[26]ROR!$A$2:$O$201</definedName>
    <definedName name="rtyui" localSheetId="1" hidden="1">#REF!</definedName>
    <definedName name="rtyui" hidden="1">#REF!</definedName>
    <definedName name="rtyuiop" localSheetId="1" hidden="1">#REF!</definedName>
    <definedName name="rtyuiop" hidden="1">#REF!</definedName>
    <definedName name="s">[27]Sheet1!$B$10</definedName>
    <definedName name="sac" localSheetId="1" hidden="1">#REF!</definedName>
    <definedName name="sac" hidden="1">#REF!</definedName>
    <definedName name="sadf" localSheetId="1" hidden="1">#REF!</definedName>
    <definedName name="sadf" hidden="1">#REF!</definedName>
    <definedName name="sadfkj" localSheetId="1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BA" localSheetId="1">#REF!</definedName>
    <definedName name="SBA">#REF!</definedName>
    <definedName name="Schedule_3" localSheetId="1">#REF!</definedName>
    <definedName name="Schedule_3">#REF!</definedName>
    <definedName name="Schedule_4" localSheetId="1">'[28]JRW-2.4'!#REF!</definedName>
    <definedName name="Schedule_4">'[28]JRW-2.4'!#REF!</definedName>
    <definedName name="Schedule_5">'[28]JRW-2.4'!#REF!</definedName>
    <definedName name="Schedule_5_1" localSheetId="1">#REF!</definedName>
    <definedName name="Schedule_5_1">#REF!</definedName>
    <definedName name="Schedule_6" localSheetId="1">#REF!</definedName>
    <definedName name="Schedule_6">#REF!</definedName>
    <definedName name="Schedule_7" localSheetId="1">#REF!</definedName>
    <definedName name="Schedule_7">#REF!</definedName>
    <definedName name="Schedule_8" localSheetId="1">#REF!</definedName>
    <definedName name="Schedule_8">#REF!</definedName>
    <definedName name="sd" localSheetId="1" hidden="1">#REF!</definedName>
    <definedName name="sd" hidden="1">#REF!</definedName>
    <definedName name="sdf" localSheetId="1" hidden="1">#REF!</definedName>
    <definedName name="sdf" hidden="1">#REF!</definedName>
    <definedName name="sdfp" localSheetId="1" hidden="1">#REF!</definedName>
    <definedName name="sdfp" hidden="1">#REF!</definedName>
    <definedName name="sdklofj" localSheetId="1" hidden="1">#REF!</definedName>
    <definedName name="sdklofj" hidden="1">#REF!</definedName>
    <definedName name="sdld" localSheetId="1" hidden="1">#REF!</definedName>
    <definedName name="sdld" hidden="1">#REF!</definedName>
    <definedName name="sdljgfj" localSheetId="1" hidden="1">#REF!</definedName>
    <definedName name="sdljgfj" hidden="1">#REF!</definedName>
    <definedName name="sdop" localSheetId="1" hidden="1">#REF!</definedName>
    <definedName name="sdop" hidden="1">#REF!</definedName>
    <definedName name="sdsdl" localSheetId="1" hidden="1">#REF!</definedName>
    <definedName name="sdsdl" hidden="1">#REF!</definedName>
    <definedName name="sdv" localSheetId="1" hidden="1">#REF!</definedName>
    <definedName name="sdv" hidden="1">#REF!</definedName>
    <definedName name="sedf" localSheetId="1" hidden="1">#REF!</definedName>
    <definedName name="sedf" hidden="1">#REF!</definedName>
    <definedName name="SERIES1" localSheetId="1">#REF!</definedName>
    <definedName name="SERIES1">#REF!</definedName>
    <definedName name="SERIES2" localSheetId="1">#REF!</definedName>
    <definedName name="SERIES2">#REF!</definedName>
    <definedName name="SERIES3" localSheetId="1">#REF!</definedName>
    <definedName name="SERIES3">#REF!</definedName>
    <definedName name="SERIES4" localSheetId="1">#REF!</definedName>
    <definedName name="SERIES4">#REF!</definedName>
    <definedName name="SERIES5" localSheetId="1">#REF!</definedName>
    <definedName name="SERIES5">#REF!</definedName>
    <definedName name="SERIES6" localSheetId="1">#REF!</definedName>
    <definedName name="SERIES6">#REF!</definedName>
    <definedName name="sevw" localSheetId="1" hidden="1">#REF!</definedName>
    <definedName name="sevw" hidden="1">#REF!</definedName>
    <definedName name="sfdv" localSheetId="1" hidden="1">#REF!</definedName>
    <definedName name="sfdv" hidden="1">#REF!</definedName>
    <definedName name="SI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localSheetId="1" hidden="1">#REF!</definedName>
    <definedName name="slkd" hidden="1">#REF!</definedName>
    <definedName name="SPWS_WBID">"5C3BEB3C-3631-11D4-B07C-00104BC5D17F"</definedName>
    <definedName name="ssdo" localSheetId="1" hidden="1">#REF!</definedName>
    <definedName name="ssdo" hidden="1">#REF!</definedName>
    <definedName name="sssset" localSheetId="1" hidden="1">#REF!</definedName>
    <definedName name="sssset" hidden="1">#REF!</definedName>
    <definedName name="START" localSheetId="0">#REF!</definedName>
    <definedName name="START" localSheetId="1">#REF!</definedName>
    <definedName name="START">#REF!</definedName>
    <definedName name="Stockprice" localSheetId="1">'[29]Stock Price (Electric)'!$C$1:$AY$33</definedName>
    <definedName name="Stockprice">'[30]Stock Price (Electric)'!$C$1:$AY$33</definedName>
    <definedName name="SUMMARY" localSheetId="1">#REF!</definedName>
    <definedName name="SUMMARY">#REF!</definedName>
    <definedName name="SURV">'[31]SURV ACCOUNTS'!$A$1:$C$453</definedName>
    <definedName name="sv" localSheetId="1" hidden="1">#REF!</definedName>
    <definedName name="sv" hidden="1">#REF!</definedName>
    <definedName name="svfdv" localSheetId="1" hidden="1">#REF!</definedName>
    <definedName name="svfdv" hidden="1">#REF!</definedName>
    <definedName name="swae" localSheetId="1" hidden="1">#REF!</definedName>
    <definedName name="swae" hidden="1">#REF!</definedName>
    <definedName name="TEAB" localSheetId="1">#REF!</definedName>
    <definedName name="TEAB">#REF!</definedName>
    <definedName name="TEFIS99" localSheetId="1">#REF!</definedName>
    <definedName name="TEFIS99">#REF!</definedName>
    <definedName name="TEMP" localSheetId="0">'[7]Bond Returns'!$O$8</definedName>
    <definedName name="TEMP" localSheetId="1">'[7]Bond Returns'!$O$8</definedName>
    <definedName name="TEMP">'[8]Bond Returns'!$O$8</definedName>
    <definedName name="TEST0" localSheetId="1">#REF!</definedName>
    <definedName name="TEST0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estYear">[18]Sheet1!$B$15</definedName>
    <definedName name="three" localSheetId="0">#REF!</definedName>
    <definedName name="three" localSheetId="1">#REF!</definedName>
    <definedName name="three">#REF!</definedName>
    <definedName name="Ticker">""</definedName>
    <definedName name="tttt" localSheetId="1" hidden="1">#REF!</definedName>
    <definedName name="tttt" hidden="1">#REF!</definedName>
    <definedName name="tw" localSheetId="1" hidden="1">#REF!</definedName>
    <definedName name="tw" hidden="1">#REF!</definedName>
    <definedName name="two" localSheetId="0">#REF!</definedName>
    <definedName name="two" localSheetId="1">#REF!</definedName>
    <definedName name="two">#REF!</definedName>
    <definedName name="Uncoll" localSheetId="1">#REF!</definedName>
    <definedName name="Uncoll">#REF!</definedName>
    <definedName name="vlapp">'[11]CAPM VL Appr Pot. (Sc 12 - WP)'!$A$1:$J$51</definedName>
    <definedName name="vldatabase">'[12]Value Line Data'!$B$8:$AE$60</definedName>
    <definedName name="WATER1" localSheetId="1">#REF!</definedName>
    <definedName name="WATER1">#REF!</definedName>
    <definedName name="WATER2" localSheetId="1">#REF!</definedName>
    <definedName name="WATER2">#REF!</definedName>
    <definedName name="WATER3" localSheetId="1">#REF!</definedName>
    <definedName name="WATER3">#REF!</definedName>
    <definedName name="WATER4" localSheetId="1">#REF!</definedName>
    <definedName name="WATER4">#REF!</definedName>
    <definedName name="WATER5" localSheetId="1">#REF!</definedName>
    <definedName name="WATER5">#REF!</definedName>
    <definedName name="WATER6" localSheetId="1">#REF!</definedName>
    <definedName name="WATER6">#REF!</definedName>
    <definedName name="WC_AVG" localSheetId="1">#REF!</definedName>
    <definedName name="WC_AVG">#REF!</definedName>
    <definedName name="WC_CHECK" localSheetId="1">#REF!</definedName>
    <definedName name="WC_CHECK">#REF!</definedName>
    <definedName name="WC_FUEL_CONSRV_ECRC" localSheetId="1">#REF!</definedName>
    <definedName name="WC_FUEL_CONSRV_ECRC">#REF!</definedName>
    <definedName name="WC_INVESTOR_Funds" localSheetId="1">#REF!</definedName>
    <definedName name="WC_INVESTOR_Funds">#REF!</definedName>
    <definedName name="WC_NONUTILITY_Assets" localSheetId="1">#REF!</definedName>
    <definedName name="WC_NONUTILITY_Assets">#REF!</definedName>
    <definedName name="WC_NONUTILITY_Liabilities" localSheetId="1">#REF!</definedName>
    <definedName name="WC_NONUTILITY_Liabilities">#REF!</definedName>
    <definedName name="WC_OTHER_Adjustments" localSheetId="1">#REF!</definedName>
    <definedName name="WC_OTHER_Adjustments">#REF!</definedName>
    <definedName name="WC_OTHERRETURN_Assets" localSheetId="1">#REF!</definedName>
    <definedName name="WC_OTHERRETURN_Assets">#REF!</definedName>
    <definedName name="WC_OTHERRETURN_Liabilities" localSheetId="1">#REF!</definedName>
    <definedName name="WC_OTHERRETURN_Liabilities">#REF!</definedName>
    <definedName name="WC_SCH_Assets" localSheetId="1">#REF!</definedName>
    <definedName name="WC_SCH_Assets">#REF!</definedName>
    <definedName name="WC_SCH_Liabilities" localSheetId="1">#REF!</definedName>
    <definedName name="WC_SCH_Liabilities">#REF!</definedName>
    <definedName name="WC_SUMMARY" localSheetId="1">#REF!</definedName>
    <definedName name="WC_SUMMARY">#REF!</definedName>
    <definedName name="wepfo" localSheetId="1" hidden="1">#REF!</definedName>
    <definedName name="wepfo" hidden="1">#REF!</definedName>
    <definedName name="willdo" localSheetId="1" hidden="1">#REF!</definedName>
    <definedName name="willdo" hidden="1">#REF!</definedName>
    <definedName name="wrn.agexpense." localSheetId="1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Rjs." localSheetId="1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Budget._.Exhibits.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onfig._.and._.Calcs." localSheetId="1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Exhibits._.Clean." localSheetId="1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InterSystem." localSheetId="1" hidden="1">{"Purchases",#N/A,TRUE,"Sheet1";"Sales",#N/A,TRUE,"Sheet1"}</definedName>
    <definedName name="wrn.InterSystem." hidden="1">{"Purchases",#N/A,TRUE,"Sheet1";"Sales",#N/A,TRUE,"Sheet1"}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localSheetId="1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MEXPENSE." localSheetId="1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Exhibits." localSheetId="1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1" hidden="1">{"print1",#N/A,FALSE,"D21CUSTS"}</definedName>
    <definedName name="wrn.printtable1." hidden="1">{"print1",#N/A,FALSE,"D21CUSTS"}</definedName>
    <definedName name="wrn.printtable2." localSheetId="1" hidden="1">{"print2",#N/A,FALSE,"D21CUSTS"}</definedName>
    <definedName name="wrn.printtable2." hidden="1">{"print2",#N/A,FALSE,"D21CUSTS"}</definedName>
    <definedName name="wrn.printtable3." localSheetId="1" hidden="1">{"print3",#N/A,FALSE,"D21CUSTS"}</definedName>
    <definedName name="wrn.printtable3." hidden="1">{"print3",#N/A,FALSE,"D21CUSTS"}</definedName>
    <definedName name="wrn.printtable4." localSheetId="1" hidden="1">{"print4",#N/A,FALSE,"D21CUSTS"}</definedName>
    <definedName name="wrn.printtable4." hidden="1">{"print4",#N/A,FALSE,"D21CUSTS"}</definedName>
    <definedName name="wrn.Projected._.Def._.Adjustments.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chedule._.2c." localSheetId="1" hidden="1">{"Schedule 2c",#N/A,FALSE,"SCHEDULE2c"}</definedName>
    <definedName name="wrn.Schedule._.2c." hidden="1">{"Schedule 2c",#N/A,FALSE,"SCHEDULE2c"}</definedName>
    <definedName name="wrn.STETSON.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1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ESTS." localSheetId="1" hidden="1">{"PAGE_1",#N/A,FALSE,"MONTH"}</definedName>
    <definedName name="wrn.TESTS." hidden="1">{"PAGE_1",#N/A,FALSE,"MONTH"}</definedName>
    <definedName name="wrn.Workfile." localSheetId="1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1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 localSheetId="1">#REF!</definedName>
    <definedName name="WTP">#REF!</definedName>
    <definedName name="X" localSheetId="0">#REF!</definedName>
    <definedName name="X" localSheetId="1">#REF!</definedName>
    <definedName name="X">#REF!</definedName>
    <definedName name="XRefColumnsCount">3</definedName>
    <definedName name="XRefCopyRangeCount">3</definedName>
    <definedName name="XRefPasteRangeCount">2</definedName>
    <definedName name="xx">'[32]C-3.10'!$A$1:$I$22</definedName>
    <definedName name="xxx" localSheetId="1" hidden="1">{"'Sheet1'!$A$1:$O$40"}</definedName>
    <definedName name="xxx" hidden="1">{"'Sheet1'!$A$1:$O$40"}</definedName>
    <definedName name="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1" hidden="1">#REF!</definedName>
    <definedName name="Y" hidden="1">#REF!</definedName>
    <definedName name="yes" localSheetId="1" hidden="1">#REF!</definedName>
    <definedName name="yes" hidden="1">#REF!</definedName>
    <definedName name="yesindeed" localSheetId="1" hidden="1">#REF!</definedName>
    <definedName name="yesindeed" hidden="1">#REF!</definedName>
    <definedName name="yesir" localSheetId="1" hidden="1">#REF!</definedName>
    <definedName name="yesir" hidden="1">#REF!</definedName>
    <definedName name="Yield">'[33]Dividend Yield - Utility'!$B$4:$D$52</definedName>
    <definedName name="YIELDS" localSheetId="1">#REF!</definedName>
    <definedName name="YIELDS">#REF!</definedName>
    <definedName name="YTDACT" localSheetId="0">'[6]Page 1'!#REF!</definedName>
    <definedName name="YTDACT" localSheetId="1">'[6]Page 1'!#REF!</definedName>
    <definedName name="YTDACT">'[6]Page 1'!#REF!</definedName>
    <definedName name="YTDBUD" localSheetId="0">'[6]Page 1'!#REF!</definedName>
    <definedName name="YTDBUD" localSheetId="1">'[6]Page 1'!#REF!</definedName>
    <definedName name="YTDBUD">'[6]Page 1'!#REF!</definedName>
    <definedName name="yyyyyy" localSheetId="1" hidden="1">#REF!</definedName>
    <definedName name="yyyyyy" hidden="1">#REF!</definedName>
    <definedName name="Z" localSheetId="0">#REF!</definedName>
    <definedName name="Z" localSheetId="1">#REF!</definedName>
    <definedName name="Z">#REF!</definedName>
    <definedName name="zdcw" localSheetId="1" hidden="1">#REF!</definedName>
    <definedName name="zdcw" hidden="1">#REF!</definedName>
    <definedName name="zj" localSheetId="1" hidden="1">#REF!</definedName>
    <definedName name="zj" hidden="1">#REF!</definedName>
    <definedName name="znh" localSheetId="1" hidden="1">#REF!</definedName>
    <definedName name="znh" hidden="1">#REF!</definedName>
    <definedName name="ZPAGE1" localSheetId="1">#REF!</definedName>
    <definedName name="ZPAGE1">#REF!</definedName>
    <definedName name="ZPAGE10" localSheetId="1">#REF!</definedName>
    <definedName name="ZPAGE10">#REF!</definedName>
    <definedName name="ZPAGE2" localSheetId="1">#REF!</definedName>
    <definedName name="ZPAGE2">#REF!</definedName>
    <definedName name="ZPAGE3" localSheetId="1">#REF!</definedName>
    <definedName name="ZPAGE3">#REF!</definedName>
    <definedName name="ZPAGE4" localSheetId="1">#REF!</definedName>
    <definedName name="ZPAGE4">#REF!</definedName>
    <definedName name="ZPAGE5" localSheetId="1">#REF!</definedName>
    <definedName name="ZPAGE5">#REF!</definedName>
    <definedName name="ZPAGE6" localSheetId="1">#REF!</definedName>
    <definedName name="ZPAGE6">#REF!</definedName>
    <definedName name="ZPAGE7" localSheetId="1">#REF!</definedName>
    <definedName name="ZPAGE7">#REF!</definedName>
    <definedName name="ZPAGE8" localSheetId="1">#REF!</definedName>
    <definedName name="ZPAGE8">#REF!</definedName>
    <definedName name="ZPAGE9" localSheetId="1">#REF!</definedName>
    <definedName name="ZPAGE9">#REF!</definedName>
    <definedName name="zxcvb" localSheetId="1" hidden="1">#REF!</definedName>
    <definedName name="zxcvb" hidden="1">#REF!</definedName>
    <definedName name="zxd" localSheetId="1" hidden="1">#REF!</definedName>
    <definedName name="zxd" hidden="1">#REF!</definedName>
    <definedName name="ZZ_EVCOMOPTS" hidden="1">10</definedName>
    <definedName name="zzz" localSheetId="1" hidden="1">{"'Sheet1'!$A$1:$O$40"}</definedName>
    <definedName name="zzz" hidden="1">{"'Sheet1'!$A$1:$O$40"}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7" l="1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A16" i="7" l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E61" i="7"/>
  <c r="E15" i="7"/>
  <c r="E16" i="7"/>
  <c r="E17" i="7"/>
  <c r="E18" i="7"/>
  <c r="E19" i="7"/>
  <c r="E60" i="7"/>
  <c r="E62" i="7"/>
  <c r="E63" i="7"/>
  <c r="E52" i="7" l="1"/>
  <c r="E53" i="7"/>
  <c r="H52" i="4"/>
  <c r="H37" i="4" l="1"/>
  <c r="H25" i="4"/>
  <c r="D80" i="7"/>
  <c r="C80" i="7"/>
  <c r="D79" i="7"/>
  <c r="C79" i="7"/>
  <c r="E79" i="7" s="1"/>
  <c r="D78" i="7"/>
  <c r="C78" i="7"/>
  <c r="D77" i="7"/>
  <c r="C77" i="7"/>
  <c r="D76" i="7"/>
  <c r="C76" i="7"/>
  <c r="D75" i="7"/>
  <c r="C75" i="7"/>
  <c r="E74" i="7"/>
  <c r="D73" i="7"/>
  <c r="C73" i="7"/>
  <c r="D72" i="7"/>
  <c r="C72" i="7"/>
  <c r="D71" i="7"/>
  <c r="C71" i="7"/>
  <c r="D70" i="7"/>
  <c r="C70" i="7"/>
  <c r="E69" i="7"/>
  <c r="D68" i="7"/>
  <c r="C68" i="7"/>
  <c r="E67" i="7"/>
  <c r="D66" i="7"/>
  <c r="C66" i="7"/>
  <c r="E65" i="7"/>
  <c r="D64" i="7"/>
  <c r="C64" i="7"/>
  <c r="H49" i="4"/>
  <c r="F53" i="6"/>
  <c r="E53" i="6"/>
  <c r="D53" i="6"/>
  <c r="F52" i="6"/>
  <c r="E52" i="6"/>
  <c r="D52" i="6"/>
  <c r="H44" i="4"/>
  <c r="H33" i="4"/>
  <c r="H36" i="4"/>
  <c r="H35" i="4"/>
  <c r="H32" i="4"/>
  <c r="H28" i="4"/>
  <c r="H29" i="4"/>
  <c r="H24" i="4"/>
  <c r="H23" i="4"/>
  <c r="H22" i="4"/>
  <c r="G56" i="4"/>
  <c r="F56" i="4"/>
  <c r="E56" i="4"/>
  <c r="D56" i="4"/>
  <c r="C56" i="4"/>
  <c r="G55" i="4"/>
  <c r="F55" i="4"/>
  <c r="E55" i="4"/>
  <c r="D55" i="4"/>
  <c r="C55" i="4"/>
  <c r="H54" i="4"/>
  <c r="H53" i="4"/>
  <c r="H51" i="4"/>
  <c r="H50" i="4"/>
  <c r="H48" i="4"/>
  <c r="H47" i="4"/>
  <c r="H46" i="4"/>
  <c r="H45" i="4"/>
  <c r="P43" i="4"/>
  <c r="H43" i="4"/>
  <c r="H42" i="4"/>
  <c r="H41" i="4"/>
  <c r="H40" i="4"/>
  <c r="H39" i="4"/>
  <c r="H38" i="4"/>
  <c r="P36" i="4"/>
  <c r="P35" i="4"/>
  <c r="H34" i="4"/>
  <c r="P32" i="4"/>
  <c r="H31" i="4"/>
  <c r="H30" i="4"/>
  <c r="H27" i="4"/>
  <c r="H26" i="4"/>
  <c r="H21" i="4"/>
  <c r="H20" i="4"/>
  <c r="H19" i="4"/>
  <c r="H18" i="4"/>
  <c r="H87" i="3"/>
  <c r="G87" i="3"/>
  <c r="F87" i="3"/>
  <c r="E87" i="3"/>
  <c r="D87" i="3"/>
  <c r="C87" i="3"/>
  <c r="H86" i="3"/>
  <c r="G86" i="3"/>
  <c r="F86" i="3"/>
  <c r="E86" i="3"/>
  <c r="D86" i="3"/>
  <c r="C86" i="3"/>
  <c r="H55" i="3"/>
  <c r="G55" i="3"/>
  <c r="F55" i="3"/>
  <c r="E55" i="3"/>
  <c r="D55" i="3"/>
  <c r="C55" i="3"/>
  <c r="H54" i="3"/>
  <c r="G54" i="3"/>
  <c r="F54" i="3"/>
  <c r="E54" i="3"/>
  <c r="D54" i="3"/>
  <c r="C54" i="3"/>
  <c r="E73" i="7" l="1"/>
  <c r="E70" i="7"/>
  <c r="E66" i="7"/>
  <c r="E68" i="7"/>
  <c r="E78" i="7"/>
  <c r="E80" i="7"/>
  <c r="E75" i="7"/>
  <c r="E71" i="7"/>
  <c r="E72" i="7"/>
  <c r="D82" i="7"/>
  <c r="E76" i="7"/>
  <c r="E64" i="7"/>
  <c r="E77" i="7"/>
  <c r="C82" i="7"/>
  <c r="C81" i="7"/>
  <c r="D81" i="7"/>
  <c r="F88" i="3"/>
  <c r="H55" i="4"/>
  <c r="D57" i="4"/>
  <c r="H56" i="4"/>
  <c r="H57" i="4" s="1"/>
  <c r="L55" i="3"/>
  <c r="K87" i="3"/>
  <c r="K55" i="3"/>
  <c r="L87" i="3"/>
  <c r="F56" i="3"/>
  <c r="E82" i="7" l="1"/>
  <c r="E81" i="7"/>
  <c r="B12" i="1" l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1" i="1" s="1"/>
  <c r="B42" i="1" s="1"/>
  <c r="B43" i="1" s="1"/>
  <c r="B44" i="1" s="1"/>
  <c r="B45" i="1" s="1"/>
  <c r="G75" i="2"/>
  <c r="F75" i="2"/>
  <c r="D75" i="2"/>
  <c r="A51" i="2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H49" i="2"/>
  <c r="G49" i="2"/>
  <c r="F49" i="2"/>
  <c r="D49" i="2"/>
  <c r="A13" i="2"/>
  <c r="A14" i="2" s="1"/>
  <c r="A15" i="2" s="1"/>
  <c r="A16" i="2" s="1"/>
  <c r="A17" i="2" s="1"/>
  <c r="A18" i="2" s="1"/>
  <c r="A19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1" i="1"/>
  <c r="O47" i="1"/>
  <c r="N47" i="1"/>
  <c r="M47" i="1"/>
  <c r="K47" i="1"/>
  <c r="H47" i="1"/>
  <c r="G47" i="1"/>
  <c r="D47" i="1"/>
  <c r="O46" i="1"/>
  <c r="N46" i="1"/>
  <c r="M46" i="1"/>
  <c r="K46" i="1"/>
  <c r="H46" i="1"/>
  <c r="G46" i="1"/>
  <c r="F46" i="1"/>
  <c r="E46" i="1"/>
  <c r="D46" i="1"/>
  <c r="A27" i="1"/>
  <c r="A28" i="1" s="1"/>
  <c r="A24" i="1"/>
  <c r="F16" i="1"/>
  <c r="F47" i="1" s="1"/>
  <c r="E16" i="1"/>
  <c r="E47" i="1" s="1"/>
  <c r="B11" i="1"/>
</calcChain>
</file>

<file path=xl/sharedStrings.xml><?xml version="1.0" encoding="utf-8"?>
<sst xmlns="http://schemas.openxmlformats.org/spreadsheetml/2006/main" count="741" uniqueCount="179">
  <si>
    <t>Case No. 9610</t>
  </si>
  <si>
    <t>Exhibit JRW-2</t>
  </si>
  <si>
    <t>Summary Financial Statistics for Proxy Groups</t>
  </si>
  <si>
    <t>Page 1 of 3</t>
  </si>
  <si>
    <t>No El Paso</t>
  </si>
  <si>
    <t>Add D</t>
  </si>
  <si>
    <t>Electric Proxy Group</t>
  </si>
  <si>
    <t>Company</t>
  </si>
  <si>
    <t>Operating Revenue ($mil)</t>
  </si>
  <si>
    <t>Percent Reg Elec Revenue</t>
  </si>
  <si>
    <t>Percent Reg Gas Revenue</t>
  </si>
  <si>
    <t>Net Plant ($mil)</t>
  </si>
  <si>
    <t>Market Cap ($mil)</t>
  </si>
  <si>
    <t>S&amp;P Issuer Credit Rating</t>
  </si>
  <si>
    <t>Moody's Long Term Rating</t>
  </si>
  <si>
    <t>Pre-Tax Interest Coverage</t>
  </si>
  <si>
    <t>Primary Service Area</t>
  </si>
  <si>
    <t>Common Equity Ratio</t>
  </si>
  <si>
    <t>Return on Equity</t>
  </si>
  <si>
    <t>Market to Book Ratio</t>
  </si>
  <si>
    <t>ALLETE, Inc. (NYSE-ALE)</t>
  </si>
  <si>
    <t>BBB+</t>
  </si>
  <si>
    <t>Baa1</t>
  </si>
  <si>
    <t>MN, WI</t>
  </si>
  <si>
    <t>Alliant  Energy Corporation (NYSE-LNT)</t>
  </si>
  <si>
    <t>A-</t>
  </si>
  <si>
    <t>WI,IA,IL,MN</t>
  </si>
  <si>
    <t>Ameren Corporation (NYSE-AEE)</t>
  </si>
  <si>
    <t>IL,MO</t>
  </si>
  <si>
    <t>American Electric Power Co. (NYSE-AEP)</t>
  </si>
  <si>
    <t>10 States</t>
  </si>
  <si>
    <t>AVANGRID, Inc. (NYSE-AGR)</t>
  </si>
  <si>
    <t>NY,CT,ME</t>
  </si>
  <si>
    <t>Avista Corp (NYSE-AVA)</t>
  </si>
  <si>
    <t>BBB</t>
  </si>
  <si>
    <t>Baa2</t>
  </si>
  <si>
    <t>WA,OR,AK,ID</t>
  </si>
  <si>
    <t>Black Hills Corporation (NYSE-BKH)</t>
  </si>
  <si>
    <t>CO,SD,WY,MT</t>
  </si>
  <si>
    <t>CMS Energy Corporation (NYSE-CMS)</t>
  </si>
  <si>
    <t>MI</t>
  </si>
  <si>
    <t>Consolidated Edison, Inc. (NYSE-ED)</t>
  </si>
  <si>
    <t>A3</t>
  </si>
  <si>
    <t>NY,PA</t>
  </si>
  <si>
    <t>Dominion Energy Inc. (NYSE-D)</t>
  </si>
  <si>
    <t>VA,NC,SC,OH,WV,UT</t>
  </si>
  <si>
    <t>DTE Energy Company (NYSE-DTE)</t>
  </si>
  <si>
    <t>Duke Energy Corporation (NYSE-DUK)</t>
  </si>
  <si>
    <t>NC,OH,FL,SC,KY</t>
  </si>
  <si>
    <t>Edison International (NYSE-EIX)</t>
  </si>
  <si>
    <t>Baa3</t>
  </si>
  <si>
    <t>CA</t>
  </si>
  <si>
    <t>Entergy Corporation (NYSE-ETR)</t>
  </si>
  <si>
    <t>LA,AR,MS,TX</t>
  </si>
  <si>
    <t>Evergy (NYSE:EVRG)</t>
  </si>
  <si>
    <t>KS,MO</t>
  </si>
  <si>
    <t>Eversource Energy (NYSE-ES)</t>
  </si>
  <si>
    <t>CT,NH,MA</t>
  </si>
  <si>
    <t>Exelon Corporation (NYSE-EXC)</t>
  </si>
  <si>
    <t>PA,NJ,IL,MD,DCDE</t>
  </si>
  <si>
    <t>FirstEnergy Corporation (NYSE-FE)</t>
  </si>
  <si>
    <t>OH,PA,NY,NJ,WV,MD</t>
  </si>
  <si>
    <t>Hawaiian Electric Inductries (NYSE-HEC)</t>
  </si>
  <si>
    <t>BBB-</t>
  </si>
  <si>
    <t>HI</t>
  </si>
  <si>
    <t>IDACORP, Inc. (NYSE-IDA)</t>
  </si>
  <si>
    <t>ID</t>
  </si>
  <si>
    <t>MGE Energy, Inc. (NYSE-MGEE)</t>
  </si>
  <si>
    <t>AA-</t>
  </si>
  <si>
    <t>Aa2</t>
  </si>
  <si>
    <t>WI</t>
  </si>
  <si>
    <t>NextEra Energy, Inc. (NYSE-NEE)</t>
  </si>
  <si>
    <t>FL</t>
  </si>
  <si>
    <t>NorthWestern Corporation (NYSE-NWE)</t>
  </si>
  <si>
    <t>MT,SD,NE</t>
  </si>
  <si>
    <t>Otter Tail Corporation (NDQ-OTTR)</t>
  </si>
  <si>
    <t>OK,AR</t>
  </si>
  <si>
    <t>Pinnacle West Capital Corp. (NYSE-PNW)</t>
  </si>
  <si>
    <t>AZ</t>
  </si>
  <si>
    <t>Portland General Electric Company (NYSE-POR)</t>
  </si>
  <si>
    <t>OR</t>
  </si>
  <si>
    <t>PNM Resources, Inc. (NYSE-PNM)</t>
  </si>
  <si>
    <t>NM,TX</t>
  </si>
  <si>
    <t>PPL Corporation (NYSE-PPL)</t>
  </si>
  <si>
    <t>PA,KY</t>
  </si>
  <si>
    <t>Southern Company (NYSE-SO)</t>
  </si>
  <si>
    <t>GA,FL,NJ,IL,VA,TN,MS</t>
  </si>
  <si>
    <t>Unitil</t>
  </si>
  <si>
    <t>WEC Energy Group (NYSE-WEC)</t>
  </si>
  <si>
    <t>WI,IL,MN,MI</t>
  </si>
  <si>
    <t>Xcel Energy Inc. (NYSE-XEL)</t>
  </si>
  <si>
    <t>MN,WI,ND,SD,MI</t>
  </si>
  <si>
    <t>Mean</t>
  </si>
  <si>
    <t>Median</t>
  </si>
  <si>
    <r>
      <t xml:space="preserve">Data Source:  Company 2018 SEC 10-K filings; </t>
    </r>
    <r>
      <rPr>
        <i/>
        <sz val="12"/>
        <rFont val="Times New Roman"/>
        <family val="1"/>
      </rPr>
      <t>Value Line Investment Survey</t>
    </r>
    <r>
      <rPr>
        <sz val="12"/>
        <rFont val="Times New Roman"/>
        <family val="1"/>
      </rPr>
      <t>, 2019.</t>
    </r>
  </si>
  <si>
    <t>OGE Energy Corp. (NYSE-OGE)</t>
  </si>
  <si>
    <t>Sempra Energy (NYSE-SRE)</t>
  </si>
  <si>
    <t>CA,TX</t>
  </si>
  <si>
    <t>Docket No. E-22, SUB 562</t>
  </si>
  <si>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Risk Metrics for Proxy Groups</t>
    </r>
  </si>
  <si>
    <t>Page 2 of 3</t>
  </si>
  <si>
    <t>Dominion Energy North Carolina</t>
  </si>
  <si>
    <r>
      <t>Value Line</t>
    </r>
    <r>
      <rPr>
        <b/>
        <sz val="12"/>
        <rFont val="Times New Roman"/>
        <family val="1"/>
      </rPr>
      <t xml:space="preserve"> Risk Metrics</t>
    </r>
  </si>
  <si>
    <t>Panel A</t>
  </si>
  <si>
    <t>Beta</t>
  </si>
  <si>
    <t>Financial Strength</t>
  </si>
  <si>
    <t>Safety</t>
  </si>
  <si>
    <t>Earnings Predictability</t>
  </si>
  <si>
    <t>Stock Price Stability</t>
  </si>
  <si>
    <t>A</t>
  </si>
  <si>
    <t>A+</t>
  </si>
  <si>
    <t>B++</t>
  </si>
  <si>
    <t>NMF</t>
  </si>
  <si>
    <t>B+</t>
  </si>
  <si>
    <r>
      <t xml:space="preserve">Data Source:  </t>
    </r>
    <r>
      <rPr>
        <i/>
        <sz val="12"/>
        <rFont val="Times New Roman"/>
        <family val="1"/>
      </rPr>
      <t>Value Line Investment Survey</t>
    </r>
    <r>
      <rPr>
        <sz val="12"/>
        <rFont val="Times New Roman"/>
        <family val="1"/>
      </rPr>
      <t>, 2019.</t>
    </r>
  </si>
  <si>
    <t>Panel B</t>
  </si>
  <si>
    <t>Hevert Proxy Group</t>
  </si>
  <si>
    <t>Exhibit JRW-7</t>
  </si>
  <si>
    <t>DCF Study</t>
  </si>
  <si>
    <t>Page 3 of 6</t>
  </si>
  <si>
    <t>DCF Equity Cost Growth Rate Measures</t>
  </si>
  <si>
    <r>
      <t>Value Line</t>
    </r>
    <r>
      <rPr>
        <b/>
        <sz val="12"/>
        <rFont val="Times New Roman"/>
        <family val="1"/>
      </rPr>
      <t xml:space="preserve"> Historic Growth Rates</t>
    </r>
  </si>
  <si>
    <r>
      <t>Value Line</t>
    </r>
    <r>
      <rPr>
        <b/>
        <sz val="12"/>
        <rFont val="Times New Roman"/>
        <family val="1"/>
      </rPr>
      <t xml:space="preserve"> Historic Growth</t>
    </r>
  </si>
  <si>
    <t>Past 10 Years</t>
  </si>
  <si>
    <t>Past 5 Years</t>
  </si>
  <si>
    <t>Earnings</t>
  </si>
  <si>
    <t>Dividends</t>
  </si>
  <si>
    <t>Book Value</t>
  </si>
  <si>
    <t>Avangrid (NYSE-AVG)</t>
  </si>
  <si>
    <t>Hawaiian Electric Inductries (NYSE-HE)</t>
  </si>
  <si>
    <t>Nextera Energy, Inc. (NYSE-NEE)</t>
  </si>
  <si>
    <t>SEMPRA Energy (NYSE-SRE)</t>
  </si>
  <si>
    <r>
      <t xml:space="preserve">Data Source:  </t>
    </r>
    <r>
      <rPr>
        <b/>
        <i/>
        <sz val="9"/>
        <rFont val="Times New Roman"/>
        <family val="1"/>
      </rPr>
      <t>Value Line Investment Survey.</t>
    </r>
  </si>
  <si>
    <t>Average of Median Figures =</t>
  </si>
  <si>
    <t>* Entergy, Exelon, and FirstEnergy was excluded  from the DCF analysis due to negative projected EPS growth rates.</t>
  </si>
  <si>
    <t>Evergy (NYSE-EVRG)</t>
  </si>
  <si>
    <t>Page 4 of 6</t>
  </si>
  <si>
    <r>
      <t>Value Line</t>
    </r>
    <r>
      <rPr>
        <b/>
        <sz val="12"/>
        <rFont val="Times New Roman"/>
        <family val="1"/>
      </rPr>
      <t xml:space="preserve"> Projected Growth Rates</t>
    </r>
  </si>
  <si>
    <t xml:space="preserve"> Value Line</t>
  </si>
  <si>
    <t xml:space="preserve">Value Line </t>
  </si>
  <si>
    <t>Projected Growth</t>
  </si>
  <si>
    <t>Sustainable Growth</t>
  </si>
  <si>
    <t xml:space="preserve">               Est'd. '16-'18 to '22-'24</t>
  </si>
  <si>
    <t>Return on</t>
  </si>
  <si>
    <t>Retention</t>
  </si>
  <si>
    <t>Internal</t>
  </si>
  <si>
    <t>Equity</t>
  </si>
  <si>
    <t>Rate</t>
  </si>
  <si>
    <t>Growth</t>
  </si>
  <si>
    <t>Median =</t>
  </si>
  <si>
    <t>* 'Est'd. '16-'17 to '22-'24' is the estimated growth rate from the base period 2016 to 2018 until the future period 2022 to 2024.</t>
  </si>
  <si>
    <r>
      <t xml:space="preserve">Data Source:  </t>
    </r>
    <r>
      <rPr>
        <i/>
        <sz val="12"/>
        <rFont val="Times New Roman"/>
        <family val="1"/>
      </rPr>
      <t>Value Line Investment Survey.</t>
    </r>
  </si>
  <si>
    <t>Page 2 of 6</t>
  </si>
  <si>
    <t>Baltimore Gas and Electric Company</t>
  </si>
  <si>
    <t>Monthly Dividend Yields</t>
  </si>
  <si>
    <t>Dividend</t>
  </si>
  <si>
    <t>Annual</t>
  </si>
  <si>
    <t>Yield</t>
  </si>
  <si>
    <t>30 Day</t>
  </si>
  <si>
    <t>90 Day</t>
  </si>
  <si>
    <t>180 Day</t>
  </si>
  <si>
    <t>Avista Corporation (NYSE-AVA)</t>
  </si>
  <si>
    <t>FirstEnergy Corporation (ASE-FE)</t>
  </si>
  <si>
    <t>NextEra Energy Inc. (NYSE-NEE)</t>
  </si>
  <si>
    <t>Public Service Enterprise Grp. (NYSE-PEG)</t>
  </si>
  <si>
    <t>Data Sources:  http://quote.yahoo.com, August, 2019.</t>
  </si>
  <si>
    <t>Public Service Enterprise Group Inc. (NYSE-PEG)</t>
  </si>
  <si>
    <t>NJ</t>
  </si>
  <si>
    <t>A++</t>
  </si>
  <si>
    <t>Page 5 of 6</t>
  </si>
  <si>
    <t>Yahoo</t>
  </si>
  <si>
    <t>Zacks</t>
  </si>
  <si>
    <t>N/A</t>
  </si>
  <si>
    <t>Centerpoint Energy (NYSE-CNP)</t>
  </si>
  <si>
    <t>Fortis (TSE-FTS.TO)</t>
  </si>
  <si>
    <t>Hawaiian Electric Industries (NYSE-HE)</t>
  </si>
  <si>
    <t>Unitil Corp. (AMEX-UTL)</t>
  </si>
  <si>
    <t>TX,MN,AR,LA,OK,IN,OH</t>
  </si>
  <si>
    <t>Fortis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</si>
</sst>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[$$-409]#,##0.0_);[Red]\([$$-409]#,##0.0\)"/>
    <numFmt numFmtId="166" formatCode="0.0%"/>
    <numFmt numFmtId="167" formatCode="##0.00"/>
    <numFmt numFmtId="168" formatCode="&quot;$&quot;#,##0.0"/>
    <numFmt numFmtId="169" formatCode="#,##0.0_);\(#,##0.0\)"/>
    <numFmt numFmtId="170" formatCode="0.0"/>
    <numFmt numFmtId="171" formatCode="&quot;$&quot;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Helv"/>
    </font>
    <font>
      <sz val="1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12"/>
      <color theme="1"/>
      <name val="Times New Roman"/>
      <family val="1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</cellStyleXfs>
  <cellXfs count="341">
    <xf numFmtId="0" fontId="0" fillId="0" borderId="0" xfId="0"/>
    <xf numFmtId="0" fontId="0" fillId="2" borderId="0" xfId="0" applyFill="1"/>
    <xf numFmtId="0" fontId="3" fillId="0" borderId="0" xfId="4" applyFont="1" applyAlignment="1">
      <alignment horizontal="right"/>
    </xf>
    <xf numFmtId="0" fontId="0" fillId="0" borderId="0" xfId="0" applyBorder="1"/>
    <xf numFmtId="0" fontId="4" fillId="2" borderId="0" xfId="0" applyFont="1" applyFill="1"/>
    <xf numFmtId="0" fontId="4" fillId="0" borderId="0" xfId="0" applyFont="1"/>
    <xf numFmtId="0" fontId="3" fillId="0" borderId="0" xfId="5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5" applyFont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3" borderId="0" xfId="0" applyFill="1"/>
    <xf numFmtId="0" fontId="3" fillId="0" borderId="0" xfId="0" applyFont="1" applyAlignment="1">
      <alignment horizontal="centerContinuous"/>
    </xf>
    <xf numFmtId="0" fontId="7" fillId="0" borderId="0" xfId="5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4" borderId="0" xfId="0" applyFont="1" applyFill="1" applyAlignment="1">
      <alignment horizontal="centerContinuous"/>
    </xf>
    <xf numFmtId="0" fontId="9" fillId="4" borderId="0" xfId="0" applyFont="1" applyFill="1" applyAlignment="1">
      <alignment horizontal="centerContinuous"/>
    </xf>
    <xf numFmtId="0" fontId="9" fillId="0" borderId="0" xfId="0" applyFont="1" applyAlignment="1">
      <alignment horizontal="centerContinuous"/>
    </xf>
    <xf numFmtId="0" fontId="3" fillId="4" borderId="1" xfId="0" applyFont="1" applyFill="1" applyBorder="1" applyAlignment="1">
      <alignment horizontal="center" wrapText="1"/>
    </xf>
    <xf numFmtId="164" fontId="3" fillId="4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left"/>
    </xf>
    <xf numFmtId="165" fontId="10" fillId="0" borderId="5" xfId="1" applyNumberFormat="1" applyFont="1" applyBorder="1" applyAlignment="1">
      <alignment horizontal="right"/>
    </xf>
    <xf numFmtId="9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0" fontId="3" fillId="0" borderId="5" xfId="0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6" fontId="10" fillId="0" borderId="5" xfId="3" applyNumberFormat="1" applyFont="1" applyBorder="1" applyAlignment="1">
      <alignment horizontal="center"/>
    </xf>
    <xf numFmtId="40" fontId="10" fillId="0" borderId="6" xfId="3" applyNumberFormat="1" applyFont="1" applyBorder="1" applyAlignment="1">
      <alignment horizontal="center"/>
    </xf>
    <xf numFmtId="10" fontId="0" fillId="0" borderId="0" xfId="3" applyNumberFormat="1" applyFont="1"/>
    <xf numFmtId="10" fontId="11" fillId="0" borderId="0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165" fontId="10" fillId="0" borderId="8" xfId="1" applyNumberFormat="1" applyFont="1" applyBorder="1" applyAlignment="1">
      <alignment horizontal="right"/>
    </xf>
    <xf numFmtId="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0" fontId="3" fillId="0" borderId="8" xfId="0" applyNumberFormat="1" applyFont="1" applyBorder="1" applyAlignment="1">
      <alignment horizontal="center" wrapText="1"/>
    </xf>
    <xf numFmtId="0" fontId="3" fillId="0" borderId="8" xfId="6" applyFont="1" applyBorder="1" applyAlignment="1">
      <alignment horizontal="center"/>
    </xf>
    <xf numFmtId="166" fontId="10" fillId="0" borderId="8" xfId="3" applyNumberFormat="1" applyFont="1" applyBorder="1" applyAlignment="1">
      <alignment horizontal="center"/>
    </xf>
    <xf numFmtId="40" fontId="10" fillId="0" borderId="9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8" xfId="6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165" fontId="3" fillId="0" borderId="8" xfId="0" applyNumberFormat="1" applyFont="1" applyBorder="1"/>
    <xf numFmtId="40" fontId="3" fillId="0" borderId="8" xfId="0" applyNumberFormat="1" applyFont="1" applyBorder="1" applyAlignment="1">
      <alignment horizontal="center"/>
    </xf>
    <xf numFmtId="0" fontId="3" fillId="0" borderId="7" xfId="0" applyFont="1" applyBorder="1"/>
    <xf numFmtId="10" fontId="10" fillId="0" borderId="8" xfId="3" applyNumberFormat="1" applyFont="1" applyBorder="1" applyAlignment="1">
      <alignment horizontal="center"/>
    </xf>
    <xf numFmtId="2" fontId="10" fillId="0" borderId="9" xfId="3" applyNumberFormat="1" applyFont="1" applyBorder="1" applyAlignment="1">
      <alignment horizontal="center"/>
    </xf>
    <xf numFmtId="9" fontId="10" fillId="0" borderId="8" xfId="3" applyFont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6" applyFont="1" applyBorder="1" applyAlignment="1">
      <alignment horizontal="center" vertical="center"/>
    </xf>
    <xf numFmtId="40" fontId="11" fillId="0" borderId="8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67" fontId="3" fillId="0" borderId="8" xfId="0" applyNumberFormat="1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5" fontId="10" fillId="0" borderId="11" xfId="1" applyNumberFormat="1" applyFont="1" applyBorder="1" applyAlignment="1">
      <alignment horizontal="right"/>
    </xf>
    <xf numFmtId="9" fontId="11" fillId="0" borderId="11" xfId="0" applyNumberFormat="1" applyFont="1" applyBorder="1" applyAlignment="1">
      <alignment horizontal="center"/>
    </xf>
    <xf numFmtId="167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0" fontId="3" fillId="0" borderId="11" xfId="0" applyNumberFormat="1" applyFont="1" applyBorder="1" applyAlignment="1">
      <alignment horizontal="center" wrapText="1"/>
    </xf>
    <xf numFmtId="0" fontId="11" fillId="0" borderId="11" xfId="6" applyFont="1" applyBorder="1" applyAlignment="1">
      <alignment horizontal="center"/>
    </xf>
    <xf numFmtId="166" fontId="10" fillId="0" borderId="11" xfId="3" applyNumberFormat="1" applyFont="1" applyBorder="1" applyAlignment="1">
      <alignment horizontal="center"/>
    </xf>
    <xf numFmtId="40" fontId="10" fillId="0" borderId="12" xfId="3" applyNumberFormat="1" applyFont="1" applyBorder="1" applyAlignment="1">
      <alignment horizontal="center"/>
    </xf>
    <xf numFmtId="0" fontId="3" fillId="4" borderId="13" xfId="0" applyFont="1" applyFill="1" applyBorder="1"/>
    <xf numFmtId="168" fontId="3" fillId="4" borderId="14" xfId="1" applyNumberFormat="1" applyFont="1" applyFill="1" applyBorder="1" applyAlignment="1">
      <alignment horizontal="right"/>
    </xf>
    <xf numFmtId="9" fontId="3" fillId="4" borderId="14" xfId="3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9" fontId="3" fillId="4" borderId="14" xfId="1" applyNumberFormat="1" applyFont="1" applyFill="1" applyBorder="1" applyAlignment="1">
      <alignment horizontal="center"/>
    </xf>
    <xf numFmtId="166" fontId="3" fillId="4" borderId="14" xfId="3" applyNumberFormat="1" applyFont="1" applyFill="1" applyBorder="1" applyAlignment="1">
      <alignment horizontal="center"/>
    </xf>
    <xf numFmtId="2" fontId="3" fillId="0" borderId="15" xfId="1" applyNumberFormat="1" applyFont="1" applyBorder="1" applyAlignment="1">
      <alignment horizontal="center"/>
    </xf>
    <xf numFmtId="0" fontId="3" fillId="4" borderId="10" xfId="0" applyFont="1" applyFill="1" applyBorder="1"/>
    <xf numFmtId="168" fontId="3" fillId="4" borderId="11" xfId="1" applyNumberFormat="1" applyFont="1" applyFill="1" applyBorder="1" applyAlignment="1">
      <alignment horizontal="right"/>
    </xf>
    <xf numFmtId="9" fontId="3" fillId="4" borderId="11" xfId="3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2" fontId="3" fillId="0" borderId="11" xfId="1" applyNumberFormat="1" applyFont="1" applyBorder="1" applyAlignment="1">
      <alignment horizontal="center"/>
    </xf>
    <xf numFmtId="0" fontId="3" fillId="4" borderId="11" xfId="0" applyFont="1" applyFill="1" applyBorder="1"/>
    <xf numFmtId="166" fontId="3" fillId="4" borderId="11" xfId="3" applyNumberFormat="1" applyFont="1" applyFill="1" applyBorder="1" applyAlignment="1">
      <alignment horizontal="center"/>
    </xf>
    <xf numFmtId="2" fontId="3" fillId="4" borderId="12" xfId="3" applyNumberFormat="1" applyFont="1" applyFill="1" applyBorder="1" applyAlignment="1">
      <alignment horizontal="center"/>
    </xf>
    <xf numFmtId="0" fontId="8" fillId="4" borderId="0" xfId="0" applyFont="1" applyFill="1"/>
    <xf numFmtId="0" fontId="0" fillId="4" borderId="0" xfId="0" applyFill="1"/>
    <xf numFmtId="165" fontId="3" fillId="0" borderId="0" xfId="0" applyNumberFormat="1" applyFont="1"/>
    <xf numFmtId="0" fontId="3" fillId="2" borderId="0" xfId="5" applyFont="1" applyFill="1" applyAlignment="1">
      <alignment horizontal="right"/>
    </xf>
    <xf numFmtId="0" fontId="3" fillId="2" borderId="0" xfId="5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3" fillId="2" borderId="1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left"/>
    </xf>
    <xf numFmtId="2" fontId="10" fillId="2" borderId="4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left"/>
    </xf>
    <xf numFmtId="2" fontId="10" fillId="2" borderId="7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3" fillId="2" borderId="19" xfId="0" applyFont="1" applyFill="1" applyBorder="1"/>
    <xf numFmtId="0" fontId="10" fillId="2" borderId="7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2" fontId="10" fillId="2" borderId="10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3" fillId="2" borderId="17" xfId="0" applyFont="1" applyFill="1" applyBorder="1"/>
    <xf numFmtId="4" fontId="3" fillId="2" borderId="16" xfId="1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3" fillId="2" borderId="16" xfId="1" applyNumberFormat="1" applyFont="1" applyFill="1" applyBorder="1" applyAlignment="1">
      <alignment horizontal="center"/>
    </xf>
    <xf numFmtId="3" fontId="3" fillId="2" borderId="16" xfId="1" applyNumberFormat="1" applyFont="1" applyFill="1" applyBorder="1" applyAlignment="1">
      <alignment horizontal="center"/>
    </xf>
    <xf numFmtId="3" fontId="3" fillId="2" borderId="21" xfId="1" applyNumberFormat="1" applyFont="1" applyFill="1" applyBorder="1" applyAlignment="1">
      <alignment horizontal="center"/>
    </xf>
    <xf numFmtId="0" fontId="8" fillId="2" borderId="0" xfId="0" applyFont="1" applyFill="1"/>
    <xf numFmtId="2" fontId="9" fillId="2" borderId="0" xfId="0" applyNumberFormat="1" applyFont="1" applyFill="1" applyAlignment="1">
      <alignment horizontal="centerContinuous"/>
    </xf>
    <xf numFmtId="0" fontId="3" fillId="2" borderId="1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left"/>
    </xf>
    <xf numFmtId="2" fontId="10" fillId="2" borderId="23" xfId="0" applyNumberFormat="1" applyFont="1" applyFill="1" applyBorder="1" applyAlignment="1">
      <alignment horizontal="center"/>
    </xf>
    <xf numFmtId="2" fontId="10" fillId="2" borderId="24" xfId="0" applyNumberFormat="1" applyFont="1" applyFill="1" applyBorder="1" applyAlignment="1">
      <alignment horizontal="center"/>
    </xf>
    <xf numFmtId="0" fontId="11" fillId="2" borderId="25" xfId="0" applyFont="1" applyFill="1" applyBorder="1" applyAlignment="1">
      <alignment horizontal="left"/>
    </xf>
    <xf numFmtId="2" fontId="10" fillId="2" borderId="26" xfId="0" applyNumberFormat="1" applyFont="1" applyFill="1" applyBorder="1" applyAlignment="1">
      <alignment horizontal="center"/>
    </xf>
    <xf numFmtId="2" fontId="10" fillId="2" borderId="27" xfId="0" applyNumberFormat="1" applyFont="1" applyFill="1" applyBorder="1" applyAlignment="1">
      <alignment horizontal="center"/>
    </xf>
    <xf numFmtId="1" fontId="10" fillId="2" borderId="8" xfId="0" applyNumberFormat="1" applyFont="1" applyFill="1" applyBorder="1" applyAlignment="1">
      <alignment horizontal="center"/>
    </xf>
    <xf numFmtId="2" fontId="10" fillId="2" borderId="0" xfId="0" applyNumberFormat="1" applyFont="1" applyFill="1" applyAlignment="1">
      <alignment horizontal="center"/>
    </xf>
    <xf numFmtId="0" fontId="10" fillId="0" borderId="25" xfId="0" applyFont="1" applyBorder="1" applyAlignment="1">
      <alignment horizontal="left"/>
    </xf>
    <xf numFmtId="0" fontId="10" fillId="2" borderId="25" xfId="0" applyFont="1" applyFill="1" applyBorder="1" applyAlignment="1">
      <alignment horizontal="left"/>
    </xf>
    <xf numFmtId="0" fontId="3" fillId="2" borderId="25" xfId="0" applyFont="1" applyFill="1" applyBorder="1"/>
    <xf numFmtId="0" fontId="11" fillId="2" borderId="28" xfId="0" applyFont="1" applyFill="1" applyBorder="1" applyAlignment="1">
      <alignment horizontal="left"/>
    </xf>
    <xf numFmtId="2" fontId="10" fillId="2" borderId="29" xfId="0" applyNumberFormat="1" applyFont="1" applyFill="1" applyBorder="1" applyAlignment="1">
      <alignment horizontal="center"/>
    </xf>
    <xf numFmtId="0" fontId="3" fillId="2" borderId="30" xfId="0" applyFont="1" applyFill="1" applyBorder="1"/>
    <xf numFmtId="0" fontId="14" fillId="4" borderId="0" xfId="0" applyFont="1" applyFill="1"/>
    <xf numFmtId="0" fontId="3" fillId="0" borderId="0" xfId="0" applyFont="1" applyAlignment="1">
      <alignment horizontal="right"/>
    </xf>
    <xf numFmtId="0" fontId="4" fillId="4" borderId="0" xfId="0" applyFont="1" applyFill="1"/>
    <xf numFmtId="0" fontId="4" fillId="0" borderId="0" xfId="0" applyFont="1" applyAlignment="1">
      <alignment horizontal="left"/>
    </xf>
    <xf numFmtId="44" fontId="4" fillId="0" borderId="0" xfId="2" applyFont="1"/>
    <xf numFmtId="0" fontId="3" fillId="4" borderId="0" xfId="5" applyFont="1" applyFill="1" applyAlignment="1">
      <alignment horizontal="right"/>
    </xf>
    <xf numFmtId="0" fontId="15" fillId="4" borderId="0" xfId="5" applyFont="1" applyFill="1" applyAlignment="1">
      <alignment horizontal="right"/>
    </xf>
    <xf numFmtId="0" fontId="14" fillId="4" borderId="0" xfId="0" applyFont="1" applyFill="1" applyAlignment="1">
      <alignment horizontal="centerContinuous"/>
    </xf>
    <xf numFmtId="0" fontId="13" fillId="4" borderId="0" xfId="0" applyFont="1" applyFill="1" applyAlignment="1">
      <alignment horizontal="centerContinuous"/>
    </xf>
    <xf numFmtId="0" fontId="15" fillId="4" borderId="0" xfId="0" applyFont="1" applyFill="1" applyAlignment="1">
      <alignment horizontal="centerContinuous"/>
    </xf>
    <xf numFmtId="0" fontId="8" fillId="4" borderId="0" xfId="0" applyFont="1" applyFill="1" applyAlignment="1">
      <alignment horizontal="center" vertical="center"/>
    </xf>
    <xf numFmtId="0" fontId="13" fillId="4" borderId="31" xfId="0" applyFont="1" applyFill="1" applyBorder="1" applyAlignment="1">
      <alignment horizontal="centerContinuous"/>
    </xf>
    <xf numFmtId="0" fontId="3" fillId="4" borderId="32" xfId="0" applyFont="1" applyFill="1" applyBorder="1" applyAlignment="1">
      <alignment horizontal="centerContinuous"/>
    </xf>
    <xf numFmtId="0" fontId="3" fillId="4" borderId="33" xfId="0" applyFont="1" applyFill="1" applyBorder="1" applyAlignment="1">
      <alignment horizontal="centerContinuous"/>
    </xf>
    <xf numFmtId="0" fontId="3" fillId="4" borderId="34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Continuous"/>
    </xf>
    <xf numFmtId="0" fontId="8" fillId="4" borderId="35" xfId="0" applyFont="1" applyFill="1" applyBorder="1" applyAlignment="1">
      <alignment horizontal="centerContinuous"/>
    </xf>
    <xf numFmtId="0" fontId="3" fillId="4" borderId="31" xfId="0" applyFont="1" applyFill="1" applyBorder="1" applyAlignment="1">
      <alignment horizontal="centerContinuous"/>
    </xf>
    <xf numFmtId="0" fontId="8" fillId="4" borderId="33" xfId="0" applyFont="1" applyFill="1" applyBorder="1" applyAlignment="1">
      <alignment horizontal="centerContinuous"/>
    </xf>
    <xf numFmtId="0" fontId="3" fillId="4" borderId="3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left"/>
    </xf>
    <xf numFmtId="170" fontId="10" fillId="0" borderId="4" xfId="0" applyNumberFormat="1" applyFont="1" applyBorder="1" applyAlignment="1">
      <alignment horizontal="center"/>
    </xf>
    <xf numFmtId="170" fontId="10" fillId="0" borderId="5" xfId="0" applyNumberFormat="1" applyFont="1" applyBorder="1" applyAlignment="1">
      <alignment horizontal="center"/>
    </xf>
    <xf numFmtId="170" fontId="10" fillId="0" borderId="6" xfId="0" applyNumberFormat="1" applyFont="1" applyBorder="1" applyAlignment="1">
      <alignment horizontal="center"/>
    </xf>
    <xf numFmtId="0" fontId="11" fillId="0" borderId="19" xfId="0" applyFont="1" applyBorder="1" applyAlignment="1">
      <alignment horizontal="left"/>
    </xf>
    <xf numFmtId="170" fontId="10" fillId="0" borderId="7" xfId="0" applyNumberFormat="1" applyFont="1" applyBorder="1" applyAlignment="1">
      <alignment horizontal="center"/>
    </xf>
    <xf numFmtId="170" fontId="10" fillId="0" borderId="8" xfId="0" applyNumberFormat="1" applyFont="1" applyBorder="1" applyAlignment="1">
      <alignment horizontal="center"/>
    </xf>
    <xf numFmtId="170" fontId="10" fillId="0" borderId="9" xfId="0" applyNumberFormat="1" applyFont="1" applyBorder="1" applyAlignment="1">
      <alignment horizontal="center"/>
    </xf>
    <xf numFmtId="0" fontId="10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left"/>
    </xf>
    <xf numFmtId="0" fontId="3" fillId="0" borderId="19" xfId="0" applyFont="1" applyBorder="1"/>
    <xf numFmtId="0" fontId="11" fillId="0" borderId="20" xfId="0" applyFont="1" applyBorder="1" applyAlignment="1">
      <alignment horizontal="left"/>
    </xf>
    <xf numFmtId="170" fontId="10" fillId="0" borderId="10" xfId="0" applyNumberFormat="1" applyFont="1" applyBorder="1" applyAlignment="1">
      <alignment horizontal="center"/>
    </xf>
    <xf numFmtId="170" fontId="10" fillId="0" borderId="11" xfId="0" applyNumberFormat="1" applyFont="1" applyBorder="1" applyAlignment="1">
      <alignment horizontal="center"/>
    </xf>
    <xf numFmtId="170" fontId="10" fillId="0" borderId="12" xfId="0" applyNumberFormat="1" applyFont="1" applyBorder="1" applyAlignment="1">
      <alignment horizontal="center"/>
    </xf>
    <xf numFmtId="0" fontId="3" fillId="4" borderId="18" xfId="0" applyFont="1" applyFill="1" applyBorder="1"/>
    <xf numFmtId="170" fontId="3" fillId="0" borderId="13" xfId="3" applyNumberFormat="1" applyFont="1" applyBorder="1" applyAlignment="1">
      <alignment horizontal="center"/>
    </xf>
    <xf numFmtId="170" fontId="3" fillId="0" borderId="38" xfId="3" applyNumberFormat="1" applyFont="1" applyBorder="1" applyAlignment="1">
      <alignment horizontal="center"/>
    </xf>
    <xf numFmtId="0" fontId="3" fillId="4" borderId="39" xfId="0" applyFont="1" applyFill="1" applyBorder="1"/>
    <xf numFmtId="170" fontId="3" fillId="0" borderId="10" xfId="0" applyNumberFormat="1" applyFont="1" applyBorder="1" applyAlignment="1">
      <alignment horizontal="center"/>
    </xf>
    <xf numFmtId="170" fontId="3" fillId="0" borderId="28" xfId="0" applyNumberFormat="1" applyFont="1" applyBorder="1" applyAlignment="1">
      <alignment horizontal="center"/>
    </xf>
    <xf numFmtId="170" fontId="0" fillId="4" borderId="0" xfId="0" applyNumberFormat="1" applyFill="1"/>
    <xf numFmtId="170" fontId="4" fillId="4" borderId="0" xfId="0" applyNumberFormat="1" applyFont="1" applyFill="1"/>
    <xf numFmtId="0" fontId="16" fillId="4" borderId="0" xfId="0" applyFont="1" applyFill="1"/>
    <xf numFmtId="170" fontId="3" fillId="0" borderId="39" xfId="0" applyNumberFormat="1" applyFont="1" applyBorder="1"/>
    <xf numFmtId="170" fontId="3" fillId="0" borderId="40" xfId="0" applyNumberFormat="1" applyFont="1" applyBorder="1"/>
    <xf numFmtId="170" fontId="3" fillId="0" borderId="41" xfId="0" applyNumberFormat="1" applyFont="1" applyBorder="1" applyAlignment="1">
      <alignment horizontal="center"/>
    </xf>
    <xf numFmtId="170" fontId="3" fillId="0" borderId="0" xfId="0" applyNumberFormat="1" applyFont="1"/>
    <xf numFmtId="170" fontId="10" fillId="0" borderId="42" xfId="0" applyNumberFormat="1" applyFont="1" applyBorder="1" applyAlignment="1">
      <alignment horizontal="center"/>
    </xf>
    <xf numFmtId="170" fontId="10" fillId="0" borderId="43" xfId="0" applyNumberFormat="1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170" fontId="18" fillId="0" borderId="8" xfId="0" applyNumberFormat="1" applyFont="1" applyBorder="1" applyAlignment="1">
      <alignment horizontal="center"/>
    </xf>
    <xf numFmtId="170" fontId="18" fillId="0" borderId="43" xfId="0" applyNumberFormat="1" applyFont="1" applyBorder="1" applyAlignment="1">
      <alignment horizontal="left"/>
    </xf>
    <xf numFmtId="170" fontId="18" fillId="0" borderId="7" xfId="0" applyNumberFormat="1" applyFont="1" applyBorder="1" applyAlignment="1">
      <alignment horizontal="left"/>
    </xf>
    <xf numFmtId="44" fontId="18" fillId="0" borderId="8" xfId="2" applyFont="1" applyBorder="1" applyAlignment="1">
      <alignment horizontal="center"/>
    </xf>
    <xf numFmtId="170" fontId="10" fillId="0" borderId="44" xfId="0" applyNumberFormat="1" applyFont="1" applyBorder="1" applyAlignment="1">
      <alignment horizontal="center"/>
    </xf>
    <xf numFmtId="0" fontId="4" fillId="4" borderId="0" xfId="0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8" fillId="4" borderId="32" xfId="0" applyFont="1" applyFill="1" applyBorder="1" applyAlignment="1">
      <alignment horizontal="centerContinuous"/>
    </xf>
    <xf numFmtId="0" fontId="13" fillId="0" borderId="31" xfId="0" applyFont="1" applyBorder="1" applyAlignment="1">
      <alignment horizontal="centerContinuous"/>
    </xf>
    <xf numFmtId="0" fontId="3" fillId="0" borderId="32" xfId="0" applyFont="1" applyBorder="1" applyAlignment="1">
      <alignment horizontal="centerContinuous"/>
    </xf>
    <xf numFmtId="0" fontId="3" fillId="0" borderId="33" xfId="0" applyFont="1" applyBorder="1" applyAlignment="1">
      <alignment horizontal="centerContinuous"/>
    </xf>
    <xf numFmtId="0" fontId="8" fillId="4" borderId="18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Continuous"/>
    </xf>
    <xf numFmtId="0" fontId="3" fillId="0" borderId="35" xfId="0" applyFont="1" applyBorder="1" applyAlignment="1">
      <alignment horizontal="centerContinuous"/>
    </xf>
    <xf numFmtId="0" fontId="3" fillId="0" borderId="45" xfId="0" applyFont="1" applyBorder="1" applyAlignment="1">
      <alignment horizontal="centerContinuous"/>
    </xf>
    <xf numFmtId="0" fontId="3" fillId="4" borderId="36" xfId="0" applyFont="1" applyFill="1" applyBorder="1" applyAlignment="1">
      <alignment horizontal="center" vertical="center"/>
    </xf>
    <xf numFmtId="0" fontId="3" fillId="4" borderId="36" xfId="0" applyFont="1" applyFill="1" applyBorder="1"/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3" fillId="0" borderId="36" xfId="0" applyFont="1" applyBorder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0" fontId="3" fillId="0" borderId="52" xfId="0" applyFont="1" applyBorder="1" applyAlignment="1">
      <alignment horizontal="center"/>
    </xf>
    <xf numFmtId="166" fontId="3" fillId="0" borderId="4" xfId="3" applyNumberFormat="1" applyFont="1" applyBorder="1" applyAlignment="1">
      <alignment horizontal="center"/>
    </xf>
    <xf numFmtId="166" fontId="3" fillId="0" borderId="5" xfId="3" applyNumberFormat="1" applyFont="1" applyBorder="1" applyAlignment="1">
      <alignment horizontal="center" wrapText="1"/>
    </xf>
    <xf numFmtId="166" fontId="3" fillId="0" borderId="6" xfId="3" applyNumberFormat="1" applyFont="1" applyBorder="1" applyAlignment="1">
      <alignment horizontal="center"/>
    </xf>
    <xf numFmtId="166" fontId="3" fillId="0" borderId="7" xfId="3" applyNumberFormat="1" applyFont="1" applyBorder="1" applyAlignment="1">
      <alignment horizontal="center"/>
    </xf>
    <xf numFmtId="166" fontId="3" fillId="0" borderId="8" xfId="3" applyNumberFormat="1" applyFont="1" applyBorder="1" applyAlignment="1">
      <alignment horizontal="center" wrapText="1"/>
    </xf>
    <xf numFmtId="166" fontId="3" fillId="0" borderId="9" xfId="3" applyNumberFormat="1" applyFont="1" applyBorder="1" applyAlignment="1">
      <alignment horizontal="center"/>
    </xf>
    <xf numFmtId="166" fontId="3" fillId="0" borderId="8" xfId="3" applyNumberFormat="1" applyFont="1" applyBorder="1" applyAlignment="1">
      <alignment horizontal="center"/>
    </xf>
    <xf numFmtId="166" fontId="3" fillId="0" borderId="26" xfId="3" applyNumberFormat="1" applyFont="1" applyBorder="1" applyAlignment="1">
      <alignment horizontal="center"/>
    </xf>
    <xf numFmtId="166" fontId="3" fillId="0" borderId="10" xfId="3" applyNumberFormat="1" applyFont="1" applyBorder="1" applyAlignment="1">
      <alignment horizontal="center"/>
    </xf>
    <xf numFmtId="166" fontId="3" fillId="0" borderId="11" xfId="3" applyNumberFormat="1" applyFont="1" applyBorder="1" applyAlignment="1">
      <alignment horizontal="center"/>
    </xf>
    <xf numFmtId="166" fontId="3" fillId="0" borderId="12" xfId="3" applyNumberFormat="1" applyFont="1" applyBorder="1" applyAlignment="1">
      <alignment horizontal="center"/>
    </xf>
    <xf numFmtId="0" fontId="3" fillId="0" borderId="18" xfId="0" applyFont="1" applyBorder="1"/>
    <xf numFmtId="170" fontId="3" fillId="0" borderId="13" xfId="0" applyNumberFormat="1" applyFont="1" applyBorder="1" applyAlignment="1">
      <alignment horizontal="center"/>
    </xf>
    <xf numFmtId="170" fontId="3" fillId="0" borderId="53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14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0" fontId="3" fillId="0" borderId="20" xfId="0" applyFont="1" applyBorder="1"/>
    <xf numFmtId="170" fontId="3" fillId="0" borderId="20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0" fontId="3" fillId="0" borderId="39" xfId="0" applyFont="1" applyBorder="1"/>
    <xf numFmtId="170" fontId="3" fillId="0" borderId="17" xfId="0" applyNumberFormat="1" applyFont="1" applyBorder="1" applyAlignment="1">
      <alignment horizontal="center"/>
    </xf>
    <xf numFmtId="170" fontId="3" fillId="0" borderId="54" xfId="0" applyNumberFormat="1" applyFont="1" applyBorder="1" applyAlignment="1">
      <alignment horizontal="center"/>
    </xf>
    <xf numFmtId="170" fontId="3" fillId="0" borderId="55" xfId="0" applyNumberFormat="1" applyFont="1" applyBorder="1"/>
    <xf numFmtId="166" fontId="3" fillId="0" borderId="30" xfId="0" applyNumberFormat="1" applyFont="1" applyBorder="1" applyAlignment="1">
      <alignment horizontal="center"/>
    </xf>
    <xf numFmtId="166" fontId="3" fillId="0" borderId="39" xfId="0" applyNumberFormat="1" applyFont="1" applyBorder="1" applyAlignment="1">
      <alignment horizontal="center"/>
    </xf>
    <xf numFmtId="166" fontId="3" fillId="0" borderId="41" xfId="0" applyNumberFormat="1" applyFont="1" applyBorder="1" applyAlignment="1">
      <alignment horizontal="center"/>
    </xf>
    <xf numFmtId="0" fontId="7" fillId="0" borderId="0" xfId="0" applyFont="1"/>
    <xf numFmtId="17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8" fillId="0" borderId="0" xfId="0" applyFont="1"/>
    <xf numFmtId="0" fontId="3" fillId="0" borderId="0" xfId="0" applyFont="1"/>
    <xf numFmtId="166" fontId="8" fillId="0" borderId="0" xfId="0" applyNumberFormat="1" applyFont="1" applyAlignment="1">
      <alignment horizontal="center"/>
    </xf>
    <xf numFmtId="170" fontId="10" fillId="0" borderId="0" xfId="0" applyNumberFormat="1" applyFont="1" applyBorder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166" fontId="3" fillId="0" borderId="0" xfId="3" applyNumberFormat="1" applyFont="1" applyBorder="1" applyAlignment="1">
      <alignment horizontal="center" wrapText="1"/>
    </xf>
    <xf numFmtId="0" fontId="0" fillId="4" borderId="0" xfId="0" applyFill="1" applyAlignment="1">
      <alignment horizontal="center"/>
    </xf>
    <xf numFmtId="166" fontId="0" fillId="4" borderId="0" xfId="0" applyNumberFormat="1" applyFill="1" applyAlignment="1">
      <alignment horizontal="center"/>
    </xf>
    <xf numFmtId="166" fontId="3" fillId="0" borderId="0" xfId="0" applyNumberFormat="1" applyFont="1" applyAlignment="1">
      <alignment horizontal="right"/>
    </xf>
    <xf numFmtId="166" fontId="3" fillId="0" borderId="0" xfId="5" applyNumberFormat="1" applyFont="1" applyAlignment="1">
      <alignment horizontal="right"/>
    </xf>
    <xf numFmtId="166" fontId="3" fillId="0" borderId="0" xfId="5" applyNumberFormat="1" applyFont="1" applyAlignment="1">
      <alignment horizontal="center"/>
    </xf>
    <xf numFmtId="166" fontId="3" fillId="4" borderId="0" xfId="5" applyNumberFormat="1" applyFont="1" applyFill="1" applyAlignment="1">
      <alignment horizontal="center"/>
    </xf>
    <xf numFmtId="166" fontId="0" fillId="4" borderId="0" xfId="0" applyNumberFormat="1" applyFill="1" applyAlignment="1">
      <alignment horizontal="centerContinuous"/>
    </xf>
    <xf numFmtId="166" fontId="3" fillId="4" borderId="0" xfId="0" applyNumberFormat="1" applyFont="1" applyFill="1" applyAlignment="1">
      <alignment horizontal="centerContinuous"/>
    </xf>
    <xf numFmtId="166" fontId="9" fillId="4" borderId="0" xfId="0" applyNumberFormat="1" applyFont="1" applyFill="1" applyAlignment="1">
      <alignment horizontal="centerContinuous"/>
    </xf>
    <xf numFmtId="0" fontId="3" fillId="0" borderId="56" xfId="0" applyFont="1" applyBorder="1" applyAlignment="1">
      <alignment horizontal="center"/>
    </xf>
    <xf numFmtId="166" fontId="3" fillId="4" borderId="56" xfId="3" applyNumberFormat="1" applyFont="1" applyFill="1" applyBorder="1" applyAlignment="1">
      <alignment horizontal="center"/>
    </xf>
    <xf numFmtId="166" fontId="3" fillId="4" borderId="34" xfId="3" applyNumberFormat="1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166" fontId="3" fillId="4" borderId="57" xfId="3" applyNumberFormat="1" applyFont="1" applyFill="1" applyBorder="1" applyAlignment="1">
      <alignment horizontal="center"/>
    </xf>
    <xf numFmtId="166" fontId="3" fillId="4" borderId="36" xfId="3" applyNumberFormat="1" applyFont="1" applyFill="1" applyBorder="1" applyAlignment="1">
      <alignment horizontal="center"/>
    </xf>
    <xf numFmtId="0" fontId="3" fillId="4" borderId="0" xfId="4" applyFont="1" applyFill="1"/>
    <xf numFmtId="0" fontId="10" fillId="0" borderId="18" xfId="0" applyFont="1" applyBorder="1" applyAlignment="1">
      <alignment horizontal="left" vertical="center"/>
    </xf>
    <xf numFmtId="171" fontId="3" fillId="0" borderId="4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71" fontId="3" fillId="0" borderId="7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10" fillId="0" borderId="20" xfId="0" applyFont="1" applyBorder="1" applyAlignment="1">
      <alignment horizontal="left" vertical="center"/>
    </xf>
    <xf numFmtId="171" fontId="3" fillId="0" borderId="10" xfId="0" applyNumberFormat="1" applyFont="1" applyBorder="1" applyAlignment="1">
      <alignment horizontal="center"/>
    </xf>
    <xf numFmtId="0" fontId="3" fillId="4" borderId="53" xfId="0" applyFont="1" applyFill="1" applyBorder="1"/>
    <xf numFmtId="0" fontId="3" fillId="4" borderId="13" xfId="0" applyFont="1" applyFill="1" applyBorder="1" applyAlignment="1">
      <alignment horizontal="center"/>
    </xf>
    <xf numFmtId="166" fontId="3" fillId="4" borderId="14" xfId="0" applyNumberFormat="1" applyFont="1" applyFill="1" applyBorder="1" applyAlignment="1">
      <alignment horizontal="center"/>
    </xf>
    <xf numFmtId="166" fontId="3" fillId="4" borderId="15" xfId="0" applyNumberFormat="1" applyFont="1" applyFill="1" applyBorder="1" applyAlignment="1">
      <alignment horizontal="center"/>
    </xf>
    <xf numFmtId="0" fontId="3" fillId="4" borderId="20" xfId="0" applyFont="1" applyFill="1" applyBorder="1"/>
    <xf numFmtId="0" fontId="3" fillId="4" borderId="10" xfId="0" applyFont="1" applyFill="1" applyBorder="1" applyAlignment="1">
      <alignment horizontal="center"/>
    </xf>
    <xf numFmtId="166" fontId="3" fillId="4" borderId="11" xfId="0" applyNumberFormat="1" applyFont="1" applyFill="1" applyBorder="1" applyAlignment="1">
      <alignment horizontal="center"/>
    </xf>
    <xf numFmtId="166" fontId="3" fillId="4" borderId="12" xfId="0" applyNumberFormat="1" applyFont="1" applyFill="1" applyBorder="1" applyAlignment="1">
      <alignment horizontal="center"/>
    </xf>
    <xf numFmtId="0" fontId="8" fillId="4" borderId="0" xfId="6" applyFont="1" applyFill="1" applyAlignment="1">
      <alignment horizontal="left"/>
    </xf>
    <xf numFmtId="0" fontId="3" fillId="4" borderId="0" xfId="0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6" fontId="2" fillId="0" borderId="0" xfId="6" applyNumberFormat="1" applyAlignment="1">
      <alignment horizontal="center"/>
    </xf>
    <xf numFmtId="166" fontId="8" fillId="0" borderId="0" xfId="6" applyNumberFormat="1" applyFont="1" applyAlignment="1">
      <alignment horizontal="center"/>
    </xf>
    <xf numFmtId="0" fontId="3" fillId="0" borderId="0" xfId="5" applyFont="1" applyAlignment="1">
      <alignment horizontal="center"/>
    </xf>
    <xf numFmtId="166" fontId="8" fillId="0" borderId="0" xfId="6" applyNumberFormat="1" applyFont="1" applyAlignment="1">
      <alignment horizontal="centerContinuous"/>
    </xf>
    <xf numFmtId="166" fontId="9" fillId="0" borderId="0" xfId="6" applyNumberFormat="1" applyFont="1" applyAlignment="1">
      <alignment horizontal="centerContinuous"/>
    </xf>
    <xf numFmtId="0" fontId="9" fillId="0" borderId="0" xfId="6" applyFont="1" applyAlignment="1">
      <alignment horizontal="centerContinuous"/>
    </xf>
    <xf numFmtId="166" fontId="3" fillId="0" borderId="0" xfId="6" applyNumberFormat="1" applyFont="1" applyAlignment="1">
      <alignment horizontal="centerContinuous"/>
    </xf>
    <xf numFmtId="0" fontId="19" fillId="0" borderId="0" xfId="6" applyFont="1" applyAlignment="1">
      <alignment horizontal="centerContinuous"/>
    </xf>
    <xf numFmtId="0" fontId="2" fillId="0" borderId="0" xfId="6" applyAlignment="1">
      <alignment horizontal="center"/>
    </xf>
    <xf numFmtId="166" fontId="8" fillId="4" borderId="0" xfId="6" applyNumberFormat="1" applyFont="1" applyFill="1" applyAlignment="1">
      <alignment horizontal="centerContinuous"/>
    </xf>
    <xf numFmtId="0" fontId="19" fillId="4" borderId="0" xfId="6" applyFont="1" applyFill="1" applyAlignment="1">
      <alignment horizontal="centerContinuous"/>
    </xf>
    <xf numFmtId="166" fontId="3" fillId="4" borderId="1" xfId="6" applyNumberFormat="1" applyFont="1" applyFill="1" applyBorder="1" applyAlignment="1">
      <alignment horizontal="center"/>
    </xf>
    <xf numFmtId="166" fontId="3" fillId="4" borderId="3" xfId="6" applyNumberFormat="1" applyFont="1" applyFill="1" applyBorder="1" applyAlignment="1">
      <alignment horizontal="center"/>
    </xf>
    <xf numFmtId="0" fontId="3" fillId="4" borderId="58" xfId="6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166" fontId="3" fillId="4" borderId="59" xfId="6" applyNumberFormat="1" applyFont="1" applyFill="1" applyBorder="1" applyAlignment="1">
      <alignment horizontal="center"/>
    </xf>
    <xf numFmtId="166" fontId="3" fillId="0" borderId="8" xfId="6" applyNumberFormat="1" applyFont="1" applyBorder="1" applyAlignment="1">
      <alignment horizontal="center"/>
    </xf>
    <xf numFmtId="166" fontId="3" fillId="0" borderId="9" xfId="6" applyNumberFormat="1" applyFont="1" applyBorder="1" applyAlignment="1">
      <alignment horizontal="center"/>
    </xf>
    <xf numFmtId="166" fontId="3" fillId="4" borderId="27" xfId="6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166" fontId="3" fillId="0" borderId="8" xfId="3" applyNumberFormat="1" applyFont="1" applyFill="1" applyBorder="1" applyAlignment="1">
      <alignment horizontal="center"/>
    </xf>
    <xf numFmtId="0" fontId="11" fillId="0" borderId="10" xfId="0" applyFont="1" applyBorder="1" applyAlignment="1">
      <alignment horizontal="left"/>
    </xf>
    <xf numFmtId="166" fontId="3" fillId="0" borderId="11" xfId="6" applyNumberFormat="1" applyFont="1" applyBorder="1" applyAlignment="1">
      <alignment horizontal="center"/>
    </xf>
    <xf numFmtId="166" fontId="3" fillId="4" borderId="38" xfId="6" applyNumberFormat="1" applyFont="1" applyFill="1" applyBorder="1" applyAlignment="1">
      <alignment horizontal="center"/>
    </xf>
    <xf numFmtId="166" fontId="3" fillId="4" borderId="22" xfId="6" applyNumberFormat="1" applyFont="1" applyFill="1" applyBorder="1" applyAlignment="1">
      <alignment horizontal="center"/>
    </xf>
    <xf numFmtId="166" fontId="3" fillId="4" borderId="28" xfId="6" applyNumberFormat="1" applyFont="1" applyFill="1" applyBorder="1" applyAlignment="1">
      <alignment horizontal="center"/>
    </xf>
    <xf numFmtId="166" fontId="8" fillId="4" borderId="0" xfId="6" applyNumberFormat="1" applyFont="1" applyFill="1" applyAlignment="1">
      <alignment horizontal="center"/>
    </xf>
    <xf numFmtId="166" fontId="19" fillId="4" borderId="0" xfId="6" applyNumberFormat="1" applyFont="1" applyFill="1" applyAlignment="1">
      <alignment horizontal="center"/>
    </xf>
    <xf numFmtId="0" fontId="3" fillId="4" borderId="56" xfId="6" applyFont="1" applyFill="1" applyBorder="1" applyAlignment="1">
      <alignment horizontal="center"/>
    </xf>
    <xf numFmtId="166" fontId="3" fillId="4" borderId="6" xfId="6" applyNumberFormat="1" applyFont="1" applyFill="1" applyBorder="1" applyAlignment="1">
      <alignment horizontal="center"/>
    </xf>
    <xf numFmtId="166" fontId="3" fillId="4" borderId="9" xfId="6" applyNumberFormat="1" applyFont="1" applyFill="1" applyBorder="1" applyAlignment="1">
      <alignment horizontal="center"/>
    </xf>
    <xf numFmtId="166" fontId="3" fillId="4" borderId="12" xfId="6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19" xfId="0" applyFont="1" applyFill="1" applyBorder="1" applyAlignment="1">
      <alignment horizontal="left"/>
    </xf>
    <xf numFmtId="170" fontId="3" fillId="4" borderId="0" xfId="0" applyNumberFormat="1" applyFont="1" applyFill="1" applyAlignment="1">
      <alignment horizontal="center"/>
    </xf>
    <xf numFmtId="170" fontId="3" fillId="0" borderId="0" xfId="2" applyNumberFormat="1" applyFont="1" applyAlignment="1">
      <alignment horizontal="center"/>
    </xf>
    <xf numFmtId="2" fontId="10" fillId="2" borderId="60" xfId="0" applyNumberFormat="1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0" fillId="0" borderId="8" xfId="0" applyFont="1" applyBorder="1"/>
    <xf numFmtId="10" fontId="3" fillId="0" borderId="8" xfId="3" applyNumberFormat="1" applyFont="1" applyFill="1" applyBorder="1"/>
    <xf numFmtId="10" fontId="3" fillId="0" borderId="43" xfId="3" applyNumberFormat="1" applyFont="1" applyFill="1" applyBorder="1"/>
    <xf numFmtId="10" fontId="3" fillId="0" borderId="26" xfId="3" applyNumberFormat="1" applyFont="1" applyFill="1" applyBorder="1"/>
    <xf numFmtId="0" fontId="11" fillId="2" borderId="0" xfId="0" applyFont="1" applyFill="1" applyBorder="1" applyAlignment="1">
      <alignment horizontal="left"/>
    </xf>
    <xf numFmtId="0" fontId="0" fillId="0" borderId="0" xfId="0" applyFill="1"/>
  </cellXfs>
  <cellStyles count="7">
    <cellStyle name="Comma" xfId="1" builtinId="3"/>
    <cellStyle name="Currency" xfId="2" builtinId="4"/>
    <cellStyle name="Normal" xfId="0" builtinId="0"/>
    <cellStyle name="Normal 10" xfId="4" xr:uid="{78DD1941-64B9-4152-A0F5-C925960E5662}"/>
    <cellStyle name="Normal 2" xfId="6" xr:uid="{3272D4C2-3805-4C8C-8DBB-A69D7EE75A4B}"/>
    <cellStyle name="Normal_rcjrw1" xfId="5" xr:uid="{AD8FCD6A-1A38-42EB-91B0-C91977F5720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4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vz100\Local%20Settings\Temporary%20Internet%20Files\Content.IE5\IJOLA5U7\jrw\Excel\Stock%20and%20Bond%20Returns\bond%20and%20stock%20returns%20-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Missouri\2005%20Sept%2030\Missouri%20Study%20ending%209-30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udora%20mailboxes\attach\Yankee%20Gas\YGS%20ROR%20Schedule%20December%202003%20Revis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Documents\D%20-%20Drive\Utility\Current%20Cases\OH%20-%20AEP%20-%202014\AEP%20DRs%20Responses\WP-3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1.0499999999999998</v>
          </cell>
          <cell r="E21">
            <v>7.46</v>
          </cell>
          <cell r="F21" t="str">
            <v>%</v>
          </cell>
          <cell r="I21">
            <v>12.559999999999999</v>
          </cell>
          <cell r="J21" t="str">
            <v>%</v>
          </cell>
        </row>
        <row r="22">
          <cell r="A22" t="str">
            <v>American States Water Co.</v>
          </cell>
          <cell r="C22">
            <v>1.0499999999999998</v>
          </cell>
          <cell r="E22">
            <v>7.46</v>
          </cell>
          <cell r="F22" t="str">
            <v>%</v>
          </cell>
          <cell r="I22">
            <v>12.239999999999998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6.0399999999999991</v>
          </cell>
          <cell r="I25">
            <v>10.819999999999999</v>
          </cell>
        </row>
        <row r="26">
          <cell r="A26" t="str">
            <v>Middlesex Water Company</v>
          </cell>
          <cell r="C26">
            <v>0.89999999999999991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1.0499999999999998</v>
          </cell>
          <cell r="E28">
            <v>7.46</v>
          </cell>
          <cell r="I28">
            <v>12.239999999999998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8.3299999999999983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6.0399999999999991</v>
          </cell>
          <cell r="F34" t="str">
            <v>%</v>
          </cell>
          <cell r="I34">
            <v>11.139999999999999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6.0399999999999991</v>
          </cell>
          <cell r="F35" t="str">
            <v>%</v>
          </cell>
          <cell r="I35">
            <v>10.819999999999999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6.0399999999999991</v>
          </cell>
          <cell r="I36">
            <v>10.819999999999999</v>
          </cell>
        </row>
        <row r="37">
          <cell r="A37" t="str">
            <v>Laclede Group, Inc.</v>
          </cell>
          <cell r="C37">
            <v>0.89999999999999991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6.0399999999999991</v>
          </cell>
          <cell r="I38">
            <v>10.819999999999999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0.79999999999999993</v>
          </cell>
          <cell r="E40">
            <v>5.68</v>
          </cell>
          <cell r="I40">
            <v>10.459999999999999</v>
          </cell>
        </row>
        <row r="41">
          <cell r="A41" t="str">
            <v>Piedmont Natural Gas Co., Inc.</v>
          </cell>
          <cell r="C41">
            <v>0.85</v>
          </cell>
          <cell r="E41">
            <v>6.0399999999999991</v>
          </cell>
          <cell r="I41">
            <v>10.819999999999999</v>
          </cell>
        </row>
        <row r="42">
          <cell r="A42" t="str">
            <v>South Jersey Industries, Inc.</v>
          </cell>
          <cell r="C42">
            <v>0.85</v>
          </cell>
          <cell r="E42">
            <v>6.0399999999999991</v>
          </cell>
          <cell r="I42">
            <v>10.819999999999999</v>
          </cell>
        </row>
        <row r="43">
          <cell r="A43" t="str">
            <v>Southwest Gas Corporation</v>
          </cell>
          <cell r="C43">
            <v>0.89999999999999991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0.89999999999999991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10.959999999999999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1.0499999999999998</v>
          </cell>
          <cell r="E53">
            <v>7.3699999999999992</v>
          </cell>
          <cell r="F53" t="str">
            <v>%</v>
          </cell>
          <cell r="I53">
            <v>12.469999999999999</v>
          </cell>
          <cell r="J53" t="str">
            <v>%</v>
          </cell>
        </row>
        <row r="54">
          <cell r="A54" t="str">
            <v>American States Water Co.</v>
          </cell>
          <cell r="C54">
            <v>1.0499999999999998</v>
          </cell>
          <cell r="E54">
            <v>7.3699999999999992</v>
          </cell>
          <cell r="F54" t="str">
            <v>%</v>
          </cell>
          <cell r="I54">
            <v>12.149999999999999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6.8299999999999992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7.8999999999999995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11.079999999999998</v>
          </cell>
        </row>
        <row r="58">
          <cell r="A58" t="str">
            <v>Middlesex Water Company</v>
          </cell>
          <cell r="C58">
            <v>0.89999999999999991</v>
          </cell>
          <cell r="E58">
            <v>6.5699999999999994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7.8999999999999995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1.0499999999999998</v>
          </cell>
          <cell r="E60">
            <v>7.3699999999999992</v>
          </cell>
          <cell r="I60">
            <v>12.149999999999999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11.399999999999999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11.079999999999998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11.079999999999998</v>
          </cell>
        </row>
        <row r="70">
          <cell r="A70" t="str">
            <v>Laclede Group, Inc.</v>
          </cell>
          <cell r="C70">
            <v>0.89999999999999991</v>
          </cell>
          <cell r="E70">
            <v>6.5699999999999994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11.079999999999998</v>
          </cell>
        </row>
        <row r="72">
          <cell r="A72" t="str">
            <v>NICOR Inc.</v>
          </cell>
          <cell r="C72">
            <v>0.95</v>
          </cell>
          <cell r="E72">
            <v>6.8299999999999992</v>
          </cell>
          <cell r="I72">
            <v>11.61</v>
          </cell>
        </row>
        <row r="73">
          <cell r="A73" t="str">
            <v>Northwest Natural Gas Company</v>
          </cell>
          <cell r="C73">
            <v>0.79999999999999993</v>
          </cell>
          <cell r="E73">
            <v>6.0399999999999991</v>
          </cell>
          <cell r="I73">
            <v>10.819999999999999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11.079999999999998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11.079999999999998</v>
          </cell>
        </row>
        <row r="76">
          <cell r="A76" t="str">
            <v>Southwest Gas Corporation</v>
          </cell>
          <cell r="C76">
            <v>0.89999999999999991</v>
          </cell>
          <cell r="E76">
            <v>6.5699999999999994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0.89999999999999991</v>
          </cell>
          <cell r="E77">
            <v>6.5699999999999994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6.4099999999999993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6.4099999999999993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0.79999999999999993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0.79999999999999993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0.79999999999999993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0.79999999999999993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4.6999999999999993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5.1999999999999993</v>
          </cell>
        </row>
        <row r="36">
          <cell r="F36">
            <v>4.7799999999999994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12.299999999999999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5.1999999999999993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10.239999999999998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0.79999999999999993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1418.7199999999998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0.79999999999999993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0.64999999999999991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0.64999999999999991</v>
          </cell>
          <cell r="N16">
            <v>2179.6899999999996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0.79999999999999993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8666.2599999999984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0.64999999999999991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0.64999999999999991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0.79999999999999993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12152.699999999999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0.79999999999999993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2469.1699999999996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0.79999999999999993</v>
          </cell>
          <cell r="N33">
            <v>3777.2999999999997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0.64999999999999991</v>
          </cell>
          <cell r="N37">
            <v>4651.0099999999993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0.79999999999999993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1847.4599999999998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0.64999999999999991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0.64999999999999991</v>
          </cell>
          <cell r="N50">
            <v>5455.1699999999992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0.79999999999999993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0.89999999999999991</v>
          </cell>
          <cell r="N54">
            <v>3996.9399999999996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2380.3799999999997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0.64999999999999991</v>
          </cell>
          <cell r="N58">
            <v>7530.0499999999993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0.64999999999999991</v>
          </cell>
          <cell r="N60">
            <v>12603.8</v>
          </cell>
        </row>
      </sheetData>
      <sheetData sheetId="35" refreshError="1">
        <row r="8">
          <cell r="B8" t="str">
            <v>AEE</v>
          </cell>
          <cell r="C8" t="str">
            <v>Ameren Corp.</v>
          </cell>
          <cell r="E8">
            <v>1.5399999999999998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1.5399999999999998</v>
          </cell>
          <cell r="L8">
            <v>1.5399999999999998</v>
          </cell>
          <cell r="M8">
            <v>1.5399999999999998</v>
          </cell>
          <cell r="N8">
            <v>32.65</v>
          </cell>
          <cell r="O8">
            <v>33.450000000000003</v>
          </cell>
          <cell r="P8">
            <v>36</v>
          </cell>
          <cell r="Q8">
            <v>240.39999999999998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-3.0000000000000002E-2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1.8399999999999999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1.8399999999999999</v>
          </cell>
          <cell r="L9">
            <v>1.9</v>
          </cell>
          <cell r="M9">
            <v>2.0999999999999996</v>
          </cell>
          <cell r="N9">
            <v>29.599999999999998</v>
          </cell>
          <cell r="O9">
            <v>31.049999999999997</v>
          </cell>
          <cell r="P9">
            <v>36</v>
          </cell>
          <cell r="Q9">
            <v>480.80999999999995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0.50499999999999989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3.9999999999999994E-2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1.7799999999999998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1.7799999999999998</v>
          </cell>
          <cell r="L10">
            <v>1.7999999999999998</v>
          </cell>
          <cell r="M10">
            <v>1.95</v>
          </cell>
          <cell r="N10">
            <v>28.45</v>
          </cell>
          <cell r="O10">
            <v>29.549999999999997</v>
          </cell>
          <cell r="P10">
            <v>40</v>
          </cell>
          <cell r="Q10">
            <v>35.799999999999997</v>
          </cell>
          <cell r="R10">
            <v>40</v>
          </cell>
          <cell r="S10">
            <v>0.44199999999999995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1.9999999999999997E-2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1.7999999999999998</v>
          </cell>
          <cell r="I11">
            <v>1.7999999999999998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1.5499999999999998</v>
          </cell>
          <cell r="N12">
            <v>28.15</v>
          </cell>
          <cell r="O12">
            <v>28.599999999999998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0.31999999999999995</v>
          </cell>
          <cell r="U13">
            <v>0.62799999999999989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2.1599999999999997</v>
          </cell>
          <cell r="F14">
            <v>55</v>
          </cell>
          <cell r="G14">
            <v>45</v>
          </cell>
          <cell r="H14">
            <v>3</v>
          </cell>
          <cell r="I14">
            <v>3.0999999999999996</v>
          </cell>
          <cell r="J14">
            <v>3.3499999999999996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15.799999999999999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0.5099999999999999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3.9999999999999994E-2</v>
          </cell>
          <cell r="AD14">
            <v>9.9999999999999985E-3</v>
          </cell>
          <cell r="AE14">
            <v>1.9999999999999997E-2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1.5499999999999998</v>
          </cell>
          <cell r="J15">
            <v>1.75</v>
          </cell>
          <cell r="K15">
            <v>0.84</v>
          </cell>
          <cell r="L15">
            <v>0.91999999999999993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0.6399999999999999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4.9999999999999996E-2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1.5999999999999999</v>
          </cell>
          <cell r="N16">
            <v>23.65</v>
          </cell>
          <cell r="O16">
            <v>24.9</v>
          </cell>
          <cell r="P16">
            <v>28.5</v>
          </cell>
          <cell r="Q16">
            <v>60.529999999999994</v>
          </cell>
          <cell r="R16">
            <v>60.699999999999996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2717.8999999999996</v>
          </cell>
          <cell r="X16">
            <v>2975</v>
          </cell>
          <cell r="Y16">
            <v>0.106</v>
          </cell>
          <cell r="Z16">
            <v>9.9999999999999992E-2</v>
          </cell>
          <cell r="AA16">
            <v>9.9999999999999992E-2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0.78999999999999992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1.3499999999999999</v>
          </cell>
          <cell r="K17">
            <v>0.78999999999999992</v>
          </cell>
          <cell r="L17">
            <v>0.79999999999999993</v>
          </cell>
          <cell r="M17">
            <v>0.89999999999999991</v>
          </cell>
          <cell r="N17">
            <v>9.8999999999999986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0.31499999999999995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0.11499999999999999</v>
          </cell>
          <cell r="AC17">
            <v>0.03</v>
          </cell>
          <cell r="AD17">
            <v>0.03</v>
          </cell>
          <cell r="AE17">
            <v>9.9999999999999992E-2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0.91999999999999993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1.8499999999999999</v>
          </cell>
          <cell r="K18">
            <v>0.91999999999999993</v>
          </cell>
          <cell r="L18">
            <v>0.91999999999999993</v>
          </cell>
          <cell r="M18">
            <v>1</v>
          </cell>
          <cell r="N18">
            <v>21.099999999999998</v>
          </cell>
          <cell r="O18">
            <v>22</v>
          </cell>
          <cell r="P18">
            <v>23.5</v>
          </cell>
          <cell r="Q18">
            <v>13.34</v>
          </cell>
          <cell r="R18">
            <v>13.399999999999999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469.09999999999997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7.9999999999999988E-2</v>
          </cell>
          <cell r="AB18">
            <v>7.9999999999999988E-2</v>
          </cell>
          <cell r="AC18">
            <v>1.9999999999999997E-2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22.049999999999997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1.3299999999999998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1.3299999999999998</v>
          </cell>
          <cell r="L20">
            <v>1.4</v>
          </cell>
          <cell r="M20">
            <v>1.5999999999999999</v>
          </cell>
          <cell r="N20">
            <v>10.7</v>
          </cell>
          <cell r="O20">
            <v>11.5</v>
          </cell>
          <cell r="P20">
            <v>14.1</v>
          </cell>
          <cell r="Q20">
            <v>116.91999999999999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0.51999999999999991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0.21999999999999997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3.5999999999999996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2.6999999999999997</v>
          </cell>
          <cell r="N21">
            <v>41</v>
          </cell>
          <cell r="O21">
            <v>42.3</v>
          </cell>
          <cell r="P21">
            <v>46.5</v>
          </cell>
          <cell r="Q21">
            <v>169.42999999999998</v>
          </cell>
          <cell r="R21">
            <v>174</v>
          </cell>
          <cell r="S21">
            <v>0.51300000000000001</v>
          </cell>
          <cell r="T21">
            <v>0.51999999999999991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3.9999999999999994E-2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1.0099999999999998</v>
          </cell>
          <cell r="M22">
            <v>1.0699999999999998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0.44299999999999995</v>
          </cell>
          <cell r="T22">
            <v>0.50499999999999989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7.9999999999999988E-2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1.9999999999999997E-2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3.9499999999999997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42.599999999999994</v>
          </cell>
          <cell r="Q23">
            <v>291.61999999999995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0.50499999999999989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9.9999999999999985E-3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0.6399999999999999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0.6399999999999999</v>
          </cell>
          <cell r="L24">
            <v>1</v>
          </cell>
          <cell r="M24">
            <v>1.2</v>
          </cell>
          <cell r="N24">
            <v>16.399999999999999</v>
          </cell>
          <cell r="O24">
            <v>16.549999999999997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0.52999999999999992</v>
          </cell>
          <cell r="W24">
            <v>1350.6999999999998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1.9999999999999997E-2</v>
          </cell>
        </row>
        <row r="25">
          <cell r="B25" t="str">
            <v>EE</v>
          </cell>
          <cell r="C25" t="str">
            <v>El Paso Electric</v>
          </cell>
          <cell r="E25">
            <v>0.65999999999999992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0.65999999999999992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42.569999999999993</v>
          </cell>
          <cell r="R25">
            <v>39</v>
          </cell>
          <cell r="S25">
            <v>0.51200000000000001</v>
          </cell>
          <cell r="T25">
            <v>0.51999999999999991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0.11099999999999999</v>
          </cell>
          <cell r="Z25">
            <v>0.125</v>
          </cell>
          <cell r="AA25">
            <v>0.11499999999999999</v>
          </cell>
          <cell r="AB25">
            <v>0.11499999999999999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1.2899999999999998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1.2899999999999998</v>
          </cell>
          <cell r="L26">
            <v>1.3099999999999998</v>
          </cell>
          <cell r="M26">
            <v>1.4</v>
          </cell>
          <cell r="N26">
            <v>33.849999999999994</v>
          </cell>
          <cell r="O26">
            <v>35.299999999999997</v>
          </cell>
          <cell r="P26">
            <v>40.25</v>
          </cell>
          <cell r="Q26">
            <v>325.80999999999995</v>
          </cell>
          <cell r="R26">
            <v>325.80999999999995</v>
          </cell>
          <cell r="S26">
            <v>0.51800000000000002</v>
          </cell>
          <cell r="T26">
            <v>0.53500000000000003</v>
          </cell>
          <cell r="U26">
            <v>0.44299999999999995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7.9999999999999988E-2</v>
          </cell>
          <cell r="AA26">
            <v>8.5000000000000006E-2</v>
          </cell>
          <cell r="AB26">
            <v>7.9999999999999988E-2</v>
          </cell>
          <cell r="AC26">
            <v>-0.01</v>
          </cell>
          <cell r="AD26">
            <v>1.9999999999999997E-2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6.6999999999999993</v>
          </cell>
          <cell r="I27">
            <v>6.6999999999999993</v>
          </cell>
          <cell r="J27">
            <v>7</v>
          </cell>
          <cell r="K27">
            <v>3.32</v>
          </cell>
          <cell r="L27">
            <v>3.32</v>
          </cell>
          <cell r="M27">
            <v>3.5999999999999996</v>
          </cell>
          <cell r="N27">
            <v>50.599999999999994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0.12999999999999998</v>
          </cell>
          <cell r="AB27">
            <v>0.11499999999999999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2.0999999999999996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2.0999999999999996</v>
          </cell>
          <cell r="L28">
            <v>2.0999999999999996</v>
          </cell>
          <cell r="M28">
            <v>2.0999999999999996</v>
          </cell>
          <cell r="N28">
            <v>22.099999999999998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0.51999999999999991</v>
          </cell>
          <cell r="W28">
            <v>25651</v>
          </cell>
          <cell r="X28">
            <v>31100</v>
          </cell>
          <cell r="Y28">
            <v>0.18899999999999997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418.21999999999997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9.9999999999999992E-2</v>
          </cell>
          <cell r="AC29">
            <v>5.0000000000000001E-3</v>
          </cell>
          <cell r="AD29">
            <v>5.0000000000000001E-3</v>
          </cell>
          <cell r="AE29">
            <v>4.9999999999999996E-2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135.70999999999998</v>
          </cell>
          <cell r="R30">
            <v>155</v>
          </cell>
          <cell r="S30">
            <v>0.50199999999999989</v>
          </cell>
          <cell r="T30">
            <v>0.5099999999999999</v>
          </cell>
          <cell r="U30">
            <v>0.49199999999999999</v>
          </cell>
          <cell r="V30">
            <v>0.48499999999999999</v>
          </cell>
          <cell r="W30">
            <v>5867.5999999999995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1.9999999999999997E-2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1.2999999999999998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1.2999999999999998</v>
          </cell>
          <cell r="N31">
            <v>16</v>
          </cell>
          <cell r="O31">
            <v>16.049999999999997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0.45999999999999996</v>
          </cell>
          <cell r="U31">
            <v>0.54300000000000004</v>
          </cell>
          <cell r="V31">
            <v>0.52999999999999992</v>
          </cell>
          <cell r="W31">
            <v>2732.8999999999996</v>
          </cell>
          <cell r="X31">
            <v>3700</v>
          </cell>
          <cell r="Y31">
            <v>7.6999999999999999E-2</v>
          </cell>
          <cell r="Z31">
            <v>7.9999999999999988E-2</v>
          </cell>
          <cell r="AA31">
            <v>0.09</v>
          </cell>
          <cell r="AB31">
            <v>0.105</v>
          </cell>
          <cell r="AC31">
            <v>0.10999999999999999</v>
          </cell>
          <cell r="AD31">
            <v>9.9999999999999985E-3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3.0999999999999996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0.5099999999999999</v>
          </cell>
          <cell r="W32">
            <v>3020.3999999999996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3.9999999999999994E-2</v>
          </cell>
          <cell r="AD32">
            <v>3.9999999999999994E-2</v>
          </cell>
          <cell r="AE32">
            <v>4.9999999999999996E-2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3.8499999999999996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0.64999999999999991</v>
          </cell>
          <cell r="U33">
            <v>0.309</v>
          </cell>
          <cell r="V33">
            <v>0.35</v>
          </cell>
          <cell r="W33">
            <v>3614.2999999999997</v>
          </cell>
          <cell r="X33">
            <v>5725</v>
          </cell>
          <cell r="Y33">
            <v>0.12999999999999998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3.5999999999999996</v>
          </cell>
          <cell r="K34">
            <v>1.7</v>
          </cell>
          <cell r="L34">
            <v>1.7999999999999998</v>
          </cell>
          <cell r="M34">
            <v>2.0999999999999996</v>
          </cell>
          <cell r="N34">
            <v>26.45</v>
          </cell>
          <cell r="O34">
            <v>27</v>
          </cell>
          <cell r="P34">
            <v>30.15</v>
          </cell>
          <cell r="Q34">
            <v>110.88999999999999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0.10999999999999999</v>
          </cell>
          <cell r="AA34">
            <v>0.10999999999999999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1.5199999999999998</v>
          </cell>
          <cell r="F35">
            <v>50</v>
          </cell>
          <cell r="G35">
            <v>40</v>
          </cell>
          <cell r="H35">
            <v>2.6999999999999997</v>
          </cell>
          <cell r="I35">
            <v>2.65</v>
          </cell>
          <cell r="J35">
            <v>3</v>
          </cell>
          <cell r="K35">
            <v>1.5199999999999998</v>
          </cell>
          <cell r="L35">
            <v>1.5499999999999998</v>
          </cell>
          <cell r="M35">
            <v>1.64</v>
          </cell>
          <cell r="N35">
            <v>25.099999999999998</v>
          </cell>
          <cell r="O35">
            <v>27.65</v>
          </cell>
          <cell r="P35">
            <v>26.299999999999997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0.37999999999999995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0.10999999999999999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3.9999999999999994E-2</v>
          </cell>
          <cell r="AD35">
            <v>1.9999999999999997E-2</v>
          </cell>
          <cell r="AE35">
            <v>3.9999999999999994E-2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2.5999999999999996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420.85999999999996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0.11499999999999999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1.8299999999999998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103.58999999999999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4278.7999999999993</v>
          </cell>
          <cell r="X37">
            <v>4750</v>
          </cell>
          <cell r="Y37">
            <v>0.13300000000000001</v>
          </cell>
          <cell r="Z37">
            <v>0.12999999999999998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0.53999999999999992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0.53999999999999992</v>
          </cell>
          <cell r="U39">
            <v>0.40500000000000003</v>
          </cell>
          <cell r="V39">
            <v>0.45999999999999996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0.10999999999999999</v>
          </cell>
          <cell r="AE39">
            <v>3.9999999999999994E-2</v>
          </cell>
        </row>
        <row r="40">
          <cell r="B40" t="str">
            <v>OGE</v>
          </cell>
          <cell r="C40" t="str">
            <v>OGE Energy Corp.</v>
          </cell>
          <cell r="E40">
            <v>1.5199999999999998</v>
          </cell>
          <cell r="F40">
            <v>60</v>
          </cell>
          <cell r="G40">
            <v>45</v>
          </cell>
          <cell r="H40">
            <v>3.5</v>
          </cell>
          <cell r="I40">
            <v>3.3499999999999996</v>
          </cell>
          <cell r="J40">
            <v>4</v>
          </cell>
          <cell r="K40">
            <v>1.5199999999999998</v>
          </cell>
          <cell r="L40">
            <v>1.5799999999999998</v>
          </cell>
          <cell r="M40">
            <v>1.7999999999999998</v>
          </cell>
          <cell r="N40">
            <v>25.549999999999997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0.50499999999999989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0.12899999999999998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3.9999999999999994E-2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1.2999999999999998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3.9999999999999994E-2</v>
          </cell>
          <cell r="AA41">
            <v>4.9999999999999996E-2</v>
          </cell>
          <cell r="AB41">
            <v>7.0000000000000007E-2</v>
          </cell>
          <cell r="AC41">
            <v>0.12999999999999998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1.8199999999999998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1.8199999999999998</v>
          </cell>
          <cell r="L42">
            <v>1.8199999999999998</v>
          </cell>
          <cell r="M42">
            <v>2.2000000000000002</v>
          </cell>
          <cell r="N42">
            <v>29.799999999999997</v>
          </cell>
          <cell r="O42">
            <v>32</v>
          </cell>
          <cell r="P42">
            <v>38</v>
          </cell>
          <cell r="Q42">
            <v>395.22999999999996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0.10999999999999999</v>
          </cell>
          <cell r="AB42">
            <v>0.11499999999999999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1.3699999999999999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1.3699999999999999</v>
          </cell>
          <cell r="L43">
            <v>1.3699999999999999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505.96999999999997</v>
          </cell>
          <cell r="R43">
            <v>505.9</v>
          </cell>
          <cell r="S43">
            <v>0.44800000000000001</v>
          </cell>
          <cell r="T43">
            <v>0.44999999999999996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9.9999999999999985E-3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3.0999999999999996</v>
          </cell>
          <cell r="I44">
            <v>3.15</v>
          </cell>
          <cell r="J44">
            <v>3.5999999999999996</v>
          </cell>
          <cell r="K44">
            <v>2.48</v>
          </cell>
          <cell r="L44">
            <v>2.5199999999999996</v>
          </cell>
          <cell r="M44">
            <v>2.5999999999999996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0.52999999999999992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9.9999999999999985E-3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0.79999999999999993</v>
          </cell>
          <cell r="N45">
            <v>17.799999999999997</v>
          </cell>
          <cell r="O45">
            <v>18.7</v>
          </cell>
          <cell r="P45">
            <v>22.299999999999997</v>
          </cell>
          <cell r="Q45">
            <v>86.669999999999987</v>
          </cell>
          <cell r="R45">
            <v>87</v>
          </cell>
          <cell r="S45">
            <v>0.50399999999999989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3100.2999999999997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2.0999999999999996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2.0999999999999996</v>
          </cell>
          <cell r="L46">
            <v>2.0999999999999996</v>
          </cell>
          <cell r="M46">
            <v>2.2999999999999998</v>
          </cell>
          <cell r="N46">
            <v>34.5</v>
          </cell>
          <cell r="O46">
            <v>35.599999999999994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0.45999999999999996</v>
          </cell>
          <cell r="U46">
            <v>0.54700000000000004</v>
          </cell>
          <cell r="V46">
            <v>0.53999999999999992</v>
          </cell>
          <cell r="W46">
            <v>6729.0999999999995</v>
          </cell>
          <cell r="X46">
            <v>8950</v>
          </cell>
          <cell r="Y46">
            <v>0.09</v>
          </cell>
          <cell r="Z46">
            <v>7.9999999999999988E-2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1.0799999999999998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1.0799999999999998</v>
          </cell>
          <cell r="L47">
            <v>1.0799999999999998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225.07999999999998</v>
          </cell>
          <cell r="R47">
            <v>250</v>
          </cell>
          <cell r="S47">
            <v>0.49</v>
          </cell>
          <cell r="T47">
            <v>0.48</v>
          </cell>
          <cell r="U47">
            <v>0.5099999999999999</v>
          </cell>
          <cell r="V47">
            <v>0.51999999999999991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9.9999999999999985E-3</v>
          </cell>
          <cell r="AE47">
            <v>1.9999999999999997E-2</v>
          </cell>
        </row>
        <row r="48">
          <cell r="B48" t="str">
            <v>POR</v>
          </cell>
          <cell r="C48" t="str">
            <v>Portland General Elec.</v>
          </cell>
          <cell r="E48">
            <v>1.0599999999999998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1.0599999999999998</v>
          </cell>
          <cell r="L48">
            <v>1.0799999999999998</v>
          </cell>
          <cell r="M48">
            <v>1.2</v>
          </cell>
          <cell r="N48">
            <v>22.049999999999997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0.52999999999999992</v>
          </cell>
          <cell r="T48">
            <v>0.51999999999999991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2.6999999999999997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0.12999999999999998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2.0999999999999996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0.50499999999999989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9.9999999999999992E-2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1.9999999999999997E-2</v>
          </cell>
          <cell r="AE50">
            <v>4.9999999999999996E-2</v>
          </cell>
        </row>
        <row r="51">
          <cell r="B51" t="str">
            <v>SO</v>
          </cell>
          <cell r="C51" t="str">
            <v>Southern Company</v>
          </cell>
          <cell r="E51">
            <v>1.8699999999999999</v>
          </cell>
          <cell r="F51">
            <v>50</v>
          </cell>
          <cell r="G51">
            <v>40</v>
          </cell>
          <cell r="H51">
            <v>2.5499999999999998</v>
          </cell>
          <cell r="I51">
            <v>2.6999999999999997</v>
          </cell>
          <cell r="J51">
            <v>3.25</v>
          </cell>
          <cell r="K51">
            <v>1.8699999999999999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843.33999999999992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0.12999999999999998</v>
          </cell>
          <cell r="AC51">
            <v>0.06</v>
          </cell>
          <cell r="AD51">
            <v>3.9999999999999994E-2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4.1999999999999993</v>
          </cell>
          <cell r="I52">
            <v>4.5</v>
          </cell>
          <cell r="J52">
            <v>5.5</v>
          </cell>
          <cell r="K52">
            <v>1.92</v>
          </cell>
          <cell r="L52">
            <v>2.0799999999999996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0.5099999999999999</v>
          </cell>
          <cell r="W52">
            <v>18186</v>
          </cell>
          <cell r="X52">
            <v>25200</v>
          </cell>
          <cell r="Y52">
            <v>0.11099999999999999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1.2999999999999998</v>
          </cell>
          <cell r="I53">
            <v>1.45</v>
          </cell>
          <cell r="J53">
            <v>1.75</v>
          </cell>
          <cell r="K53">
            <v>0.85</v>
          </cell>
          <cell r="L53">
            <v>0.8899999999999999</v>
          </cell>
          <cell r="M53">
            <v>1.0499999999999998</v>
          </cell>
          <cell r="N53">
            <v>10.549999999999999</v>
          </cell>
          <cell r="O53">
            <v>11.1</v>
          </cell>
          <cell r="P53">
            <v>13.25</v>
          </cell>
          <cell r="Q53">
            <v>214.89999999999998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5317.7999999999993</v>
          </cell>
          <cell r="X53">
            <v>6125</v>
          </cell>
          <cell r="Y53">
            <v>0.11199999999999999</v>
          </cell>
          <cell r="Z53">
            <v>0.125</v>
          </cell>
          <cell r="AA53">
            <v>0.12999999999999998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4.9999999999999996E-2</v>
          </cell>
        </row>
        <row r="54">
          <cell r="B54" t="str">
            <v>TEG</v>
          </cell>
          <cell r="C54" t="str">
            <v>Integrys Energy Group</v>
          </cell>
          <cell r="E54">
            <v>2.7199999999999998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2.7199999999999998</v>
          </cell>
          <cell r="L54">
            <v>2.7199999999999998</v>
          </cell>
          <cell r="M54">
            <v>2.7199999999999998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0.44999999999999996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2.3499999999999996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24.599999999999998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2587.8999999999996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2.6999999999999997</v>
          </cell>
          <cell r="J56">
            <v>3.4</v>
          </cell>
          <cell r="K56">
            <v>1.68</v>
          </cell>
          <cell r="L56">
            <v>1.7599999999999998</v>
          </cell>
          <cell r="M56">
            <v>2.0799999999999996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0.31499999999999995</v>
          </cell>
          <cell r="V56">
            <v>0.37999999999999995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0.11499999999999999</v>
          </cell>
          <cell r="AA56">
            <v>0.11499999999999999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4.9999999999999996E-2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1.5999999999999999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81.699999999999989</v>
          </cell>
          <cell r="R57">
            <v>85</v>
          </cell>
          <cell r="S57">
            <v>0.499</v>
          </cell>
          <cell r="T57">
            <v>0.5</v>
          </cell>
          <cell r="U57">
            <v>0.50099999999999989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9.9999999999999992E-2</v>
          </cell>
          <cell r="AB57">
            <v>0.10999999999999999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1.0399999999999998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1.0399999999999998</v>
          </cell>
          <cell r="L58">
            <v>1.1399999999999999</v>
          </cell>
          <cell r="M58">
            <v>1.65</v>
          </cell>
          <cell r="N58">
            <v>17.049999999999997</v>
          </cell>
          <cell r="O58">
            <v>17.600000000000001</v>
          </cell>
          <cell r="P58">
            <v>19.75</v>
          </cell>
          <cell r="Q58">
            <v>233.76999999999998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0.12999999999999998</v>
          </cell>
          <cell r="AA58">
            <v>0.12999999999999998</v>
          </cell>
          <cell r="AB58">
            <v>0.14000000000000001</v>
          </cell>
          <cell r="AC58">
            <v>8.5000000000000006E-2</v>
          </cell>
          <cell r="AD58">
            <v>0.15999999999999998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1.2799999999999998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1.2799999999999998</v>
          </cell>
          <cell r="L59">
            <v>1.3199999999999998</v>
          </cell>
          <cell r="M59">
            <v>1.44</v>
          </cell>
          <cell r="N59">
            <v>21.599999999999998</v>
          </cell>
          <cell r="O59">
            <v>22.099999999999998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0.53999999999999992</v>
          </cell>
          <cell r="U59">
            <v>0.46400000000000002</v>
          </cell>
          <cell r="V59">
            <v>0.45999999999999996</v>
          </cell>
          <cell r="W59">
            <v>5180.7999999999993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9.9999999999999992E-2</v>
          </cell>
          <cell r="AC59">
            <v>8.5000000000000006E-2</v>
          </cell>
          <cell r="AD59">
            <v>0.03</v>
          </cell>
          <cell r="AE59">
            <v>1.9999999999999997E-2</v>
          </cell>
        </row>
        <row r="60">
          <cell r="B60" t="str">
            <v>XEL</v>
          </cell>
          <cell r="C60" t="str">
            <v>Xcel Energy, Inc.</v>
          </cell>
          <cell r="E60">
            <v>1.0299999999999998</v>
          </cell>
          <cell r="F60">
            <v>30</v>
          </cell>
          <cell r="G60">
            <v>20</v>
          </cell>
          <cell r="H60">
            <v>1.75</v>
          </cell>
          <cell r="I60">
            <v>1.8499999999999999</v>
          </cell>
          <cell r="J60">
            <v>2</v>
          </cell>
          <cell r="K60">
            <v>1.0299999999999998</v>
          </cell>
          <cell r="L60">
            <v>1.0599999999999998</v>
          </cell>
          <cell r="M60">
            <v>1.1499999999999999</v>
          </cell>
          <cell r="N60">
            <v>17.5</v>
          </cell>
          <cell r="O60">
            <v>18.299999999999997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9.9999999999999992E-2</v>
          </cell>
          <cell r="AA60">
            <v>9.9999999999999992E-2</v>
          </cell>
          <cell r="AB60">
            <v>9.9999999999999992E-2</v>
          </cell>
          <cell r="AC60">
            <v>4.9999999999999996E-2</v>
          </cell>
          <cell r="AD60">
            <v>0.03</v>
          </cell>
          <cell r="AE60">
            <v>4.4999999999999998E-2</v>
          </cell>
        </row>
      </sheetData>
      <sheetData sheetId="36" refreshError="1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13.399999999999999</v>
          </cell>
          <cell r="F13">
            <v>771.59999999999991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5.1809999999999992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12.268999999999998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693.07199999999989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299.54799999999994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2885.8999999999996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122.57199999999999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1.2999999999999998</v>
          </cell>
          <cell r="F38">
            <v>2703.3999999999996</v>
          </cell>
          <cell r="G38">
            <v>243.79999999999998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2362.8999999999996</v>
          </cell>
          <cell r="G44">
            <v>0</v>
          </cell>
          <cell r="H44">
            <v>110.39999999999999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0.89999999999999991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2905.7999999999997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154.11399999999998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1435.1999999999998</v>
          </cell>
          <cell r="G61">
            <v>0</v>
          </cell>
          <cell r="H61">
            <v>0</v>
          </cell>
          <cell r="I61">
            <v>1438.8999999999999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6.0699999999999994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104.97999999999999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735.4799999999999</v>
          </cell>
        </row>
        <row r="15">
          <cell r="A15" t="str">
            <v>10509</v>
          </cell>
          <cell r="B15" t="str">
            <v>SILVER DOLLAR SUBSTN 418D</v>
          </cell>
          <cell r="C15">
            <v>1936.4599999999998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-10.010000000000002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216.79999999999998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505.21999999999997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3865.1499999999996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4520.2999999999993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9188.0099999999984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328.47999999999996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6002.3099999999995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1008.7399999999999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638.4799999999999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-458.89000000000004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-455.21000000000004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815.19999999999993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372.11999999999995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6577.0099999999993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2907.2099999999996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928.6099999999999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1280.9699999999998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51.029999999999994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51.029999999999994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-752.5100000000001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1173.2199999999998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98.009999999999991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98.009999999999991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3983.2599999999998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554.45999999999992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-11.610000000000001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1551.1899999999998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8633.6099999999988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1574.7299999999998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9.9999999999999985E-3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421.65999999999997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-511.83000000000004</v>
          </cell>
          <cell r="D333">
            <v>6962.8899999999994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-43.430000000000007</v>
          </cell>
          <cell r="D336">
            <v>651.4899999999999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-6556.2000000000007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928.45999999999992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14.479999999999999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13.129999999999999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-464.58000000000004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9.9999999999999985E-3</v>
          </cell>
          <cell r="D447">
            <v>-379.03000000000003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3228.5699999999997</v>
          </cell>
          <cell r="D449">
            <v>5954.7099999999991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1754.8899999999999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16104.099999999999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4093.9399999999996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-93.800000000000011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89958.799999999988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-5.0100000000000007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5101.4599999999991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129.20999999999998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-230.44000000000003</v>
          </cell>
          <cell r="D637">
            <v>-230.44000000000003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1191.4299999999998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-538.5200000000001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-283.38000000000005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-435.33000000000004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-361.19000000000005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-47.610000000000007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657.71999999999991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135.20999999999998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48.819999999999993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60.309999999999995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1119.6699999999998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3253.1099999999997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1040.9499999999998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11.129999999999999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24.459999999999997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5685.8499999999995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367.90999999999997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5053.0899999999992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505.60999999999996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113.58999999999999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-926.29000000000008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-0.98000000000000009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3664.5499999999997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6977.5599999999995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19.869999999999997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5640.8899999999994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3829.0099999999998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530.3599999999999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-26.810000000000002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5680.5099999999993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3045.5699999999997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2430.6699999999996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2866.0499999999997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4944.6699999999992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1594.8799999999999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-455.76000000000005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-338.58000000000004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1553.6399999999999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-913.31000000000006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5625.4199999999992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5429.6799999999994</v>
          </cell>
          <cell r="D1190">
            <v>5429.6799999999994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6780.9599999999991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1177.7299999999998</v>
          </cell>
          <cell r="D1240">
            <v>7066.3799999999992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6132.5899999999992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7091.0899999999992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2557.6699999999996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467.84999999999997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3932.1299999999997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6878.0899999999992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7511.6299999999992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17990.199999999997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1780.1299999999999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4422.0499999999993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7548.1299999999992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3319.6699999999996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-63.480000000000004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-239.64000000000001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3112.2799999999997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3054.7599999999998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74.839999999999989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1829.4199999999998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1327.9599999999998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2842.2799999999997</v>
          </cell>
          <cell r="D1517">
            <v>3633.1699999999996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673.20999999999992</v>
          </cell>
          <cell r="D1567">
            <v>1635.6899999999998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414.04999999999995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481.05999999999995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8742.3399999999983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50075.899999999994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1053.4199999999998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6797.8099999999995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121.67999999999999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95325.599999999991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2620.9799999999996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9721.0199999999986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4055.7099999999996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765.36999999999989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3154.1899999999996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8795.8599999999988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24407.899999999998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3365.5299999999997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2174.1899999999996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8964.6899999999987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1162.1999999999998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8772.9299999999985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1673.1799999999998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132.58999999999997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132.58999999999997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41.809999999999995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41.809999999999995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4025.7999999999997</v>
          </cell>
          <cell r="D1936">
            <v>4025.7999999999997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4859.2599999999993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93421.599999999991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824.83999999999992</v>
          </cell>
          <cell r="D1962">
            <v>3107.9799999999996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7318.0099999999993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3557.6299999999997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930.2399999999999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607.1099999999999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1631.9599999999998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689.1099999999999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907.58999999999992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1060.7299999999998</v>
          </cell>
          <cell r="D2000">
            <v>1641.6499999999999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1389.6399999999999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789.33999999999992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1343.7099999999998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839.94999999999993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185.70999999999998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4789.3799999999992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1141.4799999999998</v>
          </cell>
          <cell r="D2056">
            <v>6848.8799999999992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1141.4799999999998</v>
          </cell>
          <cell r="D2058">
            <v>6848.8799999999992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245.98999999999998</v>
          </cell>
          <cell r="D2083">
            <v>7793.3799999999992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3639.9799999999996</v>
          </cell>
          <cell r="D2088">
            <v>9495.7699999999986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664.83999999999992</v>
          </cell>
          <cell r="D2090">
            <v>3206.5699999999997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2680.8799999999997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2021.9499999999998</v>
          </cell>
        </row>
        <row r="2098">
          <cell r="A2098" t="str">
            <v>59312</v>
          </cell>
          <cell r="B2098" t="str">
            <v>CAPACITOR PATROL</v>
          </cell>
          <cell r="C2098">
            <v>5744.0899999999992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1098.1799999999998</v>
          </cell>
          <cell r="D2099">
            <v>6624.9699999999993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9772.8499999999985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2824.3399999999997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744.57999999999993</v>
          </cell>
          <cell r="D2119">
            <v>3386.6499999999996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1545.7199999999998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534.83999999999992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7734.6299999999992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-15.120000000000001</v>
          </cell>
          <cell r="D2126">
            <v>254.67999999999998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218.61999999999998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1051.2199999999998</v>
          </cell>
          <cell r="D2167">
            <v>6207.1699999999992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49817.399999999994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1976.6399999999999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-4.2100000000000009</v>
          </cell>
          <cell r="D2202">
            <v>1192.6999999999998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43.349999999999994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938.4799999999999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5475.7199999999993</v>
          </cell>
          <cell r="D2219">
            <v>6569.1799999999994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2184.9399999999996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1826.4299999999998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1567.9599999999998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224.85999999999999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198.73999999999998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4236.7599999999993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61.879999999999995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945.95999999999992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431.92999999999995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96.059999999999988</v>
          </cell>
          <cell r="D2258">
            <v>-72.580000000000013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1289.9499999999998</v>
          </cell>
          <cell r="D2274">
            <v>9481.8399999999983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265.29999999999995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2197.9199999999996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58475.799999999996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452.54999999999995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2591.9399999999996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127.53999999999999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1597.7399999999998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53403.799999999996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3812.3999999999996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3456.9799999999996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1598.4899999999998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2742.5699999999997</v>
          </cell>
          <cell r="D2381">
            <v>2967.5699999999997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1328.9399999999998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1699.6599999999999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218.26999999999998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162.58999999999997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40.849999999999994</v>
          </cell>
          <cell r="C92">
            <v>40.849999999999994</v>
          </cell>
          <cell r="D92">
            <v>40.849999999999994</v>
          </cell>
          <cell r="E92">
            <v>40.849999999999994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10.729999999999999</v>
          </cell>
          <cell r="C120">
            <v>10.729999999999999</v>
          </cell>
          <cell r="D120">
            <v>10.729999999999999</v>
          </cell>
          <cell r="E120">
            <v>10.729999999999999</v>
          </cell>
          <cell r="F120">
            <v>10.729999999999999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40.849999999999994</v>
          </cell>
          <cell r="C92">
            <v>40.849999999999994</v>
          </cell>
          <cell r="D92">
            <v>40.849999999999994</v>
          </cell>
          <cell r="E92">
            <v>40.849999999999994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10.729999999999999</v>
          </cell>
          <cell r="C120">
            <v>10.729999999999999</v>
          </cell>
          <cell r="D120">
            <v>10.729999999999999</v>
          </cell>
          <cell r="E120">
            <v>10.729999999999999</v>
          </cell>
          <cell r="F120">
            <v>10.729999999999999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Utility Proxy Group"/>
      <sheetName val="Exhibit List"/>
      <sheetName val="2 (1).1"/>
      <sheetName val="2 (1).2"/>
      <sheetName val="2 (2)"/>
      <sheetName val="3"/>
      <sheetName val="4 (1)"/>
      <sheetName val="4 (2)"/>
      <sheetName val="4 (3)"/>
      <sheetName val="5 (1)"/>
      <sheetName val="5 (2)"/>
      <sheetName val="5 (3)"/>
      <sheetName val="5 (4)"/>
      <sheetName val="6 (1)"/>
      <sheetName val="6 (2)"/>
      <sheetName val="6 (3)"/>
      <sheetName val="6 (4,5)"/>
      <sheetName val="6 (6)"/>
      <sheetName val="7 (1)"/>
      <sheetName val="7 (2)"/>
      <sheetName val="8 (1)"/>
      <sheetName val="8 (2)"/>
      <sheetName val="8 (3)"/>
      <sheetName val="8 (4,5)"/>
      <sheetName val="8 (6)"/>
      <sheetName val="9 (1)"/>
      <sheetName val="9 (2)"/>
      <sheetName val="10"/>
      <sheetName val="11 (1)"/>
      <sheetName val="11 (2)"/>
      <sheetName val="11(3)"/>
      <sheetName val="12 (1)"/>
      <sheetName val="12 (2)"/>
      <sheetName val="13"/>
      <sheetName val="Capital Structure"/>
      <sheetName val="Non-Utility Proxy Group"/>
      <sheetName val="Stock Price (Electric)"/>
      <sheetName val="Stock Price (Non-Utility)"/>
      <sheetName val="Dividend Yield - Utility"/>
      <sheetName val="Bond Yields"/>
      <sheetName val="Yields"/>
      <sheetName val="2014 04 Market DCF"/>
      <sheetName val="Size Premium"/>
      <sheetName val="Electric Utility Data"/>
      <sheetName val="CS Data"/>
      <sheetName val="Ordinal Ratings"/>
      <sheetName val="11 (3)"/>
      <sheetName val="Non-Utility FERC"/>
      <sheetName val="Non-Utility br+sv"/>
      <sheetName val="Dividend Yield - Non-Utility"/>
      <sheetName val="2014 01 Market DCF"/>
      <sheetName val="3 (1)"/>
      <sheetName val="2 (3)"/>
      <sheetName val="3 (2)"/>
      <sheetName val="3 (3)"/>
      <sheetName val="MISO Transmission Owners"/>
      <sheetName val="2 (1)"/>
      <sheetName val="2 (4)"/>
      <sheetName val="5"/>
      <sheetName val="6 (4)"/>
      <sheetName val="7 (3,4)"/>
      <sheetName val="7 (5)"/>
      <sheetName val="9 (2,3)"/>
      <sheetName val="10 (1)"/>
      <sheetName val="10 (2)"/>
      <sheetName val="11"/>
      <sheetName val="12"/>
      <sheetName val="14"/>
      <sheetName val="2013 11 Market DCF"/>
      <sheetName val="SUMMARY"/>
      <sheetName val="2013 07 Market D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589D-3A4B-4DCD-8B4F-082DF76B9241}">
  <sheetPr>
    <pageSetUpPr fitToPage="1"/>
  </sheetPr>
  <dimension ref="A1:V50"/>
  <sheetViews>
    <sheetView zoomScale="75" zoomScaleNormal="75" workbookViewId="0">
      <selection activeCell="C17" sqref="C17:O17"/>
    </sheetView>
  </sheetViews>
  <sheetFormatPr defaultRowHeight="12.3" x14ac:dyDescent="0.4"/>
  <cols>
    <col min="2" max="2" width="8.88671875" style="1"/>
    <col min="3" max="3" width="52.27734375" customWidth="1"/>
    <col min="4" max="4" width="16.71875" customWidth="1"/>
    <col min="5" max="6" width="12" customWidth="1"/>
    <col min="7" max="7" width="14.44140625" customWidth="1"/>
    <col min="8" max="8" width="14.1640625" customWidth="1"/>
    <col min="9" max="9" width="17.44140625" customWidth="1"/>
    <col min="10" max="10" width="14.83203125" customWidth="1"/>
    <col min="11" max="11" width="15.71875" customWidth="1"/>
    <col min="12" max="12" width="29" customWidth="1"/>
    <col min="13" max="14" width="14.44140625" customWidth="1"/>
    <col min="15" max="15" width="15" customWidth="1"/>
    <col min="17" max="22" width="8.88671875" style="3"/>
  </cols>
  <sheetData>
    <row r="1" spans="1:22" ht="15" x14ac:dyDescent="0.5">
      <c r="A1" s="1"/>
      <c r="O1" s="2" t="s">
        <v>0</v>
      </c>
    </row>
    <row r="2" spans="1:22" ht="18.75" customHeight="1" x14ac:dyDescent="0.5">
      <c r="A2" s="1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O2" s="6" t="s">
        <v>1</v>
      </c>
    </row>
    <row r="3" spans="1:22" ht="18.75" customHeight="1" x14ac:dyDescent="0.5">
      <c r="A3" s="1"/>
      <c r="C3" s="4"/>
      <c r="D3" s="4"/>
      <c r="E3" s="4"/>
      <c r="F3" s="4"/>
      <c r="G3" s="4"/>
      <c r="H3" s="4"/>
      <c r="I3" s="4"/>
      <c r="J3" s="5"/>
      <c r="K3" s="4"/>
      <c r="L3" s="4"/>
      <c r="M3" s="4"/>
      <c r="O3" s="7" t="s">
        <v>2</v>
      </c>
    </row>
    <row r="4" spans="1:22" ht="18.75" customHeight="1" x14ac:dyDescent="0.5">
      <c r="A4" s="1"/>
      <c r="C4" s="4"/>
      <c r="D4" s="4"/>
      <c r="E4" s="4"/>
      <c r="F4" s="4"/>
      <c r="G4" s="4"/>
      <c r="H4" s="4"/>
      <c r="I4" s="4"/>
      <c r="J4" s="5"/>
      <c r="K4" s="4"/>
      <c r="L4" s="4"/>
      <c r="M4" s="4"/>
      <c r="O4" s="6" t="s">
        <v>3</v>
      </c>
    </row>
    <row r="5" spans="1:22" ht="18.75" customHeight="1" x14ac:dyDescent="0.8">
      <c r="A5" s="1"/>
      <c r="C5" s="8" t="s">
        <v>1</v>
      </c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11"/>
    </row>
    <row r="6" spans="1:22" ht="18.75" customHeight="1" x14ac:dyDescent="0.55000000000000004">
      <c r="A6" s="12" t="s">
        <v>4</v>
      </c>
      <c r="C6" s="13"/>
      <c r="D6" s="14"/>
      <c r="E6" s="14"/>
      <c r="F6" s="14"/>
      <c r="G6" s="14"/>
      <c r="H6" s="15"/>
      <c r="I6" s="15"/>
      <c r="J6" s="16"/>
      <c r="K6" s="15"/>
      <c r="L6" s="15"/>
      <c r="M6" s="15"/>
      <c r="N6" s="15"/>
      <c r="O6" s="11"/>
    </row>
    <row r="7" spans="1:22" ht="18.75" customHeight="1" x14ac:dyDescent="0.55000000000000004">
      <c r="A7" s="12" t="s">
        <v>5</v>
      </c>
      <c r="C7" s="17"/>
      <c r="D7" s="15"/>
      <c r="E7" s="15"/>
      <c r="F7" s="15"/>
      <c r="G7" s="15"/>
      <c r="H7" s="15"/>
      <c r="I7" s="15"/>
      <c r="J7" s="16"/>
      <c r="K7" s="15"/>
      <c r="L7" s="15"/>
      <c r="M7" s="15"/>
      <c r="N7" s="15"/>
      <c r="O7" s="11"/>
    </row>
    <row r="8" spans="1:22" ht="17.25" customHeight="1" thickBot="1" x14ac:dyDescent="0.55000000000000004">
      <c r="C8" s="17" t="s">
        <v>6</v>
      </c>
      <c r="D8" s="18"/>
      <c r="E8" s="18"/>
      <c r="F8" s="18"/>
      <c r="G8" s="18"/>
      <c r="H8" s="18"/>
      <c r="I8" s="18"/>
      <c r="J8" s="18"/>
      <c r="K8" s="19"/>
      <c r="L8" s="18"/>
      <c r="M8" s="18"/>
      <c r="N8" s="18"/>
      <c r="O8" s="18"/>
    </row>
    <row r="9" spans="1:22" ht="50.25" customHeight="1" thickBot="1" x14ac:dyDescent="0.55000000000000004">
      <c r="C9" s="20" t="s">
        <v>7</v>
      </c>
      <c r="D9" s="21" t="s">
        <v>8</v>
      </c>
      <c r="E9" s="22" t="s">
        <v>9</v>
      </c>
      <c r="F9" s="22" t="s">
        <v>10</v>
      </c>
      <c r="G9" s="23" t="s">
        <v>11</v>
      </c>
      <c r="H9" s="23" t="s">
        <v>12</v>
      </c>
      <c r="I9" s="22" t="s">
        <v>13</v>
      </c>
      <c r="J9" s="22" t="s">
        <v>14</v>
      </c>
      <c r="K9" s="22" t="s">
        <v>15</v>
      </c>
      <c r="L9" s="22" t="s">
        <v>16</v>
      </c>
      <c r="M9" s="24" t="s">
        <v>17</v>
      </c>
      <c r="N9" s="24" t="s">
        <v>18</v>
      </c>
      <c r="O9" s="25" t="s">
        <v>19</v>
      </c>
    </row>
    <row r="10" spans="1:22" ht="18" customHeight="1" x14ac:dyDescent="0.5">
      <c r="B10" s="1">
        <v>1</v>
      </c>
      <c r="C10" s="26" t="s">
        <v>20</v>
      </c>
      <c r="D10" s="27">
        <v>1498.6</v>
      </c>
      <c r="E10" s="28">
        <v>0.70699319364740432</v>
      </c>
      <c r="F10" s="28">
        <v>0</v>
      </c>
      <c r="G10" s="27">
        <v>3904.4</v>
      </c>
      <c r="H10" s="27">
        <v>3993.8249999999998</v>
      </c>
      <c r="I10" s="29" t="s">
        <v>21</v>
      </c>
      <c r="J10" s="29" t="s">
        <v>22</v>
      </c>
      <c r="K10" s="30">
        <v>3.3357869999999998</v>
      </c>
      <c r="L10" s="31" t="s">
        <v>23</v>
      </c>
      <c r="M10" s="32">
        <v>0.59196001977044321</v>
      </c>
      <c r="N10" s="32">
        <v>8.2433000000000006E-2</v>
      </c>
      <c r="O10" s="33">
        <v>1.8525953242415807</v>
      </c>
      <c r="P10" s="34"/>
      <c r="R10" s="35"/>
      <c r="S10" s="35"/>
    </row>
    <row r="11" spans="1:22" ht="18" customHeight="1" x14ac:dyDescent="0.5">
      <c r="B11" s="1">
        <f>B10+1</f>
        <v>2</v>
      </c>
      <c r="C11" s="36" t="s">
        <v>24</v>
      </c>
      <c r="D11" s="37">
        <v>3534.5</v>
      </c>
      <c r="E11" s="38">
        <v>0.84886122506719486</v>
      </c>
      <c r="F11" s="38">
        <v>0.12635450558777764</v>
      </c>
      <c r="G11" s="37">
        <v>12462.4</v>
      </c>
      <c r="H11" s="37">
        <v>10172.344393356399</v>
      </c>
      <c r="I11" s="39" t="s">
        <v>25</v>
      </c>
      <c r="J11" s="39" t="s">
        <v>22</v>
      </c>
      <c r="K11" s="40">
        <v>3.3076919999999999</v>
      </c>
      <c r="L11" s="41" t="s">
        <v>26</v>
      </c>
      <c r="M11" s="42">
        <v>0.44602365396982208</v>
      </c>
      <c r="N11" s="42">
        <v>0.113941</v>
      </c>
      <c r="O11" s="43">
        <v>2.1255708450919197</v>
      </c>
      <c r="P11" s="34"/>
      <c r="R11" s="44"/>
      <c r="S11" s="44"/>
    </row>
    <row r="12" spans="1:22" ht="15" x14ac:dyDescent="0.5">
      <c r="B12" s="1">
        <f t="shared" ref="B12:B45" si="0">B11+1</f>
        <v>3</v>
      </c>
      <c r="C12" s="36" t="s">
        <v>27</v>
      </c>
      <c r="D12" s="37">
        <v>6291</v>
      </c>
      <c r="E12" s="38">
        <v>0.84867270704180575</v>
      </c>
      <c r="F12" s="38">
        <v>0.15132729295819425</v>
      </c>
      <c r="G12" s="37">
        <v>22810</v>
      </c>
      <c r="H12" s="37">
        <v>16366.83</v>
      </c>
      <c r="I12" s="39" t="s">
        <v>21</v>
      </c>
      <c r="J12" s="39" t="s">
        <v>22</v>
      </c>
      <c r="K12" s="40">
        <v>3.6384029999999998</v>
      </c>
      <c r="L12" s="41" t="s">
        <v>28</v>
      </c>
      <c r="M12" s="42">
        <v>0.46243084062109585</v>
      </c>
      <c r="N12" s="42">
        <v>0.108748</v>
      </c>
      <c r="O12" s="43">
        <v>2.1056001543805483</v>
      </c>
      <c r="P12" s="34"/>
      <c r="R12" s="44"/>
      <c r="S12" s="44"/>
    </row>
    <row r="13" spans="1:22" ht="15" x14ac:dyDescent="0.5">
      <c r="B13" s="1">
        <f t="shared" si="0"/>
        <v>4</v>
      </c>
      <c r="C13" s="36" t="s">
        <v>29</v>
      </c>
      <c r="D13" s="37">
        <v>16195.7</v>
      </c>
      <c r="E13" s="38">
        <v>0.8828639700661286</v>
      </c>
      <c r="F13" s="38">
        <v>0</v>
      </c>
      <c r="G13" s="37">
        <v>55099.1</v>
      </c>
      <c r="H13" s="37">
        <v>37379.898843846</v>
      </c>
      <c r="I13" s="39" t="s">
        <v>25</v>
      </c>
      <c r="J13" s="39" t="s">
        <v>22</v>
      </c>
      <c r="K13" s="40">
        <v>2.9929899999999998</v>
      </c>
      <c r="L13" s="45" t="s">
        <v>30</v>
      </c>
      <c r="M13" s="42">
        <v>0.42729194643661822</v>
      </c>
      <c r="N13" s="42">
        <v>0.103352</v>
      </c>
      <c r="O13" s="43">
        <v>1.9612316675155566</v>
      </c>
      <c r="P13" s="34"/>
      <c r="R13" s="44"/>
      <c r="S13" s="44"/>
    </row>
    <row r="14" spans="1:22" ht="15" x14ac:dyDescent="0.5">
      <c r="B14" s="1">
        <f t="shared" si="0"/>
        <v>5</v>
      </c>
      <c r="C14" s="46" t="s">
        <v>31</v>
      </c>
      <c r="D14" s="47">
        <v>6291</v>
      </c>
      <c r="E14" s="38">
        <v>0.56205619018215502</v>
      </c>
      <c r="F14" s="38">
        <v>0.22738499536894102</v>
      </c>
      <c r="G14" s="37">
        <v>22810</v>
      </c>
      <c r="H14" s="37">
        <v>16366.83</v>
      </c>
      <c r="I14" s="39" t="s">
        <v>21</v>
      </c>
      <c r="J14" s="39" t="s">
        <v>22</v>
      </c>
      <c r="K14" s="48">
        <v>3.534653</v>
      </c>
      <c r="L14" s="45" t="s">
        <v>32</v>
      </c>
      <c r="M14" s="42">
        <v>0.70811879367414488</v>
      </c>
      <c r="N14" s="42">
        <v>3.9213999999999999E-2</v>
      </c>
      <c r="O14" s="43">
        <v>1.0625741738622345</v>
      </c>
      <c r="P14" s="34"/>
      <c r="R14" s="44"/>
      <c r="S14" s="44"/>
    </row>
    <row r="15" spans="1:22" ht="15" x14ac:dyDescent="0.5">
      <c r="B15" s="1">
        <f t="shared" si="0"/>
        <v>6</v>
      </c>
      <c r="C15" s="49" t="s">
        <v>33</v>
      </c>
      <c r="D15" s="47">
        <v>1396.893</v>
      </c>
      <c r="E15" s="38">
        <v>0.64</v>
      </c>
      <c r="F15" s="38">
        <v>0.22</v>
      </c>
      <c r="G15" s="37">
        <v>4648.93</v>
      </c>
      <c r="H15" s="37">
        <v>2881.09129416</v>
      </c>
      <c r="I15" s="39" t="s">
        <v>34</v>
      </c>
      <c r="J15" s="39" t="s">
        <v>35</v>
      </c>
      <c r="K15" s="48">
        <v>2.61</v>
      </c>
      <c r="L15" s="45" t="s">
        <v>36</v>
      </c>
      <c r="M15" s="42">
        <v>0.45737355643521677</v>
      </c>
      <c r="N15" s="50">
        <v>7.7954999999999997E-2</v>
      </c>
      <c r="O15" s="51">
        <v>1.6240237954279626</v>
      </c>
      <c r="P15" s="34"/>
      <c r="R15" s="44"/>
      <c r="S15" s="44"/>
    </row>
    <row r="16" spans="1:22" ht="15" x14ac:dyDescent="0.5">
      <c r="B16" s="1">
        <f t="shared" si="0"/>
        <v>7</v>
      </c>
      <c r="C16" s="46" t="s">
        <v>37</v>
      </c>
      <c r="D16" s="47">
        <v>1754.268</v>
      </c>
      <c r="E16" s="52">
        <f>711451/1754268</f>
        <v>0.40555433947378622</v>
      </c>
      <c r="F16" s="52">
        <f>1025307/1754268</f>
        <v>0.58446428937881778</v>
      </c>
      <c r="G16" s="37">
        <v>4854.8789999999999</v>
      </c>
      <c r="H16" s="37">
        <v>3842.6538870282798</v>
      </c>
      <c r="I16" s="39" t="s">
        <v>21</v>
      </c>
      <c r="J16" s="39" t="s">
        <v>35</v>
      </c>
      <c r="K16" s="48">
        <v>2.769002</v>
      </c>
      <c r="L16" s="45" t="s">
        <v>38</v>
      </c>
      <c r="M16" s="42">
        <v>0.42128594242581574</v>
      </c>
      <c r="N16" s="42">
        <v>0.13275799999999999</v>
      </c>
      <c r="O16" s="43">
        <v>1.6799052414128388</v>
      </c>
      <c r="P16" s="34"/>
      <c r="Q16"/>
      <c r="R16"/>
      <c r="S16"/>
      <c r="T16"/>
      <c r="U16"/>
      <c r="V16"/>
    </row>
    <row r="17" spans="1:22" ht="15" x14ac:dyDescent="0.5">
      <c r="C17" s="46" t="s">
        <v>173</v>
      </c>
      <c r="D17" s="89">
        <v>10589</v>
      </c>
      <c r="E17" s="52">
        <v>0.31</v>
      </c>
      <c r="F17" s="52">
        <v>0.28000000000000003</v>
      </c>
      <c r="G17" s="89">
        <v>14044</v>
      </c>
      <c r="H17" s="89">
        <v>14218.98113208</v>
      </c>
      <c r="I17" s="39" t="s">
        <v>21</v>
      </c>
      <c r="J17" s="334" t="s">
        <v>35</v>
      </c>
      <c r="K17" s="48">
        <v>2.4238219999999999</v>
      </c>
      <c r="L17" s="45" t="s">
        <v>177</v>
      </c>
      <c r="M17" s="42">
        <v>0.44736842105263158</v>
      </c>
      <c r="N17" s="50">
        <v>5.7743000000000003E-2</v>
      </c>
      <c r="O17" s="51">
        <v>1.7645794405658972</v>
      </c>
      <c r="P17" s="34"/>
      <c r="Q17"/>
      <c r="R17"/>
      <c r="S17"/>
      <c r="T17"/>
      <c r="U17"/>
      <c r="V17"/>
    </row>
    <row r="18" spans="1:22" ht="15" x14ac:dyDescent="0.5">
      <c r="B18" s="1">
        <f>B16+1</f>
        <v>8</v>
      </c>
      <c r="C18" s="36" t="s">
        <v>39</v>
      </c>
      <c r="D18" s="37">
        <v>6873</v>
      </c>
      <c r="E18" s="38">
        <v>0.66361123235850428</v>
      </c>
      <c r="F18" s="38">
        <v>0.27688054706823806</v>
      </c>
      <c r="G18" s="37">
        <v>18126</v>
      </c>
      <c r="H18" s="37">
        <v>13966.17872</v>
      </c>
      <c r="I18" s="39" t="s">
        <v>21</v>
      </c>
      <c r="J18" s="39" t="s">
        <v>22</v>
      </c>
      <c r="K18" s="40">
        <v>2.6659380000000001</v>
      </c>
      <c r="L18" s="45" t="s">
        <v>40</v>
      </c>
      <c r="M18" s="42">
        <v>0.28904035225284996</v>
      </c>
      <c r="N18" s="42">
        <v>0.142179</v>
      </c>
      <c r="O18" s="43">
        <v>2.9144780300500837</v>
      </c>
      <c r="P18" s="34"/>
      <c r="R18" s="44"/>
      <c r="S18" s="44"/>
    </row>
    <row r="19" spans="1:22" ht="15" x14ac:dyDescent="0.5">
      <c r="B19" s="1">
        <f t="shared" si="0"/>
        <v>9</v>
      </c>
      <c r="C19" s="36" t="s">
        <v>41</v>
      </c>
      <c r="D19" s="37">
        <v>12337</v>
      </c>
      <c r="E19" s="38">
        <v>0.69806273810488773</v>
      </c>
      <c r="F19" s="38">
        <v>0.18861959957850369</v>
      </c>
      <c r="G19" s="37">
        <v>41749</v>
      </c>
      <c r="H19" s="37">
        <v>25673.329073919998</v>
      </c>
      <c r="I19" s="39" t="s">
        <v>25</v>
      </c>
      <c r="J19" s="39" t="s">
        <v>42</v>
      </c>
      <c r="K19" s="40">
        <v>3.0317460000000001</v>
      </c>
      <c r="L19" s="45" t="s">
        <v>43</v>
      </c>
      <c r="M19" s="42">
        <v>0.4484420772303595</v>
      </c>
      <c r="N19" s="42">
        <v>8.5667999999999994E-2</v>
      </c>
      <c r="O19" s="43">
        <v>1.5246350183455073</v>
      </c>
      <c r="P19" s="34"/>
      <c r="R19" s="35"/>
      <c r="S19" s="44"/>
    </row>
    <row r="20" spans="1:22" ht="15" x14ac:dyDescent="0.5">
      <c r="B20" s="1">
        <f t="shared" si="0"/>
        <v>10</v>
      </c>
      <c r="C20" s="49" t="s">
        <v>44</v>
      </c>
      <c r="D20" s="47">
        <v>13366</v>
      </c>
      <c r="E20" s="38">
        <v>0.69806273810488773</v>
      </c>
      <c r="F20" s="38">
        <v>0.15</v>
      </c>
      <c r="G20" s="47">
        <v>54560</v>
      </c>
      <c r="H20" s="47">
        <v>51000.09</v>
      </c>
      <c r="I20" s="39" t="s">
        <v>21</v>
      </c>
      <c r="J20" s="39" t="s">
        <v>35</v>
      </c>
      <c r="K20" s="48">
        <v>3.09578</v>
      </c>
      <c r="L20" s="45" t="s">
        <v>45</v>
      </c>
      <c r="M20" s="42">
        <v>0.38529961728675532</v>
      </c>
      <c r="N20" s="50">
        <v>0.123086</v>
      </c>
      <c r="O20" s="51">
        <v>2.3131390602322206</v>
      </c>
      <c r="P20" s="34"/>
      <c r="R20" s="44"/>
      <c r="S20" s="44"/>
    </row>
    <row r="21" spans="1:22" ht="15" x14ac:dyDescent="0.5">
      <c r="B21" s="1">
        <f t="shared" si="0"/>
        <v>11</v>
      </c>
      <c r="C21" s="46" t="s">
        <v>46</v>
      </c>
      <c r="D21" s="37">
        <v>14212</v>
      </c>
      <c r="E21" s="38">
        <v>0.37278356318603995</v>
      </c>
      <c r="F21" s="38">
        <v>0.39100759921193357</v>
      </c>
      <c r="G21" s="37">
        <v>21650</v>
      </c>
      <c r="H21" s="37">
        <v>20066.358494299999</v>
      </c>
      <c r="I21" s="39" t="s">
        <v>21</v>
      </c>
      <c r="J21" s="39" t="s">
        <v>22</v>
      </c>
      <c r="K21" s="40">
        <v>3.15</v>
      </c>
      <c r="L21" s="45" t="s">
        <v>40</v>
      </c>
      <c r="M21" s="42">
        <v>0.42938419007171763</v>
      </c>
      <c r="N21" s="42">
        <v>0.10798199999999999</v>
      </c>
      <c r="O21" s="43">
        <v>1.8723857884016049</v>
      </c>
      <c r="P21" s="34"/>
      <c r="Q21"/>
      <c r="R21"/>
      <c r="S21"/>
      <c r="T21"/>
      <c r="U21"/>
      <c r="V21"/>
    </row>
    <row r="22" spans="1:22" ht="15" x14ac:dyDescent="0.5">
      <c r="B22" s="1">
        <f t="shared" si="0"/>
        <v>12</v>
      </c>
      <c r="C22" s="36" t="s">
        <v>47</v>
      </c>
      <c r="D22" s="37">
        <v>24521</v>
      </c>
      <c r="E22" s="38">
        <v>0.90114595652705842</v>
      </c>
      <c r="F22" s="38">
        <v>7.2305370906569882E-2</v>
      </c>
      <c r="G22" s="37">
        <v>91694</v>
      </c>
      <c r="H22" s="37">
        <v>63736.09</v>
      </c>
      <c r="I22" s="39" t="s">
        <v>25</v>
      </c>
      <c r="J22" s="39" t="s">
        <v>22</v>
      </c>
      <c r="K22" s="48">
        <v>2.4675259999999999</v>
      </c>
      <c r="L22" s="45" t="s">
        <v>48</v>
      </c>
      <c r="M22" s="42">
        <v>0.43070362473347545</v>
      </c>
      <c r="N22" s="42">
        <v>6.1795999999999997E-2</v>
      </c>
      <c r="O22" s="43">
        <v>1.4540331705981657</v>
      </c>
      <c r="P22" s="34"/>
      <c r="R22" s="53"/>
      <c r="S22" s="44"/>
    </row>
    <row r="23" spans="1:22" ht="15" x14ac:dyDescent="0.5">
      <c r="B23" s="1">
        <f t="shared" si="0"/>
        <v>13</v>
      </c>
      <c r="C23" s="36" t="s">
        <v>49</v>
      </c>
      <c r="D23" s="37">
        <v>12657</v>
      </c>
      <c r="E23" s="38">
        <v>1</v>
      </c>
      <c r="F23" s="38">
        <v>0</v>
      </c>
      <c r="G23" s="37">
        <v>41348</v>
      </c>
      <c r="H23" s="37">
        <v>18107.3813280178</v>
      </c>
      <c r="I23" s="39" t="s">
        <v>34</v>
      </c>
      <c r="J23" s="39" t="s">
        <v>50</v>
      </c>
      <c r="K23" s="48">
        <v>-0.483651</v>
      </c>
      <c r="L23" s="45" t="s">
        <v>51</v>
      </c>
      <c r="M23" s="42">
        <v>0.45052166791297227</v>
      </c>
      <c r="N23" s="42">
        <v>-2.3831999999999999E-2</v>
      </c>
      <c r="O23" s="43">
        <v>1.4311872690497787</v>
      </c>
      <c r="P23" s="34"/>
      <c r="R23" s="53"/>
      <c r="S23" s="44"/>
    </row>
    <row r="24" spans="1:22" ht="15" x14ac:dyDescent="0.5">
      <c r="A24">
        <f t="shared" ref="A24" si="1">A23+1</f>
        <v>1</v>
      </c>
      <c r="B24" s="1">
        <f t="shared" si="0"/>
        <v>14</v>
      </c>
      <c r="C24" s="36" t="s">
        <v>52</v>
      </c>
      <c r="D24" s="37">
        <v>11009.451999999999</v>
      </c>
      <c r="E24" s="54">
        <v>0.85236858292311002</v>
      </c>
      <c r="F24" s="54">
        <v>1.4209244928812079E-2</v>
      </c>
      <c r="G24" s="37">
        <v>31974.446</v>
      </c>
      <c r="H24" s="37">
        <v>16448.005221120002</v>
      </c>
      <c r="I24" s="55" t="s">
        <v>21</v>
      </c>
      <c r="J24" s="55" t="s">
        <v>35</v>
      </c>
      <c r="K24" s="48">
        <v>0.69005799999999995</v>
      </c>
      <c r="L24" s="45" t="s">
        <v>53</v>
      </c>
      <c r="M24" s="42">
        <v>0.32784672367162621</v>
      </c>
      <c r="N24" s="42">
        <v>0.10246</v>
      </c>
      <c r="O24" s="43">
        <v>1.8597284038847599</v>
      </c>
      <c r="P24" s="34"/>
      <c r="Q24"/>
      <c r="R24"/>
      <c r="S24"/>
      <c r="T24"/>
      <c r="U24"/>
      <c r="V24"/>
    </row>
    <row r="25" spans="1:22" ht="15" x14ac:dyDescent="0.5">
      <c r="B25" s="1">
        <f t="shared" si="0"/>
        <v>15</v>
      </c>
      <c r="C25" s="36" t="s">
        <v>54</v>
      </c>
      <c r="D25" s="37">
        <v>4275.8999999999996</v>
      </c>
      <c r="E25" s="38">
        <v>1</v>
      </c>
      <c r="F25" s="38">
        <v>0</v>
      </c>
      <c r="G25" s="37">
        <v>18782.5</v>
      </c>
      <c r="H25" s="37">
        <v>14840</v>
      </c>
      <c r="I25" s="56" t="s">
        <v>25</v>
      </c>
      <c r="J25" s="56" t="s">
        <v>22</v>
      </c>
      <c r="K25" s="40">
        <v>3.11</v>
      </c>
      <c r="L25" s="45" t="s">
        <v>55</v>
      </c>
      <c r="M25" s="42">
        <v>0.54200000000000004</v>
      </c>
      <c r="N25" s="42">
        <v>7.8799999999999995E-2</v>
      </c>
      <c r="O25" s="43">
        <v>1.49</v>
      </c>
      <c r="P25" s="34"/>
      <c r="R25" s="53"/>
      <c r="S25" s="44"/>
    </row>
    <row r="26" spans="1:22" ht="16.5" customHeight="1" x14ac:dyDescent="0.5">
      <c r="B26" s="1">
        <f t="shared" si="0"/>
        <v>16</v>
      </c>
      <c r="C26" s="49" t="s">
        <v>56</v>
      </c>
      <c r="D26" s="37">
        <v>8448.2000000000007</v>
      </c>
      <c r="E26" s="38">
        <v>0.79157864413289802</v>
      </c>
      <c r="F26" s="38">
        <v>9.8156328019973121E-2</v>
      </c>
      <c r="G26" s="37">
        <v>25610.400000000001</v>
      </c>
      <c r="H26" s="37">
        <v>21470.926297180002</v>
      </c>
      <c r="I26" s="39" t="s">
        <v>25</v>
      </c>
      <c r="J26" s="39" t="s">
        <v>22</v>
      </c>
      <c r="K26" s="40">
        <v>3.6653600000000002</v>
      </c>
      <c r="L26" s="45" t="s">
        <v>57</v>
      </c>
      <c r="M26" s="42">
        <v>0.46745914469362748</v>
      </c>
      <c r="N26" s="42">
        <v>9.2188999999999993E-2</v>
      </c>
      <c r="O26" s="43">
        <v>1.8691797995197454</v>
      </c>
      <c r="P26" s="34"/>
      <c r="R26" s="44"/>
      <c r="S26" s="44"/>
    </row>
    <row r="27" spans="1:22" ht="15" x14ac:dyDescent="0.5">
      <c r="A27">
        <f t="shared" ref="A27:A28" si="2">A26+1</f>
        <v>1</v>
      </c>
      <c r="B27" s="1">
        <f t="shared" si="0"/>
        <v>17</v>
      </c>
      <c r="C27" s="46" t="s">
        <v>58</v>
      </c>
      <c r="D27" s="37">
        <v>11009.451999999999</v>
      </c>
      <c r="E27" s="38">
        <v>0.55575934417118245</v>
      </c>
      <c r="F27" s="38">
        <v>4.6352646936223429E-2</v>
      </c>
      <c r="G27" s="37">
        <v>31974.446</v>
      </c>
      <c r="H27" s="37">
        <v>46448</v>
      </c>
      <c r="I27" s="39" t="s">
        <v>21</v>
      </c>
      <c r="J27" s="39" t="s">
        <v>35</v>
      </c>
      <c r="K27" s="40">
        <v>2.436293</v>
      </c>
      <c r="L27" s="45" t="s">
        <v>59</v>
      </c>
      <c r="M27" s="42">
        <v>0.47783493237775981</v>
      </c>
      <c r="N27" s="42">
        <v>6.3869999999999996E-2</v>
      </c>
      <c r="O27" s="43">
        <v>1.4045358330813427</v>
      </c>
      <c r="P27" s="34"/>
      <c r="Q27"/>
      <c r="R27"/>
      <c r="S27"/>
      <c r="T27"/>
      <c r="U27"/>
      <c r="V27"/>
    </row>
    <row r="28" spans="1:22" ht="15" x14ac:dyDescent="0.5">
      <c r="A28">
        <f t="shared" si="2"/>
        <v>2</v>
      </c>
      <c r="B28" s="1">
        <f t="shared" si="0"/>
        <v>18</v>
      </c>
      <c r="C28" s="46" t="s">
        <v>60</v>
      </c>
      <c r="D28" s="37">
        <v>11261</v>
      </c>
      <c r="E28" s="38">
        <v>0.91217476245448892</v>
      </c>
      <c r="F28" s="38">
        <v>0</v>
      </c>
      <c r="G28" s="37">
        <v>29911</v>
      </c>
      <c r="H28" s="37">
        <v>18851.132871615002</v>
      </c>
      <c r="I28" s="39" t="s">
        <v>34</v>
      </c>
      <c r="J28" s="39" t="s">
        <v>50</v>
      </c>
      <c r="K28" s="40">
        <v>2.1711459999999998</v>
      </c>
      <c r="L28" s="45" t="s">
        <v>61</v>
      </c>
      <c r="M28" s="42">
        <v>0.25783260178598455</v>
      </c>
      <c r="N28" s="42">
        <v>0.25104700000000002</v>
      </c>
      <c r="O28" s="43">
        <v>2.7665296260074848</v>
      </c>
      <c r="P28" s="34"/>
      <c r="Q28"/>
      <c r="R28"/>
      <c r="S28"/>
      <c r="T28"/>
      <c r="U28"/>
      <c r="V28"/>
    </row>
    <row r="29" spans="1:22" ht="15" x14ac:dyDescent="0.5">
      <c r="B29" s="1">
        <f t="shared" si="0"/>
        <v>19</v>
      </c>
      <c r="C29" s="328" t="s">
        <v>175</v>
      </c>
      <c r="D29" s="37">
        <v>2860.8490000000002</v>
      </c>
      <c r="E29" s="38">
        <v>0.89012911901327196</v>
      </c>
      <c r="F29" s="38">
        <v>0</v>
      </c>
      <c r="G29" s="37">
        <v>4830.1180000000004</v>
      </c>
      <c r="H29" s="37">
        <v>4060.10704605</v>
      </c>
      <c r="I29" s="39" t="s">
        <v>63</v>
      </c>
      <c r="J29" s="39" t="s">
        <v>35</v>
      </c>
      <c r="K29" s="57">
        <v>3.869526</v>
      </c>
      <c r="L29" s="45" t="s">
        <v>64</v>
      </c>
      <c r="M29" s="42">
        <v>0.51166683585927242</v>
      </c>
      <c r="N29" s="42">
        <v>9.5624000000000001E-2</v>
      </c>
      <c r="O29" s="43">
        <v>1.8776971743021253</v>
      </c>
      <c r="P29" s="34"/>
      <c r="R29" s="44"/>
      <c r="S29" s="44"/>
    </row>
    <row r="30" spans="1:22" ht="15" x14ac:dyDescent="0.5">
      <c r="B30" s="1">
        <f t="shared" si="0"/>
        <v>20</v>
      </c>
      <c r="C30" s="36" t="s">
        <v>65</v>
      </c>
      <c r="D30" s="37">
        <v>1370.752</v>
      </c>
      <c r="E30" s="38">
        <v>0.99695787421794757</v>
      </c>
      <c r="F30" s="38">
        <v>0</v>
      </c>
      <c r="G30" s="37">
        <v>4395.7349999999997</v>
      </c>
      <c r="H30" s="37">
        <v>8562.4847185986</v>
      </c>
      <c r="I30" s="39" t="s">
        <v>34</v>
      </c>
      <c r="J30" s="39" t="s">
        <v>22</v>
      </c>
      <c r="K30" s="40">
        <v>3.8495020000000002</v>
      </c>
      <c r="L30" s="41" t="s">
        <v>66</v>
      </c>
      <c r="M30" s="42">
        <v>0.56424537221426219</v>
      </c>
      <c r="N30" s="42">
        <v>9.8240999999999995E-2</v>
      </c>
      <c r="O30" s="43">
        <v>3.6040260435693745</v>
      </c>
      <c r="P30" s="34"/>
      <c r="R30" s="44"/>
      <c r="S30" s="35"/>
    </row>
    <row r="31" spans="1:22" ht="15" x14ac:dyDescent="0.5">
      <c r="B31" s="1">
        <f t="shared" si="0"/>
        <v>21</v>
      </c>
      <c r="C31" s="36" t="s">
        <v>67</v>
      </c>
      <c r="D31" s="37">
        <v>559.76800000000003</v>
      </c>
      <c r="E31" s="38">
        <v>0.71815645052950505</v>
      </c>
      <c r="F31" s="38">
        <v>0.28184354947049489</v>
      </c>
      <c r="G31" s="37">
        <v>1509.4369999999999</v>
      </c>
      <c r="H31" s="37">
        <v>2303.6886</v>
      </c>
      <c r="I31" s="58" t="s">
        <v>68</v>
      </c>
      <c r="J31" s="58" t="s">
        <v>69</v>
      </c>
      <c r="K31" s="40">
        <v>7.6939669999999998</v>
      </c>
      <c r="L31" s="41" t="s">
        <v>70</v>
      </c>
      <c r="M31" s="42">
        <v>0.61515585217771218</v>
      </c>
      <c r="N31" s="42">
        <v>0.105614</v>
      </c>
      <c r="O31" s="43">
        <v>2.8209214786369579</v>
      </c>
      <c r="P31" s="34"/>
      <c r="R31" s="44"/>
      <c r="S31" s="35"/>
    </row>
    <row r="32" spans="1:22" ht="15" x14ac:dyDescent="0.5">
      <c r="B32" s="1">
        <f t="shared" si="0"/>
        <v>22</v>
      </c>
      <c r="C32" s="36" t="s">
        <v>71</v>
      </c>
      <c r="D32" s="37">
        <v>16727</v>
      </c>
      <c r="E32" s="38">
        <v>0.7091528666228254</v>
      </c>
      <c r="F32" s="38">
        <v>0</v>
      </c>
      <c r="G32" s="37">
        <v>70334</v>
      </c>
      <c r="H32" s="37">
        <v>83224.58</v>
      </c>
      <c r="I32" s="58" t="s">
        <v>25</v>
      </c>
      <c r="J32" s="58" t="s">
        <v>22</v>
      </c>
      <c r="K32" s="40">
        <v>5.873831</v>
      </c>
      <c r="L32" s="41" t="s">
        <v>72</v>
      </c>
      <c r="M32" s="42">
        <v>0.49800998336106489</v>
      </c>
      <c r="N32" s="42">
        <v>0.17264699999999999</v>
      </c>
      <c r="O32" s="43">
        <v>2.2244829337396093</v>
      </c>
      <c r="P32" s="34"/>
      <c r="R32" s="44"/>
      <c r="S32" s="35"/>
    </row>
    <row r="33" spans="1:22" ht="15" x14ac:dyDescent="0.5">
      <c r="B33" s="1">
        <f t="shared" si="0"/>
        <v>23</v>
      </c>
      <c r="C33" s="36" t="s">
        <v>73</v>
      </c>
      <c r="D33" s="37">
        <v>1192.009</v>
      </c>
      <c r="E33" s="38">
        <v>0.7727231925262309</v>
      </c>
      <c r="F33" s="38">
        <v>0.22727680747376908</v>
      </c>
      <c r="G33" s="37">
        <v>4521.3180000000002</v>
      </c>
      <c r="H33" s="37">
        <v>2991.2376965600001</v>
      </c>
      <c r="I33" s="39" t="s">
        <v>34</v>
      </c>
      <c r="J33" s="39" t="s">
        <v>42</v>
      </c>
      <c r="K33" s="40">
        <v>2.9377520000000001</v>
      </c>
      <c r="L33" s="41" t="s">
        <v>74</v>
      </c>
      <c r="M33" s="42">
        <v>0.4776028168598504</v>
      </c>
      <c r="N33" s="42">
        <v>0.10528899999999999</v>
      </c>
      <c r="O33" s="43">
        <v>1.5399842546728708</v>
      </c>
      <c r="P33" s="34"/>
      <c r="R33" s="44"/>
      <c r="S33" s="59"/>
    </row>
    <row r="34" spans="1:22" ht="15" x14ac:dyDescent="0.5">
      <c r="B34" s="1">
        <f t="shared" si="0"/>
        <v>24</v>
      </c>
      <c r="C34" s="36" t="s">
        <v>95</v>
      </c>
      <c r="D34" s="37">
        <v>2270.3000000000002</v>
      </c>
      <c r="E34" s="38">
        <v>1</v>
      </c>
      <c r="F34" s="38">
        <v>0</v>
      </c>
      <c r="G34" s="37">
        <v>8643.7999999999993</v>
      </c>
      <c r="H34" s="37">
        <v>7899.1135299999996</v>
      </c>
      <c r="I34" s="39" t="s">
        <v>21</v>
      </c>
      <c r="J34" s="39" t="s">
        <v>22</v>
      </c>
      <c r="K34" s="40">
        <v>4.1903839999999999</v>
      </c>
      <c r="L34" s="45" t="s">
        <v>76</v>
      </c>
      <c r="M34" s="42">
        <v>0.55999720357941829</v>
      </c>
      <c r="N34" s="42">
        <v>0.108322</v>
      </c>
      <c r="O34" s="43">
        <v>1.9722637462235648</v>
      </c>
      <c r="P34" s="34"/>
      <c r="Q34"/>
      <c r="R34"/>
      <c r="S34"/>
      <c r="T34"/>
      <c r="U34"/>
      <c r="V34"/>
    </row>
    <row r="35" spans="1:22" s="3" customFormat="1" ht="15" x14ac:dyDescent="0.5">
      <c r="A35"/>
      <c r="B35" s="1">
        <f t="shared" si="0"/>
        <v>25</v>
      </c>
      <c r="C35" s="46" t="s">
        <v>75</v>
      </c>
      <c r="D35" s="37">
        <v>916.447</v>
      </c>
      <c r="E35" s="38">
        <v>0.49130500727265186</v>
      </c>
      <c r="F35" s="38">
        <v>0</v>
      </c>
      <c r="G35" s="37">
        <v>1581.098</v>
      </c>
      <c r="H35" s="37">
        <v>1975.3112232000001</v>
      </c>
      <c r="I35" s="39" t="s">
        <v>34</v>
      </c>
      <c r="J35" s="39" t="s">
        <v>35</v>
      </c>
      <c r="K35" s="40">
        <v>4.1900000000000004</v>
      </c>
      <c r="L35" s="45" t="s">
        <v>76</v>
      </c>
      <c r="M35" s="42">
        <v>0.54488889354054471</v>
      </c>
      <c r="N35" s="42">
        <v>0.11551</v>
      </c>
      <c r="O35" s="43">
        <v>2.7101269006658315</v>
      </c>
      <c r="P35" s="34"/>
      <c r="R35" s="44"/>
      <c r="S35" s="44"/>
    </row>
    <row r="36" spans="1:22" s="3" customFormat="1" ht="15" x14ac:dyDescent="0.5">
      <c r="A36"/>
      <c r="B36" s="1">
        <f t="shared" si="0"/>
        <v>26</v>
      </c>
      <c r="C36" s="36" t="s">
        <v>77</v>
      </c>
      <c r="D36" s="37">
        <v>3691.2469999999998</v>
      </c>
      <c r="E36" s="38">
        <v>0.94717611690575032</v>
      </c>
      <c r="F36" s="38">
        <v>0</v>
      </c>
      <c r="G36" s="37">
        <v>14029.57</v>
      </c>
      <c r="H36" s="37">
        <v>16260.782996489201</v>
      </c>
      <c r="I36" s="39" t="s">
        <v>25</v>
      </c>
      <c r="J36" s="39" t="s">
        <v>42</v>
      </c>
      <c r="K36" s="40">
        <v>4.0439189999999998</v>
      </c>
      <c r="L36" s="41" t="s">
        <v>78</v>
      </c>
      <c r="M36" s="42">
        <v>0.50634614800228372</v>
      </c>
      <c r="N36" s="42">
        <v>0.101205</v>
      </c>
      <c r="O36" s="43">
        <v>3.0401345739742984</v>
      </c>
      <c r="P36" s="34"/>
      <c r="R36" s="35"/>
      <c r="S36" s="44"/>
    </row>
    <row r="37" spans="1:22" s="3" customFormat="1" ht="15" x14ac:dyDescent="0.5">
      <c r="A37"/>
      <c r="B37" s="1">
        <f t="shared" si="0"/>
        <v>27</v>
      </c>
      <c r="C37" s="36" t="s">
        <v>79</v>
      </c>
      <c r="D37" s="37">
        <v>1991</v>
      </c>
      <c r="E37" s="38">
        <v>1</v>
      </c>
      <c r="F37" s="38">
        <v>0</v>
      </c>
      <c r="G37" s="37">
        <v>6887</v>
      </c>
      <c r="H37" s="37">
        <v>4287.2</v>
      </c>
      <c r="I37" s="39" t="s">
        <v>21</v>
      </c>
      <c r="J37" s="39" t="s">
        <v>42</v>
      </c>
      <c r="K37" s="40">
        <v>2.8467739999999999</v>
      </c>
      <c r="L37" s="41" t="s">
        <v>80</v>
      </c>
      <c r="M37" s="42">
        <v>0.5028089887640449</v>
      </c>
      <c r="N37" s="42">
        <v>8.6142999999999997E-2</v>
      </c>
      <c r="O37" s="43">
        <v>1.7107741420590581</v>
      </c>
      <c r="P37" s="34"/>
      <c r="R37" s="35"/>
      <c r="S37" s="44"/>
    </row>
    <row r="38" spans="1:22" s="3" customFormat="1" ht="15" x14ac:dyDescent="0.5">
      <c r="A38"/>
      <c r="B38" s="1">
        <f t="shared" si="0"/>
        <v>28</v>
      </c>
      <c r="C38" s="36" t="s">
        <v>81</v>
      </c>
      <c r="D38" s="37">
        <v>1436.6130000000001</v>
      </c>
      <c r="E38" s="38">
        <v>1</v>
      </c>
      <c r="F38" s="38">
        <v>0</v>
      </c>
      <c r="G38" s="37">
        <v>5234.6289999999999</v>
      </c>
      <c r="H38" s="37">
        <v>3360.4111585872001</v>
      </c>
      <c r="I38" s="39" t="s">
        <v>21</v>
      </c>
      <c r="J38" s="39" t="s">
        <v>50</v>
      </c>
      <c r="K38" s="40">
        <v>1.734942</v>
      </c>
      <c r="L38" s="41" t="s">
        <v>82</v>
      </c>
      <c r="M38" s="42">
        <v>0.37620575258043987</v>
      </c>
      <c r="N38" s="42">
        <v>5.7644000000000001E-2</v>
      </c>
      <c r="O38" s="43">
        <v>1.917392823772762</v>
      </c>
      <c r="P38" s="34"/>
      <c r="R38" s="35"/>
      <c r="S38" s="44"/>
    </row>
    <row r="39" spans="1:22" s="3" customFormat="1" ht="15" x14ac:dyDescent="0.5">
      <c r="A39"/>
      <c r="B39" s="1">
        <f t="shared" si="0"/>
        <v>29</v>
      </c>
      <c r="C39" s="36" t="s">
        <v>83</v>
      </c>
      <c r="D39" s="37">
        <v>7785</v>
      </c>
      <c r="E39" s="38">
        <v>0.94</v>
      </c>
      <c r="F39" s="38">
        <v>0.04</v>
      </c>
      <c r="G39" s="37">
        <v>34458</v>
      </c>
      <c r="H39" s="37">
        <v>20457.173200000001</v>
      </c>
      <c r="I39" s="58" t="s">
        <v>25</v>
      </c>
      <c r="J39" s="58" t="s">
        <v>35</v>
      </c>
      <c r="K39" s="40">
        <v>3.3727930000000002</v>
      </c>
      <c r="L39" s="45" t="s">
        <v>84</v>
      </c>
      <c r="M39" s="42">
        <v>0.34604880365730573</v>
      </c>
      <c r="N39" s="42">
        <v>0.162994</v>
      </c>
      <c r="O39" s="43">
        <v>1.7549260701724287</v>
      </c>
      <c r="P39" s="34"/>
      <c r="R39" s="44"/>
      <c r="S39" s="44"/>
    </row>
    <row r="40" spans="1:22" s="3" customFormat="1" ht="15" x14ac:dyDescent="0.5">
      <c r="A40"/>
      <c r="B40" s="1"/>
      <c r="C40" s="49" t="s">
        <v>166</v>
      </c>
      <c r="D40" s="37">
        <v>9696</v>
      </c>
      <c r="E40" s="52">
        <v>0.43262879788639363</v>
      </c>
      <c r="F40" s="52">
        <v>0.56962864721485407</v>
      </c>
      <c r="G40" s="37">
        <v>34363</v>
      </c>
      <c r="H40" s="47">
        <v>28956.2</v>
      </c>
      <c r="I40" s="58" t="s">
        <v>21</v>
      </c>
      <c r="J40" s="58" t="s">
        <v>22</v>
      </c>
      <c r="K40" s="40">
        <v>4.8970580000000004</v>
      </c>
      <c r="L40" s="45" t="s">
        <v>167</v>
      </c>
      <c r="M40" s="42">
        <v>0.48156087757494559</v>
      </c>
      <c r="N40" s="50">
        <v>0.101899</v>
      </c>
      <c r="O40" s="43">
        <v>2.0099999999999998</v>
      </c>
      <c r="P40" s="34"/>
      <c r="R40" s="44"/>
      <c r="S40" s="44"/>
    </row>
    <row r="41" spans="1:22" ht="15" x14ac:dyDescent="0.5">
      <c r="A41">
        <f t="shared" ref="A41" si="3">A39+1</f>
        <v>1</v>
      </c>
      <c r="B41" s="1">
        <f>B39+1</f>
        <v>30</v>
      </c>
      <c r="C41" s="46" t="s">
        <v>96</v>
      </c>
      <c r="D41" s="37">
        <v>1991</v>
      </c>
      <c r="E41" s="38">
        <v>0.56470481545297901</v>
      </c>
      <c r="F41" s="38">
        <v>0.43529518454702093</v>
      </c>
      <c r="G41" s="37">
        <v>6887</v>
      </c>
      <c r="H41" s="37">
        <v>31467.5</v>
      </c>
      <c r="I41" s="58" t="s">
        <v>21</v>
      </c>
      <c r="J41" s="58" t="s">
        <v>22</v>
      </c>
      <c r="K41" s="40">
        <v>2.0183779999999998</v>
      </c>
      <c r="L41" s="45" t="s">
        <v>97</v>
      </c>
      <c r="M41" s="42">
        <v>0.43146309206249578</v>
      </c>
      <c r="N41" s="42">
        <v>6.5487000000000004E-2</v>
      </c>
      <c r="O41" s="43">
        <v>1.634845178719867</v>
      </c>
      <c r="P41" s="34"/>
      <c r="Q41"/>
      <c r="R41"/>
      <c r="S41"/>
      <c r="T41"/>
      <c r="U41"/>
      <c r="V41"/>
    </row>
    <row r="42" spans="1:22" s="3" customFormat="1" ht="15" x14ac:dyDescent="0.5">
      <c r="A42"/>
      <c r="B42" s="1">
        <f t="shared" si="0"/>
        <v>31</v>
      </c>
      <c r="C42" s="36" t="s">
        <v>85</v>
      </c>
      <c r="D42" s="37">
        <v>23495</v>
      </c>
      <c r="E42" s="38">
        <v>0.64788252819748882</v>
      </c>
      <c r="F42" s="38">
        <v>0.13513513513513514</v>
      </c>
      <c r="G42" s="37">
        <v>80797</v>
      </c>
      <c r="H42" s="37">
        <v>48493.635739110003</v>
      </c>
      <c r="I42" s="39" t="s">
        <v>25</v>
      </c>
      <c r="J42" s="39" t="s">
        <v>35</v>
      </c>
      <c r="K42" s="40">
        <v>2.4923989999999998</v>
      </c>
      <c r="L42" s="55" t="s">
        <v>86</v>
      </c>
      <c r="M42" s="42">
        <v>0.38265601939700611</v>
      </c>
      <c r="N42" s="42">
        <v>8.43E-2</v>
      </c>
      <c r="O42" s="43">
        <v>1.6699485429632563</v>
      </c>
      <c r="P42" s="34"/>
      <c r="R42" s="44"/>
      <c r="S42" s="35"/>
    </row>
    <row r="43" spans="1:22" s="3" customFormat="1" ht="15" x14ac:dyDescent="0.5">
      <c r="A43"/>
      <c r="B43" s="1">
        <f t="shared" si="0"/>
        <v>32</v>
      </c>
      <c r="C43" s="36" t="s">
        <v>176</v>
      </c>
      <c r="D43" s="37">
        <v>444.1</v>
      </c>
      <c r="E43" s="38"/>
      <c r="F43" s="38"/>
      <c r="G43" s="37">
        <v>1036.8</v>
      </c>
      <c r="H43" s="37">
        <v>753.36900120000007</v>
      </c>
      <c r="I43" s="39"/>
      <c r="J43" s="39"/>
      <c r="K43" s="40">
        <v>2.7250000000000001</v>
      </c>
      <c r="L43" s="55"/>
      <c r="M43" s="42">
        <v>0.4152973164676676</v>
      </c>
      <c r="N43" s="50">
        <v>9.5916000000000001E-2</v>
      </c>
      <c r="O43" s="51">
        <v>2.1445175098206661</v>
      </c>
      <c r="P43" s="34"/>
      <c r="R43" s="44"/>
      <c r="S43" s="35"/>
    </row>
    <row r="44" spans="1:22" s="3" customFormat="1" ht="15" x14ac:dyDescent="0.5">
      <c r="A44"/>
      <c r="B44" s="1">
        <f t="shared" si="0"/>
        <v>33</v>
      </c>
      <c r="C44" s="36" t="s">
        <v>88</v>
      </c>
      <c r="D44" s="37">
        <v>7679.5</v>
      </c>
      <c r="E44" s="54">
        <v>0.57708333333333328</v>
      </c>
      <c r="F44" s="54">
        <v>0.416015625</v>
      </c>
      <c r="G44" s="37">
        <v>22000.9</v>
      </c>
      <c r="H44" s="37">
        <v>22540.97683648</v>
      </c>
      <c r="I44" s="60" t="s">
        <v>25</v>
      </c>
      <c r="J44" s="61" t="s">
        <v>22</v>
      </c>
      <c r="K44" s="48">
        <v>3.764097</v>
      </c>
      <c r="L44" s="55" t="s">
        <v>89</v>
      </c>
      <c r="M44" s="42">
        <v>0.45280409280982864</v>
      </c>
      <c r="N44" s="42">
        <v>3.2597000000000001E-2</v>
      </c>
      <c r="O44" s="43">
        <v>2.302707846283035</v>
      </c>
      <c r="P44" s="34"/>
      <c r="R44" s="44"/>
      <c r="S44" s="44"/>
    </row>
    <row r="45" spans="1:22" s="3" customFormat="1" ht="15.3" thickBot="1" x14ac:dyDescent="0.55000000000000004">
      <c r="A45"/>
      <c r="B45" s="1">
        <f t="shared" si="0"/>
        <v>34</v>
      </c>
      <c r="C45" s="62" t="s">
        <v>90</v>
      </c>
      <c r="D45" s="63">
        <v>11537</v>
      </c>
      <c r="E45" s="64">
        <v>0.8424200398717171</v>
      </c>
      <c r="F45" s="64">
        <v>0.15073242610730692</v>
      </c>
      <c r="G45" s="63">
        <v>36944</v>
      </c>
      <c r="H45" s="63">
        <v>25972.661934269599</v>
      </c>
      <c r="I45" s="65" t="s">
        <v>25</v>
      </c>
      <c r="J45" s="66" t="s">
        <v>22</v>
      </c>
      <c r="K45" s="67">
        <v>3.2116560000000001</v>
      </c>
      <c r="L45" s="68" t="s">
        <v>91</v>
      </c>
      <c r="M45" s="69">
        <v>0.41474091418100378</v>
      </c>
      <c r="N45" s="69">
        <v>0.106516</v>
      </c>
      <c r="O45" s="70">
        <v>2.1250746141604973</v>
      </c>
      <c r="P45" s="34"/>
      <c r="R45" s="44"/>
      <c r="S45" s="44"/>
    </row>
    <row r="46" spans="1:22" s="3" customFormat="1" ht="15" x14ac:dyDescent="0.5">
      <c r="A46"/>
      <c r="B46" s="1"/>
      <c r="C46" s="71" t="s">
        <v>92</v>
      </c>
      <c r="D46" s="72">
        <f>AVERAGE(D10:D45)</f>
        <v>7587.9041666666662</v>
      </c>
      <c r="E46" s="73">
        <f>AVERAGE(E10:E45)</f>
        <v>0.74802483797918951</v>
      </c>
      <c r="F46" s="73">
        <f>AVERAGE(F10:F45)</f>
        <v>0.1452282798540733</v>
      </c>
      <c r="G46" s="72">
        <f>AVERAGE(G10:G45)</f>
        <v>24624.080722222221</v>
      </c>
      <c r="H46" s="72">
        <f>AVERAGE(H10:H45)</f>
        <v>20261.010562143554</v>
      </c>
      <c r="I46" s="74" t="s">
        <v>21</v>
      </c>
      <c r="J46" s="74" t="s">
        <v>22</v>
      </c>
      <c r="K46" s="75">
        <f>AVERAGE(K10:K45)</f>
        <v>3.1756811944444445</v>
      </c>
      <c r="L46" s="76"/>
      <c r="M46" s="77">
        <f>AVERAGE(M10:M45)</f>
        <v>0.45971436304144614</v>
      </c>
      <c r="N46" s="77">
        <f>AVERAGE(N10:N45)</f>
        <v>9.7148249999999978E-2</v>
      </c>
      <c r="O46" s="78">
        <f>AVERAGE(O10:O45)</f>
        <v>2.0037704576501509</v>
      </c>
      <c r="P46"/>
    </row>
    <row r="47" spans="1:22" s="3" customFormat="1" ht="15.3" thickBot="1" x14ac:dyDescent="0.55000000000000004">
      <c r="A47"/>
      <c r="B47" s="1"/>
      <c r="C47" s="79" t="s">
        <v>93</v>
      </c>
      <c r="D47" s="80">
        <f>MEDIAN(D10:D45)</f>
        <v>6582</v>
      </c>
      <c r="E47" s="81">
        <f>MEDIAN(E10:E45)</f>
        <v>0.7727231925262309</v>
      </c>
      <c r="F47" s="81">
        <f>MEDIAN(F10:F45)</f>
        <v>9.8156328019973121E-2</v>
      </c>
      <c r="G47" s="80">
        <f>MEDIAN(G10:G45)</f>
        <v>20216.25</v>
      </c>
      <c r="H47" s="80">
        <f>MEDIAN(H10:H45)</f>
        <v>16366.83</v>
      </c>
      <c r="I47" s="82" t="s">
        <v>21</v>
      </c>
      <c r="J47" s="82" t="s">
        <v>22</v>
      </c>
      <c r="K47" s="83">
        <f>MEDIAN(K10:K45)</f>
        <v>3.1028899999999999</v>
      </c>
      <c r="L47" s="84"/>
      <c r="M47" s="85">
        <f>MEDIAN(M10:M45)</f>
        <v>0.45166288036140045</v>
      </c>
      <c r="N47" s="85">
        <f>MEDIAN(N10:N45)</f>
        <v>9.9723000000000006E-2</v>
      </c>
      <c r="O47" s="86">
        <f>MEDIAN(O10:O45)</f>
        <v>1.875041481351865</v>
      </c>
      <c r="P47"/>
    </row>
    <row r="48" spans="1:22" s="3" customFormat="1" ht="15.3" x14ac:dyDescent="0.55000000000000004">
      <c r="A48"/>
      <c r="B48" s="1"/>
      <c r="C48" s="87" t="s">
        <v>94</v>
      </c>
      <c r="D48" s="88"/>
      <c r="E48" s="88"/>
      <c r="F48" s="88"/>
      <c r="G48" s="88"/>
      <c r="H48" s="88"/>
      <c r="I48" s="88"/>
      <c r="J48" s="88"/>
      <c r="K48"/>
      <c r="L48" s="88"/>
      <c r="M48" s="88"/>
      <c r="N48" s="88"/>
      <c r="O48" s="88"/>
      <c r="P48"/>
    </row>
    <row r="50" spans="1:16" s="3" customFormat="1" ht="15" x14ac:dyDescent="0.5">
      <c r="A50"/>
      <c r="B50" s="1"/>
      <c r="C50"/>
      <c r="D50" s="89"/>
      <c r="E50" s="89"/>
      <c r="F50" s="89"/>
      <c r="G50"/>
      <c r="H50"/>
      <c r="I50"/>
      <c r="J50"/>
      <c r="K50"/>
      <c r="L50"/>
      <c r="M50"/>
      <c r="N50"/>
      <c r="O50"/>
      <c r="P50"/>
    </row>
  </sheetData>
  <pageMargins left="0.59" right="0.33999999999999997" top="0.25999999999999995" bottom="0.3" header="0.3" footer="0.3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CF1B-59F4-4521-B039-83F404F15924}">
  <sheetPr>
    <pageSetUpPr fitToPage="1"/>
  </sheetPr>
  <dimension ref="A1:N98"/>
  <sheetViews>
    <sheetView topLeftCell="A18" zoomScale="75" zoomScaleNormal="75" workbookViewId="0">
      <selection activeCell="G46" sqref="G46"/>
    </sheetView>
  </sheetViews>
  <sheetFormatPr defaultRowHeight="12.3" x14ac:dyDescent="0.4"/>
  <cols>
    <col min="3" max="3" width="50.1640625" customWidth="1"/>
    <col min="4" max="5" width="11.44140625" customWidth="1"/>
    <col min="6" max="6" width="12" customWidth="1"/>
    <col min="7" max="7" width="16" customWidth="1"/>
    <col min="8" max="8" width="14.71875" customWidth="1"/>
  </cols>
  <sheetData>
    <row r="1" spans="1:14" ht="15" x14ac:dyDescent="0.5">
      <c r="H1" s="2" t="s">
        <v>98</v>
      </c>
    </row>
    <row r="2" spans="1:14" ht="18.75" customHeight="1" x14ac:dyDescent="0.5">
      <c r="C2" s="5"/>
      <c r="D2" s="5"/>
      <c r="E2" s="5"/>
      <c r="F2" s="5"/>
      <c r="G2" s="5"/>
      <c r="H2" s="6" t="s">
        <v>1</v>
      </c>
    </row>
    <row r="3" spans="1:14" ht="18.75" customHeight="1" x14ac:dyDescent="0.5">
      <c r="C3" s="5"/>
      <c r="D3" s="5"/>
      <c r="E3" s="5"/>
      <c r="F3" s="5"/>
      <c r="G3" s="5"/>
      <c r="H3" s="7" t="s">
        <v>99</v>
      </c>
    </row>
    <row r="4" spans="1:14" ht="18.75" customHeight="1" x14ac:dyDescent="0.5">
      <c r="A4" s="1"/>
      <c r="B4" s="1"/>
      <c r="C4" s="4"/>
      <c r="D4" s="4"/>
      <c r="E4" s="4"/>
      <c r="F4" s="4"/>
      <c r="G4" s="4"/>
      <c r="H4" s="90" t="s">
        <v>100</v>
      </c>
      <c r="I4" s="1"/>
      <c r="J4" s="1"/>
      <c r="K4" s="1"/>
      <c r="L4" s="1"/>
      <c r="M4" s="1"/>
      <c r="N4" s="1"/>
    </row>
    <row r="5" spans="1:14" ht="18.75" customHeight="1" x14ac:dyDescent="0.8">
      <c r="A5" s="1"/>
      <c r="B5" s="1"/>
      <c r="C5" s="91" t="s">
        <v>1</v>
      </c>
      <c r="D5" s="9"/>
      <c r="E5" s="9"/>
      <c r="F5" s="9"/>
      <c r="G5" s="9"/>
      <c r="H5" s="9"/>
      <c r="I5" s="1"/>
      <c r="J5" s="1"/>
      <c r="K5" s="1"/>
      <c r="L5" s="1"/>
      <c r="M5" s="1"/>
      <c r="N5" s="1"/>
    </row>
    <row r="6" spans="1:14" ht="18.75" customHeight="1" x14ac:dyDescent="0.55000000000000004">
      <c r="A6" s="1"/>
      <c r="B6" s="1"/>
      <c r="C6" s="13" t="s">
        <v>101</v>
      </c>
      <c r="D6" s="92"/>
      <c r="E6" s="92"/>
      <c r="F6" s="92"/>
      <c r="G6" s="92"/>
      <c r="H6" s="92"/>
      <c r="I6" s="1"/>
      <c r="J6" s="1"/>
      <c r="K6" s="1"/>
      <c r="L6" s="1"/>
      <c r="M6" s="1"/>
      <c r="N6" s="1"/>
    </row>
    <row r="7" spans="1:14" ht="18.75" customHeight="1" x14ac:dyDescent="0.55000000000000004">
      <c r="A7" s="1"/>
      <c r="B7" s="1"/>
      <c r="C7" s="93" t="s">
        <v>102</v>
      </c>
      <c r="D7" s="92"/>
      <c r="E7" s="92"/>
      <c r="F7" s="92"/>
      <c r="G7" s="92"/>
      <c r="H7" s="92"/>
      <c r="I7" s="1"/>
      <c r="J7" s="1"/>
      <c r="K7" s="1"/>
      <c r="L7" s="1"/>
      <c r="M7" s="1"/>
      <c r="N7" s="1"/>
    </row>
    <row r="8" spans="1:14" ht="15.3" x14ac:dyDescent="0.55000000000000004">
      <c r="A8" s="1"/>
      <c r="B8" s="1"/>
      <c r="C8" s="94"/>
      <c r="D8" s="92"/>
      <c r="E8" s="92"/>
      <c r="F8" s="92"/>
      <c r="G8" s="92"/>
      <c r="H8" s="92"/>
      <c r="I8" s="1"/>
      <c r="J8" s="1"/>
      <c r="K8" s="1"/>
      <c r="L8" s="1"/>
      <c r="M8" s="1"/>
      <c r="N8" s="1"/>
    </row>
    <row r="9" spans="1:14" ht="15.3" x14ac:dyDescent="0.55000000000000004">
      <c r="A9" s="1"/>
      <c r="B9" s="1"/>
      <c r="C9" s="94" t="s">
        <v>103</v>
      </c>
      <c r="D9" s="92"/>
      <c r="E9" s="92"/>
      <c r="F9" s="92"/>
      <c r="G9" s="92"/>
      <c r="H9" s="92"/>
      <c r="I9" s="1"/>
      <c r="J9" s="1"/>
      <c r="K9" s="1"/>
      <c r="L9" s="1"/>
      <c r="M9" s="1"/>
      <c r="N9" s="1"/>
    </row>
    <row r="10" spans="1:14" ht="15.3" thickBot="1" x14ac:dyDescent="0.55000000000000004">
      <c r="A10" s="1"/>
      <c r="B10" s="1"/>
      <c r="C10" s="94" t="s">
        <v>6</v>
      </c>
      <c r="D10" s="95"/>
      <c r="E10" s="95"/>
      <c r="F10" s="95"/>
      <c r="G10" s="95"/>
      <c r="H10" s="95"/>
      <c r="I10" s="1"/>
      <c r="J10" s="1"/>
      <c r="K10" s="1"/>
      <c r="L10" s="1"/>
      <c r="M10" s="1"/>
      <c r="N10" s="1"/>
    </row>
    <row r="11" spans="1:14" ht="30.3" thickBot="1" x14ac:dyDescent="0.55000000000000004">
      <c r="A11" s="1"/>
      <c r="B11" s="1"/>
      <c r="C11" s="96" t="s">
        <v>7</v>
      </c>
      <c r="D11" s="97" t="s">
        <v>104</v>
      </c>
      <c r="E11" s="97" t="s">
        <v>105</v>
      </c>
      <c r="F11" s="98" t="s">
        <v>106</v>
      </c>
      <c r="G11" s="98" t="s">
        <v>107</v>
      </c>
      <c r="H11" s="99" t="s">
        <v>108</v>
      </c>
      <c r="I11" s="1"/>
      <c r="J11" s="1"/>
      <c r="K11" s="1"/>
      <c r="L11" s="1"/>
      <c r="M11" s="1"/>
      <c r="N11" s="1"/>
    </row>
    <row r="12" spans="1:14" ht="18" customHeight="1" x14ac:dyDescent="0.5">
      <c r="A12" s="1">
        <v>1</v>
      </c>
      <c r="B12" s="26" t="s">
        <v>20</v>
      </c>
      <c r="C12" s="100" t="s">
        <v>20</v>
      </c>
      <c r="D12" s="101">
        <v>0.65</v>
      </c>
      <c r="E12" s="102" t="s">
        <v>109</v>
      </c>
      <c r="F12" s="102">
        <v>2</v>
      </c>
      <c r="G12" s="102">
        <v>85</v>
      </c>
      <c r="H12" s="103">
        <v>95</v>
      </c>
      <c r="I12" s="1"/>
      <c r="J12" s="1"/>
      <c r="K12" s="1"/>
      <c r="L12" s="1"/>
      <c r="M12" s="1"/>
      <c r="N12" s="1"/>
    </row>
    <row r="13" spans="1:14" ht="15" x14ac:dyDescent="0.5">
      <c r="A13" s="1">
        <f t="shared" ref="A13:A48" si="0">A12+1</f>
        <v>2</v>
      </c>
      <c r="B13" s="36" t="s">
        <v>24</v>
      </c>
      <c r="C13" s="104" t="s">
        <v>24</v>
      </c>
      <c r="D13" s="105">
        <v>0.6</v>
      </c>
      <c r="E13" s="106" t="s">
        <v>109</v>
      </c>
      <c r="F13" s="106">
        <v>2</v>
      </c>
      <c r="G13" s="106">
        <v>85</v>
      </c>
      <c r="H13" s="107">
        <v>95</v>
      </c>
      <c r="I13" s="1"/>
      <c r="J13" s="1"/>
      <c r="K13" s="1"/>
      <c r="L13" s="1"/>
      <c r="M13" s="1"/>
      <c r="N13" s="1"/>
    </row>
    <row r="14" spans="1:14" ht="15" x14ac:dyDescent="0.5">
      <c r="A14" s="1">
        <f t="shared" si="0"/>
        <v>3</v>
      </c>
      <c r="B14" s="36" t="s">
        <v>27</v>
      </c>
      <c r="C14" s="104" t="s">
        <v>27</v>
      </c>
      <c r="D14" s="105">
        <v>0.55000000000000004</v>
      </c>
      <c r="E14" s="106" t="s">
        <v>109</v>
      </c>
      <c r="F14" s="106">
        <v>2</v>
      </c>
      <c r="G14" s="106">
        <v>80</v>
      </c>
      <c r="H14" s="107">
        <v>100</v>
      </c>
      <c r="I14" s="1"/>
      <c r="J14" s="1"/>
      <c r="K14" s="1"/>
      <c r="L14" s="1"/>
      <c r="M14" s="1"/>
      <c r="N14" s="1"/>
    </row>
    <row r="15" spans="1:14" ht="15" x14ac:dyDescent="0.5">
      <c r="A15" s="1">
        <f t="shared" si="0"/>
        <v>4</v>
      </c>
      <c r="B15" s="36" t="s">
        <v>29</v>
      </c>
      <c r="C15" s="104" t="s">
        <v>29</v>
      </c>
      <c r="D15" s="105">
        <v>0.55000000000000004</v>
      </c>
      <c r="E15" s="106" t="s">
        <v>110</v>
      </c>
      <c r="F15" s="106">
        <v>1</v>
      </c>
      <c r="G15" s="106">
        <v>85</v>
      </c>
      <c r="H15" s="107">
        <v>100</v>
      </c>
      <c r="I15" s="1"/>
      <c r="J15" s="1"/>
      <c r="K15" s="1"/>
      <c r="L15" s="1"/>
      <c r="M15" s="1"/>
      <c r="N15" s="1"/>
    </row>
    <row r="16" spans="1:14" ht="15" x14ac:dyDescent="0.5">
      <c r="A16" s="1">
        <f t="shared" si="0"/>
        <v>5</v>
      </c>
      <c r="B16" s="46" t="s">
        <v>31</v>
      </c>
      <c r="C16" s="108" t="s">
        <v>31</v>
      </c>
      <c r="D16" s="105">
        <v>0.4</v>
      </c>
      <c r="E16" s="106" t="s">
        <v>111</v>
      </c>
      <c r="F16" s="106">
        <v>2</v>
      </c>
      <c r="G16" s="106" t="s">
        <v>112</v>
      </c>
      <c r="H16" s="107">
        <v>95</v>
      </c>
      <c r="I16" s="1"/>
      <c r="J16" s="1"/>
      <c r="K16" s="1"/>
      <c r="L16" s="1"/>
      <c r="M16" s="1"/>
      <c r="N16" s="1"/>
    </row>
    <row r="17" spans="1:14" ht="15" x14ac:dyDescent="0.5">
      <c r="A17" s="1">
        <f t="shared" si="0"/>
        <v>6</v>
      </c>
      <c r="B17" s="49" t="s">
        <v>33</v>
      </c>
      <c r="C17" s="49" t="s">
        <v>33</v>
      </c>
      <c r="D17" s="105">
        <v>0.6</v>
      </c>
      <c r="E17" s="106" t="s">
        <v>109</v>
      </c>
      <c r="F17" s="106">
        <v>2</v>
      </c>
      <c r="G17" s="106">
        <v>70</v>
      </c>
      <c r="H17" s="107">
        <v>90</v>
      </c>
      <c r="I17" s="130"/>
      <c r="J17" s="1"/>
      <c r="K17" s="46"/>
      <c r="L17" s="1"/>
      <c r="M17" s="1"/>
      <c r="N17" s="1"/>
    </row>
    <row r="18" spans="1:14" ht="15" x14ac:dyDescent="0.5">
      <c r="A18" s="1">
        <f t="shared" si="0"/>
        <v>7</v>
      </c>
      <c r="B18" s="46" t="s">
        <v>37</v>
      </c>
      <c r="C18" s="128" t="s">
        <v>37</v>
      </c>
      <c r="D18" s="129">
        <v>0.7</v>
      </c>
      <c r="E18" s="106" t="s">
        <v>109</v>
      </c>
      <c r="F18" s="106">
        <v>2</v>
      </c>
      <c r="G18" s="106">
        <v>60</v>
      </c>
      <c r="H18" s="107">
        <v>80</v>
      </c>
      <c r="I18" s="1"/>
      <c r="J18" s="1"/>
      <c r="K18" s="1"/>
      <c r="L18" s="1"/>
      <c r="M18" s="1"/>
      <c r="N18" s="1"/>
    </row>
    <row r="19" spans="1:14" ht="15" x14ac:dyDescent="0.5">
      <c r="A19" s="1">
        <f t="shared" si="0"/>
        <v>8</v>
      </c>
      <c r="B19" s="36" t="s">
        <v>39</v>
      </c>
      <c r="C19" s="104" t="s">
        <v>39</v>
      </c>
      <c r="D19" s="105">
        <v>0.55000000000000004</v>
      </c>
      <c r="E19" s="106" t="s">
        <v>111</v>
      </c>
      <c r="F19" s="106">
        <v>2</v>
      </c>
      <c r="G19" s="106">
        <v>85</v>
      </c>
      <c r="H19" s="107">
        <v>100</v>
      </c>
      <c r="I19" s="1"/>
      <c r="J19" s="1"/>
      <c r="K19" s="1"/>
      <c r="L19" s="1"/>
      <c r="M19" s="1"/>
      <c r="N19" s="1"/>
    </row>
    <row r="20" spans="1:14" ht="15" x14ac:dyDescent="0.5">
      <c r="A20" s="1"/>
      <c r="B20" s="36"/>
      <c r="C20" s="104" t="s">
        <v>173</v>
      </c>
      <c r="D20" s="105">
        <v>0.8</v>
      </c>
      <c r="E20" s="106" t="s">
        <v>113</v>
      </c>
      <c r="F20" s="106">
        <v>3</v>
      </c>
      <c r="G20" s="106">
        <v>50</v>
      </c>
      <c r="H20" s="107">
        <v>95</v>
      </c>
      <c r="I20" s="1"/>
      <c r="J20" s="1"/>
      <c r="K20" s="1"/>
      <c r="L20" s="1"/>
      <c r="M20" s="1"/>
      <c r="N20" s="1"/>
    </row>
    <row r="21" spans="1:14" ht="15" x14ac:dyDescent="0.5">
      <c r="A21" s="1">
        <f>A19+1</f>
        <v>9</v>
      </c>
      <c r="B21" s="36" t="s">
        <v>41</v>
      </c>
      <c r="C21" s="104" t="s">
        <v>41</v>
      </c>
      <c r="D21" s="105">
        <v>0.45</v>
      </c>
      <c r="E21" s="106" t="s">
        <v>110</v>
      </c>
      <c r="F21" s="106">
        <v>1</v>
      </c>
      <c r="G21" s="106">
        <v>100</v>
      </c>
      <c r="H21" s="107">
        <v>100</v>
      </c>
      <c r="I21" s="132"/>
      <c r="J21" s="1"/>
      <c r="K21" s="46"/>
      <c r="L21" s="1"/>
      <c r="M21" s="1"/>
      <c r="N21" s="1"/>
    </row>
    <row r="22" spans="1:14" ht="15" x14ac:dyDescent="0.5">
      <c r="A22" s="1">
        <f t="shared" si="0"/>
        <v>10</v>
      </c>
      <c r="B22" s="49" t="s">
        <v>44</v>
      </c>
      <c r="C22" s="49" t="s">
        <v>44</v>
      </c>
      <c r="D22" s="105">
        <v>0.55000000000000004</v>
      </c>
      <c r="E22" s="106" t="s">
        <v>111</v>
      </c>
      <c r="F22" s="106">
        <v>2</v>
      </c>
      <c r="G22" s="106">
        <v>60</v>
      </c>
      <c r="H22" s="107">
        <v>100</v>
      </c>
      <c r="I22" s="1"/>
      <c r="J22" s="1"/>
      <c r="K22" s="1"/>
      <c r="L22" s="1"/>
      <c r="M22" s="1"/>
      <c r="N22" s="1"/>
    </row>
    <row r="23" spans="1:14" ht="15" x14ac:dyDescent="0.5">
      <c r="A23" s="1">
        <f t="shared" si="0"/>
        <v>11</v>
      </c>
      <c r="B23" s="46" t="s">
        <v>46</v>
      </c>
      <c r="C23" s="128" t="s">
        <v>46</v>
      </c>
      <c r="D23" s="129">
        <v>0.55000000000000004</v>
      </c>
      <c r="E23" s="106" t="s">
        <v>111</v>
      </c>
      <c r="F23" s="106">
        <v>2</v>
      </c>
      <c r="G23" s="106">
        <v>85</v>
      </c>
      <c r="H23" s="107">
        <v>100</v>
      </c>
      <c r="I23" s="1"/>
      <c r="J23" s="1"/>
      <c r="K23" s="1"/>
      <c r="L23" s="1"/>
      <c r="M23" s="1"/>
      <c r="N23" s="1"/>
    </row>
    <row r="24" spans="1:14" ht="15" x14ac:dyDescent="0.5">
      <c r="A24" s="1">
        <f t="shared" si="0"/>
        <v>12</v>
      </c>
      <c r="B24" s="36" t="s">
        <v>47</v>
      </c>
      <c r="C24" s="104" t="s">
        <v>47</v>
      </c>
      <c r="D24" s="105">
        <v>0.5</v>
      </c>
      <c r="E24" s="106" t="s">
        <v>109</v>
      </c>
      <c r="F24" s="106">
        <v>2</v>
      </c>
      <c r="G24" s="106">
        <v>90</v>
      </c>
      <c r="H24" s="107">
        <v>100</v>
      </c>
      <c r="I24" s="1"/>
      <c r="J24" s="1"/>
      <c r="K24" s="1"/>
      <c r="L24" s="1"/>
      <c r="M24" s="1"/>
      <c r="N24" s="1"/>
    </row>
    <row r="25" spans="1:14" ht="15" x14ac:dyDescent="0.5">
      <c r="A25" s="1">
        <f t="shared" si="0"/>
        <v>13</v>
      </c>
      <c r="B25" s="36" t="s">
        <v>49</v>
      </c>
      <c r="C25" s="104" t="s">
        <v>49</v>
      </c>
      <c r="D25" s="105">
        <v>0.6</v>
      </c>
      <c r="E25" s="106" t="s">
        <v>113</v>
      </c>
      <c r="F25" s="106">
        <v>3</v>
      </c>
      <c r="G25" s="106">
        <v>15</v>
      </c>
      <c r="H25" s="107">
        <v>85</v>
      </c>
      <c r="I25" s="1"/>
      <c r="J25" s="1"/>
      <c r="K25" s="1"/>
      <c r="L25" s="1"/>
      <c r="M25" s="1"/>
      <c r="N25" s="1"/>
    </row>
    <row r="26" spans="1:14" ht="15" x14ac:dyDescent="0.5">
      <c r="A26" s="1">
        <f t="shared" si="0"/>
        <v>14</v>
      </c>
      <c r="B26" s="36" t="s">
        <v>52</v>
      </c>
      <c r="C26" s="104" t="s">
        <v>52</v>
      </c>
      <c r="D26" s="105">
        <v>0.5</v>
      </c>
      <c r="E26" s="106" t="s">
        <v>111</v>
      </c>
      <c r="F26" s="106">
        <v>2</v>
      </c>
      <c r="G26" s="106">
        <v>60</v>
      </c>
      <c r="H26" s="107">
        <v>95</v>
      </c>
      <c r="I26" s="1"/>
      <c r="J26" s="1"/>
      <c r="K26" s="1"/>
      <c r="L26" s="1"/>
      <c r="M26" s="1"/>
      <c r="N26" s="1"/>
    </row>
    <row r="27" spans="1:14" ht="15" x14ac:dyDescent="0.5">
      <c r="A27" s="1">
        <f t="shared" si="0"/>
        <v>15</v>
      </c>
      <c r="B27" s="36" t="s">
        <v>54</v>
      </c>
      <c r="C27" s="133" t="s">
        <v>54</v>
      </c>
      <c r="D27" s="129" t="s">
        <v>112</v>
      </c>
      <c r="E27" s="106" t="s">
        <v>111</v>
      </c>
      <c r="F27" s="106">
        <v>2</v>
      </c>
      <c r="G27" s="106" t="s">
        <v>112</v>
      </c>
      <c r="H27" s="107" t="s">
        <v>112</v>
      </c>
      <c r="I27" s="1"/>
      <c r="J27" s="1"/>
      <c r="K27" s="1"/>
      <c r="L27" s="1"/>
      <c r="M27" s="1"/>
      <c r="N27" s="1"/>
    </row>
    <row r="28" spans="1:14" ht="16.5" customHeight="1" x14ac:dyDescent="0.5">
      <c r="A28" s="1">
        <f t="shared" si="0"/>
        <v>16</v>
      </c>
      <c r="B28" s="49" t="s">
        <v>56</v>
      </c>
      <c r="C28" s="109" t="s">
        <v>56</v>
      </c>
      <c r="D28" s="105">
        <v>0.55000000000000004</v>
      </c>
      <c r="E28" s="106" t="s">
        <v>109</v>
      </c>
      <c r="F28" s="106">
        <v>1</v>
      </c>
      <c r="G28" s="106">
        <v>95</v>
      </c>
      <c r="H28" s="107">
        <v>100</v>
      </c>
      <c r="I28" s="1"/>
      <c r="J28" s="1"/>
      <c r="K28" s="1"/>
      <c r="L28" s="1"/>
      <c r="M28" s="1"/>
      <c r="N28" s="1"/>
    </row>
    <row r="29" spans="1:14" ht="15" x14ac:dyDescent="0.5">
      <c r="A29" s="1">
        <f t="shared" si="0"/>
        <v>17</v>
      </c>
      <c r="B29" s="46" t="s">
        <v>58</v>
      </c>
      <c r="C29" s="108" t="s">
        <v>58</v>
      </c>
      <c r="D29" s="105">
        <v>0.65</v>
      </c>
      <c r="E29" s="106" t="s">
        <v>111</v>
      </c>
      <c r="F29" s="106">
        <v>2</v>
      </c>
      <c r="G29" s="106">
        <v>60</v>
      </c>
      <c r="H29" s="107">
        <v>95</v>
      </c>
      <c r="I29" s="1"/>
      <c r="J29" s="1"/>
      <c r="K29" s="1"/>
      <c r="L29" s="1"/>
      <c r="M29" s="1"/>
      <c r="N29" s="1"/>
    </row>
    <row r="30" spans="1:14" ht="15" x14ac:dyDescent="0.5">
      <c r="A30" s="1">
        <f t="shared" si="0"/>
        <v>18</v>
      </c>
      <c r="B30" s="46" t="s">
        <v>60</v>
      </c>
      <c r="C30" s="104" t="s">
        <v>60</v>
      </c>
      <c r="D30" s="105">
        <v>0.65</v>
      </c>
      <c r="E30" s="106" t="s">
        <v>111</v>
      </c>
      <c r="F30" s="106">
        <v>2</v>
      </c>
      <c r="G30" s="106">
        <v>40</v>
      </c>
      <c r="H30" s="107">
        <v>90</v>
      </c>
      <c r="I30" s="1"/>
      <c r="J30" s="1"/>
      <c r="K30" s="1"/>
      <c r="L30" s="1"/>
      <c r="M30" s="1"/>
      <c r="N30" s="1"/>
    </row>
    <row r="31" spans="1:14" ht="15" x14ac:dyDescent="0.5">
      <c r="A31" s="1"/>
      <c r="B31" s="46"/>
      <c r="C31" s="104" t="s">
        <v>174</v>
      </c>
      <c r="D31" s="105">
        <v>0.65</v>
      </c>
      <c r="E31" s="106" t="s">
        <v>111</v>
      </c>
      <c r="F31" s="106">
        <v>2</v>
      </c>
      <c r="G31" s="106">
        <v>30</v>
      </c>
      <c r="H31" s="107">
        <v>70</v>
      </c>
      <c r="I31" s="1"/>
      <c r="J31" s="1"/>
      <c r="K31" s="1"/>
      <c r="L31" s="1"/>
      <c r="M31" s="1"/>
      <c r="N31" s="1"/>
    </row>
    <row r="32" spans="1:14" ht="15" x14ac:dyDescent="0.5">
      <c r="A32" s="1">
        <f>A30+1</f>
        <v>19</v>
      </c>
      <c r="B32" s="46" t="s">
        <v>62</v>
      </c>
      <c r="C32" s="328" t="s">
        <v>175</v>
      </c>
      <c r="D32" s="105">
        <v>0.55000000000000004</v>
      </c>
      <c r="E32" s="106" t="s">
        <v>109</v>
      </c>
      <c r="F32" s="106">
        <v>2</v>
      </c>
      <c r="G32" s="106">
        <v>60</v>
      </c>
      <c r="H32" s="107">
        <v>100</v>
      </c>
      <c r="I32" s="1"/>
      <c r="J32" s="1"/>
      <c r="K32" s="1"/>
      <c r="L32" s="1"/>
      <c r="M32" s="1"/>
      <c r="N32" s="1"/>
    </row>
    <row r="33" spans="1:14" ht="15" x14ac:dyDescent="0.5">
      <c r="A33" s="1">
        <f t="shared" si="0"/>
        <v>20</v>
      </c>
      <c r="B33" s="36" t="s">
        <v>65</v>
      </c>
      <c r="C33" s="104" t="s">
        <v>65</v>
      </c>
      <c r="D33" s="105">
        <v>0.55000000000000004</v>
      </c>
      <c r="E33" s="106" t="s">
        <v>109</v>
      </c>
      <c r="F33" s="106">
        <v>2</v>
      </c>
      <c r="G33" s="106">
        <v>95</v>
      </c>
      <c r="H33" s="107">
        <v>95</v>
      </c>
      <c r="I33" s="1"/>
      <c r="J33" s="1"/>
      <c r="K33" s="1"/>
      <c r="L33" s="1"/>
      <c r="M33" s="1"/>
      <c r="N33" s="1"/>
    </row>
    <row r="34" spans="1:14" ht="15" x14ac:dyDescent="0.5">
      <c r="A34" s="1">
        <f t="shared" si="0"/>
        <v>21</v>
      </c>
      <c r="B34" s="36" t="s">
        <v>67</v>
      </c>
      <c r="C34" s="104" t="s">
        <v>67</v>
      </c>
      <c r="D34" s="105">
        <v>0.55000000000000004</v>
      </c>
      <c r="E34" s="106" t="s">
        <v>109</v>
      </c>
      <c r="F34" s="106">
        <v>1</v>
      </c>
      <c r="G34" s="106">
        <v>90</v>
      </c>
      <c r="H34" s="107">
        <v>85</v>
      </c>
      <c r="I34" s="1"/>
      <c r="J34" s="1"/>
      <c r="K34" s="1"/>
      <c r="L34" s="1"/>
      <c r="M34" s="1"/>
      <c r="N34" s="1"/>
    </row>
    <row r="35" spans="1:14" ht="15" x14ac:dyDescent="0.5">
      <c r="A35" s="1">
        <f t="shared" si="0"/>
        <v>22</v>
      </c>
      <c r="B35" s="36" t="s">
        <v>71</v>
      </c>
      <c r="C35" s="110" t="s">
        <v>71</v>
      </c>
      <c r="D35" s="105">
        <v>0.55000000000000004</v>
      </c>
      <c r="E35" s="106" t="s">
        <v>110</v>
      </c>
      <c r="F35" s="106">
        <v>1</v>
      </c>
      <c r="G35" s="106">
        <v>70</v>
      </c>
      <c r="H35" s="107">
        <v>100</v>
      </c>
      <c r="I35" s="1"/>
      <c r="J35" s="1"/>
      <c r="K35" s="46"/>
      <c r="L35" s="1"/>
      <c r="M35" s="1"/>
      <c r="N35" s="1"/>
    </row>
    <row r="36" spans="1:14" ht="15" x14ac:dyDescent="0.5">
      <c r="A36" s="1">
        <f t="shared" si="0"/>
        <v>23</v>
      </c>
      <c r="B36" s="36" t="s">
        <v>73</v>
      </c>
      <c r="C36" s="104" t="s">
        <v>73</v>
      </c>
      <c r="D36" s="105">
        <v>0.6</v>
      </c>
      <c r="E36" s="106" t="s">
        <v>111</v>
      </c>
      <c r="F36" s="106">
        <v>2</v>
      </c>
      <c r="G36" s="106">
        <v>85</v>
      </c>
      <c r="H36" s="107">
        <v>95</v>
      </c>
      <c r="I36" s="1"/>
      <c r="J36" s="1"/>
      <c r="K36" s="1"/>
      <c r="L36" s="1"/>
      <c r="M36" s="1"/>
      <c r="N36" s="1"/>
    </row>
    <row r="37" spans="1:14" ht="15" x14ac:dyDescent="0.5">
      <c r="A37" s="1">
        <f t="shared" si="0"/>
        <v>24</v>
      </c>
      <c r="B37" s="36" t="s">
        <v>95</v>
      </c>
      <c r="C37" s="109" t="s">
        <v>95</v>
      </c>
      <c r="D37" s="105">
        <v>0.8</v>
      </c>
      <c r="E37" s="106" t="s">
        <v>109</v>
      </c>
      <c r="F37" s="106">
        <v>2</v>
      </c>
      <c r="G37" s="106">
        <v>80</v>
      </c>
      <c r="H37" s="107">
        <v>95</v>
      </c>
      <c r="I37" s="1"/>
      <c r="J37" s="1"/>
      <c r="K37" s="1"/>
      <c r="L37" s="1"/>
      <c r="M37" s="1"/>
      <c r="N37" s="1"/>
    </row>
    <row r="38" spans="1:14" ht="15" x14ac:dyDescent="0.5">
      <c r="A38" s="1">
        <f t="shared" si="0"/>
        <v>25</v>
      </c>
      <c r="B38" s="46" t="s">
        <v>75</v>
      </c>
      <c r="C38" s="128" t="s">
        <v>75</v>
      </c>
      <c r="D38" s="129">
        <v>0.65</v>
      </c>
      <c r="E38" s="106" t="s">
        <v>109</v>
      </c>
      <c r="F38" s="106">
        <v>2</v>
      </c>
      <c r="G38" s="106">
        <v>65</v>
      </c>
      <c r="H38" s="107">
        <v>90</v>
      </c>
      <c r="I38" s="1"/>
      <c r="J38" s="1"/>
      <c r="K38" s="1"/>
      <c r="L38" s="1"/>
      <c r="M38" s="1"/>
      <c r="N38" s="1"/>
    </row>
    <row r="39" spans="1:14" ht="15" x14ac:dyDescent="0.5">
      <c r="A39" s="1">
        <f t="shared" si="0"/>
        <v>26</v>
      </c>
      <c r="B39" s="36" t="s">
        <v>77</v>
      </c>
      <c r="C39" s="104" t="s">
        <v>77</v>
      </c>
      <c r="D39" s="105">
        <v>0.55000000000000004</v>
      </c>
      <c r="E39" s="106" t="s">
        <v>110</v>
      </c>
      <c r="F39" s="106">
        <v>1</v>
      </c>
      <c r="G39" s="106">
        <v>95</v>
      </c>
      <c r="H39" s="107">
        <v>100</v>
      </c>
      <c r="I39" s="1"/>
      <c r="J39" s="1"/>
      <c r="K39" s="1"/>
      <c r="L39" s="1"/>
      <c r="M39" s="1"/>
      <c r="N39" s="1"/>
    </row>
    <row r="40" spans="1:14" ht="15" x14ac:dyDescent="0.5">
      <c r="A40" s="1">
        <f t="shared" si="0"/>
        <v>27</v>
      </c>
      <c r="B40" s="36" t="s">
        <v>79</v>
      </c>
      <c r="C40" s="104" t="s">
        <v>81</v>
      </c>
      <c r="D40" s="105">
        <v>0.6</v>
      </c>
      <c r="E40" s="106" t="s">
        <v>113</v>
      </c>
      <c r="F40" s="106">
        <v>3</v>
      </c>
      <c r="G40" s="106">
        <v>75</v>
      </c>
      <c r="H40" s="107">
        <v>85</v>
      </c>
      <c r="I40" s="1"/>
      <c r="J40" s="1"/>
      <c r="K40" s="1"/>
      <c r="L40" s="1"/>
      <c r="M40" s="1"/>
      <c r="N40" s="1"/>
    </row>
    <row r="41" spans="1:14" ht="15" x14ac:dyDescent="0.5">
      <c r="A41" s="1">
        <f t="shared" si="0"/>
        <v>28</v>
      </c>
      <c r="B41" s="36" t="s">
        <v>81</v>
      </c>
      <c r="C41" s="104" t="s">
        <v>79</v>
      </c>
      <c r="D41" s="105">
        <v>0.6</v>
      </c>
      <c r="E41" s="106" t="s">
        <v>111</v>
      </c>
      <c r="F41" s="106">
        <v>2</v>
      </c>
      <c r="G41" s="106">
        <v>85</v>
      </c>
      <c r="H41" s="107">
        <v>95</v>
      </c>
      <c r="I41" s="1"/>
      <c r="J41" s="1"/>
      <c r="K41" s="1"/>
      <c r="L41" s="1"/>
      <c r="M41" s="1"/>
      <c r="N41" s="1"/>
    </row>
    <row r="42" spans="1:14" ht="15" x14ac:dyDescent="0.5">
      <c r="A42" s="1">
        <f t="shared" si="0"/>
        <v>29</v>
      </c>
      <c r="B42" s="36" t="s">
        <v>83</v>
      </c>
      <c r="C42" s="111" t="s">
        <v>83</v>
      </c>
      <c r="D42" s="105">
        <v>0.7</v>
      </c>
      <c r="E42" s="106" t="s">
        <v>111</v>
      </c>
      <c r="F42" s="106">
        <v>2</v>
      </c>
      <c r="G42" s="106">
        <v>70</v>
      </c>
      <c r="H42" s="107">
        <v>95</v>
      </c>
      <c r="I42" s="1"/>
      <c r="J42" s="1"/>
      <c r="K42" s="1"/>
      <c r="L42" s="1"/>
      <c r="M42" s="1"/>
      <c r="N42" s="1"/>
    </row>
    <row r="43" spans="1:14" ht="15" x14ac:dyDescent="0.5">
      <c r="A43" s="1">
        <f t="shared" si="0"/>
        <v>30</v>
      </c>
      <c r="B43" s="49" t="s">
        <v>166</v>
      </c>
      <c r="C43" s="49" t="s">
        <v>166</v>
      </c>
      <c r="D43" s="105">
        <v>0.65</v>
      </c>
      <c r="E43" s="106" t="s">
        <v>168</v>
      </c>
      <c r="F43" s="106">
        <v>1</v>
      </c>
      <c r="G43" s="106">
        <v>70</v>
      </c>
      <c r="H43" s="107">
        <v>95</v>
      </c>
      <c r="I43" s="1"/>
      <c r="J43" s="1"/>
      <c r="K43" s="1"/>
      <c r="L43" s="1"/>
      <c r="M43" s="1"/>
      <c r="N43" s="1"/>
    </row>
    <row r="44" spans="1:14" ht="15" x14ac:dyDescent="0.5">
      <c r="A44" s="1">
        <f t="shared" si="0"/>
        <v>31</v>
      </c>
      <c r="B44" s="46" t="s">
        <v>96</v>
      </c>
      <c r="C44" s="108" t="s">
        <v>96</v>
      </c>
      <c r="D44" s="105">
        <v>0.75</v>
      </c>
      <c r="E44" s="106" t="s">
        <v>109</v>
      </c>
      <c r="F44" s="106">
        <v>2</v>
      </c>
      <c r="G44" s="106">
        <v>70</v>
      </c>
      <c r="H44" s="107">
        <v>95</v>
      </c>
      <c r="I44" s="1"/>
      <c r="J44" s="1"/>
      <c r="K44" s="1"/>
      <c r="L44" s="1"/>
      <c r="M44" s="1"/>
      <c r="N44" s="1"/>
    </row>
    <row r="45" spans="1:14" ht="15" x14ac:dyDescent="0.5">
      <c r="A45" s="1">
        <f t="shared" si="0"/>
        <v>32</v>
      </c>
      <c r="B45" s="36" t="s">
        <v>85</v>
      </c>
      <c r="C45" s="104" t="s">
        <v>85</v>
      </c>
      <c r="D45" s="105">
        <v>0.5</v>
      </c>
      <c r="E45" s="106" t="s">
        <v>109</v>
      </c>
      <c r="F45" s="106">
        <v>2</v>
      </c>
      <c r="G45" s="106">
        <v>85</v>
      </c>
      <c r="H45" s="107">
        <v>100</v>
      </c>
      <c r="I45" s="1"/>
      <c r="J45" s="1"/>
      <c r="K45" s="1"/>
      <c r="L45" s="1"/>
      <c r="M45" s="1"/>
      <c r="N45" s="1"/>
    </row>
    <row r="46" spans="1:14" ht="15" x14ac:dyDescent="0.5">
      <c r="A46" s="1">
        <f t="shared" si="0"/>
        <v>33</v>
      </c>
      <c r="B46" s="36" t="s">
        <v>87</v>
      </c>
      <c r="C46" s="36" t="s">
        <v>176</v>
      </c>
      <c r="D46" s="331">
        <v>0.5</v>
      </c>
      <c r="E46" s="332" t="s">
        <v>113</v>
      </c>
      <c r="F46" s="332">
        <v>2</v>
      </c>
      <c r="G46" s="332">
        <v>85</v>
      </c>
      <c r="H46" s="333">
        <v>95</v>
      </c>
      <c r="I46" s="1"/>
      <c r="J46" s="1"/>
      <c r="K46" s="1"/>
      <c r="L46" s="1"/>
      <c r="M46" s="1"/>
      <c r="N46" s="1"/>
    </row>
    <row r="47" spans="1:14" ht="15" x14ac:dyDescent="0.5">
      <c r="A47" s="1">
        <f t="shared" si="0"/>
        <v>34</v>
      </c>
      <c r="B47" s="36" t="s">
        <v>88</v>
      </c>
      <c r="C47" s="111" t="s">
        <v>88</v>
      </c>
      <c r="D47" s="105">
        <v>0.5</v>
      </c>
      <c r="E47" s="106" t="s">
        <v>110</v>
      </c>
      <c r="F47" s="106">
        <v>1</v>
      </c>
      <c r="G47" s="106">
        <v>90</v>
      </c>
      <c r="H47" s="107">
        <v>100</v>
      </c>
      <c r="I47" s="1"/>
      <c r="J47" s="1"/>
      <c r="K47" s="1"/>
      <c r="L47" s="1"/>
      <c r="M47" s="1"/>
      <c r="N47" s="1"/>
    </row>
    <row r="48" spans="1:14" ht="15.3" thickBot="1" x14ac:dyDescent="0.55000000000000004">
      <c r="A48" s="1">
        <f t="shared" si="0"/>
        <v>35</v>
      </c>
      <c r="B48" s="62" t="s">
        <v>90</v>
      </c>
      <c r="C48" s="112" t="s">
        <v>90</v>
      </c>
      <c r="D48" s="113">
        <v>0.5</v>
      </c>
      <c r="E48" s="114" t="s">
        <v>110</v>
      </c>
      <c r="F48" s="114">
        <v>1</v>
      </c>
      <c r="G48" s="114">
        <v>100</v>
      </c>
      <c r="H48" s="115">
        <v>100</v>
      </c>
      <c r="I48" s="1"/>
      <c r="J48" s="1"/>
      <c r="K48" s="1"/>
      <c r="L48" s="1"/>
      <c r="M48" s="1"/>
      <c r="N48" s="1"/>
    </row>
    <row r="49" spans="1:14" ht="15.3" thickBot="1" x14ac:dyDescent="0.55000000000000004">
      <c r="A49" s="1"/>
      <c r="B49" s="1"/>
      <c r="C49" s="116" t="s">
        <v>92</v>
      </c>
      <c r="D49" s="117">
        <f>AVERAGE(D12:D48)</f>
        <v>0.58750000000000013</v>
      </c>
      <c r="E49" s="118" t="s">
        <v>109</v>
      </c>
      <c r="F49" s="119">
        <f>AVERAGE(F12:F48)</f>
        <v>1.8378378378378379</v>
      </c>
      <c r="G49" s="120">
        <f>AVERAGE(G12:G48)</f>
        <v>74.428571428571431</v>
      </c>
      <c r="H49" s="121">
        <f>AVERAGE(H12:H48)</f>
        <v>94.583333333333329</v>
      </c>
      <c r="I49" s="1"/>
      <c r="J49" s="1"/>
      <c r="K49" s="1"/>
      <c r="L49" s="1"/>
      <c r="M49" s="1"/>
      <c r="N49" s="1"/>
    </row>
    <row r="50" spans="1:14" ht="18" customHeight="1" x14ac:dyDescent="0.55000000000000004">
      <c r="A50" s="1">
        <v>1</v>
      </c>
      <c r="B50" s="1"/>
      <c r="C50" s="122" t="s">
        <v>114</v>
      </c>
      <c r="D50" s="1"/>
      <c r="E50" s="1"/>
      <c r="F50" s="1"/>
      <c r="G50" s="1"/>
      <c r="H50" s="1"/>
      <c r="I50" s="127"/>
      <c r="J50" s="1"/>
      <c r="K50" s="26"/>
      <c r="L50" s="1"/>
      <c r="M50" s="1"/>
      <c r="N50" s="1"/>
    </row>
    <row r="51" spans="1:14" ht="15.3" x14ac:dyDescent="0.55000000000000004">
      <c r="A51" s="1">
        <f t="shared" ref="A51:A70" si="1">A50+1</f>
        <v>2</v>
      </c>
      <c r="B51" s="1"/>
      <c r="C51" s="94" t="s">
        <v>115</v>
      </c>
      <c r="D51" s="92"/>
      <c r="E51" s="92"/>
      <c r="F51" s="92"/>
      <c r="G51" s="92"/>
      <c r="H51" s="92"/>
      <c r="I51" s="130"/>
      <c r="J51" s="1"/>
      <c r="K51" s="36"/>
      <c r="L51" s="1"/>
      <c r="M51" s="1"/>
      <c r="N51" s="1"/>
    </row>
    <row r="52" spans="1:14" ht="15.3" thickBot="1" x14ac:dyDescent="0.55000000000000004">
      <c r="A52" s="1">
        <f t="shared" si="1"/>
        <v>3</v>
      </c>
      <c r="B52" s="1"/>
      <c r="C52" s="94" t="s">
        <v>116</v>
      </c>
      <c r="D52" s="123"/>
      <c r="E52" s="95"/>
      <c r="F52" s="95"/>
      <c r="G52" s="95"/>
      <c r="H52" s="95"/>
      <c r="I52" s="130"/>
      <c r="J52" s="1"/>
      <c r="K52" s="36"/>
      <c r="L52" s="1"/>
      <c r="M52" s="1"/>
      <c r="N52" s="1"/>
    </row>
    <row r="53" spans="1:14" ht="30.3" thickBot="1" x14ac:dyDescent="0.55000000000000004">
      <c r="A53" s="1">
        <f t="shared" si="1"/>
        <v>4</v>
      </c>
      <c r="B53" s="1"/>
      <c r="C53" s="124" t="s">
        <v>7</v>
      </c>
      <c r="D53" s="97" t="s">
        <v>104</v>
      </c>
      <c r="E53" s="97" t="s">
        <v>105</v>
      </c>
      <c r="F53" s="98" t="s">
        <v>106</v>
      </c>
      <c r="G53" s="98" t="s">
        <v>107</v>
      </c>
      <c r="H53" s="99" t="s">
        <v>108</v>
      </c>
      <c r="I53" s="130"/>
      <c r="J53" s="1"/>
      <c r="K53" s="36"/>
      <c r="L53" s="1"/>
      <c r="M53" s="1"/>
      <c r="N53" s="1"/>
    </row>
    <row r="54" spans="1:14" ht="15" x14ac:dyDescent="0.5">
      <c r="A54" s="1">
        <f t="shared" si="1"/>
        <v>5</v>
      </c>
      <c r="B54" s="1"/>
      <c r="C54" s="125" t="s">
        <v>20</v>
      </c>
      <c r="D54" s="126">
        <v>0.65</v>
      </c>
      <c r="E54" s="102" t="s">
        <v>109</v>
      </c>
      <c r="F54" s="102">
        <v>2</v>
      </c>
      <c r="G54" s="102">
        <v>85</v>
      </c>
      <c r="H54" s="103">
        <v>95</v>
      </c>
      <c r="I54" s="130"/>
      <c r="J54" s="1"/>
      <c r="K54" s="46"/>
      <c r="L54" s="1"/>
      <c r="M54" s="1"/>
      <c r="N54" s="1"/>
    </row>
    <row r="55" spans="1:14" ht="15" x14ac:dyDescent="0.5">
      <c r="A55" s="1">
        <f t="shared" si="1"/>
        <v>6</v>
      </c>
      <c r="B55" s="1"/>
      <c r="C55" s="128" t="s">
        <v>24</v>
      </c>
      <c r="D55" s="129">
        <v>0.6</v>
      </c>
      <c r="E55" s="106" t="s">
        <v>109</v>
      </c>
      <c r="F55" s="106">
        <v>2</v>
      </c>
      <c r="G55" s="106">
        <v>85</v>
      </c>
      <c r="H55" s="107">
        <v>95</v>
      </c>
      <c r="I55" s="130"/>
      <c r="J55" s="1"/>
      <c r="K55" s="46"/>
      <c r="L55" s="1"/>
      <c r="M55" s="1"/>
      <c r="N55" s="1"/>
    </row>
    <row r="56" spans="1:14" ht="15" x14ac:dyDescent="0.5">
      <c r="A56" s="1">
        <f t="shared" si="1"/>
        <v>7</v>
      </c>
      <c r="B56" s="1"/>
      <c r="C56" s="128" t="s">
        <v>27</v>
      </c>
      <c r="D56" s="129">
        <v>0.6</v>
      </c>
      <c r="E56" s="106" t="s">
        <v>109</v>
      </c>
      <c r="F56" s="106">
        <v>2</v>
      </c>
      <c r="G56" s="106">
        <v>80</v>
      </c>
      <c r="H56" s="107">
        <v>95</v>
      </c>
      <c r="I56" s="130"/>
      <c r="J56" s="1"/>
      <c r="K56" s="36"/>
      <c r="L56" s="1"/>
      <c r="M56" s="1"/>
      <c r="N56" s="1"/>
    </row>
    <row r="57" spans="1:14" ht="15" x14ac:dyDescent="0.5">
      <c r="A57" s="1">
        <f t="shared" si="1"/>
        <v>8</v>
      </c>
      <c r="B57" s="1"/>
      <c r="C57" s="128" t="s">
        <v>29</v>
      </c>
      <c r="D57" s="129">
        <v>0.55000000000000004</v>
      </c>
      <c r="E57" s="106" t="s">
        <v>110</v>
      </c>
      <c r="F57" s="106">
        <v>1</v>
      </c>
      <c r="G57" s="106">
        <v>85</v>
      </c>
      <c r="H57" s="107">
        <v>95</v>
      </c>
      <c r="I57" s="132"/>
      <c r="J57" s="1"/>
      <c r="K57" s="46"/>
      <c r="L57" s="1"/>
      <c r="M57" s="1"/>
      <c r="N57" s="1"/>
    </row>
    <row r="58" spans="1:14" ht="15" x14ac:dyDescent="0.5">
      <c r="A58" s="1">
        <f t="shared" si="1"/>
        <v>9</v>
      </c>
      <c r="B58" s="1"/>
      <c r="C58" s="128" t="s">
        <v>31</v>
      </c>
      <c r="D58" s="129">
        <v>0.4</v>
      </c>
      <c r="E58" s="106" t="s">
        <v>111</v>
      </c>
      <c r="F58" s="106">
        <v>2</v>
      </c>
      <c r="G58" s="106" t="s">
        <v>112</v>
      </c>
      <c r="H58" s="107">
        <v>95</v>
      </c>
      <c r="I58" s="1"/>
      <c r="J58" s="1"/>
      <c r="K58" s="36"/>
      <c r="L58" s="1"/>
      <c r="M58" s="1"/>
      <c r="N58" s="1"/>
    </row>
    <row r="59" spans="1:14" ht="15" x14ac:dyDescent="0.5">
      <c r="A59" s="1">
        <f t="shared" si="1"/>
        <v>10</v>
      </c>
      <c r="B59" s="1"/>
      <c r="C59" s="128" t="s">
        <v>37</v>
      </c>
      <c r="D59" s="129">
        <v>0.75</v>
      </c>
      <c r="E59" s="106" t="s">
        <v>109</v>
      </c>
      <c r="F59" s="106">
        <v>2</v>
      </c>
      <c r="G59" s="106">
        <v>55</v>
      </c>
      <c r="H59" s="107">
        <v>95</v>
      </c>
      <c r="I59" s="1"/>
      <c r="J59" s="1"/>
      <c r="K59" s="36"/>
      <c r="L59" s="1"/>
      <c r="M59" s="1"/>
      <c r="N59" s="1"/>
    </row>
    <row r="60" spans="1:14" ht="15" x14ac:dyDescent="0.5">
      <c r="A60" s="1">
        <f t="shared" si="1"/>
        <v>11</v>
      </c>
      <c r="B60" s="1"/>
      <c r="C60" s="128" t="s">
        <v>39</v>
      </c>
      <c r="D60" s="129">
        <v>0.55000000000000004</v>
      </c>
      <c r="E60" s="106" t="s">
        <v>111</v>
      </c>
      <c r="F60" s="106">
        <v>2</v>
      </c>
      <c r="G60" s="131">
        <v>90</v>
      </c>
      <c r="H60" s="107">
        <v>95</v>
      </c>
      <c r="I60" s="1"/>
      <c r="J60" s="1"/>
      <c r="K60" s="46"/>
      <c r="L60" s="1"/>
      <c r="M60" s="1"/>
      <c r="N60" s="1"/>
    </row>
    <row r="61" spans="1:14" ht="15" x14ac:dyDescent="0.5">
      <c r="A61" s="1">
        <f t="shared" si="1"/>
        <v>12</v>
      </c>
      <c r="B61" s="1"/>
      <c r="C61" s="128" t="s">
        <v>46</v>
      </c>
      <c r="D61" s="129">
        <v>0.55000000000000004</v>
      </c>
      <c r="E61" s="106" t="s">
        <v>111</v>
      </c>
      <c r="F61" s="106">
        <v>2</v>
      </c>
      <c r="G61" s="106">
        <v>85</v>
      </c>
      <c r="H61" s="107">
        <v>95</v>
      </c>
      <c r="I61" s="1"/>
      <c r="J61" s="1"/>
      <c r="K61" s="36"/>
      <c r="L61" s="1"/>
      <c r="M61" s="1"/>
      <c r="N61" s="1"/>
    </row>
    <row r="62" spans="1:14" ht="15" x14ac:dyDescent="0.5">
      <c r="A62" s="1">
        <f t="shared" si="1"/>
        <v>13</v>
      </c>
      <c r="B62" s="1"/>
      <c r="C62" s="128" t="s">
        <v>47</v>
      </c>
      <c r="D62" s="129">
        <v>0.45</v>
      </c>
      <c r="E62" s="106" t="s">
        <v>109</v>
      </c>
      <c r="F62" s="106">
        <v>2</v>
      </c>
      <c r="G62" s="106">
        <v>85</v>
      </c>
      <c r="H62" s="107">
        <v>95</v>
      </c>
      <c r="I62" s="1"/>
      <c r="J62" s="1"/>
      <c r="K62" s="36"/>
      <c r="L62" s="1"/>
      <c r="M62" s="1"/>
      <c r="N62" s="1"/>
    </row>
    <row r="63" spans="1:14" ht="15" x14ac:dyDescent="0.5">
      <c r="A63" s="1">
        <f t="shared" si="1"/>
        <v>14</v>
      </c>
      <c r="B63" s="1"/>
      <c r="C63" s="133" t="s">
        <v>54</v>
      </c>
      <c r="D63" s="129" t="s">
        <v>112</v>
      </c>
      <c r="E63" s="106" t="s">
        <v>111</v>
      </c>
      <c r="F63" s="106">
        <v>2</v>
      </c>
      <c r="G63" s="106" t="s">
        <v>112</v>
      </c>
      <c r="H63" s="107">
        <v>95</v>
      </c>
      <c r="I63" s="1"/>
      <c r="J63" s="1"/>
      <c r="K63" s="36"/>
      <c r="L63" s="1"/>
      <c r="M63" s="1"/>
      <c r="N63" s="1"/>
    </row>
    <row r="64" spans="1:14" ht="15" x14ac:dyDescent="0.5">
      <c r="A64" s="1">
        <f t="shared" si="1"/>
        <v>15</v>
      </c>
      <c r="B64" s="1"/>
      <c r="C64" s="104" t="s">
        <v>62</v>
      </c>
      <c r="D64" s="105">
        <v>0.55000000000000004</v>
      </c>
      <c r="E64" s="106" t="s">
        <v>109</v>
      </c>
      <c r="F64" s="106">
        <v>2</v>
      </c>
      <c r="G64" s="106">
        <v>60</v>
      </c>
      <c r="H64" s="107">
        <v>95</v>
      </c>
      <c r="I64" s="1"/>
      <c r="J64" s="1"/>
      <c r="K64" s="46"/>
      <c r="L64" s="1"/>
      <c r="M64" s="1"/>
      <c r="N64" s="1"/>
    </row>
    <row r="65" spans="1:14" ht="15" x14ac:dyDescent="0.5">
      <c r="A65" s="1">
        <f t="shared" si="1"/>
        <v>16</v>
      </c>
      <c r="B65" s="1"/>
      <c r="C65" s="134" t="s">
        <v>71</v>
      </c>
      <c r="D65" s="129">
        <v>0.6</v>
      </c>
      <c r="E65" s="106" t="s">
        <v>110</v>
      </c>
      <c r="F65" s="106">
        <v>1</v>
      </c>
      <c r="G65" s="106">
        <v>70</v>
      </c>
      <c r="H65" s="107">
        <v>95</v>
      </c>
      <c r="I65" s="1"/>
      <c r="J65" s="1"/>
      <c r="K65" s="36"/>
      <c r="L65" s="1"/>
      <c r="M65" s="1"/>
      <c r="N65" s="1"/>
    </row>
    <row r="66" spans="1:14" ht="15" x14ac:dyDescent="0.5">
      <c r="A66" s="1">
        <f t="shared" si="1"/>
        <v>17</v>
      </c>
      <c r="B66" s="1"/>
      <c r="C66" s="104" t="s">
        <v>73</v>
      </c>
      <c r="D66" s="105">
        <v>0.6</v>
      </c>
      <c r="E66" s="106" t="s">
        <v>111</v>
      </c>
      <c r="F66" s="106">
        <v>2</v>
      </c>
      <c r="G66" s="106">
        <v>85</v>
      </c>
      <c r="H66" s="107">
        <v>95</v>
      </c>
      <c r="I66" s="1"/>
      <c r="J66" s="1"/>
      <c r="K66" s="36"/>
      <c r="L66" s="1"/>
      <c r="M66" s="1"/>
      <c r="N66" s="1"/>
    </row>
    <row r="67" spans="1:14" ht="15" x14ac:dyDescent="0.5">
      <c r="A67" s="1">
        <f t="shared" si="1"/>
        <v>18</v>
      </c>
      <c r="B67" s="1"/>
      <c r="C67" s="135" t="s">
        <v>95</v>
      </c>
      <c r="D67" s="129">
        <v>0.8</v>
      </c>
      <c r="E67" s="106" t="s">
        <v>109</v>
      </c>
      <c r="F67" s="106">
        <v>2</v>
      </c>
      <c r="G67" s="106">
        <v>80</v>
      </c>
      <c r="H67" s="107">
        <v>95</v>
      </c>
      <c r="I67" s="1"/>
      <c r="J67" s="1"/>
      <c r="K67" s="36"/>
      <c r="L67" s="1"/>
      <c r="M67" s="1"/>
      <c r="N67" s="1"/>
    </row>
    <row r="68" spans="1:14" ht="15" x14ac:dyDescent="0.5">
      <c r="A68" s="1">
        <f t="shared" si="1"/>
        <v>19</v>
      </c>
      <c r="B68" s="1"/>
      <c r="C68" s="128" t="s">
        <v>75</v>
      </c>
      <c r="D68" s="129">
        <v>0.7</v>
      </c>
      <c r="E68" s="106" t="s">
        <v>109</v>
      </c>
      <c r="F68" s="106">
        <v>2</v>
      </c>
      <c r="G68" s="106">
        <v>60</v>
      </c>
      <c r="H68" s="107">
        <v>95</v>
      </c>
      <c r="I68" s="1"/>
      <c r="J68" s="1"/>
      <c r="K68" s="36"/>
      <c r="L68" s="1"/>
      <c r="M68" s="1"/>
      <c r="N68" s="1"/>
    </row>
    <row r="69" spans="1:14" ht="15" x14ac:dyDescent="0.5">
      <c r="A69" s="1">
        <f t="shared" si="1"/>
        <v>20</v>
      </c>
      <c r="B69" s="1"/>
      <c r="C69" s="104" t="s">
        <v>77</v>
      </c>
      <c r="D69" s="105">
        <v>0.55000000000000004</v>
      </c>
      <c r="E69" s="106" t="s">
        <v>110</v>
      </c>
      <c r="F69" s="106">
        <v>1</v>
      </c>
      <c r="G69" s="106">
        <v>95</v>
      </c>
      <c r="H69" s="107">
        <v>95</v>
      </c>
      <c r="I69" s="1"/>
      <c r="J69" s="1"/>
      <c r="K69" s="36"/>
      <c r="L69" s="1"/>
      <c r="M69" s="1"/>
      <c r="N69" s="1"/>
    </row>
    <row r="70" spans="1:14" ht="15.3" thickBot="1" x14ac:dyDescent="0.55000000000000004">
      <c r="A70" s="1">
        <f t="shared" si="1"/>
        <v>21</v>
      </c>
      <c r="B70" s="1"/>
      <c r="C70" s="104" t="s">
        <v>81</v>
      </c>
      <c r="D70" s="105">
        <v>0.6</v>
      </c>
      <c r="E70" s="106" t="s">
        <v>113</v>
      </c>
      <c r="F70" s="106">
        <v>3</v>
      </c>
      <c r="G70" s="106">
        <v>75</v>
      </c>
      <c r="H70" s="107">
        <v>95</v>
      </c>
      <c r="I70" s="1"/>
      <c r="J70" s="1"/>
      <c r="K70" s="62"/>
      <c r="L70" s="1"/>
      <c r="M70" s="1"/>
      <c r="N70" s="1"/>
    </row>
    <row r="71" spans="1:14" ht="15" x14ac:dyDescent="0.5">
      <c r="A71" s="1"/>
      <c r="B71" s="1"/>
      <c r="C71" s="104" t="s">
        <v>79</v>
      </c>
      <c r="D71" s="105">
        <v>0.6</v>
      </c>
      <c r="E71" s="106" t="s">
        <v>111</v>
      </c>
      <c r="F71" s="106">
        <v>2</v>
      </c>
      <c r="G71" s="106">
        <v>85</v>
      </c>
      <c r="H71" s="107">
        <v>95</v>
      </c>
      <c r="I71" s="1"/>
      <c r="J71" s="1"/>
      <c r="K71" s="1"/>
      <c r="L71" s="1"/>
      <c r="M71" s="1"/>
      <c r="N71" s="1"/>
    </row>
    <row r="72" spans="1:14" ht="15" x14ac:dyDescent="0.5">
      <c r="A72" s="1"/>
      <c r="B72" s="1"/>
      <c r="C72" s="128" t="s">
        <v>85</v>
      </c>
      <c r="D72" s="129">
        <v>0.5</v>
      </c>
      <c r="E72" s="106" t="s">
        <v>109</v>
      </c>
      <c r="F72" s="106">
        <v>2</v>
      </c>
      <c r="G72" s="106">
        <v>90</v>
      </c>
      <c r="H72" s="107">
        <v>95</v>
      </c>
      <c r="I72" s="1"/>
      <c r="J72" s="1"/>
      <c r="K72" s="1"/>
      <c r="L72" s="1"/>
      <c r="M72" s="1"/>
      <c r="N72" s="1"/>
    </row>
    <row r="73" spans="1:14" ht="15" x14ac:dyDescent="0.5">
      <c r="A73" s="1"/>
      <c r="B73" s="1"/>
      <c r="C73" s="134" t="s">
        <v>88</v>
      </c>
      <c r="D73" s="129">
        <v>0.5</v>
      </c>
      <c r="E73" s="106" t="s">
        <v>110</v>
      </c>
      <c r="F73" s="106">
        <v>1</v>
      </c>
      <c r="G73" s="106">
        <v>90</v>
      </c>
      <c r="H73" s="107">
        <v>95</v>
      </c>
      <c r="I73" s="1"/>
      <c r="J73" s="1"/>
      <c r="K73" s="1"/>
      <c r="L73" s="1"/>
      <c r="M73" s="1"/>
      <c r="N73" s="1"/>
    </row>
    <row r="74" spans="1:14" ht="15.3" thickBot="1" x14ac:dyDescent="0.55000000000000004">
      <c r="A74" s="1"/>
      <c r="B74" s="1"/>
      <c r="C74" s="136" t="s">
        <v>90</v>
      </c>
      <c r="D74" s="137">
        <v>0.5</v>
      </c>
      <c r="E74" s="114" t="s">
        <v>110</v>
      </c>
      <c r="F74" s="114">
        <v>1</v>
      </c>
      <c r="G74" s="114">
        <v>100</v>
      </c>
      <c r="H74" s="107">
        <v>95</v>
      </c>
      <c r="I74" s="1"/>
      <c r="J74" s="1"/>
      <c r="K74" s="1"/>
      <c r="L74" s="1"/>
      <c r="M74" s="1"/>
      <c r="N74" s="1"/>
    </row>
    <row r="75" spans="1:14" ht="15.3" thickBot="1" x14ac:dyDescent="0.55000000000000004">
      <c r="A75" s="1"/>
      <c r="B75" s="1"/>
      <c r="C75" s="138" t="s">
        <v>92</v>
      </c>
      <c r="D75" s="117">
        <f>AVERAGE(D54:D74)</f>
        <v>0.57999999999999996</v>
      </c>
      <c r="E75" s="118" t="s">
        <v>109</v>
      </c>
      <c r="F75" s="119">
        <f>AVERAGE(F54:F74)</f>
        <v>1.8095238095238095</v>
      </c>
      <c r="G75" s="120">
        <f>AVERAGE(G54:G74)</f>
        <v>81.05263157894737</v>
      </c>
      <c r="H75" s="107">
        <v>95</v>
      </c>
      <c r="I75" s="1"/>
      <c r="J75" s="1"/>
      <c r="K75" s="1"/>
      <c r="L75" s="1"/>
      <c r="M75" s="1"/>
      <c r="N75" s="1"/>
    </row>
    <row r="76" spans="1:14" ht="15.3" x14ac:dyDescent="0.55000000000000004">
      <c r="A76" s="1"/>
      <c r="B76" s="1"/>
      <c r="C76" s="122" t="s">
        <v>114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</sheetData>
  <pageMargins left="1.44" right="0.79" top="0.71" bottom="0.3" header="0.64" footer="0.3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05EE-436B-46DC-B3D1-2200AF48A5D6}">
  <dimension ref="A1:F54"/>
  <sheetViews>
    <sheetView topLeftCell="A18" workbookViewId="0">
      <selection activeCell="B35" sqref="B35"/>
    </sheetView>
  </sheetViews>
  <sheetFormatPr defaultRowHeight="12.3" x14ac:dyDescent="0.4"/>
  <cols>
    <col min="2" max="2" width="51.77734375" customWidth="1"/>
  </cols>
  <sheetData>
    <row r="1" spans="1:6" ht="15" x14ac:dyDescent="0.5">
      <c r="B1" s="88"/>
      <c r="C1" s="259"/>
      <c r="D1" s="260"/>
      <c r="E1" s="260"/>
      <c r="F1" s="261" t="s">
        <v>0</v>
      </c>
    </row>
    <row r="2" spans="1:6" ht="15" x14ac:dyDescent="0.5">
      <c r="B2" s="88"/>
      <c r="C2" s="259"/>
      <c r="D2" s="260"/>
      <c r="E2" s="260"/>
      <c r="F2" s="262" t="s">
        <v>117</v>
      </c>
    </row>
    <row r="3" spans="1:6" ht="15" x14ac:dyDescent="0.5">
      <c r="B3" s="88"/>
      <c r="C3" s="259"/>
      <c r="D3" s="260"/>
      <c r="E3" s="260"/>
      <c r="F3" s="263" t="s">
        <v>118</v>
      </c>
    </row>
    <row r="4" spans="1:6" ht="15" x14ac:dyDescent="0.5">
      <c r="B4" s="88"/>
      <c r="C4" s="259"/>
      <c r="D4" s="260"/>
      <c r="E4" s="260"/>
      <c r="F4" s="264" t="s">
        <v>152</v>
      </c>
    </row>
    <row r="5" spans="1:6" x14ac:dyDescent="0.4">
      <c r="B5" s="88"/>
      <c r="C5" s="259"/>
      <c r="D5" s="260"/>
      <c r="E5" s="260"/>
      <c r="F5" s="260"/>
    </row>
    <row r="6" spans="1:6" ht="15" x14ac:dyDescent="0.5">
      <c r="B6" s="8" t="s">
        <v>117</v>
      </c>
      <c r="C6" s="8"/>
      <c r="D6" s="265"/>
      <c r="E6" s="265"/>
      <c r="F6" s="265"/>
    </row>
    <row r="7" spans="1:6" ht="15" x14ac:dyDescent="0.5">
      <c r="B7" s="8"/>
      <c r="C7" s="8"/>
      <c r="D7" s="265"/>
      <c r="E7" s="265"/>
      <c r="F7" s="265"/>
    </row>
    <row r="8" spans="1:6" ht="15" x14ac:dyDescent="0.5">
      <c r="B8" s="13" t="s">
        <v>153</v>
      </c>
      <c r="C8" s="13"/>
      <c r="D8" s="266"/>
      <c r="E8" s="266"/>
      <c r="F8" s="266"/>
    </row>
    <row r="9" spans="1:6" ht="15" x14ac:dyDescent="0.5">
      <c r="B9" s="17" t="s">
        <v>154</v>
      </c>
      <c r="C9" s="17"/>
      <c r="D9" s="267"/>
      <c r="E9" s="267"/>
      <c r="F9" s="267"/>
    </row>
    <row r="10" spans="1:6" ht="15" x14ac:dyDescent="0.5">
      <c r="B10" s="17"/>
      <c r="C10" s="17"/>
      <c r="D10" s="267"/>
      <c r="E10" s="267"/>
      <c r="F10" s="267"/>
    </row>
    <row r="11" spans="1:6" ht="15" x14ac:dyDescent="0.5">
      <c r="B11" s="17" t="s">
        <v>103</v>
      </c>
      <c r="C11" s="17"/>
      <c r="D11" s="266"/>
      <c r="E11" s="266"/>
      <c r="F11" s="266"/>
    </row>
    <row r="12" spans="1:6" ht="15.3" thickBot="1" x14ac:dyDescent="0.55000000000000004">
      <c r="B12" s="17" t="s">
        <v>6</v>
      </c>
      <c r="C12" s="17"/>
      <c r="D12" s="266"/>
      <c r="E12" s="266"/>
      <c r="F12" s="266"/>
    </row>
    <row r="13" spans="1:6" ht="15" x14ac:dyDescent="0.5">
      <c r="B13" s="88"/>
      <c r="C13" s="268"/>
      <c r="D13" s="269" t="s">
        <v>155</v>
      </c>
      <c r="E13" s="270" t="s">
        <v>155</v>
      </c>
      <c r="F13" s="269" t="s">
        <v>155</v>
      </c>
    </row>
    <row r="14" spans="1:6" ht="15" x14ac:dyDescent="0.5">
      <c r="B14" s="88"/>
      <c r="C14" s="271" t="s">
        <v>156</v>
      </c>
      <c r="D14" s="272" t="s">
        <v>157</v>
      </c>
      <c r="E14" s="273" t="s">
        <v>157</v>
      </c>
      <c r="F14" s="272" t="s">
        <v>157</v>
      </c>
    </row>
    <row r="15" spans="1:6" ht="15.3" thickBot="1" x14ac:dyDescent="0.55000000000000004">
      <c r="B15" s="274" t="s">
        <v>7</v>
      </c>
      <c r="C15" s="271" t="s">
        <v>155</v>
      </c>
      <c r="D15" s="272" t="s">
        <v>158</v>
      </c>
      <c r="E15" s="273" t="s">
        <v>159</v>
      </c>
      <c r="F15" s="272" t="s">
        <v>160</v>
      </c>
    </row>
    <row r="16" spans="1:6" ht="15" x14ac:dyDescent="0.5">
      <c r="A16" s="100" t="s">
        <v>20</v>
      </c>
      <c r="B16" s="275" t="s">
        <v>20</v>
      </c>
      <c r="C16" s="276">
        <v>2.35</v>
      </c>
      <c r="D16" s="277">
        <v>2.7458082607933636E-2</v>
      </c>
      <c r="E16" s="277">
        <v>2.7924404741471513E-2</v>
      </c>
      <c r="F16" s="278">
        <v>2.8827792445346469E-2</v>
      </c>
    </row>
    <row r="17" spans="1:6" ht="15" x14ac:dyDescent="0.5">
      <c r="A17" s="104" t="s">
        <v>24</v>
      </c>
      <c r="B17" s="171" t="s">
        <v>24</v>
      </c>
      <c r="C17" s="279">
        <v>1.42</v>
      </c>
      <c r="D17" s="280">
        <v>2.791959680432032E-2</v>
      </c>
      <c r="E17" s="280">
        <v>2.8790332936095835E-2</v>
      </c>
      <c r="F17" s="281">
        <v>3.0165663308238583E-2</v>
      </c>
    </row>
    <row r="18" spans="1:6" ht="15" x14ac:dyDescent="0.5">
      <c r="A18" s="104" t="s">
        <v>27</v>
      </c>
      <c r="B18" s="171" t="s">
        <v>27</v>
      </c>
      <c r="C18" s="279">
        <v>1.9</v>
      </c>
      <c r="D18" s="280">
        <v>2.4942784752519438E-2</v>
      </c>
      <c r="E18" s="280">
        <v>2.521837490432503E-2</v>
      </c>
      <c r="F18" s="281">
        <v>2.6222992043392155E-2</v>
      </c>
    </row>
    <row r="19" spans="1:6" ht="15" x14ac:dyDescent="0.5">
      <c r="A19" s="104" t="s">
        <v>29</v>
      </c>
      <c r="B19" s="171" t="s">
        <v>29</v>
      </c>
      <c r="C19" s="279">
        <v>2.68</v>
      </c>
      <c r="D19" s="280">
        <v>2.9848862290566047E-2</v>
      </c>
      <c r="E19" s="280">
        <v>3.0274009913106564E-2</v>
      </c>
      <c r="F19" s="281">
        <v>3.1843896256493864E-2</v>
      </c>
    </row>
    <row r="20" spans="1:6" ht="15" x14ac:dyDescent="0.5">
      <c r="A20" s="108" t="s">
        <v>31</v>
      </c>
      <c r="B20" s="108" t="s">
        <v>31</v>
      </c>
      <c r="C20" s="279">
        <v>1.76</v>
      </c>
      <c r="D20" s="280">
        <v>3.5556992201705134E-2</v>
      </c>
      <c r="E20" s="280">
        <v>3.5012488671780029E-2</v>
      </c>
      <c r="F20" s="281">
        <v>3.5190107669732823E-2</v>
      </c>
    </row>
    <row r="21" spans="1:6" ht="15" x14ac:dyDescent="0.5">
      <c r="A21" s="49" t="s">
        <v>33</v>
      </c>
      <c r="B21" s="173" t="s">
        <v>161</v>
      </c>
      <c r="C21" s="279">
        <v>1.55</v>
      </c>
      <c r="D21" s="280">
        <v>2.791959680432032E-2</v>
      </c>
      <c r="E21" s="280">
        <v>2.8790332936095835E-2</v>
      </c>
      <c r="F21" s="281">
        <v>3.0165663308238583E-2</v>
      </c>
    </row>
    <row r="22" spans="1:6" ht="15" x14ac:dyDescent="0.5">
      <c r="A22" s="128" t="s">
        <v>37</v>
      </c>
      <c r="B22" s="167" t="s">
        <v>37</v>
      </c>
      <c r="C22" s="279">
        <v>2.02</v>
      </c>
      <c r="D22" s="280">
        <v>2.5932233852263301E-2</v>
      </c>
      <c r="E22" s="280">
        <v>2.6099165343524175E-2</v>
      </c>
      <c r="F22" s="281">
        <v>2.7628738447182822E-2</v>
      </c>
    </row>
    <row r="23" spans="1:6" ht="15" x14ac:dyDescent="0.5">
      <c r="A23" s="104"/>
      <c r="B23" s="104" t="s">
        <v>173</v>
      </c>
      <c r="C23" s="279"/>
      <c r="D23" s="280"/>
      <c r="E23" s="280"/>
      <c r="F23" s="281"/>
    </row>
    <row r="24" spans="1:6" ht="15" x14ac:dyDescent="0.5">
      <c r="A24" s="104" t="s">
        <v>39</v>
      </c>
      <c r="B24" s="171" t="s">
        <v>41</v>
      </c>
      <c r="C24" s="279">
        <v>2.96</v>
      </c>
      <c r="D24" s="280">
        <v>3.4046729903610927E-2</v>
      </c>
      <c r="E24" s="280">
        <v>3.3961961073779301E-2</v>
      </c>
      <c r="F24" s="281">
        <v>3.5327231075763244E-2</v>
      </c>
    </row>
    <row r="25" spans="1:6" ht="15" x14ac:dyDescent="0.5">
      <c r="A25" s="104" t="s">
        <v>41</v>
      </c>
      <c r="B25" s="173" t="s">
        <v>39</v>
      </c>
      <c r="C25" s="279">
        <v>1.53</v>
      </c>
      <c r="D25" s="280">
        <v>2.5536886613997993E-2</v>
      </c>
      <c r="E25" s="280">
        <v>2.634746121068211E-2</v>
      </c>
      <c r="F25" s="281">
        <v>2.7617937820529549E-2</v>
      </c>
    </row>
    <row r="26" spans="1:6" ht="15" x14ac:dyDescent="0.5">
      <c r="A26" s="49" t="s">
        <v>44</v>
      </c>
      <c r="B26" s="173" t="s">
        <v>44</v>
      </c>
      <c r="C26" s="279">
        <v>3.67</v>
      </c>
      <c r="D26" s="280">
        <v>4.8375616228898827E-2</v>
      </c>
      <c r="E26" s="280">
        <v>4.8072794698748166E-2</v>
      </c>
      <c r="F26" s="281">
        <v>4.8964198913537323E-2</v>
      </c>
    </row>
    <row r="27" spans="1:6" ht="15" x14ac:dyDescent="0.5">
      <c r="A27" s="128" t="s">
        <v>46</v>
      </c>
      <c r="B27" s="167" t="s">
        <v>46</v>
      </c>
      <c r="C27" s="279">
        <v>3.78</v>
      </c>
      <c r="D27" s="280">
        <v>2.9337196667873957E-2</v>
      </c>
      <c r="E27" s="280">
        <v>2.9482394192262985E-2</v>
      </c>
      <c r="F27" s="281">
        <v>3.0608444043769528E-2</v>
      </c>
    </row>
    <row r="28" spans="1:6" ht="15" x14ac:dyDescent="0.5">
      <c r="A28" s="104" t="s">
        <v>47</v>
      </c>
      <c r="B28" s="171" t="s">
        <v>47</v>
      </c>
      <c r="C28" s="279">
        <v>3.78</v>
      </c>
      <c r="D28" s="280">
        <v>4.2401558462924822E-2</v>
      </c>
      <c r="E28" s="280">
        <v>4.2686943592253127E-2</v>
      </c>
      <c r="F28" s="281">
        <v>4.2772814996888224E-2</v>
      </c>
    </row>
    <row r="29" spans="1:6" ht="15" x14ac:dyDescent="0.5">
      <c r="A29" s="104" t="s">
        <v>49</v>
      </c>
      <c r="B29" s="104" t="s">
        <v>49</v>
      </c>
      <c r="C29" s="279"/>
      <c r="D29" s="280"/>
      <c r="E29" s="280"/>
      <c r="F29" s="281"/>
    </row>
    <row r="30" spans="1:6" ht="15" x14ac:dyDescent="0.5">
      <c r="A30" s="104" t="s">
        <v>52</v>
      </c>
      <c r="B30" s="104" t="s">
        <v>52</v>
      </c>
      <c r="C30" s="279"/>
      <c r="D30" s="280"/>
      <c r="E30" s="280"/>
      <c r="F30" s="281"/>
    </row>
    <row r="31" spans="1:6" ht="15" x14ac:dyDescent="0.5">
      <c r="A31" s="133" t="s">
        <v>54</v>
      </c>
      <c r="B31" s="173" t="s">
        <v>135</v>
      </c>
      <c r="C31" s="279"/>
      <c r="D31" s="280"/>
      <c r="E31" s="280"/>
      <c r="F31" s="281"/>
    </row>
    <row r="32" spans="1:6" ht="15" x14ac:dyDescent="0.5">
      <c r="A32" s="109" t="s">
        <v>56</v>
      </c>
      <c r="B32" s="167" t="s">
        <v>56</v>
      </c>
      <c r="C32" s="279">
        <v>2.14</v>
      </c>
      <c r="D32" s="280">
        <v>2.7477230706019314E-2</v>
      </c>
      <c r="E32" s="280">
        <v>2.8217795671513207E-2</v>
      </c>
      <c r="F32" s="281">
        <v>2.9592276508019176E-2</v>
      </c>
    </row>
    <row r="33" spans="1:6" ht="15" x14ac:dyDescent="0.5">
      <c r="A33" s="108" t="s">
        <v>58</v>
      </c>
      <c r="B33" s="108" t="s">
        <v>58</v>
      </c>
      <c r="C33" s="279"/>
      <c r="D33" s="280"/>
      <c r="E33" s="280"/>
      <c r="F33" s="281"/>
    </row>
    <row r="34" spans="1:6" ht="15" x14ac:dyDescent="0.5">
      <c r="A34" s="104" t="s">
        <v>60</v>
      </c>
      <c r="B34" s="171" t="s">
        <v>162</v>
      </c>
      <c r="C34" s="279">
        <v>1.52</v>
      </c>
      <c r="D34" s="280">
        <v>3.4285456500327077E-2</v>
      </c>
      <c r="E34" s="280">
        <v>3.5146224221606209E-2</v>
      </c>
      <c r="F34" s="281">
        <v>3.6671818056313234E-2</v>
      </c>
    </row>
    <row r="35" spans="1:6" ht="15" x14ac:dyDescent="0.5">
      <c r="A35" s="104" t="s">
        <v>62</v>
      </c>
      <c r="B35" s="171" t="s">
        <v>175</v>
      </c>
      <c r="C35" s="279">
        <v>1.28</v>
      </c>
      <c r="D35" s="280">
        <v>2.8836622510588449E-2</v>
      </c>
      <c r="E35" s="280">
        <v>2.9571824622651212E-2</v>
      </c>
      <c r="F35" s="281">
        <v>3.1342717103410578E-2</v>
      </c>
    </row>
    <row r="36" spans="1:6" ht="15" x14ac:dyDescent="0.5">
      <c r="A36" s="104" t="s">
        <v>65</v>
      </c>
      <c r="B36" s="171" t="s">
        <v>65</v>
      </c>
      <c r="C36" s="279">
        <v>2.52</v>
      </c>
      <c r="D36" s="280">
        <v>2.4007773945849142E-2</v>
      </c>
      <c r="E36" s="280">
        <v>2.4414425179152148E-2</v>
      </c>
      <c r="F36" s="281">
        <v>2.5189098717832665E-2</v>
      </c>
    </row>
    <row r="37" spans="1:6" ht="15" x14ac:dyDescent="0.5">
      <c r="A37" s="104" t="s">
        <v>67</v>
      </c>
      <c r="B37" s="167" t="s">
        <v>67</v>
      </c>
      <c r="C37" s="279">
        <v>1.41</v>
      </c>
      <c r="D37" s="280">
        <v>1.894338034098085E-2</v>
      </c>
      <c r="E37" s="280">
        <v>1.9686734259338975E-2</v>
      </c>
      <c r="F37" s="281">
        <v>2.0775240628119512E-2</v>
      </c>
    </row>
    <row r="38" spans="1:6" ht="15" x14ac:dyDescent="0.5">
      <c r="A38" s="110" t="s">
        <v>71</v>
      </c>
      <c r="B38" s="171" t="s">
        <v>163</v>
      </c>
      <c r="C38" s="279">
        <v>5</v>
      </c>
      <c r="D38" s="280">
        <v>2.3322200869451647E-2</v>
      </c>
      <c r="E38" s="280">
        <v>2.4299774984083651E-2</v>
      </c>
      <c r="F38" s="281">
        <v>2.5715747838234212E-2</v>
      </c>
    </row>
    <row r="39" spans="1:6" ht="15" x14ac:dyDescent="0.5">
      <c r="A39" s="104" t="s">
        <v>73</v>
      </c>
      <c r="B39" s="171" t="s">
        <v>73</v>
      </c>
      <c r="C39" s="279">
        <v>2.2999999999999998</v>
      </c>
      <c r="D39" s="280">
        <v>3.2610236778675729E-2</v>
      </c>
      <c r="E39" s="280">
        <v>3.2190743372905659E-2</v>
      </c>
      <c r="F39" s="281">
        <v>3.3532231845414789E-2</v>
      </c>
    </row>
    <row r="40" spans="1:6" ht="15" x14ac:dyDescent="0.5">
      <c r="A40" s="109" t="s">
        <v>95</v>
      </c>
      <c r="B40" s="167" t="s">
        <v>95</v>
      </c>
      <c r="C40" s="279"/>
      <c r="D40" s="280"/>
      <c r="E40" s="280"/>
      <c r="F40" s="281"/>
    </row>
    <row r="41" spans="1:6" ht="15" x14ac:dyDescent="0.5">
      <c r="A41" s="128" t="s">
        <v>75</v>
      </c>
      <c r="B41" s="167" t="s">
        <v>75</v>
      </c>
      <c r="C41" s="279">
        <v>1.4</v>
      </c>
      <c r="D41" s="280">
        <v>2.7073368829528013E-2</v>
      </c>
      <c r="E41" s="280">
        <v>2.7127051483268425E-2</v>
      </c>
      <c r="F41" s="281">
        <v>2.7755443701606972E-2</v>
      </c>
    </row>
    <row r="42" spans="1:6" ht="15" x14ac:dyDescent="0.5">
      <c r="A42" s="104" t="s">
        <v>77</v>
      </c>
      <c r="B42" s="171" t="s">
        <v>77</v>
      </c>
      <c r="C42" s="279">
        <v>2.95</v>
      </c>
      <c r="D42" s="280">
        <v>3.1645682777954577E-2</v>
      </c>
      <c r="E42" s="280">
        <v>3.1152721081650635E-2</v>
      </c>
      <c r="F42" s="281">
        <v>3.1837968126056777E-2</v>
      </c>
    </row>
    <row r="43" spans="1:6" ht="15" x14ac:dyDescent="0.5">
      <c r="A43" s="104" t="s">
        <v>81</v>
      </c>
      <c r="B43" s="104" t="s">
        <v>81</v>
      </c>
    </row>
    <row r="44" spans="1:6" ht="15" x14ac:dyDescent="0.5">
      <c r="A44" s="104" t="s">
        <v>79</v>
      </c>
      <c r="B44" s="171" t="s">
        <v>79</v>
      </c>
      <c r="C44" s="279">
        <v>1.54</v>
      </c>
      <c r="D44" s="280">
        <v>2.7779782091059961E-2</v>
      </c>
      <c r="E44" s="280">
        <v>2.8304892294370866E-2</v>
      </c>
      <c r="F44" s="281">
        <v>2.9815588648134102E-2</v>
      </c>
    </row>
    <row r="45" spans="1:6" ht="15" x14ac:dyDescent="0.5">
      <c r="A45" s="111" t="s">
        <v>83</v>
      </c>
      <c r="B45" s="171" t="s">
        <v>83</v>
      </c>
      <c r="C45" s="279">
        <v>1.65</v>
      </c>
      <c r="D45" s="280">
        <v>5.55617914468515E-2</v>
      </c>
      <c r="E45" s="280">
        <v>5.4261044954453601E-2</v>
      </c>
      <c r="F45" s="281">
        <v>5.3854885562901411E-2</v>
      </c>
    </row>
    <row r="46" spans="1:6" ht="15" x14ac:dyDescent="0.5">
      <c r="A46" s="49" t="s">
        <v>166</v>
      </c>
      <c r="B46" s="173" t="s">
        <v>164</v>
      </c>
      <c r="C46" s="279">
        <v>1.88</v>
      </c>
      <c r="D46" s="280">
        <v>3.218571844344386E-2</v>
      </c>
      <c r="E46" s="280">
        <v>3.1677918693342015E-2</v>
      </c>
      <c r="F46" s="281">
        <v>3.2583828253183296E-2</v>
      </c>
    </row>
    <row r="47" spans="1:6" ht="15" x14ac:dyDescent="0.5">
      <c r="A47" s="108" t="s">
        <v>96</v>
      </c>
      <c r="B47" s="171" t="s">
        <v>131</v>
      </c>
      <c r="C47" s="279">
        <v>3.87</v>
      </c>
      <c r="D47" s="280">
        <v>2.7957512287097894E-2</v>
      </c>
      <c r="E47" s="280">
        <v>2.8568382027264236E-2</v>
      </c>
      <c r="F47" s="281">
        <v>3.0447174850965767E-2</v>
      </c>
    </row>
    <row r="48" spans="1:6" ht="15" x14ac:dyDescent="0.5">
      <c r="A48" s="104" t="s">
        <v>85</v>
      </c>
      <c r="B48" s="171" t="s">
        <v>85</v>
      </c>
      <c r="C48" s="279">
        <v>2.48</v>
      </c>
      <c r="D48" s="280">
        <v>4.3521752101503948E-2</v>
      </c>
      <c r="E48" s="280">
        <v>4.4788069357295207E-2</v>
      </c>
      <c r="F48" s="281">
        <v>4.7493706871054163E-2</v>
      </c>
    </row>
    <row r="49" spans="1:6" ht="15" x14ac:dyDescent="0.5">
      <c r="A49" s="36" t="s">
        <v>87</v>
      </c>
      <c r="B49" s="171" t="s">
        <v>87</v>
      </c>
      <c r="C49" s="279"/>
      <c r="D49" s="280"/>
      <c r="E49" s="280"/>
      <c r="F49" s="281"/>
    </row>
    <row r="50" spans="1:6" ht="15" x14ac:dyDescent="0.5">
      <c r="A50" s="111" t="s">
        <v>88</v>
      </c>
      <c r="B50" s="171" t="s">
        <v>88</v>
      </c>
      <c r="C50" s="279">
        <v>2.36</v>
      </c>
      <c r="D50" s="280">
        <v>2.6455224159448773E-2</v>
      </c>
      <c r="E50" s="280">
        <v>2.7918678305583339E-2</v>
      </c>
      <c r="F50" s="281">
        <v>2.9722194040868E-2</v>
      </c>
    </row>
    <row r="51" spans="1:6" ht="15.3" thickBot="1" x14ac:dyDescent="0.55000000000000004">
      <c r="A51" s="112" t="s">
        <v>90</v>
      </c>
      <c r="B51" s="282" t="s">
        <v>90</v>
      </c>
      <c r="C51" s="283">
        <v>1.62</v>
      </c>
      <c r="D51" s="241">
        <v>2.6372767675452165E-2</v>
      </c>
      <c r="E51" s="241">
        <v>2.7136082428176854E-2</v>
      </c>
      <c r="F51" s="242">
        <v>2.8690028640834482E-2</v>
      </c>
    </row>
    <row r="52" spans="1:6" ht="15" x14ac:dyDescent="0.5">
      <c r="B52" s="284" t="s">
        <v>92</v>
      </c>
      <c r="C52" s="285"/>
      <c r="D52" s="286">
        <f>AVERAGE(D16:D51)</f>
        <v>3.0975451380541696E-2</v>
      </c>
      <c r="E52" s="286">
        <f>AVERAGE(E16:E51)</f>
        <v>3.1325822398242172E-2</v>
      </c>
      <c r="F52" s="287">
        <f>AVERAGE(F16:F51)</f>
        <v>3.2512693918645079E-2</v>
      </c>
    </row>
    <row r="53" spans="1:6" ht="15.3" thickBot="1" x14ac:dyDescent="0.55000000000000004">
      <c r="B53" s="288" t="s">
        <v>93</v>
      </c>
      <c r="C53" s="289"/>
      <c r="D53" s="290">
        <f>MEDIAN(D16:D51)</f>
        <v>2.7938554545709107E-2</v>
      </c>
      <c r="E53" s="290">
        <f>MEDIAN(E16:E51)</f>
        <v>2.8790332936095835E-2</v>
      </c>
      <c r="F53" s="291">
        <f>MEDIAN(F16:F51)</f>
        <v>3.0306419079602173E-2</v>
      </c>
    </row>
    <row r="54" spans="1:6" ht="15.3" x14ac:dyDescent="0.55000000000000004">
      <c r="B54" s="292" t="s">
        <v>165</v>
      </c>
      <c r="C54" s="293"/>
      <c r="D54" s="294"/>
      <c r="E54" s="294"/>
      <c r="F54" s="29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BB8B-A571-4F1D-BCB7-E48E44741416}">
  <dimension ref="A1:O88"/>
  <sheetViews>
    <sheetView topLeftCell="A31" workbookViewId="0">
      <selection activeCell="H50" sqref="H50"/>
    </sheetView>
  </sheetViews>
  <sheetFormatPr defaultRowHeight="12.3" x14ac:dyDescent="0.4"/>
  <cols>
    <col min="2" max="2" width="46.38671875" customWidth="1"/>
    <col min="3" max="7" width="8.94140625" bestFit="1" customWidth="1"/>
    <col min="8" max="8" width="9" bestFit="1" customWidth="1"/>
  </cols>
  <sheetData>
    <row r="1" spans="2:15" ht="15" x14ac:dyDescent="0.5">
      <c r="B1" s="139"/>
      <c r="C1" s="139"/>
      <c r="D1" s="139"/>
      <c r="E1" s="139"/>
      <c r="F1" s="139"/>
      <c r="H1" s="140" t="s">
        <v>98</v>
      </c>
      <c r="I1" s="88"/>
      <c r="J1" s="88"/>
      <c r="K1" s="88"/>
      <c r="L1" s="141"/>
      <c r="M1" s="142"/>
      <c r="N1" s="142"/>
      <c r="O1" s="143"/>
    </row>
    <row r="2" spans="2:15" ht="15" x14ac:dyDescent="0.5">
      <c r="B2" s="139"/>
      <c r="C2" s="139"/>
      <c r="D2" s="139"/>
      <c r="E2" s="139"/>
      <c r="F2" s="139"/>
      <c r="H2" s="6" t="s">
        <v>117</v>
      </c>
      <c r="I2" s="88"/>
      <c r="J2" s="88"/>
      <c r="K2" s="88"/>
      <c r="L2" s="141"/>
      <c r="M2" s="142"/>
      <c r="N2" s="142"/>
      <c r="O2" s="143"/>
    </row>
    <row r="3" spans="2:15" ht="15" x14ac:dyDescent="0.5">
      <c r="B3" s="139"/>
      <c r="C3" s="139"/>
      <c r="D3" s="139"/>
      <c r="E3" s="139"/>
      <c r="F3" s="139"/>
      <c r="H3" s="6" t="s">
        <v>118</v>
      </c>
      <c r="I3" s="88"/>
      <c r="J3" s="88"/>
      <c r="K3" s="88"/>
      <c r="L3" s="141"/>
      <c r="M3" s="142"/>
      <c r="N3" s="142"/>
      <c r="O3" s="143"/>
    </row>
    <row r="4" spans="2:15" ht="15" x14ac:dyDescent="0.5">
      <c r="B4" s="139"/>
      <c r="C4" s="139"/>
      <c r="D4" s="139"/>
      <c r="E4" s="139"/>
      <c r="F4" s="139"/>
      <c r="H4" s="144" t="s">
        <v>119</v>
      </c>
      <c r="I4" s="88"/>
      <c r="J4" s="88"/>
      <c r="K4" s="88"/>
      <c r="L4" s="141"/>
      <c r="M4" s="142"/>
      <c r="N4" s="142"/>
      <c r="O4" s="143"/>
    </row>
    <row r="5" spans="2:15" ht="14.1" x14ac:dyDescent="0.5">
      <c r="B5" s="139"/>
      <c r="C5" s="139"/>
      <c r="D5" s="139"/>
      <c r="E5" s="139"/>
      <c r="F5" s="139"/>
      <c r="G5" s="139"/>
      <c r="H5" s="145"/>
      <c r="I5" s="88"/>
      <c r="J5" s="88"/>
      <c r="K5" s="88"/>
      <c r="L5" s="141"/>
      <c r="M5" s="142"/>
      <c r="N5" s="142"/>
      <c r="O5" s="143"/>
    </row>
    <row r="6" spans="2:15" ht="15" x14ac:dyDescent="0.5">
      <c r="B6" s="8" t="s">
        <v>117</v>
      </c>
      <c r="C6" s="146"/>
      <c r="D6" s="146"/>
      <c r="E6" s="146"/>
      <c r="F6" s="146"/>
      <c r="G6" s="146"/>
      <c r="H6" s="146"/>
      <c r="I6" s="88"/>
      <c r="J6" s="88"/>
      <c r="K6" s="88"/>
      <c r="L6" s="141"/>
      <c r="M6" s="142"/>
      <c r="N6" s="142"/>
      <c r="O6" s="143"/>
    </row>
    <row r="7" spans="2:15" ht="14.1" x14ac:dyDescent="0.5">
      <c r="B7" s="146"/>
      <c r="C7" s="146"/>
      <c r="D7" s="146"/>
      <c r="E7" s="146"/>
      <c r="F7" s="146"/>
      <c r="G7" s="146"/>
      <c r="H7" s="146"/>
      <c r="I7" s="88"/>
      <c r="J7" s="88"/>
      <c r="K7" s="88"/>
      <c r="L7" s="141"/>
      <c r="M7" s="142"/>
      <c r="N7" s="142"/>
      <c r="O7" s="143"/>
    </row>
    <row r="8" spans="2:15" ht="15" x14ac:dyDescent="0.5">
      <c r="B8" s="13" t="s">
        <v>101</v>
      </c>
      <c r="C8" s="13"/>
      <c r="D8" s="13"/>
      <c r="E8" s="13"/>
      <c r="F8" s="11"/>
      <c r="G8" s="11"/>
      <c r="H8" s="146"/>
      <c r="I8" s="88"/>
      <c r="J8" s="88"/>
      <c r="K8" s="88"/>
      <c r="L8" s="141"/>
      <c r="M8" s="142"/>
      <c r="N8" s="142"/>
      <c r="O8" s="143"/>
    </row>
    <row r="9" spans="2:15" ht="15" x14ac:dyDescent="0.5">
      <c r="B9" s="17" t="s">
        <v>120</v>
      </c>
      <c r="C9" s="146"/>
      <c r="D9" s="146"/>
      <c r="E9" s="146"/>
      <c r="F9" s="146"/>
      <c r="G9" s="146"/>
      <c r="H9" s="146"/>
      <c r="I9" s="88"/>
      <c r="J9" s="88"/>
      <c r="K9" s="88"/>
      <c r="L9" s="141"/>
      <c r="M9" s="142"/>
      <c r="N9" s="142"/>
      <c r="O9" s="143"/>
    </row>
    <row r="10" spans="2:15" ht="15" x14ac:dyDescent="0.5">
      <c r="B10" s="147" t="s">
        <v>121</v>
      </c>
      <c r="C10" s="146"/>
      <c r="D10" s="146"/>
      <c r="E10" s="148"/>
      <c r="F10" s="148"/>
      <c r="G10" s="148"/>
      <c r="H10" s="148"/>
      <c r="I10" s="88"/>
      <c r="J10" s="88"/>
      <c r="K10" s="88"/>
      <c r="L10" s="141"/>
      <c r="M10" s="142"/>
      <c r="N10" s="142"/>
      <c r="O10" s="143"/>
    </row>
    <row r="11" spans="2:15" ht="15" x14ac:dyDescent="0.5">
      <c r="B11" s="147"/>
      <c r="C11" s="146"/>
      <c r="D11" s="146"/>
      <c r="E11" s="148"/>
      <c r="F11" s="148"/>
      <c r="G11" s="148"/>
      <c r="H11" s="148"/>
      <c r="I11" s="88"/>
      <c r="J11" s="88"/>
      <c r="K11" s="88"/>
      <c r="L11" s="141"/>
      <c r="M11" s="142"/>
      <c r="N11" s="142"/>
      <c r="O11" s="143"/>
    </row>
    <row r="12" spans="2:15" ht="15" x14ac:dyDescent="0.5">
      <c r="B12" s="17" t="s">
        <v>103</v>
      </c>
      <c r="C12" s="13"/>
      <c r="D12" s="13"/>
      <c r="E12" s="13"/>
      <c r="F12" s="13"/>
      <c r="G12" s="17"/>
      <c r="H12" s="17"/>
      <c r="I12" s="88"/>
      <c r="J12" s="88"/>
      <c r="K12" s="88"/>
      <c r="L12" s="141"/>
      <c r="M12" s="142"/>
      <c r="N12" s="142"/>
      <c r="O12" s="143"/>
    </row>
    <row r="13" spans="2:15" ht="15.3" thickBot="1" x14ac:dyDescent="0.55000000000000004">
      <c r="B13" s="17" t="s">
        <v>6</v>
      </c>
      <c r="C13" s="13"/>
      <c r="D13" s="13"/>
      <c r="E13" s="13"/>
      <c r="F13" s="13"/>
      <c r="G13" s="17"/>
      <c r="H13" s="17"/>
      <c r="I13" s="88"/>
      <c r="J13" s="88"/>
      <c r="K13" s="88"/>
      <c r="L13" s="141"/>
      <c r="M13" s="142"/>
      <c r="N13" s="142"/>
      <c r="O13" s="143"/>
    </row>
    <row r="14" spans="2:15" ht="15.6" thickBot="1" x14ac:dyDescent="0.55000000000000004">
      <c r="B14" s="149"/>
      <c r="C14" s="150" t="s">
        <v>122</v>
      </c>
      <c r="D14" s="151"/>
      <c r="E14" s="151"/>
      <c r="F14" s="151"/>
      <c r="G14" s="151"/>
      <c r="H14" s="152"/>
      <c r="I14" s="88"/>
      <c r="J14" s="88"/>
      <c r="K14" s="88"/>
      <c r="L14" s="141"/>
      <c r="M14" s="142"/>
      <c r="N14" s="142"/>
      <c r="O14" s="143"/>
    </row>
    <row r="15" spans="2:15" ht="15.6" thickBot="1" x14ac:dyDescent="0.6">
      <c r="B15" s="153" t="s">
        <v>7</v>
      </c>
      <c r="C15" s="154" t="s">
        <v>123</v>
      </c>
      <c r="D15" s="155"/>
      <c r="E15" s="155"/>
      <c r="F15" s="156" t="s">
        <v>124</v>
      </c>
      <c r="G15" s="151"/>
      <c r="H15" s="157"/>
      <c r="I15" s="88"/>
      <c r="J15" s="88"/>
      <c r="K15" s="88"/>
      <c r="L15" s="141"/>
      <c r="M15" s="142"/>
      <c r="N15" s="142"/>
      <c r="O15" s="143"/>
    </row>
    <row r="16" spans="2:15" ht="30.3" thickBot="1" x14ac:dyDescent="0.55000000000000004">
      <c r="B16" s="158"/>
      <c r="C16" s="159" t="s">
        <v>125</v>
      </c>
      <c r="D16" s="160" t="s">
        <v>126</v>
      </c>
      <c r="E16" s="161" t="s">
        <v>127</v>
      </c>
      <c r="F16" s="159" t="s">
        <v>125</v>
      </c>
      <c r="G16" s="160" t="s">
        <v>126</v>
      </c>
      <c r="H16" s="162" t="s">
        <v>127</v>
      </c>
      <c r="I16" s="88"/>
      <c r="J16" s="88"/>
      <c r="K16" s="88"/>
      <c r="L16" s="141"/>
      <c r="M16" s="142"/>
      <c r="N16" s="142"/>
      <c r="O16" s="143"/>
    </row>
    <row r="17" spans="1:15" ht="15" x14ac:dyDescent="0.5">
      <c r="A17" s="100" t="s">
        <v>20</v>
      </c>
      <c r="B17" s="163" t="s">
        <v>20</v>
      </c>
      <c r="C17" s="164">
        <v>1</v>
      </c>
      <c r="D17" s="165">
        <v>3</v>
      </c>
      <c r="E17" s="166">
        <v>5.5</v>
      </c>
      <c r="F17" s="164">
        <v>4</v>
      </c>
      <c r="G17" s="165">
        <v>3</v>
      </c>
      <c r="H17" s="166">
        <v>5.5</v>
      </c>
      <c r="I17" s="88"/>
      <c r="J17" s="88"/>
      <c r="K17" s="88"/>
      <c r="L17" s="5"/>
      <c r="M17" s="142"/>
      <c r="N17" s="142"/>
      <c r="O17" s="143"/>
    </row>
    <row r="18" spans="1:15" ht="15" x14ac:dyDescent="0.5">
      <c r="A18" s="104" t="s">
        <v>24</v>
      </c>
      <c r="B18" s="167" t="s">
        <v>24</v>
      </c>
      <c r="C18" s="168">
        <v>4.5</v>
      </c>
      <c r="D18" s="169">
        <v>7.5</v>
      </c>
      <c r="E18" s="170">
        <v>4</v>
      </c>
      <c r="F18" s="168">
        <v>4.5</v>
      </c>
      <c r="G18" s="169">
        <v>7</v>
      </c>
      <c r="H18" s="170">
        <v>4.5</v>
      </c>
      <c r="I18" s="88"/>
      <c r="J18" s="88"/>
      <c r="K18" s="88"/>
      <c r="L18" s="5"/>
      <c r="M18" s="142"/>
      <c r="N18" s="142"/>
      <c r="O18" s="143"/>
    </row>
    <row r="19" spans="1:15" ht="15" x14ac:dyDescent="0.5">
      <c r="A19" s="104" t="s">
        <v>27</v>
      </c>
      <c r="B19" s="167" t="s">
        <v>27</v>
      </c>
      <c r="C19" s="168">
        <v>0.5</v>
      </c>
      <c r="D19" s="169">
        <v>-3.5</v>
      </c>
      <c r="E19" s="170">
        <v>-0.5</v>
      </c>
      <c r="F19" s="168">
        <v>4.5</v>
      </c>
      <c r="G19" s="169">
        <v>2.5</v>
      </c>
      <c r="H19" s="170">
        <v>0.5</v>
      </c>
      <c r="I19" s="88"/>
      <c r="J19" s="88"/>
      <c r="K19" s="88"/>
      <c r="L19" s="5"/>
      <c r="M19" s="142"/>
      <c r="N19" s="142"/>
      <c r="O19" s="143"/>
    </row>
    <row r="20" spans="1:15" ht="15" x14ac:dyDescent="0.5">
      <c r="A20" s="104" t="s">
        <v>29</v>
      </c>
      <c r="B20" s="167" t="s">
        <v>29</v>
      </c>
      <c r="C20" s="168">
        <v>3</v>
      </c>
      <c r="D20" s="169">
        <v>4.5</v>
      </c>
      <c r="E20" s="170">
        <v>4</v>
      </c>
      <c r="F20" s="168">
        <v>5</v>
      </c>
      <c r="G20" s="169">
        <v>5</v>
      </c>
      <c r="H20" s="170">
        <v>3.5</v>
      </c>
      <c r="I20" s="88"/>
      <c r="J20" s="88"/>
      <c r="K20" s="88"/>
      <c r="L20" s="5"/>
      <c r="M20" s="142"/>
      <c r="N20" s="142"/>
      <c r="O20" s="143"/>
    </row>
    <row r="21" spans="1:15" ht="15" x14ac:dyDescent="0.5">
      <c r="A21" s="108" t="s">
        <v>31</v>
      </c>
      <c r="B21" s="108" t="s">
        <v>31</v>
      </c>
      <c r="C21" s="168"/>
      <c r="D21" s="169"/>
      <c r="E21" s="170"/>
      <c r="F21" s="168"/>
      <c r="G21" s="169"/>
      <c r="H21" s="170"/>
      <c r="I21" s="88"/>
      <c r="J21" s="88"/>
      <c r="K21" s="88"/>
      <c r="L21" s="5"/>
      <c r="M21" s="142"/>
      <c r="N21" s="142"/>
      <c r="O21" s="143"/>
    </row>
    <row r="22" spans="1:15" ht="15" x14ac:dyDescent="0.5">
      <c r="A22" s="49" t="s">
        <v>33</v>
      </c>
      <c r="B22" s="173" t="s">
        <v>33</v>
      </c>
      <c r="C22" s="168">
        <v>5.5</v>
      </c>
      <c r="D22" s="169">
        <v>8.5</v>
      </c>
      <c r="E22" s="192">
        <v>4</v>
      </c>
      <c r="F22" s="168">
        <v>5</v>
      </c>
      <c r="G22" s="169">
        <v>4.5</v>
      </c>
      <c r="H22" s="170">
        <v>4.5</v>
      </c>
      <c r="I22" s="88"/>
      <c r="J22" s="88"/>
      <c r="K22" s="88"/>
      <c r="L22" s="5"/>
      <c r="M22" s="142"/>
      <c r="N22" s="142"/>
      <c r="O22" s="143"/>
    </row>
    <row r="23" spans="1:15" ht="15" x14ac:dyDescent="0.5">
      <c r="A23" s="128" t="s">
        <v>37</v>
      </c>
      <c r="B23" s="193" t="s">
        <v>37</v>
      </c>
      <c r="C23" s="168">
        <v>6.5</v>
      </c>
      <c r="D23" s="169">
        <v>3</v>
      </c>
      <c r="E23" s="192">
        <v>2.5</v>
      </c>
      <c r="F23" s="168">
        <v>11</v>
      </c>
      <c r="G23" s="169">
        <v>4</v>
      </c>
      <c r="H23" s="170">
        <v>3</v>
      </c>
      <c r="I23" s="1"/>
      <c r="J23" s="46"/>
      <c r="K23" s="88"/>
      <c r="L23" s="141"/>
      <c r="M23" s="142"/>
      <c r="N23" s="142"/>
      <c r="O23" s="143"/>
    </row>
    <row r="24" spans="1:15" ht="15" x14ac:dyDescent="0.5">
      <c r="A24" s="104"/>
      <c r="B24" s="104" t="s">
        <v>173</v>
      </c>
      <c r="C24" s="168">
        <v>-1.5</v>
      </c>
      <c r="D24" s="169">
        <v>5.5</v>
      </c>
      <c r="E24" s="192">
        <v>6.5</v>
      </c>
      <c r="F24" s="168">
        <v>-3</v>
      </c>
      <c r="G24" s="169">
        <v>7.5</v>
      </c>
      <c r="H24" s="170">
        <v>1</v>
      </c>
      <c r="I24" s="1"/>
      <c r="J24" s="327"/>
      <c r="K24" s="88"/>
      <c r="L24" s="141"/>
      <c r="M24" s="142"/>
      <c r="N24" s="142"/>
      <c r="O24" s="143"/>
    </row>
    <row r="25" spans="1:15" ht="15" x14ac:dyDescent="0.5">
      <c r="A25" s="104" t="s">
        <v>39</v>
      </c>
      <c r="B25" s="167" t="s">
        <v>39</v>
      </c>
      <c r="C25" s="168">
        <v>10</v>
      </c>
      <c r="D25" s="169">
        <v>21.5</v>
      </c>
      <c r="E25" s="170">
        <v>4.5</v>
      </c>
      <c r="F25" s="168">
        <v>7</v>
      </c>
      <c r="G25" s="169">
        <v>7</v>
      </c>
      <c r="H25" s="170">
        <v>5.5</v>
      </c>
      <c r="I25" s="88"/>
      <c r="J25" s="88"/>
      <c r="K25" s="88"/>
      <c r="L25" s="5"/>
      <c r="M25" s="142"/>
      <c r="N25" s="142"/>
      <c r="O25" s="143"/>
    </row>
    <row r="26" spans="1:15" ht="15" x14ac:dyDescent="0.5">
      <c r="A26" s="104" t="s">
        <v>41</v>
      </c>
      <c r="B26" s="167" t="s">
        <v>41</v>
      </c>
      <c r="C26" s="168">
        <v>2.5</v>
      </c>
      <c r="D26" s="169">
        <v>2</v>
      </c>
      <c r="E26" s="170">
        <v>4</v>
      </c>
      <c r="F26" s="168">
        <v>2</v>
      </c>
      <c r="G26" s="169">
        <v>2.5</v>
      </c>
      <c r="H26" s="170">
        <v>4</v>
      </c>
      <c r="I26" s="88"/>
      <c r="J26" s="88"/>
      <c r="K26" s="88"/>
      <c r="L26" s="5"/>
      <c r="M26" s="142"/>
      <c r="N26" s="142"/>
      <c r="O26" s="143"/>
    </row>
    <row r="27" spans="1:15" ht="15" x14ac:dyDescent="0.5">
      <c r="A27" s="49" t="s">
        <v>44</v>
      </c>
      <c r="B27" s="173" t="s">
        <v>44</v>
      </c>
      <c r="C27" s="168">
        <v>3</v>
      </c>
      <c r="D27" s="169">
        <v>7.5</v>
      </c>
      <c r="E27" s="192">
        <v>4.5</v>
      </c>
      <c r="F27" s="168">
        <v>3.5</v>
      </c>
      <c r="G27" s="169">
        <v>7.5</v>
      </c>
      <c r="H27" s="170">
        <v>6.5</v>
      </c>
      <c r="I27" s="88"/>
      <c r="J27" s="88"/>
      <c r="K27" s="88"/>
      <c r="L27" s="5"/>
      <c r="M27" s="142"/>
      <c r="N27" s="142"/>
      <c r="O27" s="143"/>
    </row>
    <row r="28" spans="1:15" ht="15" x14ac:dyDescent="0.5">
      <c r="A28" s="128" t="s">
        <v>46</v>
      </c>
      <c r="B28" s="193" t="s">
        <v>46</v>
      </c>
      <c r="C28" s="168">
        <v>8</v>
      </c>
      <c r="D28" s="169">
        <v>4.5</v>
      </c>
      <c r="E28" s="192">
        <v>4</v>
      </c>
      <c r="F28" s="168">
        <v>8</v>
      </c>
      <c r="G28" s="169">
        <v>6.5</v>
      </c>
      <c r="H28" s="170">
        <v>4.5</v>
      </c>
      <c r="I28" s="1"/>
      <c r="J28" s="46"/>
      <c r="K28" s="88"/>
      <c r="L28" s="141"/>
      <c r="M28" s="142"/>
      <c r="N28" s="142"/>
      <c r="O28" s="143"/>
    </row>
    <row r="29" spans="1:15" ht="15" x14ac:dyDescent="0.5">
      <c r="A29" s="104" t="s">
        <v>47</v>
      </c>
      <c r="B29" s="167" t="s">
        <v>47</v>
      </c>
      <c r="C29" s="168">
        <v>2.5</v>
      </c>
      <c r="D29" s="169">
        <v>7</v>
      </c>
      <c r="E29" s="170">
        <v>1</v>
      </c>
      <c r="F29" s="168">
        <v>0.5</v>
      </c>
      <c r="G29" s="169">
        <v>3</v>
      </c>
      <c r="H29" s="170">
        <v>1.5</v>
      </c>
      <c r="L29" s="5"/>
      <c r="M29" s="142"/>
      <c r="N29" s="142"/>
      <c r="O29" s="143"/>
    </row>
    <row r="30" spans="1:15" ht="15" x14ac:dyDescent="0.5">
      <c r="A30" s="104" t="s">
        <v>49</v>
      </c>
      <c r="B30" s="167" t="s">
        <v>49</v>
      </c>
      <c r="C30" s="168">
        <v>-3.5</v>
      </c>
      <c r="D30" s="169">
        <v>6.5</v>
      </c>
      <c r="E30" s="170">
        <v>3</v>
      </c>
      <c r="F30" s="168">
        <v>-9</v>
      </c>
      <c r="G30" s="169">
        <v>11</v>
      </c>
      <c r="H30" s="170">
        <v>3</v>
      </c>
      <c r="I30" s="88"/>
      <c r="J30" s="88"/>
      <c r="K30" s="88"/>
      <c r="L30" s="5"/>
      <c r="M30" s="142"/>
      <c r="N30" s="142"/>
      <c r="O30" s="143"/>
    </row>
    <row r="31" spans="1:15" ht="15" x14ac:dyDescent="0.5">
      <c r="A31" s="104" t="s">
        <v>52</v>
      </c>
      <c r="B31" s="172" t="s">
        <v>52</v>
      </c>
      <c r="C31" s="168">
        <v>0.5</v>
      </c>
      <c r="D31" s="169">
        <v>3</v>
      </c>
      <c r="E31" s="170">
        <v>1</v>
      </c>
      <c r="F31" s="168">
        <v>-0.5</v>
      </c>
      <c r="G31" s="169">
        <v>1</v>
      </c>
      <c r="H31" s="170">
        <v>-2.5</v>
      </c>
      <c r="I31" s="88"/>
      <c r="J31" s="88">
        <v>0.5</v>
      </c>
      <c r="K31" s="88">
        <v>3</v>
      </c>
      <c r="L31" s="5">
        <v>1</v>
      </c>
      <c r="M31" s="142">
        <v>-0.5</v>
      </c>
      <c r="N31" s="142">
        <v>1</v>
      </c>
      <c r="O31" s="143">
        <v>-2.5</v>
      </c>
    </row>
    <row r="32" spans="1:15" ht="15" x14ac:dyDescent="0.5">
      <c r="A32" s="133" t="s">
        <v>54</v>
      </c>
      <c r="B32" s="173" t="s">
        <v>135</v>
      </c>
      <c r="C32" s="168"/>
      <c r="D32" s="169"/>
      <c r="E32" s="192"/>
      <c r="F32" s="168"/>
      <c r="G32" s="169"/>
      <c r="H32" s="170"/>
      <c r="I32" s="1"/>
      <c r="J32" s="173"/>
      <c r="K32" s="88"/>
      <c r="L32" s="141"/>
      <c r="M32" s="142"/>
      <c r="N32" s="142"/>
      <c r="O32" s="143"/>
    </row>
    <row r="33" spans="1:15" ht="15" x14ac:dyDescent="0.5">
      <c r="A33" s="109" t="s">
        <v>56</v>
      </c>
      <c r="B33" s="173" t="s">
        <v>56</v>
      </c>
      <c r="C33" s="168">
        <v>8</v>
      </c>
      <c r="D33" s="169">
        <v>9.5</v>
      </c>
      <c r="E33" s="170">
        <v>6.5</v>
      </c>
      <c r="F33" s="168">
        <v>7</v>
      </c>
      <c r="G33" s="169">
        <v>8</v>
      </c>
      <c r="H33" s="170">
        <v>5</v>
      </c>
      <c r="I33" s="88"/>
      <c r="J33" s="88"/>
      <c r="K33" s="88"/>
      <c r="L33" s="5"/>
      <c r="M33" s="142"/>
      <c r="N33" s="142"/>
      <c r="O33" s="143"/>
    </row>
    <row r="34" spans="1:15" ht="15" x14ac:dyDescent="0.5">
      <c r="A34" s="108" t="s">
        <v>58</v>
      </c>
      <c r="B34" s="167" t="s">
        <v>58</v>
      </c>
      <c r="C34" s="168">
        <v>-5.5</v>
      </c>
      <c r="D34" s="169">
        <v>-3.5</v>
      </c>
      <c r="E34" s="170">
        <v>7</v>
      </c>
      <c r="F34" s="168">
        <v>-3.5</v>
      </c>
      <c r="G34" s="169">
        <v>-7</v>
      </c>
      <c r="H34" s="170">
        <v>4.5</v>
      </c>
      <c r="I34" s="88"/>
      <c r="J34" s="168">
        <v>-5.5</v>
      </c>
      <c r="K34" s="169">
        <v>-3.5</v>
      </c>
      <c r="L34" s="170">
        <v>7</v>
      </c>
      <c r="M34" s="168">
        <v>-3.5</v>
      </c>
      <c r="N34" s="169">
        <v>-7</v>
      </c>
      <c r="O34" s="170">
        <v>4.5</v>
      </c>
    </row>
    <row r="35" spans="1:15" ht="15" x14ac:dyDescent="0.5">
      <c r="A35" s="104" t="s">
        <v>60</v>
      </c>
      <c r="B35" s="167" t="s">
        <v>60</v>
      </c>
      <c r="C35" s="329">
        <v>-7</v>
      </c>
      <c r="D35" s="329">
        <v>-2.5</v>
      </c>
      <c r="E35" s="251">
        <v>-8</v>
      </c>
      <c r="F35" s="251">
        <v>-2.5</v>
      </c>
      <c r="G35" s="251">
        <v>-5</v>
      </c>
      <c r="H35" s="330">
        <v>-17.5</v>
      </c>
      <c r="I35" s="88"/>
      <c r="J35" s="88">
        <v>-7</v>
      </c>
      <c r="K35" s="88">
        <v>-2.5</v>
      </c>
      <c r="L35" s="5">
        <v>-8</v>
      </c>
      <c r="M35" s="142">
        <v>-2.5</v>
      </c>
      <c r="N35" s="142">
        <v>-5</v>
      </c>
      <c r="O35" s="143">
        <v>-17.5</v>
      </c>
    </row>
    <row r="36" spans="1:15" ht="15" x14ac:dyDescent="0.5">
      <c r="A36" s="104"/>
      <c r="B36" s="104" t="s">
        <v>174</v>
      </c>
      <c r="C36" s="168">
        <v>5.5</v>
      </c>
      <c r="D36" s="169">
        <v>7</v>
      </c>
      <c r="E36" s="170">
        <v>7</v>
      </c>
      <c r="F36" s="168">
        <v>7</v>
      </c>
      <c r="G36" s="169">
        <v>6</v>
      </c>
      <c r="H36" s="170">
        <v>5</v>
      </c>
      <c r="I36" s="88"/>
      <c r="J36" s="88"/>
      <c r="K36" s="88"/>
      <c r="L36" s="5"/>
      <c r="M36" s="142"/>
      <c r="N36" s="142"/>
      <c r="O36" s="143"/>
    </row>
    <row r="37" spans="1:15" ht="15" x14ac:dyDescent="0.5">
      <c r="A37" s="104" t="s">
        <v>62</v>
      </c>
      <c r="B37" s="171" t="s">
        <v>175</v>
      </c>
      <c r="C37" s="168">
        <v>5</v>
      </c>
      <c r="D37" s="169"/>
      <c r="E37" s="170">
        <v>3</v>
      </c>
      <c r="F37" s="168">
        <v>4</v>
      </c>
      <c r="G37" s="169"/>
      <c r="H37" s="170">
        <v>3.5</v>
      </c>
      <c r="I37" s="88"/>
      <c r="J37" s="88"/>
      <c r="K37" s="88"/>
      <c r="L37" s="5"/>
      <c r="M37" s="142"/>
      <c r="N37" s="142"/>
      <c r="O37" s="143"/>
    </row>
    <row r="38" spans="1:15" ht="15" x14ac:dyDescent="0.5">
      <c r="A38" s="104" t="s">
        <v>65</v>
      </c>
      <c r="B38" s="167" t="s">
        <v>65</v>
      </c>
      <c r="C38" s="168">
        <v>7</v>
      </c>
      <c r="D38" s="169">
        <v>6.5</v>
      </c>
      <c r="E38" s="170">
        <v>5.5</v>
      </c>
      <c r="F38" s="168">
        <v>4</v>
      </c>
      <c r="G38" s="169">
        <v>10</v>
      </c>
      <c r="H38" s="170">
        <v>5</v>
      </c>
      <c r="I38" s="88"/>
      <c r="J38" s="88"/>
      <c r="K38" s="88"/>
      <c r="L38" s="5"/>
      <c r="M38" s="142"/>
      <c r="N38" s="142"/>
      <c r="O38" s="143"/>
    </row>
    <row r="39" spans="1:15" ht="15" x14ac:dyDescent="0.5">
      <c r="A39" s="104" t="s">
        <v>67</v>
      </c>
      <c r="B39" s="167" t="s">
        <v>67</v>
      </c>
      <c r="C39" s="168">
        <v>4.5</v>
      </c>
      <c r="D39" s="169">
        <v>3</v>
      </c>
      <c r="E39" s="170">
        <v>5.5</v>
      </c>
      <c r="F39" s="168">
        <v>3.5</v>
      </c>
      <c r="G39" s="169">
        <v>4</v>
      </c>
      <c r="H39" s="170">
        <v>6</v>
      </c>
      <c r="I39" s="88"/>
      <c r="J39" s="88"/>
      <c r="K39" s="88"/>
      <c r="L39" s="5"/>
      <c r="M39" s="142"/>
      <c r="N39" s="142"/>
      <c r="O39" s="143"/>
    </row>
    <row r="40" spans="1:15" ht="15" x14ac:dyDescent="0.5">
      <c r="A40" s="110" t="s">
        <v>71</v>
      </c>
      <c r="B40" s="167" t="s">
        <v>130</v>
      </c>
      <c r="C40" s="168">
        <v>6</v>
      </c>
      <c r="D40" s="169">
        <v>9</v>
      </c>
      <c r="E40" s="170">
        <v>8.5</v>
      </c>
      <c r="F40" s="168">
        <v>6</v>
      </c>
      <c r="G40" s="169">
        <v>10.5</v>
      </c>
      <c r="H40" s="170">
        <v>9.5</v>
      </c>
      <c r="I40" s="88"/>
      <c r="J40" s="88"/>
      <c r="K40" s="88"/>
      <c r="L40" s="5"/>
      <c r="M40" s="142"/>
      <c r="N40" s="142"/>
      <c r="O40" s="143"/>
    </row>
    <row r="41" spans="1:15" ht="15" x14ac:dyDescent="0.5">
      <c r="A41" s="104" t="s">
        <v>73</v>
      </c>
      <c r="B41" s="167" t="s">
        <v>73</v>
      </c>
      <c r="C41" s="168">
        <v>8.5</v>
      </c>
      <c r="D41" s="169">
        <v>5</v>
      </c>
      <c r="E41" s="170">
        <v>5.5</v>
      </c>
      <c r="F41" s="168">
        <v>7</v>
      </c>
      <c r="G41" s="169">
        <v>7</v>
      </c>
      <c r="H41" s="170">
        <v>8</v>
      </c>
      <c r="I41" s="88"/>
      <c r="J41" s="88"/>
      <c r="K41" s="88"/>
      <c r="L41" s="5"/>
      <c r="M41" s="142"/>
      <c r="N41" s="142"/>
      <c r="O41" s="143"/>
    </row>
    <row r="42" spans="1:15" ht="15" x14ac:dyDescent="0.5">
      <c r="A42" s="109" t="s">
        <v>95</v>
      </c>
      <c r="B42" s="167" t="s">
        <v>95</v>
      </c>
      <c r="C42" s="168">
        <v>4</v>
      </c>
      <c r="D42" s="169">
        <v>6.5</v>
      </c>
      <c r="E42" s="170">
        <v>7.5</v>
      </c>
      <c r="F42" s="168">
        <v>1</v>
      </c>
      <c r="G42" s="169">
        <v>9.5</v>
      </c>
      <c r="H42" s="170">
        <v>6</v>
      </c>
      <c r="I42" s="88"/>
      <c r="J42" s="88"/>
      <c r="K42" s="88"/>
      <c r="L42" s="5"/>
      <c r="M42" s="142"/>
      <c r="N42" s="142"/>
      <c r="O42" s="143"/>
    </row>
    <row r="43" spans="1:15" ht="15" x14ac:dyDescent="0.5">
      <c r="A43" s="128" t="s">
        <v>75</v>
      </c>
      <c r="B43" s="167" t="s">
        <v>75</v>
      </c>
      <c r="C43" s="168">
        <v>2</v>
      </c>
      <c r="D43" s="169">
        <v>1</v>
      </c>
      <c r="E43" s="192"/>
      <c r="F43" s="168">
        <v>14</v>
      </c>
      <c r="G43" s="169">
        <v>1.5</v>
      </c>
      <c r="H43" s="170">
        <v>3.5</v>
      </c>
      <c r="I43" s="1"/>
      <c r="J43" s="46"/>
      <c r="K43" s="88"/>
      <c r="L43" s="141"/>
      <c r="M43" s="142"/>
      <c r="N43" s="142"/>
      <c r="O43" s="143"/>
    </row>
    <row r="44" spans="1:15" ht="15" x14ac:dyDescent="0.5">
      <c r="A44" s="104" t="s">
        <v>77</v>
      </c>
      <c r="B44" s="167" t="s">
        <v>77</v>
      </c>
      <c r="C44" s="168">
        <v>4.5</v>
      </c>
      <c r="D44" s="169">
        <v>2.5</v>
      </c>
      <c r="E44" s="170">
        <v>2.5</v>
      </c>
      <c r="F44" s="168">
        <v>5</v>
      </c>
      <c r="G44" s="169">
        <v>3</v>
      </c>
      <c r="H44" s="170">
        <v>4.5</v>
      </c>
      <c r="I44" s="88"/>
      <c r="J44" s="88"/>
      <c r="K44" s="88"/>
      <c r="L44" s="5"/>
      <c r="M44" s="142"/>
      <c r="N44" s="142"/>
      <c r="O44" s="143"/>
    </row>
    <row r="45" spans="1:15" ht="15" x14ac:dyDescent="0.5">
      <c r="A45" s="104" t="s">
        <v>81</v>
      </c>
      <c r="B45" s="167" t="s">
        <v>81</v>
      </c>
      <c r="C45" s="168">
        <v>7</v>
      </c>
      <c r="D45" s="169">
        <v>2.5</v>
      </c>
      <c r="E45" s="170"/>
      <c r="F45" s="168">
        <v>6</v>
      </c>
      <c r="G45" s="169">
        <v>11</v>
      </c>
      <c r="H45" s="170">
        <v>1</v>
      </c>
      <c r="I45" s="88"/>
      <c r="J45" s="88"/>
      <c r="K45" s="88"/>
      <c r="L45" s="5"/>
      <c r="M45" s="142"/>
      <c r="N45" s="142"/>
      <c r="O45" s="143"/>
    </row>
    <row r="46" spans="1:15" ht="15" x14ac:dyDescent="0.5">
      <c r="A46" s="104" t="s">
        <v>79</v>
      </c>
      <c r="B46" s="167" t="s">
        <v>79</v>
      </c>
      <c r="C46" s="168">
        <v>3.5</v>
      </c>
      <c r="D46" s="169">
        <v>4.5</v>
      </c>
      <c r="E46" s="170">
        <v>2.5</v>
      </c>
      <c r="F46" s="168">
        <v>4</v>
      </c>
      <c r="G46" s="169">
        <v>4.5</v>
      </c>
      <c r="H46" s="170">
        <v>3.5</v>
      </c>
      <c r="I46" s="88"/>
      <c r="J46" s="88"/>
      <c r="K46" s="88"/>
      <c r="L46" s="5"/>
      <c r="M46" s="142"/>
      <c r="N46" s="142"/>
      <c r="O46" s="143"/>
    </row>
    <row r="47" spans="1:15" ht="15" x14ac:dyDescent="0.5">
      <c r="A47" s="111" t="s">
        <v>83</v>
      </c>
      <c r="B47" s="167" t="s">
        <v>83</v>
      </c>
      <c r="C47" s="168"/>
      <c r="D47" s="169">
        <v>2.5</v>
      </c>
      <c r="E47" s="170">
        <v>1</v>
      </c>
      <c r="F47" s="168">
        <v>-0.5</v>
      </c>
      <c r="G47" s="169">
        <v>2</v>
      </c>
      <c r="H47" s="170">
        <v>-4</v>
      </c>
      <c r="I47" s="88"/>
      <c r="J47" s="88"/>
      <c r="K47" s="88"/>
      <c r="L47" s="5"/>
      <c r="M47" s="142"/>
      <c r="N47" s="142"/>
      <c r="O47" s="143"/>
    </row>
    <row r="48" spans="1:15" ht="15" x14ac:dyDescent="0.5">
      <c r="A48" s="49" t="s">
        <v>166</v>
      </c>
      <c r="B48" s="173" t="s">
        <v>166</v>
      </c>
      <c r="C48" s="168">
        <v>1.5</v>
      </c>
      <c r="D48" s="169">
        <v>3.5</v>
      </c>
      <c r="E48" s="192">
        <v>6.5</v>
      </c>
      <c r="F48" s="168">
        <v>1</v>
      </c>
      <c r="G48" s="169">
        <v>4</v>
      </c>
      <c r="H48" s="170">
        <v>5</v>
      </c>
      <c r="I48" s="88"/>
      <c r="J48" s="88"/>
      <c r="K48" s="88"/>
      <c r="L48" s="5"/>
      <c r="M48" s="142"/>
      <c r="N48" s="142"/>
      <c r="O48" s="143"/>
    </row>
    <row r="49" spans="1:15" ht="15" x14ac:dyDescent="0.5">
      <c r="A49" s="108" t="s">
        <v>96</v>
      </c>
      <c r="B49" s="108" t="s">
        <v>96</v>
      </c>
      <c r="C49" s="168">
        <v>1</v>
      </c>
      <c r="D49" s="169">
        <v>10</v>
      </c>
      <c r="E49" s="170">
        <v>5.5</v>
      </c>
      <c r="F49" s="168">
        <v>2</v>
      </c>
      <c r="G49" s="169">
        <v>7.5</v>
      </c>
      <c r="H49" s="170">
        <v>4</v>
      </c>
      <c r="I49" s="88"/>
      <c r="J49" s="88"/>
      <c r="K49" s="88"/>
      <c r="L49" s="5"/>
      <c r="M49" s="142"/>
      <c r="N49" s="142"/>
      <c r="O49" s="143"/>
    </row>
    <row r="50" spans="1:15" ht="15" x14ac:dyDescent="0.5">
      <c r="A50" s="104" t="s">
        <v>85</v>
      </c>
      <c r="B50" s="167" t="s">
        <v>85</v>
      </c>
      <c r="C50" s="168">
        <v>3</v>
      </c>
      <c r="D50" s="169">
        <v>3.5</v>
      </c>
      <c r="E50" s="170">
        <v>4</v>
      </c>
      <c r="F50" s="168">
        <v>2.5</v>
      </c>
      <c r="G50" s="169">
        <v>3.5</v>
      </c>
      <c r="H50" s="170">
        <v>3</v>
      </c>
      <c r="I50" s="88"/>
      <c r="J50" s="88"/>
      <c r="K50" s="88"/>
      <c r="L50" s="5"/>
      <c r="M50" s="142"/>
      <c r="N50" s="142"/>
      <c r="O50" s="143"/>
    </row>
    <row r="51" spans="1:15" ht="15" x14ac:dyDescent="0.5">
      <c r="A51" s="36" t="s">
        <v>87</v>
      </c>
      <c r="B51" s="36" t="s">
        <v>176</v>
      </c>
      <c r="C51" s="168"/>
      <c r="D51" s="169"/>
      <c r="E51" s="170"/>
      <c r="F51" s="168">
        <v>6.5</v>
      </c>
      <c r="G51" s="169">
        <v>1</v>
      </c>
      <c r="H51" s="170">
        <v>4</v>
      </c>
      <c r="I51" s="88"/>
      <c r="J51" s="88"/>
      <c r="K51" s="88"/>
      <c r="L51" s="5"/>
      <c r="M51" s="142"/>
      <c r="N51" s="142"/>
      <c r="O51" s="143"/>
    </row>
    <row r="52" spans="1:15" ht="15" x14ac:dyDescent="0.5">
      <c r="A52" s="111" t="s">
        <v>88</v>
      </c>
      <c r="B52" s="167" t="s">
        <v>88</v>
      </c>
      <c r="C52" s="168">
        <v>8.5</v>
      </c>
      <c r="D52" s="169">
        <v>15.5</v>
      </c>
      <c r="E52" s="170">
        <v>8.5</v>
      </c>
      <c r="F52" s="168">
        <v>6</v>
      </c>
      <c r="G52" s="169">
        <v>11</v>
      </c>
      <c r="H52" s="170">
        <v>10.5</v>
      </c>
      <c r="I52" s="88"/>
      <c r="K52" s="88"/>
      <c r="L52" s="5"/>
      <c r="M52" s="142"/>
      <c r="N52" s="142"/>
      <c r="O52" s="143"/>
    </row>
    <row r="53" spans="1:15" ht="15.3" thickBot="1" x14ac:dyDescent="0.55000000000000004">
      <c r="A53" s="112" t="s">
        <v>90</v>
      </c>
      <c r="B53" s="174" t="s">
        <v>90</v>
      </c>
      <c r="C53" s="175">
        <v>5.5</v>
      </c>
      <c r="D53" s="176">
        <v>4.5</v>
      </c>
      <c r="E53" s="177">
        <v>4.5</v>
      </c>
      <c r="F53" s="175">
        <v>5</v>
      </c>
      <c r="G53" s="176">
        <v>6</v>
      </c>
      <c r="H53" s="177">
        <v>4.5</v>
      </c>
      <c r="I53" s="88"/>
      <c r="K53" s="88"/>
      <c r="L53" s="5"/>
      <c r="M53" s="142"/>
      <c r="N53" s="142"/>
      <c r="O53" s="143"/>
    </row>
    <row r="54" spans="1:15" ht="15.3" thickBot="1" x14ac:dyDescent="0.55000000000000004">
      <c r="A54" s="112"/>
      <c r="B54" s="178" t="s">
        <v>92</v>
      </c>
      <c r="C54" s="179">
        <f t="shared" ref="C54:H54" si="0">AVERAGE(C17:C53)</f>
        <v>3.4848484848484849</v>
      </c>
      <c r="D54" s="179">
        <f t="shared" si="0"/>
        <v>5.1818181818181817</v>
      </c>
      <c r="E54" s="179">
        <f t="shared" si="0"/>
        <v>4.09375</v>
      </c>
      <c r="F54" s="179">
        <f t="shared" si="0"/>
        <v>3.6428571428571428</v>
      </c>
      <c r="G54" s="179">
        <f t="shared" si="0"/>
        <v>5</v>
      </c>
      <c r="H54" s="180">
        <f t="shared" si="0"/>
        <v>3.4142857142857141</v>
      </c>
      <c r="I54" s="88"/>
      <c r="K54" s="88"/>
      <c r="L54" s="5"/>
      <c r="M54" s="142"/>
      <c r="N54" s="142"/>
      <c r="O54" s="143"/>
    </row>
    <row r="55" spans="1:15" ht="15.3" thickBot="1" x14ac:dyDescent="0.55000000000000004">
      <c r="B55" s="181" t="s">
        <v>93</v>
      </c>
      <c r="C55" s="182">
        <f t="shared" ref="C55:H55" si="1">MEDIAN(C17:C53)</f>
        <v>4</v>
      </c>
      <c r="D55" s="182">
        <f t="shared" si="1"/>
        <v>4.5</v>
      </c>
      <c r="E55" s="182">
        <f t="shared" si="1"/>
        <v>4.25</v>
      </c>
      <c r="F55" s="182">
        <f t="shared" si="1"/>
        <v>4</v>
      </c>
      <c r="G55" s="182">
        <f t="shared" si="1"/>
        <v>4.75</v>
      </c>
      <c r="H55" s="183">
        <f t="shared" si="1"/>
        <v>4.5</v>
      </c>
      <c r="I55" s="88"/>
      <c r="K55" s="184">
        <f>MIN(C55:H55)</f>
        <v>4</v>
      </c>
      <c r="L55" s="185">
        <f>MAX(C55:H55)</f>
        <v>4.75</v>
      </c>
      <c r="M55" s="142"/>
      <c r="N55" s="142"/>
      <c r="O55" s="143"/>
    </row>
    <row r="56" spans="1:15" ht="15.3" thickBot="1" x14ac:dyDescent="0.55000000000000004">
      <c r="B56" s="186" t="s">
        <v>132</v>
      </c>
      <c r="C56" s="187" t="s">
        <v>133</v>
      </c>
      <c r="D56" s="187"/>
      <c r="E56" s="188"/>
      <c r="F56" s="189">
        <f>AVERAGE(C55:H55)</f>
        <v>4.333333333333333</v>
      </c>
      <c r="G56" s="190"/>
      <c r="H56" s="190"/>
      <c r="I56" s="88"/>
      <c r="K56" s="88"/>
      <c r="L56" s="141"/>
      <c r="M56" s="142"/>
      <c r="N56" s="142"/>
      <c r="O56" s="143"/>
    </row>
    <row r="57" spans="1:15" ht="12.6" x14ac:dyDescent="0.45">
      <c r="B57" s="5" t="s">
        <v>134</v>
      </c>
      <c r="L57" s="5"/>
      <c r="M57" s="142"/>
      <c r="N57" s="142"/>
      <c r="O57" s="143"/>
    </row>
    <row r="58" spans="1:15" ht="12.6" x14ac:dyDescent="0.45">
      <c r="L58" s="5"/>
      <c r="M58" s="142"/>
      <c r="N58" s="142"/>
      <c r="O58" s="143"/>
    </row>
    <row r="59" spans="1:15" ht="15" x14ac:dyDescent="0.5">
      <c r="B59" s="17" t="s">
        <v>115</v>
      </c>
      <c r="C59" s="13"/>
      <c r="D59" s="13"/>
      <c r="E59" s="13"/>
      <c r="F59" s="13"/>
      <c r="G59" s="17"/>
      <c r="H59" s="17"/>
      <c r="I59" s="88"/>
      <c r="K59" s="88"/>
      <c r="L59" s="141"/>
      <c r="M59" s="142"/>
      <c r="N59" s="142"/>
      <c r="O59" s="143"/>
    </row>
    <row r="60" spans="1:15" ht="15.3" thickBot="1" x14ac:dyDescent="0.55000000000000004">
      <c r="B60" s="17" t="s">
        <v>116</v>
      </c>
      <c r="C60" s="13"/>
      <c r="D60" s="13"/>
      <c r="E60" s="13"/>
      <c r="F60" s="13"/>
      <c r="G60" s="17"/>
      <c r="H60" s="17"/>
      <c r="I60" s="88"/>
      <c r="K60" s="88"/>
      <c r="L60" s="141"/>
      <c r="M60" s="142"/>
      <c r="N60" s="142"/>
      <c r="O60" s="143"/>
    </row>
    <row r="61" spans="1:15" ht="15.6" thickBot="1" x14ac:dyDescent="0.55000000000000004">
      <c r="B61" s="149"/>
      <c r="C61" s="150" t="s">
        <v>122</v>
      </c>
      <c r="D61" s="151"/>
      <c r="E61" s="151"/>
      <c r="F61" s="151"/>
      <c r="G61" s="151"/>
      <c r="H61" s="152"/>
      <c r="I61" s="88"/>
      <c r="K61" s="88"/>
      <c r="L61" s="141"/>
      <c r="M61" s="142"/>
      <c r="N61" s="142"/>
      <c r="O61" s="143"/>
    </row>
    <row r="62" spans="1:15" ht="15.6" thickBot="1" x14ac:dyDescent="0.6">
      <c r="B62" s="153" t="s">
        <v>7</v>
      </c>
      <c r="C62" s="154" t="s">
        <v>123</v>
      </c>
      <c r="D62" s="155"/>
      <c r="E62" s="155"/>
      <c r="F62" s="156" t="s">
        <v>124</v>
      </c>
      <c r="G62" s="151"/>
      <c r="H62" s="157"/>
      <c r="I62" s="88"/>
      <c r="K62" s="88"/>
      <c r="L62" s="141"/>
      <c r="M62" s="142"/>
      <c r="N62" s="142"/>
      <c r="O62" s="143"/>
    </row>
    <row r="63" spans="1:15" ht="30.3" thickBot="1" x14ac:dyDescent="0.55000000000000004">
      <c r="B63" s="158"/>
      <c r="C63" s="159" t="s">
        <v>125</v>
      </c>
      <c r="D63" s="160" t="s">
        <v>126</v>
      </c>
      <c r="E63" s="161" t="s">
        <v>127</v>
      </c>
      <c r="F63" s="159" t="s">
        <v>125</v>
      </c>
      <c r="G63" s="160" t="s">
        <v>126</v>
      </c>
      <c r="H63" s="162" t="s">
        <v>127</v>
      </c>
      <c r="I63" s="88"/>
      <c r="J63" s="88"/>
      <c r="K63" s="88"/>
      <c r="L63" s="141"/>
      <c r="M63" s="142"/>
      <c r="N63" s="142"/>
      <c r="O63" s="143"/>
    </row>
    <row r="64" spans="1:15" ht="15" x14ac:dyDescent="0.5">
      <c r="B64" s="163" t="s">
        <v>20</v>
      </c>
      <c r="C64" s="164">
        <v>1</v>
      </c>
      <c r="D64" s="165">
        <v>3</v>
      </c>
      <c r="E64" s="191">
        <v>5.5</v>
      </c>
      <c r="F64" s="164">
        <v>4</v>
      </c>
      <c r="G64" s="165">
        <v>3</v>
      </c>
      <c r="H64" s="166">
        <v>5.5</v>
      </c>
      <c r="I64" s="1"/>
      <c r="J64" s="26"/>
      <c r="K64" s="88"/>
      <c r="L64" s="141"/>
      <c r="M64" s="142"/>
      <c r="N64" s="142"/>
      <c r="O64" s="143"/>
    </row>
    <row r="65" spans="2:15" ht="15" x14ac:dyDescent="0.5">
      <c r="B65" s="167" t="s">
        <v>24</v>
      </c>
      <c r="C65" s="168">
        <v>4.5</v>
      </c>
      <c r="D65" s="169">
        <v>7.5</v>
      </c>
      <c r="E65" s="192">
        <v>4</v>
      </c>
      <c r="F65" s="168">
        <v>4.5</v>
      </c>
      <c r="G65" s="169">
        <v>7</v>
      </c>
      <c r="H65" s="170">
        <v>4.5</v>
      </c>
      <c r="I65" s="1"/>
      <c r="J65" s="36"/>
      <c r="K65" s="88"/>
      <c r="L65" s="141"/>
      <c r="M65" s="142"/>
      <c r="N65" s="142"/>
      <c r="O65" s="143"/>
    </row>
    <row r="66" spans="2:15" ht="15" x14ac:dyDescent="0.5">
      <c r="B66" s="167" t="s">
        <v>27</v>
      </c>
      <c r="C66" s="168">
        <v>0.5</v>
      </c>
      <c r="D66" s="169">
        <v>-3.5</v>
      </c>
      <c r="E66" s="192">
        <v>-0.5</v>
      </c>
      <c r="F66" s="168">
        <v>4.5</v>
      </c>
      <c r="G66" s="169">
        <v>2.5</v>
      </c>
      <c r="H66" s="170">
        <v>0.5</v>
      </c>
      <c r="I66" s="1"/>
      <c r="J66" s="36"/>
      <c r="K66" s="88"/>
      <c r="L66" s="141"/>
      <c r="M66" s="142"/>
      <c r="N66" s="142"/>
      <c r="O66" s="143"/>
    </row>
    <row r="67" spans="2:15" ht="15" x14ac:dyDescent="0.5">
      <c r="B67" s="167" t="s">
        <v>29</v>
      </c>
      <c r="C67" s="168">
        <v>3</v>
      </c>
      <c r="D67" s="169">
        <v>4.5</v>
      </c>
      <c r="E67" s="192">
        <v>4</v>
      </c>
      <c r="F67" s="168">
        <v>5</v>
      </c>
      <c r="G67" s="169">
        <v>5</v>
      </c>
      <c r="H67" s="170">
        <v>3.5</v>
      </c>
      <c r="I67" s="1"/>
      <c r="J67" s="36"/>
      <c r="K67" s="88"/>
      <c r="L67" s="141"/>
      <c r="M67" s="142"/>
      <c r="N67" s="142"/>
      <c r="O67" s="143"/>
    </row>
    <row r="68" spans="2:15" ht="15" x14ac:dyDescent="0.5">
      <c r="B68" s="171" t="s">
        <v>128</v>
      </c>
      <c r="C68" s="168"/>
      <c r="D68" s="169"/>
      <c r="E68" s="192"/>
      <c r="F68" s="168"/>
      <c r="G68" s="169"/>
      <c r="H68" s="170"/>
      <c r="I68" s="1"/>
      <c r="J68" s="171"/>
      <c r="K68" s="88"/>
      <c r="L68" s="141"/>
      <c r="M68" s="142"/>
      <c r="N68" s="142"/>
      <c r="O68" s="143"/>
    </row>
    <row r="69" spans="2:15" ht="15" x14ac:dyDescent="0.5">
      <c r="B69" s="193" t="s">
        <v>37</v>
      </c>
      <c r="C69" s="168">
        <v>6.5</v>
      </c>
      <c r="D69" s="169">
        <v>3</v>
      </c>
      <c r="E69" s="192">
        <v>2.5</v>
      </c>
      <c r="F69" s="168">
        <v>11</v>
      </c>
      <c r="G69" s="169">
        <v>4</v>
      </c>
      <c r="H69" s="170">
        <v>3</v>
      </c>
      <c r="I69" s="1"/>
      <c r="J69" s="46"/>
      <c r="K69" s="88"/>
      <c r="L69" s="141"/>
      <c r="M69" s="142"/>
      <c r="N69" s="142"/>
      <c r="O69" s="143"/>
    </row>
    <row r="70" spans="2:15" ht="15" x14ac:dyDescent="0.5">
      <c r="B70" s="167" t="s">
        <v>39</v>
      </c>
      <c r="C70" s="168">
        <v>10</v>
      </c>
      <c r="D70" s="169">
        <v>21.5</v>
      </c>
      <c r="E70" s="192">
        <v>4.5</v>
      </c>
      <c r="F70" s="168">
        <v>7</v>
      </c>
      <c r="G70" s="169">
        <v>7</v>
      </c>
      <c r="H70" s="170">
        <v>5.5</v>
      </c>
      <c r="I70" s="1"/>
      <c r="J70" s="36"/>
      <c r="K70" s="88"/>
      <c r="L70" s="141"/>
      <c r="M70" s="142"/>
      <c r="N70" s="142"/>
      <c r="O70" s="143"/>
    </row>
    <row r="71" spans="2:15" ht="15" x14ac:dyDescent="0.5">
      <c r="B71" s="193" t="s">
        <v>46</v>
      </c>
      <c r="C71" s="168">
        <v>8</v>
      </c>
      <c r="D71" s="169">
        <v>4.5</v>
      </c>
      <c r="E71" s="192">
        <v>4</v>
      </c>
      <c r="F71" s="168">
        <v>8</v>
      </c>
      <c r="G71" s="169">
        <v>6.5</v>
      </c>
      <c r="H71" s="170">
        <v>4.5</v>
      </c>
      <c r="I71" s="1"/>
      <c r="J71" s="46"/>
      <c r="K71" s="88"/>
      <c r="L71" s="141"/>
      <c r="M71" s="142"/>
      <c r="N71" s="142"/>
      <c r="O71" s="143"/>
    </row>
    <row r="72" spans="2:15" ht="15" x14ac:dyDescent="0.5">
      <c r="B72" s="167" t="s">
        <v>47</v>
      </c>
      <c r="C72" s="168">
        <v>2.5</v>
      </c>
      <c r="D72" s="169">
        <v>10</v>
      </c>
      <c r="E72" s="192">
        <v>0.5</v>
      </c>
      <c r="F72" s="168">
        <v>0.5</v>
      </c>
      <c r="G72" s="169">
        <v>2.5</v>
      </c>
      <c r="H72" s="170">
        <v>2</v>
      </c>
      <c r="I72" s="1"/>
      <c r="J72" s="36"/>
      <c r="K72" s="88"/>
      <c r="L72" s="141"/>
      <c r="M72" s="142"/>
      <c r="N72" s="142"/>
      <c r="O72" s="143"/>
    </row>
    <row r="73" spans="2:15" ht="15" x14ac:dyDescent="0.5">
      <c r="B73" s="173" t="s">
        <v>135</v>
      </c>
      <c r="C73" s="168"/>
      <c r="D73" s="169"/>
      <c r="E73" s="192"/>
      <c r="F73" s="168"/>
      <c r="G73" s="169"/>
      <c r="H73" s="170"/>
      <c r="I73" s="1"/>
      <c r="J73" s="173"/>
      <c r="K73" s="88"/>
      <c r="L73" s="141"/>
      <c r="M73" s="142"/>
      <c r="N73" s="142"/>
      <c r="O73" s="143"/>
    </row>
    <row r="74" spans="2:15" ht="15" x14ac:dyDescent="0.5">
      <c r="B74" s="167" t="s">
        <v>129</v>
      </c>
      <c r="C74" s="168">
        <v>5</v>
      </c>
      <c r="D74" s="169"/>
      <c r="E74" s="170">
        <v>3</v>
      </c>
      <c r="F74" s="168">
        <v>4</v>
      </c>
      <c r="G74" s="169"/>
      <c r="H74" s="170">
        <v>3.5</v>
      </c>
      <c r="I74" s="1"/>
      <c r="J74" s="167"/>
      <c r="K74" s="88"/>
      <c r="L74" s="141"/>
      <c r="M74" s="142"/>
      <c r="N74" s="142"/>
      <c r="O74" s="143"/>
    </row>
    <row r="75" spans="2:15" ht="15" x14ac:dyDescent="0.5">
      <c r="B75" s="167" t="s">
        <v>130</v>
      </c>
      <c r="C75" s="168">
        <v>6</v>
      </c>
      <c r="D75" s="169">
        <v>9</v>
      </c>
      <c r="E75" s="170">
        <v>8.5</v>
      </c>
      <c r="F75" s="168">
        <v>6</v>
      </c>
      <c r="G75" s="169">
        <v>10.5</v>
      </c>
      <c r="H75" s="170">
        <v>9.5</v>
      </c>
      <c r="I75" s="1"/>
      <c r="J75" s="167"/>
      <c r="K75" s="88"/>
      <c r="L75" s="141"/>
      <c r="M75" s="142"/>
      <c r="N75" s="142"/>
      <c r="O75" s="143"/>
    </row>
    <row r="76" spans="2:15" ht="15" x14ac:dyDescent="0.5">
      <c r="B76" s="167" t="s">
        <v>73</v>
      </c>
      <c r="C76" s="168">
        <v>8.5</v>
      </c>
      <c r="D76" s="169">
        <v>5</v>
      </c>
      <c r="E76" s="192">
        <v>5.5</v>
      </c>
      <c r="F76" s="168">
        <v>7</v>
      </c>
      <c r="G76" s="169">
        <v>7</v>
      </c>
      <c r="H76" s="170">
        <v>8</v>
      </c>
      <c r="I76" s="1"/>
      <c r="J76" s="36"/>
      <c r="K76" s="88"/>
      <c r="L76" s="141"/>
      <c r="M76" s="142"/>
      <c r="N76" s="142"/>
      <c r="O76" s="143"/>
    </row>
    <row r="77" spans="2:15" ht="15.3" x14ac:dyDescent="0.55000000000000004">
      <c r="B77" s="167" t="s">
        <v>95</v>
      </c>
      <c r="C77" s="168">
        <v>4</v>
      </c>
      <c r="D77" s="169">
        <v>6.5</v>
      </c>
      <c r="E77" s="192">
        <v>7.5</v>
      </c>
      <c r="F77" s="168">
        <v>1</v>
      </c>
      <c r="G77" s="169">
        <v>9.5</v>
      </c>
      <c r="H77" s="170">
        <v>6</v>
      </c>
      <c r="I77" s="1"/>
      <c r="J77" s="36"/>
      <c r="K77" s="168"/>
      <c r="L77" s="194"/>
      <c r="M77" s="195"/>
      <c r="N77" s="196"/>
      <c r="O77" s="197"/>
    </row>
    <row r="78" spans="2:15" ht="15" x14ac:dyDescent="0.5">
      <c r="B78" s="167" t="s">
        <v>75</v>
      </c>
      <c r="C78" s="168">
        <v>2</v>
      </c>
      <c r="D78" s="169">
        <v>1</v>
      </c>
      <c r="E78" s="192"/>
      <c r="F78" s="168">
        <v>14</v>
      </c>
      <c r="G78" s="169">
        <v>1.5</v>
      </c>
      <c r="H78" s="170">
        <v>3.5</v>
      </c>
      <c r="I78" s="1"/>
      <c r="J78" s="46"/>
      <c r="K78" s="88"/>
      <c r="L78" s="141"/>
      <c r="M78" s="142"/>
      <c r="N78" s="142"/>
      <c r="O78" s="143"/>
    </row>
    <row r="79" spans="2:15" ht="15" x14ac:dyDescent="0.5">
      <c r="B79" s="167" t="s">
        <v>77</v>
      </c>
      <c r="C79" s="168">
        <v>4.5</v>
      </c>
      <c r="D79" s="169">
        <v>2.5</v>
      </c>
      <c r="E79" s="192">
        <v>2.5</v>
      </c>
      <c r="F79" s="168">
        <v>5</v>
      </c>
      <c r="G79" s="169">
        <v>3</v>
      </c>
      <c r="H79" s="170">
        <v>4.5</v>
      </c>
      <c r="I79" s="1"/>
      <c r="J79" s="36"/>
      <c r="K79" s="88"/>
      <c r="L79" s="141"/>
      <c r="M79" s="142"/>
      <c r="N79" s="142"/>
      <c r="O79" s="143"/>
    </row>
    <row r="80" spans="2:15" ht="15" x14ac:dyDescent="0.5">
      <c r="B80" s="167" t="s">
        <v>81</v>
      </c>
      <c r="C80" s="168">
        <v>7</v>
      </c>
      <c r="D80" s="169">
        <v>2.5</v>
      </c>
      <c r="E80" s="192"/>
      <c r="F80" s="168">
        <v>6</v>
      </c>
      <c r="G80" s="169">
        <v>11</v>
      </c>
      <c r="H80" s="170">
        <v>1</v>
      </c>
      <c r="I80" s="1"/>
      <c r="J80" s="36"/>
      <c r="K80" s="88"/>
      <c r="L80" s="141"/>
      <c r="M80" s="142"/>
      <c r="N80" s="142"/>
      <c r="O80" s="143"/>
    </row>
    <row r="81" spans="2:15" ht="15" x14ac:dyDescent="0.5">
      <c r="B81" s="167" t="s">
        <v>79</v>
      </c>
      <c r="C81" s="168">
        <v>3.5</v>
      </c>
      <c r="D81" s="169">
        <v>4.5</v>
      </c>
      <c r="E81" s="192">
        <v>2.5</v>
      </c>
      <c r="F81" s="168">
        <v>4</v>
      </c>
      <c r="G81" s="169">
        <v>4.5</v>
      </c>
      <c r="H81" s="170">
        <v>3.5</v>
      </c>
      <c r="I81" s="1"/>
      <c r="J81" s="36"/>
      <c r="K81" s="88"/>
      <c r="L81" s="141"/>
      <c r="M81" s="142"/>
      <c r="N81" s="142"/>
      <c r="O81" s="143"/>
    </row>
    <row r="82" spans="2:15" ht="15" x14ac:dyDescent="0.5">
      <c r="B82" s="167" t="s">
        <v>85</v>
      </c>
      <c r="C82" s="168">
        <v>3</v>
      </c>
      <c r="D82" s="169">
        <v>3.5</v>
      </c>
      <c r="E82" s="170">
        <v>4</v>
      </c>
      <c r="F82" s="168">
        <v>2.5</v>
      </c>
      <c r="G82" s="169">
        <v>3.5</v>
      </c>
      <c r="H82" s="170">
        <v>3</v>
      </c>
      <c r="I82" s="1"/>
      <c r="J82" s="36"/>
      <c r="K82" s="88"/>
      <c r="L82" s="141"/>
      <c r="M82" s="142"/>
      <c r="N82" s="142"/>
      <c r="O82" s="143"/>
    </row>
    <row r="83" spans="2:15" ht="15" x14ac:dyDescent="0.5">
      <c r="B83" s="167" t="s">
        <v>87</v>
      </c>
      <c r="C83" s="168"/>
      <c r="D83" s="169"/>
      <c r="E83" s="192"/>
      <c r="F83" s="168"/>
      <c r="G83" s="169"/>
      <c r="H83" s="170"/>
      <c r="I83" s="1"/>
      <c r="J83" s="36"/>
      <c r="K83" s="88"/>
      <c r="L83" s="141"/>
      <c r="M83" s="142"/>
      <c r="N83" s="142"/>
      <c r="O83" s="143"/>
    </row>
    <row r="84" spans="2:15" ht="15" x14ac:dyDescent="0.5">
      <c r="B84" s="167" t="s">
        <v>88</v>
      </c>
      <c r="C84" s="168">
        <v>7.5</v>
      </c>
      <c r="D84" s="169">
        <v>15.5</v>
      </c>
      <c r="E84" s="192">
        <v>8.5</v>
      </c>
      <c r="F84" s="168">
        <v>5.5</v>
      </c>
      <c r="G84" s="169">
        <v>14</v>
      </c>
      <c r="H84" s="170">
        <v>10.5</v>
      </c>
      <c r="I84" s="1"/>
      <c r="J84" s="36"/>
      <c r="K84" s="88"/>
      <c r="L84" s="141"/>
      <c r="M84" s="142"/>
      <c r="N84" s="142"/>
      <c r="O84" s="143"/>
    </row>
    <row r="85" spans="2:15" ht="15.3" thickBot="1" x14ac:dyDescent="0.55000000000000004">
      <c r="B85" s="174" t="s">
        <v>90</v>
      </c>
      <c r="C85" s="175">
        <v>5.5</v>
      </c>
      <c r="D85" s="176">
        <v>4.5</v>
      </c>
      <c r="E85" s="198">
        <v>4.5</v>
      </c>
      <c r="F85" s="175">
        <v>5</v>
      </c>
      <c r="G85" s="176">
        <v>6</v>
      </c>
      <c r="H85" s="177">
        <v>4.5</v>
      </c>
      <c r="I85" s="1"/>
      <c r="J85" s="62"/>
      <c r="K85" s="88"/>
      <c r="L85" s="141"/>
      <c r="M85" s="142"/>
      <c r="N85" s="142"/>
      <c r="O85" s="143"/>
    </row>
    <row r="86" spans="2:15" ht="15" x14ac:dyDescent="0.5">
      <c r="B86" s="178" t="s">
        <v>92</v>
      </c>
      <c r="C86" s="179">
        <f t="shared" ref="C86:H86" si="2">AVERAGE(C64:C85)</f>
        <v>4.8684210526315788</v>
      </c>
      <c r="D86" s="179">
        <f t="shared" si="2"/>
        <v>5.833333333333333</v>
      </c>
      <c r="E86" s="179">
        <f t="shared" si="2"/>
        <v>4.1764705882352944</v>
      </c>
      <c r="F86" s="179">
        <f t="shared" si="2"/>
        <v>5.5</v>
      </c>
      <c r="G86" s="179">
        <f t="shared" si="2"/>
        <v>6</v>
      </c>
      <c r="H86" s="180">
        <f t="shared" si="2"/>
        <v>4.5526315789473681</v>
      </c>
      <c r="I86" s="88"/>
      <c r="J86" s="88"/>
      <c r="K86" s="88"/>
      <c r="L86" s="141"/>
      <c r="M86" s="142"/>
      <c r="N86" s="142"/>
      <c r="O86" s="143"/>
    </row>
    <row r="87" spans="2:15" ht="15.3" thickBot="1" x14ac:dyDescent="0.55000000000000004">
      <c r="B87" s="181" t="s">
        <v>93</v>
      </c>
      <c r="C87" s="182">
        <f t="shared" ref="C87:H87" si="3">MEDIAN(C64:C85)</f>
        <v>4.5</v>
      </c>
      <c r="D87" s="182">
        <f t="shared" si="3"/>
        <v>4.5</v>
      </c>
      <c r="E87" s="182">
        <f t="shared" si="3"/>
        <v>4</v>
      </c>
      <c r="F87" s="182">
        <f t="shared" si="3"/>
        <v>5</v>
      </c>
      <c r="G87" s="182">
        <f t="shared" si="3"/>
        <v>5.5</v>
      </c>
      <c r="H87" s="183">
        <f t="shared" si="3"/>
        <v>4.5</v>
      </c>
      <c r="I87" s="88"/>
      <c r="J87" s="88"/>
      <c r="K87" s="184">
        <f>MIN(C87:H87)</f>
        <v>4</v>
      </c>
      <c r="L87" s="185">
        <f>MAX(C87:H87)</f>
        <v>5.5</v>
      </c>
      <c r="M87" s="142"/>
      <c r="N87" s="142"/>
      <c r="O87" s="143"/>
    </row>
    <row r="88" spans="2:15" ht="15.3" thickBot="1" x14ac:dyDescent="0.55000000000000004">
      <c r="B88" s="186" t="s">
        <v>132</v>
      </c>
      <c r="C88" s="187" t="s">
        <v>133</v>
      </c>
      <c r="D88" s="187"/>
      <c r="E88" s="188"/>
      <c r="F88" s="189">
        <f>AVERAGE(C87:H87)</f>
        <v>4.666666666666667</v>
      </c>
      <c r="G88" s="190"/>
      <c r="H88" s="190"/>
      <c r="I88" s="88"/>
      <c r="J88" s="88"/>
      <c r="K88" s="88"/>
      <c r="L88" s="141"/>
      <c r="M88" s="142"/>
      <c r="N88" s="142"/>
      <c r="O88" s="14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FFA4-184E-4CB2-A663-D58C061FC650}">
  <dimension ref="A1:Q61"/>
  <sheetViews>
    <sheetView tabSelected="1" topLeftCell="A28" workbookViewId="0">
      <selection activeCell="G41" sqref="G41"/>
    </sheetView>
  </sheetViews>
  <sheetFormatPr defaultRowHeight="12.3" x14ac:dyDescent="0.4"/>
  <cols>
    <col min="2" max="2" width="50.33203125" customWidth="1"/>
    <col min="3" max="8" width="12.609375" customWidth="1"/>
  </cols>
  <sheetData>
    <row r="1" spans="2:17" ht="15" x14ac:dyDescent="0.5">
      <c r="B1" s="88"/>
      <c r="C1" s="88"/>
      <c r="D1" s="88"/>
      <c r="E1" s="88"/>
      <c r="H1" s="140" t="s">
        <v>98</v>
      </c>
      <c r="I1" s="88"/>
      <c r="J1" s="88"/>
      <c r="K1" s="88"/>
      <c r="L1" s="88"/>
      <c r="M1" s="88"/>
      <c r="N1" s="88"/>
      <c r="O1" s="88"/>
      <c r="P1" s="88"/>
      <c r="Q1" s="88"/>
    </row>
    <row r="2" spans="2:17" ht="15" x14ac:dyDescent="0.5">
      <c r="B2" s="88"/>
      <c r="C2" s="88"/>
      <c r="D2" s="88"/>
      <c r="E2" s="88"/>
      <c r="H2" s="6" t="s">
        <v>117</v>
      </c>
      <c r="I2" s="88"/>
      <c r="J2" s="88"/>
      <c r="K2" s="88"/>
      <c r="L2" s="88"/>
      <c r="M2" s="88"/>
      <c r="N2" s="88"/>
      <c r="O2" s="88"/>
      <c r="P2" s="88"/>
      <c r="Q2" s="88"/>
    </row>
    <row r="3" spans="2:17" ht="15" x14ac:dyDescent="0.5">
      <c r="B3" s="88"/>
      <c r="C3" s="88"/>
      <c r="D3" s="88"/>
      <c r="E3" s="88"/>
      <c r="H3" s="6" t="s">
        <v>118</v>
      </c>
      <c r="I3" s="88"/>
      <c r="J3" s="88"/>
      <c r="K3" s="88"/>
      <c r="L3" s="88"/>
      <c r="M3" s="88"/>
      <c r="N3" s="88"/>
      <c r="O3" s="88"/>
      <c r="P3" s="88"/>
      <c r="Q3" s="88"/>
    </row>
    <row r="4" spans="2:17" ht="15" x14ac:dyDescent="0.5">
      <c r="B4" s="88"/>
      <c r="C4" s="88"/>
      <c r="D4" s="88"/>
      <c r="E4" s="88"/>
      <c r="H4" s="6" t="s">
        <v>136</v>
      </c>
      <c r="I4" s="88"/>
      <c r="J4" s="88"/>
      <c r="K4" s="88"/>
      <c r="L4" s="88"/>
      <c r="M4" s="88"/>
      <c r="N4" s="88"/>
      <c r="O4" s="88"/>
      <c r="P4" s="88"/>
      <c r="Q4" s="88"/>
    </row>
    <row r="5" spans="2:17" x14ac:dyDescent="0.4">
      <c r="B5" s="88"/>
      <c r="C5" s="88"/>
      <c r="D5" s="88"/>
      <c r="E5" s="88"/>
      <c r="I5" s="88"/>
      <c r="J5" s="88"/>
      <c r="K5" s="88"/>
      <c r="L5" s="88"/>
      <c r="M5" s="88"/>
      <c r="N5" s="88"/>
      <c r="O5" s="88"/>
      <c r="P5" s="88"/>
      <c r="Q5" s="88"/>
    </row>
    <row r="6" spans="2:17" ht="15" x14ac:dyDescent="0.5">
      <c r="B6" s="8" t="s">
        <v>117</v>
      </c>
      <c r="C6" s="199"/>
      <c r="D6" s="199"/>
      <c r="E6" s="199"/>
      <c r="F6" s="200"/>
      <c r="G6" s="200"/>
      <c r="H6" s="11"/>
      <c r="I6" s="88"/>
      <c r="J6" s="88"/>
      <c r="K6" s="88"/>
      <c r="L6" s="88"/>
      <c r="M6" s="88"/>
      <c r="N6" s="88"/>
      <c r="O6" s="88"/>
      <c r="P6" s="88"/>
      <c r="Q6" s="88"/>
    </row>
    <row r="7" spans="2:17" ht="15" x14ac:dyDescent="0.5">
      <c r="B7" s="17"/>
      <c r="C7" s="199"/>
      <c r="D7" s="199"/>
      <c r="E7" s="199"/>
      <c r="F7" s="200"/>
      <c r="G7" s="200"/>
      <c r="H7" s="11"/>
      <c r="I7" s="88"/>
      <c r="J7" s="88"/>
      <c r="K7" s="88"/>
      <c r="L7" s="88"/>
      <c r="M7" s="88"/>
      <c r="N7" s="88"/>
      <c r="O7" s="88"/>
      <c r="P7" s="88"/>
      <c r="Q7" s="88"/>
    </row>
    <row r="8" spans="2:17" ht="15" x14ac:dyDescent="0.5">
      <c r="B8" s="13" t="s">
        <v>101</v>
      </c>
      <c r="C8" s="17"/>
      <c r="D8" s="17"/>
      <c r="E8" s="17"/>
      <c r="F8" s="13"/>
      <c r="G8" s="11"/>
      <c r="H8" s="11"/>
      <c r="I8" s="88"/>
      <c r="J8" s="88"/>
      <c r="K8" s="88"/>
      <c r="L8" s="88"/>
      <c r="M8" s="88"/>
      <c r="N8" s="88"/>
      <c r="O8" s="88"/>
      <c r="P8" s="88"/>
      <c r="Q8" s="88"/>
    </row>
    <row r="9" spans="2:17" ht="15.3" x14ac:dyDescent="0.55000000000000004">
      <c r="B9" s="17" t="s">
        <v>120</v>
      </c>
      <c r="C9" s="17"/>
      <c r="D9" s="15"/>
      <c r="E9" s="15"/>
      <c r="F9" s="16"/>
      <c r="G9" s="16"/>
      <c r="H9" s="16"/>
      <c r="I9" s="88"/>
      <c r="J9" s="88"/>
      <c r="K9" s="88"/>
      <c r="L9" s="88"/>
      <c r="M9" s="88"/>
      <c r="N9" s="88"/>
      <c r="O9" s="88"/>
      <c r="P9" s="88"/>
      <c r="Q9" s="88"/>
    </row>
    <row r="10" spans="2:17" ht="15.3" x14ac:dyDescent="0.55000000000000004">
      <c r="B10" s="147" t="s">
        <v>137</v>
      </c>
      <c r="C10" s="17"/>
      <c r="D10" s="15"/>
      <c r="E10" s="15"/>
      <c r="F10" s="13"/>
      <c r="G10" s="13"/>
      <c r="H10" s="13"/>
      <c r="I10" s="88"/>
      <c r="J10" s="88"/>
      <c r="K10" s="88"/>
      <c r="L10" s="88"/>
      <c r="M10" s="88"/>
      <c r="N10" s="88"/>
      <c r="O10" s="88"/>
      <c r="P10" s="88"/>
      <c r="Q10" s="88"/>
    </row>
    <row r="11" spans="2:17" ht="15.3" x14ac:dyDescent="0.55000000000000004">
      <c r="B11" s="147"/>
      <c r="C11" s="17"/>
      <c r="D11" s="15"/>
      <c r="E11" s="15"/>
      <c r="F11" s="13"/>
      <c r="G11" s="13"/>
      <c r="H11" s="13"/>
      <c r="I11" s="88"/>
      <c r="J11" s="88"/>
      <c r="K11" s="88"/>
      <c r="L11" s="88"/>
      <c r="M11" s="88"/>
      <c r="N11" s="88"/>
      <c r="O11" s="88"/>
      <c r="P11" s="88"/>
      <c r="Q11" s="88"/>
    </row>
    <row r="12" spans="2:17" ht="15" x14ac:dyDescent="0.5">
      <c r="B12" s="17" t="s">
        <v>103</v>
      </c>
      <c r="C12" s="13"/>
      <c r="D12" s="13"/>
      <c r="E12" s="13"/>
      <c r="F12" s="13"/>
      <c r="G12" s="13"/>
      <c r="H12" s="13"/>
      <c r="I12" s="88"/>
      <c r="J12" s="88"/>
      <c r="K12" s="88"/>
      <c r="L12" s="88"/>
      <c r="M12" s="88"/>
      <c r="N12" s="88"/>
      <c r="O12" s="88"/>
      <c r="P12" s="88"/>
      <c r="Q12" s="88"/>
    </row>
    <row r="13" spans="2:17" ht="15.3" thickBot="1" x14ac:dyDescent="0.55000000000000004">
      <c r="B13" s="17" t="s">
        <v>6</v>
      </c>
      <c r="C13" s="13"/>
      <c r="D13" s="13"/>
      <c r="E13" s="13"/>
      <c r="F13" s="13"/>
      <c r="G13" s="13"/>
      <c r="H13" s="13"/>
      <c r="I13" s="88"/>
      <c r="J13" s="88"/>
      <c r="K13" s="88"/>
      <c r="L13" s="88"/>
      <c r="M13" s="88"/>
      <c r="N13" s="88"/>
      <c r="O13" s="88"/>
      <c r="P13" s="88"/>
      <c r="Q13" s="88"/>
    </row>
    <row r="14" spans="2:17" ht="15.6" thickBot="1" x14ac:dyDescent="0.6">
      <c r="B14" s="149"/>
      <c r="C14" s="150" t="s">
        <v>138</v>
      </c>
      <c r="D14" s="201"/>
      <c r="E14" s="201"/>
      <c r="F14" s="202" t="s">
        <v>139</v>
      </c>
      <c r="G14" s="203"/>
      <c r="H14" s="204"/>
      <c r="I14" s="88"/>
      <c r="J14" s="88"/>
      <c r="K14" s="88"/>
      <c r="L14" s="88"/>
      <c r="M14" s="88"/>
      <c r="N14" s="88"/>
      <c r="O14" s="88"/>
      <c r="P14" s="88"/>
      <c r="Q14" s="88"/>
    </row>
    <row r="15" spans="2:17" ht="15.3" x14ac:dyDescent="0.55000000000000004">
      <c r="B15" s="205"/>
      <c r="C15" s="154" t="s">
        <v>140</v>
      </c>
      <c r="D15" s="155"/>
      <c r="E15" s="155"/>
      <c r="F15" s="206" t="s">
        <v>141</v>
      </c>
      <c r="G15" s="207"/>
      <c r="H15" s="208"/>
      <c r="I15" s="88"/>
      <c r="J15" s="88"/>
      <c r="K15" s="88"/>
      <c r="L15" s="88"/>
      <c r="M15" s="88"/>
      <c r="N15" s="88"/>
      <c r="O15" s="88"/>
      <c r="P15" s="88"/>
      <c r="Q15" s="88"/>
    </row>
    <row r="16" spans="2:17" ht="15.3" x14ac:dyDescent="0.55000000000000004">
      <c r="B16" s="209" t="s">
        <v>7</v>
      </c>
      <c r="C16" s="210" t="s">
        <v>142</v>
      </c>
      <c r="D16" s="87"/>
      <c r="E16" s="87"/>
      <c r="F16" s="211" t="s">
        <v>143</v>
      </c>
      <c r="G16" s="212" t="s">
        <v>144</v>
      </c>
      <c r="H16" s="213" t="s">
        <v>145</v>
      </c>
      <c r="I16" s="88"/>
      <c r="J16" s="88"/>
      <c r="K16" s="88"/>
      <c r="L16" s="88"/>
      <c r="M16" s="88"/>
      <c r="N16" s="88"/>
      <c r="O16" s="88"/>
      <c r="P16" s="88"/>
      <c r="Q16" s="88"/>
    </row>
    <row r="17" spans="1:17" ht="15.3" thickBot="1" x14ac:dyDescent="0.55000000000000004">
      <c r="B17" s="214"/>
      <c r="C17" s="215" t="s">
        <v>125</v>
      </c>
      <c r="D17" s="216" t="s">
        <v>126</v>
      </c>
      <c r="E17" s="217" t="s">
        <v>127</v>
      </c>
      <c r="F17" s="218" t="s">
        <v>146</v>
      </c>
      <c r="G17" s="219" t="s">
        <v>147</v>
      </c>
      <c r="H17" s="220" t="s">
        <v>148</v>
      </c>
      <c r="I17" s="88"/>
      <c r="J17" s="88"/>
      <c r="K17" s="88"/>
      <c r="L17" s="88"/>
      <c r="M17" s="88"/>
      <c r="N17" s="88"/>
      <c r="O17" s="88"/>
      <c r="P17" s="88"/>
      <c r="Q17" s="88"/>
    </row>
    <row r="18" spans="1:17" ht="15" x14ac:dyDescent="0.5">
      <c r="A18" s="100" t="s">
        <v>20</v>
      </c>
      <c r="B18" s="163" t="s">
        <v>20</v>
      </c>
      <c r="C18" s="164">
        <v>6</v>
      </c>
      <c r="D18" s="165">
        <v>5</v>
      </c>
      <c r="E18" s="166">
        <v>3.5</v>
      </c>
      <c r="F18" s="221">
        <v>9.5000000000000001E-2</v>
      </c>
      <c r="G18" s="222">
        <v>0.37</v>
      </c>
      <c r="H18" s="223">
        <f t="shared" ref="H18:H52" si="0">F18*G18</f>
        <v>3.5150000000000001E-2</v>
      </c>
      <c r="I18" s="88"/>
      <c r="J18" s="88"/>
      <c r="K18" s="88"/>
      <c r="L18" s="88"/>
      <c r="M18" s="88"/>
      <c r="N18" s="88"/>
      <c r="O18" s="88"/>
      <c r="P18" s="88"/>
      <c r="Q18" s="88"/>
    </row>
    <row r="19" spans="1:17" ht="15" x14ac:dyDescent="0.5">
      <c r="A19" s="104" t="s">
        <v>24</v>
      </c>
      <c r="B19" s="167" t="s">
        <v>24</v>
      </c>
      <c r="C19" s="168">
        <v>6.5</v>
      </c>
      <c r="D19" s="169">
        <v>5.5</v>
      </c>
      <c r="E19" s="170">
        <v>7.5</v>
      </c>
      <c r="F19" s="224">
        <v>0.1</v>
      </c>
      <c r="G19" s="225">
        <v>0.38</v>
      </c>
      <c r="H19" s="226">
        <f t="shared" si="0"/>
        <v>3.8000000000000006E-2</v>
      </c>
      <c r="I19" s="88"/>
      <c r="J19" s="88"/>
      <c r="K19" s="88"/>
      <c r="L19" s="88"/>
      <c r="M19" s="88"/>
      <c r="N19" s="88"/>
      <c r="O19" s="88"/>
      <c r="P19" s="88"/>
      <c r="Q19" s="88"/>
    </row>
    <row r="20" spans="1:17" ht="15" x14ac:dyDescent="0.5">
      <c r="A20" s="104" t="s">
        <v>27</v>
      </c>
      <c r="B20" s="167" t="s">
        <v>27</v>
      </c>
      <c r="C20" s="168">
        <v>6.5</v>
      </c>
      <c r="D20" s="169">
        <v>6</v>
      </c>
      <c r="E20" s="170">
        <v>5</v>
      </c>
      <c r="F20" s="224">
        <v>0.105</v>
      </c>
      <c r="G20" s="225">
        <v>0.39</v>
      </c>
      <c r="H20" s="226">
        <f t="shared" si="0"/>
        <v>4.095E-2</v>
      </c>
      <c r="I20" s="88"/>
      <c r="J20" s="88"/>
      <c r="K20" s="88"/>
      <c r="L20" s="88"/>
      <c r="M20" s="88"/>
      <c r="N20" s="88"/>
      <c r="O20" s="88"/>
      <c r="P20" s="88"/>
      <c r="Q20" s="88"/>
    </row>
    <row r="21" spans="1:17" ht="15" x14ac:dyDescent="0.5">
      <c r="A21" s="104" t="s">
        <v>29</v>
      </c>
      <c r="B21" s="167" t="s">
        <v>29</v>
      </c>
      <c r="C21" s="168">
        <v>4</v>
      </c>
      <c r="D21" s="169">
        <v>5.5</v>
      </c>
      <c r="E21" s="170">
        <v>4</v>
      </c>
      <c r="F21" s="224">
        <v>0.105</v>
      </c>
      <c r="G21" s="225">
        <v>0.28999999999999998</v>
      </c>
      <c r="H21" s="226">
        <f t="shared" si="0"/>
        <v>3.0449999999999998E-2</v>
      </c>
      <c r="I21" s="88"/>
      <c r="J21" s="88"/>
      <c r="K21" s="88"/>
      <c r="L21" s="88"/>
      <c r="M21" s="88"/>
      <c r="N21" s="88"/>
      <c r="O21" s="88"/>
      <c r="P21" s="88"/>
      <c r="Q21" s="88"/>
    </row>
    <row r="22" spans="1:17" ht="15" x14ac:dyDescent="0.5">
      <c r="A22" s="108" t="s">
        <v>31</v>
      </c>
      <c r="B22" s="108" t="s">
        <v>31</v>
      </c>
      <c r="C22" s="168">
        <v>8.5</v>
      </c>
      <c r="D22" s="169">
        <v>3</v>
      </c>
      <c r="E22" s="170">
        <v>1</v>
      </c>
      <c r="F22" s="224">
        <v>5.5E-2</v>
      </c>
      <c r="G22" s="225">
        <v>0.3</v>
      </c>
      <c r="H22" s="226">
        <f t="shared" si="0"/>
        <v>1.6500000000000001E-2</v>
      </c>
      <c r="I22" s="88"/>
      <c r="J22" s="88"/>
      <c r="K22" s="88"/>
      <c r="L22" s="88"/>
      <c r="M22" s="88"/>
      <c r="N22" s="88"/>
      <c r="O22" s="88"/>
      <c r="P22" s="88"/>
      <c r="Q22" s="88"/>
    </row>
    <row r="23" spans="1:17" ht="15" x14ac:dyDescent="0.5">
      <c r="A23" s="49" t="s">
        <v>33</v>
      </c>
      <c r="B23" s="49" t="s">
        <v>33</v>
      </c>
      <c r="C23" s="168">
        <v>3.5</v>
      </c>
      <c r="D23" s="169">
        <v>4</v>
      </c>
      <c r="E23" s="170">
        <v>3.5</v>
      </c>
      <c r="F23" s="224">
        <v>0.08</v>
      </c>
      <c r="G23" s="225">
        <v>0.28999999999999998</v>
      </c>
      <c r="H23" s="226">
        <f t="shared" si="0"/>
        <v>2.3199999999999998E-2</v>
      </c>
      <c r="I23" s="88"/>
      <c r="J23" s="88"/>
      <c r="K23" s="88"/>
      <c r="L23" s="88"/>
      <c r="M23" s="88"/>
      <c r="N23" s="88"/>
      <c r="O23" s="88"/>
      <c r="P23" s="88"/>
      <c r="Q23" s="88"/>
    </row>
    <row r="24" spans="1:17" ht="15" x14ac:dyDescent="0.5">
      <c r="A24" s="128" t="s">
        <v>37</v>
      </c>
      <c r="B24" s="46" t="s">
        <v>37</v>
      </c>
      <c r="C24" s="168">
        <v>5</v>
      </c>
      <c r="D24" s="169">
        <v>6.5</v>
      </c>
      <c r="E24" s="192">
        <v>5.5</v>
      </c>
      <c r="F24" s="224">
        <v>9.5000000000000001E-2</v>
      </c>
      <c r="G24" s="225">
        <v>0.4</v>
      </c>
      <c r="H24" s="226">
        <f t="shared" si="0"/>
        <v>3.8000000000000006E-2</v>
      </c>
      <c r="I24" s="88"/>
      <c r="J24" s="88"/>
      <c r="K24" s="88"/>
      <c r="L24" s="88"/>
      <c r="M24" s="88"/>
      <c r="N24" s="88"/>
      <c r="O24" s="88"/>
      <c r="P24" s="88"/>
      <c r="Q24" s="88"/>
    </row>
    <row r="25" spans="1:17" ht="15" x14ac:dyDescent="0.5">
      <c r="A25" s="104"/>
      <c r="B25" s="104" t="s">
        <v>173</v>
      </c>
      <c r="C25" s="168">
        <v>12.5</v>
      </c>
      <c r="D25" s="169">
        <v>2.5</v>
      </c>
      <c r="E25" s="192">
        <v>13.5</v>
      </c>
      <c r="F25" s="224">
        <v>0.1</v>
      </c>
      <c r="G25" s="225">
        <v>0.38</v>
      </c>
      <c r="H25" s="226">
        <f t="shared" si="0"/>
        <v>3.8000000000000006E-2</v>
      </c>
      <c r="I25" s="88"/>
      <c r="J25" s="88"/>
      <c r="K25" s="88"/>
      <c r="L25" s="88"/>
      <c r="M25" s="88"/>
      <c r="N25" s="88"/>
      <c r="O25" s="88"/>
      <c r="P25" s="88"/>
      <c r="Q25" s="88"/>
    </row>
    <row r="26" spans="1:17" ht="15" x14ac:dyDescent="0.5">
      <c r="A26" s="104" t="s">
        <v>39</v>
      </c>
      <c r="B26" s="167" t="s">
        <v>39</v>
      </c>
      <c r="C26" s="168">
        <v>7</v>
      </c>
      <c r="D26" s="169">
        <v>7</v>
      </c>
      <c r="E26" s="170">
        <v>7.5</v>
      </c>
      <c r="F26" s="224">
        <v>0.14000000000000001</v>
      </c>
      <c r="G26" s="227">
        <v>0.41</v>
      </c>
      <c r="H26" s="226">
        <f t="shared" si="0"/>
        <v>5.74E-2</v>
      </c>
    </row>
    <row r="27" spans="1:17" ht="15" x14ac:dyDescent="0.5">
      <c r="A27" s="104" t="s">
        <v>41</v>
      </c>
      <c r="B27" s="167" t="s">
        <v>41</v>
      </c>
      <c r="C27" s="168">
        <v>3</v>
      </c>
      <c r="D27" s="169">
        <v>3.5</v>
      </c>
      <c r="E27" s="170">
        <v>3.5</v>
      </c>
      <c r="F27" s="224">
        <v>8.5000000000000006E-2</v>
      </c>
      <c r="G27" s="225">
        <v>0.33</v>
      </c>
      <c r="H27" s="226">
        <f t="shared" si="0"/>
        <v>2.8050000000000002E-2</v>
      </c>
      <c r="I27" s="88"/>
      <c r="J27" s="88"/>
      <c r="K27" s="88"/>
      <c r="L27" s="88"/>
      <c r="M27" s="88"/>
      <c r="N27" s="88"/>
      <c r="O27" s="88"/>
      <c r="P27" s="88"/>
      <c r="Q27" s="88"/>
    </row>
    <row r="28" spans="1:17" ht="15" x14ac:dyDescent="0.5">
      <c r="A28" s="49" t="s">
        <v>44</v>
      </c>
      <c r="B28" s="49" t="s">
        <v>44</v>
      </c>
      <c r="C28" s="168">
        <v>6.5</v>
      </c>
      <c r="D28" s="169">
        <v>5</v>
      </c>
      <c r="E28" s="170">
        <v>7</v>
      </c>
      <c r="F28" s="224">
        <v>0.13</v>
      </c>
      <c r="G28" s="225">
        <v>0.21</v>
      </c>
      <c r="H28" s="226">
        <f t="shared" si="0"/>
        <v>2.7300000000000001E-2</v>
      </c>
      <c r="I28" s="88"/>
      <c r="J28" s="88"/>
      <c r="K28" s="88"/>
      <c r="L28" s="88"/>
      <c r="M28" s="88"/>
      <c r="N28" s="88"/>
      <c r="O28" s="88"/>
      <c r="P28" s="88"/>
      <c r="Q28" s="88"/>
    </row>
    <row r="29" spans="1:17" ht="15" x14ac:dyDescent="0.5">
      <c r="A29" s="128" t="s">
        <v>46</v>
      </c>
      <c r="B29" s="193" t="s">
        <v>46</v>
      </c>
      <c r="C29" s="168">
        <v>5.5</v>
      </c>
      <c r="D29" s="169">
        <v>6</v>
      </c>
      <c r="E29" s="192">
        <v>5.5</v>
      </c>
      <c r="F29" s="224">
        <v>0.105</v>
      </c>
      <c r="G29" s="225">
        <v>0.38</v>
      </c>
      <c r="H29" s="226">
        <f t="shared" si="0"/>
        <v>3.9899999999999998E-2</v>
      </c>
      <c r="I29" s="1"/>
      <c r="J29" s="46"/>
      <c r="K29" s="88"/>
      <c r="L29" s="88"/>
      <c r="M29" s="88"/>
      <c r="N29" s="88"/>
      <c r="O29" s="88"/>
      <c r="P29" s="88"/>
      <c r="Q29" s="88"/>
    </row>
    <row r="30" spans="1:17" ht="15" x14ac:dyDescent="0.5">
      <c r="A30" s="104" t="s">
        <v>47</v>
      </c>
      <c r="B30" s="167" t="s">
        <v>47</v>
      </c>
      <c r="C30" s="168">
        <v>6</v>
      </c>
      <c r="D30" s="169">
        <v>2.5</v>
      </c>
      <c r="E30" s="170">
        <v>2.5</v>
      </c>
      <c r="F30" s="224">
        <v>8.5000000000000006E-2</v>
      </c>
      <c r="G30" s="227">
        <v>0.3</v>
      </c>
      <c r="H30" s="226">
        <f t="shared" si="0"/>
        <v>2.5500000000000002E-2</v>
      </c>
      <c r="I30" s="88"/>
      <c r="J30" s="88"/>
      <c r="K30" s="88"/>
      <c r="L30" s="88"/>
      <c r="M30" s="88"/>
      <c r="N30" s="88"/>
      <c r="O30" s="88"/>
      <c r="P30" s="88"/>
      <c r="Q30" s="88"/>
    </row>
    <row r="31" spans="1:17" ht="15" x14ac:dyDescent="0.5">
      <c r="A31" s="104" t="s">
        <v>49</v>
      </c>
      <c r="B31" s="167" t="s">
        <v>49</v>
      </c>
      <c r="C31" s="168" t="s">
        <v>112</v>
      </c>
      <c r="D31" s="169">
        <v>3.5</v>
      </c>
      <c r="E31" s="170">
        <v>5.5</v>
      </c>
      <c r="F31" s="224">
        <v>0.11</v>
      </c>
      <c r="G31" s="227">
        <v>0.47</v>
      </c>
      <c r="H31" s="226">
        <f t="shared" si="0"/>
        <v>5.1699999999999996E-2</v>
      </c>
      <c r="I31" s="88"/>
      <c r="J31" s="88"/>
      <c r="K31" s="88"/>
      <c r="L31" s="88"/>
      <c r="M31" s="88"/>
      <c r="N31" s="88"/>
      <c r="O31" s="88"/>
      <c r="P31" s="88"/>
      <c r="Q31" s="88"/>
    </row>
    <row r="32" spans="1:17" ht="15" x14ac:dyDescent="0.5">
      <c r="A32" s="104" t="s">
        <v>52</v>
      </c>
      <c r="B32" s="172" t="s">
        <v>52</v>
      </c>
      <c r="C32" s="168">
        <v>0.5</v>
      </c>
      <c r="D32" s="169">
        <v>4</v>
      </c>
      <c r="E32" s="170">
        <v>4</v>
      </c>
      <c r="F32" s="228">
        <v>0.11</v>
      </c>
      <c r="G32" s="227">
        <v>0.28999999999999998</v>
      </c>
      <c r="H32" s="226">
        <f>F32*G32</f>
        <v>3.1899999999999998E-2</v>
      </c>
      <c r="I32" s="88"/>
      <c r="J32" s="88"/>
      <c r="K32" s="168">
        <v>0.5</v>
      </c>
      <c r="L32" s="169">
        <v>2.5</v>
      </c>
      <c r="M32" s="170">
        <v>5</v>
      </c>
      <c r="N32" s="228">
        <v>0.1</v>
      </c>
      <c r="O32" s="227">
        <v>0.35</v>
      </c>
      <c r="P32" s="226">
        <f>N32*O32</f>
        <v>3.4999999999999996E-2</v>
      </c>
      <c r="Q32" s="88"/>
    </row>
    <row r="33" spans="1:17" ht="15" x14ac:dyDescent="0.5">
      <c r="A33" s="133" t="s">
        <v>54</v>
      </c>
      <c r="B33" s="173" t="s">
        <v>135</v>
      </c>
      <c r="C33" s="168" t="s">
        <v>112</v>
      </c>
      <c r="D33" s="169" t="s">
        <v>112</v>
      </c>
      <c r="E33" s="192" t="s">
        <v>112</v>
      </c>
      <c r="F33" s="224">
        <v>8.5000000000000006E-2</v>
      </c>
      <c r="G33" s="225">
        <v>0.31</v>
      </c>
      <c r="H33" s="226">
        <f t="shared" ref="H33" si="1">F33*G33</f>
        <v>2.6350000000000002E-2</v>
      </c>
      <c r="I33" s="88"/>
      <c r="J33" s="88"/>
      <c r="K33" s="256"/>
      <c r="L33" s="256"/>
      <c r="M33" s="256"/>
      <c r="N33" s="257"/>
      <c r="O33" s="257"/>
      <c r="P33" s="257"/>
      <c r="Q33" s="88"/>
    </row>
    <row r="34" spans="1:17" ht="15" x14ac:dyDescent="0.5">
      <c r="A34" s="109" t="s">
        <v>56</v>
      </c>
      <c r="B34" s="173" t="s">
        <v>56</v>
      </c>
      <c r="C34" s="168">
        <v>5.5</v>
      </c>
      <c r="D34" s="169">
        <v>5.5</v>
      </c>
      <c r="E34" s="170">
        <v>4.5</v>
      </c>
      <c r="F34" s="224">
        <v>0.09</v>
      </c>
      <c r="G34" s="225">
        <v>0.38</v>
      </c>
      <c r="H34" s="226">
        <f t="shared" si="0"/>
        <v>3.4200000000000001E-2</v>
      </c>
      <c r="I34" s="88"/>
      <c r="J34" s="88"/>
      <c r="K34" s="88"/>
      <c r="L34" s="88"/>
      <c r="M34" s="88"/>
      <c r="N34" s="88"/>
      <c r="O34" s="88"/>
      <c r="P34" s="88"/>
      <c r="Q34" s="88"/>
    </row>
    <row r="35" spans="1:17" ht="15" x14ac:dyDescent="0.5">
      <c r="A35" s="108" t="s">
        <v>58</v>
      </c>
      <c r="B35" s="167" t="s">
        <v>58</v>
      </c>
      <c r="C35" s="168">
        <v>9</v>
      </c>
      <c r="D35" s="169">
        <v>5.5</v>
      </c>
      <c r="E35" s="170">
        <v>5</v>
      </c>
      <c r="F35" s="224">
        <v>0.09</v>
      </c>
      <c r="G35" s="225">
        <v>0.52</v>
      </c>
      <c r="H35" s="226">
        <f t="shared" si="0"/>
        <v>4.6800000000000001E-2</v>
      </c>
      <c r="I35" s="88"/>
      <c r="J35" s="88"/>
      <c r="K35" s="168">
        <v>10.5</v>
      </c>
      <c r="L35" s="169">
        <v>5.5</v>
      </c>
      <c r="M35" s="170">
        <v>5.5</v>
      </c>
      <c r="N35" s="224">
        <v>0.1</v>
      </c>
      <c r="O35" s="225">
        <v>0.56999999999999995</v>
      </c>
      <c r="P35" s="226">
        <f t="shared" ref="P35" si="2">N35*O35</f>
        <v>5.6999999999999995E-2</v>
      </c>
      <c r="Q35" s="88"/>
    </row>
    <row r="36" spans="1:17" ht="15" x14ac:dyDescent="0.5">
      <c r="A36" s="104" t="s">
        <v>60</v>
      </c>
      <c r="B36" s="167" t="s">
        <v>60</v>
      </c>
      <c r="C36" s="168">
        <v>6.5</v>
      </c>
      <c r="D36" s="169">
        <v>3.5</v>
      </c>
      <c r="E36" s="170">
        <v>7</v>
      </c>
      <c r="F36" s="228">
        <v>0.16</v>
      </c>
      <c r="G36" s="225">
        <v>0.35</v>
      </c>
      <c r="H36" s="226">
        <f>F36*G36</f>
        <v>5.5999999999999994E-2</v>
      </c>
      <c r="I36" s="88"/>
      <c r="J36" s="88"/>
      <c r="K36" s="168">
        <v>8</v>
      </c>
      <c r="L36" s="169">
        <v>3.5</v>
      </c>
      <c r="M36" s="170">
        <v>9</v>
      </c>
      <c r="N36" s="228">
        <v>0.16</v>
      </c>
      <c r="O36" s="225">
        <v>0.41</v>
      </c>
      <c r="P36" s="226">
        <f>N36*O36</f>
        <v>6.5599999999999992E-2</v>
      </c>
      <c r="Q36" s="88"/>
    </row>
    <row r="37" spans="1:17" ht="15" x14ac:dyDescent="0.5">
      <c r="A37" s="104"/>
      <c r="B37" s="104" t="s">
        <v>174</v>
      </c>
      <c r="C37" s="168">
        <v>4</v>
      </c>
      <c r="D37" s="169">
        <v>6</v>
      </c>
      <c r="E37" s="170">
        <v>5</v>
      </c>
      <c r="F37" s="228">
        <v>7.0000000000000007E-2</v>
      </c>
      <c r="G37" s="225">
        <v>0.54</v>
      </c>
      <c r="H37" s="226">
        <f>F37*G37</f>
        <v>3.7800000000000007E-2</v>
      </c>
      <c r="I37" s="88"/>
      <c r="J37" s="88"/>
      <c r="K37" s="256"/>
      <c r="L37" s="256"/>
      <c r="M37" s="256"/>
      <c r="N37" s="257"/>
      <c r="O37" s="258"/>
      <c r="P37" s="257"/>
      <c r="Q37" s="88"/>
    </row>
    <row r="38" spans="1:17" ht="15" x14ac:dyDescent="0.5">
      <c r="A38" s="104" t="s">
        <v>62</v>
      </c>
      <c r="B38" s="171" t="s">
        <v>175</v>
      </c>
      <c r="C38" s="168">
        <v>2.5</v>
      </c>
      <c r="D38" s="169">
        <v>3</v>
      </c>
      <c r="E38" s="170">
        <v>4</v>
      </c>
      <c r="F38" s="224">
        <v>9.5000000000000001E-2</v>
      </c>
      <c r="G38" s="225">
        <v>0.34</v>
      </c>
      <c r="H38" s="226">
        <f t="shared" si="0"/>
        <v>3.2300000000000002E-2</v>
      </c>
      <c r="I38" s="88"/>
      <c r="J38" s="88"/>
      <c r="K38" s="88"/>
      <c r="L38" s="88"/>
      <c r="M38" s="88"/>
      <c r="N38" s="88"/>
      <c r="O38" s="88"/>
      <c r="P38" s="88"/>
      <c r="Q38" s="88"/>
    </row>
    <row r="39" spans="1:17" ht="15" x14ac:dyDescent="0.5">
      <c r="A39" s="104" t="s">
        <v>65</v>
      </c>
      <c r="B39" s="167" t="s">
        <v>65</v>
      </c>
      <c r="C39" s="168">
        <v>3.5</v>
      </c>
      <c r="D39" s="169">
        <v>7</v>
      </c>
      <c r="E39" s="170">
        <v>4</v>
      </c>
      <c r="F39" s="224">
        <v>9.5000000000000001E-2</v>
      </c>
      <c r="G39" s="227">
        <v>0.37</v>
      </c>
      <c r="H39" s="226">
        <f t="shared" si="0"/>
        <v>3.5150000000000001E-2</v>
      </c>
      <c r="I39" s="88"/>
      <c r="J39" s="88"/>
      <c r="K39" s="88"/>
      <c r="L39" s="88"/>
      <c r="M39" s="88"/>
      <c r="N39" s="88"/>
      <c r="O39" s="88"/>
      <c r="P39" s="88"/>
      <c r="Q39" s="88"/>
    </row>
    <row r="40" spans="1:17" ht="15" x14ac:dyDescent="0.5">
      <c r="A40" s="104" t="s">
        <v>67</v>
      </c>
      <c r="B40" s="167" t="s">
        <v>67</v>
      </c>
      <c r="C40" s="168">
        <v>6</v>
      </c>
      <c r="D40" s="169">
        <v>5</v>
      </c>
      <c r="E40" s="170">
        <v>5.5</v>
      </c>
      <c r="F40" s="224">
        <v>0.105</v>
      </c>
      <c r="G40" s="227">
        <v>0.48</v>
      </c>
      <c r="H40" s="226">
        <f t="shared" si="0"/>
        <v>5.0399999999999993E-2</v>
      </c>
      <c r="I40" s="88"/>
      <c r="J40" s="88"/>
      <c r="K40" s="88"/>
      <c r="L40" s="88"/>
      <c r="M40" s="88"/>
      <c r="N40" s="88"/>
      <c r="O40" s="88"/>
      <c r="P40" s="88"/>
      <c r="Q40" s="88"/>
    </row>
    <row r="41" spans="1:17" ht="15" x14ac:dyDescent="0.5">
      <c r="A41" s="110" t="s">
        <v>71</v>
      </c>
      <c r="B41" s="167" t="s">
        <v>130</v>
      </c>
      <c r="C41" s="168">
        <v>10.5</v>
      </c>
      <c r="D41" s="169">
        <v>10</v>
      </c>
      <c r="E41" s="170">
        <v>7.5</v>
      </c>
      <c r="F41" s="224">
        <v>0.125</v>
      </c>
      <c r="G41" s="227">
        <v>0.4</v>
      </c>
      <c r="H41" s="226">
        <f t="shared" si="0"/>
        <v>0.05</v>
      </c>
      <c r="I41" s="88"/>
      <c r="J41" s="88"/>
      <c r="K41" s="88"/>
      <c r="L41" s="88"/>
      <c r="M41" s="88"/>
      <c r="N41" s="88"/>
      <c r="O41" s="88"/>
      <c r="P41" s="88"/>
      <c r="Q41" s="88"/>
    </row>
    <row r="42" spans="1:17" ht="15" x14ac:dyDescent="0.5">
      <c r="A42" s="104" t="s">
        <v>73</v>
      </c>
      <c r="B42" s="167" t="s">
        <v>73</v>
      </c>
      <c r="C42" s="168">
        <v>3</v>
      </c>
      <c r="D42" s="169">
        <v>4.5</v>
      </c>
      <c r="E42" s="170">
        <v>3.5</v>
      </c>
      <c r="F42" s="224">
        <v>0.09</v>
      </c>
      <c r="G42" s="227">
        <v>0.34</v>
      </c>
      <c r="H42" s="226">
        <f t="shared" si="0"/>
        <v>3.0600000000000002E-2</v>
      </c>
      <c r="I42" s="88"/>
      <c r="J42" s="88"/>
      <c r="K42" s="88"/>
      <c r="L42" s="88"/>
      <c r="M42" s="88"/>
      <c r="N42" s="88"/>
      <c r="O42" s="88"/>
      <c r="P42" s="88"/>
      <c r="Q42" s="88"/>
    </row>
    <row r="43" spans="1:17" ht="15" x14ac:dyDescent="0.5">
      <c r="A43" s="109" t="s">
        <v>95</v>
      </c>
      <c r="B43" s="167" t="s">
        <v>95</v>
      </c>
      <c r="C43" s="168">
        <v>6.5</v>
      </c>
      <c r="D43" s="169">
        <v>7</v>
      </c>
      <c r="E43" s="170">
        <v>3.5</v>
      </c>
      <c r="F43" s="224">
        <v>0.115</v>
      </c>
      <c r="G43" s="225">
        <v>0.3</v>
      </c>
      <c r="H43" s="226">
        <f t="shared" si="0"/>
        <v>3.4500000000000003E-2</v>
      </c>
      <c r="I43" s="88"/>
      <c r="J43" s="88"/>
      <c r="K43" s="168">
        <v>6.5</v>
      </c>
      <c r="L43" s="169">
        <v>7.5</v>
      </c>
      <c r="M43" s="170">
        <v>3.5</v>
      </c>
      <c r="N43" s="228">
        <v>0.115</v>
      </c>
      <c r="O43" s="225">
        <v>0.28000000000000003</v>
      </c>
      <c r="P43" s="226">
        <f t="shared" ref="P43" si="3">N43*O43</f>
        <v>3.2200000000000006E-2</v>
      </c>
      <c r="Q43" s="88"/>
    </row>
    <row r="44" spans="1:17" ht="15" x14ac:dyDescent="0.5">
      <c r="A44" s="128" t="s">
        <v>75</v>
      </c>
      <c r="B44" s="167" t="s">
        <v>75</v>
      </c>
      <c r="C44" s="168">
        <v>5</v>
      </c>
      <c r="D44" s="169">
        <v>4</v>
      </c>
      <c r="E44" s="192">
        <v>4.5</v>
      </c>
      <c r="F44" s="224">
        <v>0.11</v>
      </c>
      <c r="G44" s="227">
        <v>0.34</v>
      </c>
      <c r="H44" s="226">
        <f>F44*G44</f>
        <v>3.7400000000000003E-2</v>
      </c>
      <c r="I44" s="88"/>
      <c r="J44" s="88"/>
      <c r="K44" s="256"/>
      <c r="L44" s="256"/>
      <c r="M44" s="256"/>
      <c r="N44" s="257"/>
      <c r="O44" s="258"/>
      <c r="P44" s="257"/>
      <c r="Q44" s="88"/>
    </row>
    <row r="45" spans="1:17" ht="15" x14ac:dyDescent="0.5">
      <c r="A45" s="104" t="s">
        <v>77</v>
      </c>
      <c r="B45" s="167" t="s">
        <v>77</v>
      </c>
      <c r="C45" s="168">
        <v>5</v>
      </c>
      <c r="D45" s="169">
        <v>6</v>
      </c>
      <c r="E45" s="170">
        <v>3.5</v>
      </c>
      <c r="F45" s="224">
        <v>0.105</v>
      </c>
      <c r="G45" s="227">
        <v>0.34</v>
      </c>
      <c r="H45" s="226">
        <f t="shared" si="0"/>
        <v>3.5700000000000003E-2</v>
      </c>
      <c r="I45" s="88"/>
      <c r="J45" s="88"/>
      <c r="K45" s="88"/>
      <c r="L45" s="88"/>
      <c r="M45" s="88"/>
      <c r="N45" s="88"/>
      <c r="O45" s="88"/>
      <c r="P45" s="88"/>
      <c r="Q45" s="88"/>
    </row>
    <row r="46" spans="1:17" ht="15" x14ac:dyDescent="0.5">
      <c r="A46" s="104" t="s">
        <v>81</v>
      </c>
      <c r="B46" s="167" t="s">
        <v>81</v>
      </c>
      <c r="C46" s="168">
        <v>7</v>
      </c>
      <c r="D46" s="169">
        <v>7</v>
      </c>
      <c r="E46" s="170">
        <v>4</v>
      </c>
      <c r="F46" s="228">
        <v>9.5000000000000001E-2</v>
      </c>
      <c r="G46" s="227">
        <v>0.42</v>
      </c>
      <c r="H46" s="226">
        <f t="shared" si="0"/>
        <v>3.9899999999999998E-2</v>
      </c>
      <c r="I46" s="88"/>
      <c r="J46" s="88"/>
      <c r="K46" s="88"/>
      <c r="L46" s="88"/>
      <c r="M46" s="88"/>
      <c r="N46" s="88"/>
      <c r="O46" s="88"/>
      <c r="P46" s="88"/>
      <c r="Q46" s="88"/>
    </row>
    <row r="47" spans="1:17" ht="15" x14ac:dyDescent="0.5">
      <c r="A47" s="104" t="s">
        <v>79</v>
      </c>
      <c r="B47" s="167" t="s">
        <v>79</v>
      </c>
      <c r="C47" s="168">
        <v>4.5</v>
      </c>
      <c r="D47" s="169">
        <v>6.5</v>
      </c>
      <c r="E47" s="170">
        <v>3</v>
      </c>
      <c r="F47" s="224">
        <v>0.09</v>
      </c>
      <c r="G47" s="227">
        <v>0.34</v>
      </c>
      <c r="H47" s="226">
        <f t="shared" si="0"/>
        <v>3.0600000000000002E-2</v>
      </c>
      <c r="I47" s="88"/>
      <c r="J47" s="88"/>
      <c r="K47" s="88"/>
      <c r="L47" s="88"/>
      <c r="M47" s="88"/>
      <c r="N47" s="88"/>
      <c r="O47" s="88"/>
      <c r="P47" s="88"/>
      <c r="Q47" s="88"/>
    </row>
    <row r="48" spans="1:17" ht="15" x14ac:dyDescent="0.5">
      <c r="A48" s="111" t="s">
        <v>83</v>
      </c>
      <c r="B48" s="167" t="s">
        <v>83</v>
      </c>
      <c r="C48" s="168">
        <v>1.5</v>
      </c>
      <c r="D48" s="169">
        <v>2</v>
      </c>
      <c r="E48" s="170">
        <v>5.5</v>
      </c>
      <c r="F48" s="224">
        <v>0.13</v>
      </c>
      <c r="G48" s="227">
        <v>0.36</v>
      </c>
      <c r="H48" s="226">
        <f t="shared" si="0"/>
        <v>4.6800000000000001E-2</v>
      </c>
      <c r="I48" s="88"/>
      <c r="J48" s="88"/>
      <c r="K48" s="88"/>
      <c r="L48" s="88"/>
      <c r="M48" s="88"/>
      <c r="N48" s="88"/>
      <c r="O48" s="88"/>
      <c r="P48" s="88"/>
      <c r="Q48" s="88"/>
    </row>
    <row r="49" spans="1:17" ht="15" x14ac:dyDescent="0.5">
      <c r="A49" s="49" t="s">
        <v>166</v>
      </c>
      <c r="B49" s="49" t="s">
        <v>166</v>
      </c>
      <c r="C49" s="168">
        <v>6</v>
      </c>
      <c r="D49" s="169">
        <v>5</v>
      </c>
      <c r="E49" s="170">
        <v>5</v>
      </c>
      <c r="F49" s="224">
        <v>0.11</v>
      </c>
      <c r="G49" s="227">
        <v>0.43</v>
      </c>
      <c r="H49" s="226">
        <f t="shared" si="0"/>
        <v>4.7300000000000002E-2</v>
      </c>
      <c r="I49" s="88"/>
      <c r="J49" s="88"/>
      <c r="K49" s="88"/>
      <c r="L49" s="88"/>
      <c r="M49" s="88"/>
      <c r="N49" s="88"/>
      <c r="O49" s="88"/>
      <c r="P49" s="88"/>
      <c r="Q49" s="88"/>
    </row>
    <row r="50" spans="1:17" ht="15" x14ac:dyDescent="0.5">
      <c r="A50" s="108" t="s">
        <v>96</v>
      </c>
      <c r="B50" s="108" t="s">
        <v>96</v>
      </c>
      <c r="C50" s="168">
        <v>11</v>
      </c>
      <c r="D50" s="169">
        <v>8</v>
      </c>
      <c r="E50" s="170">
        <v>6.5</v>
      </c>
      <c r="F50" s="224">
        <v>0.12</v>
      </c>
      <c r="G50" s="227">
        <v>0.42</v>
      </c>
      <c r="H50" s="226">
        <f t="shared" si="0"/>
        <v>5.0399999999999993E-2</v>
      </c>
      <c r="I50" s="88"/>
      <c r="J50" s="88"/>
      <c r="K50" s="88"/>
      <c r="L50" s="88"/>
      <c r="M50" s="88"/>
      <c r="N50" s="88"/>
      <c r="O50" s="88"/>
      <c r="P50" s="88"/>
      <c r="Q50" s="88"/>
    </row>
    <row r="51" spans="1:17" ht="15" x14ac:dyDescent="0.5">
      <c r="A51" s="104" t="s">
        <v>85</v>
      </c>
      <c r="B51" s="167" t="s">
        <v>85</v>
      </c>
      <c r="C51" s="168">
        <v>3.5</v>
      </c>
      <c r="D51" s="169">
        <v>3</v>
      </c>
      <c r="E51" s="170">
        <v>3.5</v>
      </c>
      <c r="F51" s="224">
        <v>0.125</v>
      </c>
      <c r="G51" s="227">
        <v>0.27</v>
      </c>
      <c r="H51" s="226">
        <f t="shared" si="0"/>
        <v>3.3750000000000002E-2</v>
      </c>
      <c r="I51" s="88"/>
      <c r="J51" s="88"/>
      <c r="K51" s="88"/>
      <c r="L51" s="88"/>
      <c r="M51" s="88"/>
      <c r="N51" s="88"/>
      <c r="O51" s="88"/>
      <c r="P51" s="88"/>
      <c r="Q51" s="88"/>
    </row>
    <row r="52" spans="1:17" ht="15" x14ac:dyDescent="0.5">
      <c r="A52" s="36" t="s">
        <v>87</v>
      </c>
      <c r="B52" s="36" t="s">
        <v>176</v>
      </c>
      <c r="C52" s="168">
        <v>4.4000000000000004</v>
      </c>
      <c r="D52" s="169"/>
      <c r="E52" s="170"/>
      <c r="F52" s="224">
        <v>9.4E-2</v>
      </c>
      <c r="G52" s="227">
        <v>0.34</v>
      </c>
      <c r="H52" s="226">
        <f t="shared" si="0"/>
        <v>3.1960000000000002E-2</v>
      </c>
      <c r="I52" s="88"/>
      <c r="J52" s="88"/>
      <c r="K52" s="88"/>
      <c r="L52" s="88"/>
      <c r="M52" s="88"/>
      <c r="N52" s="88"/>
      <c r="O52" s="88"/>
      <c r="P52" s="88"/>
      <c r="Q52" s="88"/>
    </row>
    <row r="53" spans="1:17" ht="15" x14ac:dyDescent="0.5">
      <c r="A53" s="111" t="s">
        <v>88</v>
      </c>
      <c r="B53" s="167" t="s">
        <v>88</v>
      </c>
      <c r="C53" s="168">
        <v>6</v>
      </c>
      <c r="D53" s="169">
        <v>6</v>
      </c>
      <c r="E53" s="170">
        <v>3.5</v>
      </c>
      <c r="F53" s="224">
        <v>0.12</v>
      </c>
      <c r="G53" s="227">
        <v>0.33</v>
      </c>
      <c r="H53" s="226">
        <f>F53*G53</f>
        <v>3.9600000000000003E-2</v>
      </c>
      <c r="I53" s="88"/>
      <c r="J53" s="88"/>
      <c r="K53" s="88"/>
      <c r="L53" s="88"/>
      <c r="M53" s="88"/>
      <c r="N53" s="88"/>
      <c r="O53" s="88"/>
      <c r="P53" s="88"/>
      <c r="Q53" s="88"/>
    </row>
    <row r="54" spans="1:17" ht="15.3" thickBot="1" x14ac:dyDescent="0.55000000000000004">
      <c r="A54" s="112" t="s">
        <v>90</v>
      </c>
      <c r="B54" s="174" t="s">
        <v>90</v>
      </c>
      <c r="C54" s="175">
        <v>5.5</v>
      </c>
      <c r="D54" s="176">
        <v>6</v>
      </c>
      <c r="E54" s="177">
        <v>5</v>
      </c>
      <c r="F54" s="229">
        <v>0.11</v>
      </c>
      <c r="G54" s="230">
        <v>0.38</v>
      </c>
      <c r="H54" s="231">
        <f t="shared" ref="H54" si="4">F54*G54</f>
        <v>4.1800000000000004E-2</v>
      </c>
      <c r="I54" s="88"/>
      <c r="J54" s="88"/>
      <c r="K54" s="88"/>
      <c r="L54" s="88"/>
      <c r="M54" s="88"/>
      <c r="N54" s="88"/>
      <c r="O54" s="88"/>
      <c r="P54" s="88"/>
      <c r="Q54" s="88"/>
    </row>
    <row r="55" spans="1:17" ht="15" x14ac:dyDescent="0.5">
      <c r="B55" s="232" t="s">
        <v>92</v>
      </c>
      <c r="C55" s="233">
        <f t="shared" ref="C55:H55" si="5">AVERAGE(C18:C54)</f>
        <v>5.6400000000000006</v>
      </c>
      <c r="D55" s="233">
        <f t="shared" si="5"/>
        <v>5.1428571428571432</v>
      </c>
      <c r="E55" s="234">
        <f t="shared" si="5"/>
        <v>4.9285714285714288</v>
      </c>
      <c r="F55" s="235">
        <f t="shared" si="5"/>
        <v>0.10348648648648649</v>
      </c>
      <c r="G55" s="236">
        <f t="shared" si="5"/>
        <v>0.36459459459459453</v>
      </c>
      <c r="H55" s="237">
        <f t="shared" si="5"/>
        <v>3.7602972972972971E-2</v>
      </c>
      <c r="I55" s="88"/>
      <c r="J55" s="88"/>
      <c r="K55" s="88"/>
      <c r="L55" s="88"/>
      <c r="M55" s="88"/>
      <c r="N55" s="88"/>
      <c r="O55" s="88"/>
      <c r="P55" s="88"/>
      <c r="Q55" s="88"/>
    </row>
    <row r="56" spans="1:17" ht="15.3" thickBot="1" x14ac:dyDescent="0.55000000000000004">
      <c r="B56" s="238" t="s">
        <v>93</v>
      </c>
      <c r="C56" s="182">
        <f t="shared" ref="C56:H56" si="6">MEDIAN(C18:C54)</f>
        <v>5.5</v>
      </c>
      <c r="D56" s="182">
        <f t="shared" si="6"/>
        <v>5.5</v>
      </c>
      <c r="E56" s="239">
        <f t="shared" si="6"/>
        <v>4.5</v>
      </c>
      <c r="F56" s="240">
        <f t="shared" si="6"/>
        <v>0.105</v>
      </c>
      <c r="G56" s="241">
        <f t="shared" si="6"/>
        <v>0.36</v>
      </c>
      <c r="H56" s="242">
        <f t="shared" si="6"/>
        <v>3.7400000000000003E-2</v>
      </c>
      <c r="I56" s="88"/>
      <c r="J56" s="88"/>
      <c r="K56" s="88"/>
      <c r="L56" s="88"/>
      <c r="M56" s="88"/>
      <c r="N56" s="88"/>
      <c r="O56" s="88"/>
      <c r="P56" s="88"/>
      <c r="Q56" s="88"/>
    </row>
    <row r="57" spans="1:17" ht="15.3" thickBot="1" x14ac:dyDescent="0.55000000000000004">
      <c r="B57" s="243" t="s">
        <v>133</v>
      </c>
      <c r="C57" s="244"/>
      <c r="D57" s="245">
        <f>AVERAGE(C56,D56,E56)</f>
        <v>5.166666666666667</v>
      </c>
      <c r="E57" s="246"/>
      <c r="F57" s="247"/>
      <c r="G57" s="248" t="s">
        <v>149</v>
      </c>
      <c r="H57" s="249">
        <f>H56</f>
        <v>3.7400000000000003E-2</v>
      </c>
      <c r="I57" s="88"/>
      <c r="J57" s="88"/>
      <c r="K57" s="88"/>
      <c r="L57" s="88"/>
      <c r="M57" s="88"/>
      <c r="N57" s="88"/>
      <c r="O57" s="88"/>
      <c r="P57" s="88"/>
      <c r="Q57" s="88"/>
    </row>
    <row r="58" spans="1:17" ht="15" x14ac:dyDescent="0.5">
      <c r="B58" s="250" t="s">
        <v>150</v>
      </c>
      <c r="C58" s="251"/>
      <c r="D58" s="251"/>
      <c r="E58" s="190"/>
      <c r="F58" s="252"/>
      <c r="G58" s="252"/>
      <c r="H58" s="252"/>
      <c r="I58" s="88"/>
      <c r="J58" s="88"/>
      <c r="K58" s="88"/>
      <c r="L58" s="88"/>
      <c r="M58" s="88"/>
      <c r="N58" s="88"/>
      <c r="O58" s="88"/>
      <c r="P58" s="88"/>
      <c r="Q58" s="88"/>
    </row>
    <row r="59" spans="1:17" ht="15.3" x14ac:dyDescent="0.55000000000000004">
      <c r="B59" s="253" t="s">
        <v>151</v>
      </c>
      <c r="C59" s="254"/>
      <c r="D59" s="255"/>
      <c r="E59" s="255"/>
      <c r="F59" s="255"/>
      <c r="G59" s="255"/>
      <c r="I59" s="88"/>
      <c r="J59" s="88"/>
      <c r="K59" s="88"/>
      <c r="L59" s="88"/>
      <c r="M59" s="88"/>
      <c r="N59" s="88"/>
      <c r="O59" s="88"/>
      <c r="P59" s="88"/>
      <c r="Q59" s="88"/>
    </row>
    <row r="60" spans="1:17" ht="15.3" x14ac:dyDescent="0.55000000000000004">
      <c r="B60" s="5" t="s">
        <v>134</v>
      </c>
      <c r="C60" s="254"/>
      <c r="D60" s="255"/>
      <c r="E60" s="255"/>
      <c r="F60" s="255"/>
      <c r="G60" s="255"/>
      <c r="I60" s="88"/>
      <c r="J60" s="88"/>
      <c r="K60" s="88"/>
      <c r="L60" s="88"/>
      <c r="M60" s="88"/>
      <c r="N60" s="88"/>
      <c r="O60" s="88"/>
      <c r="P60" s="88"/>
      <c r="Q60" s="88"/>
    </row>
    <row r="61" spans="1:17" ht="15.3" x14ac:dyDescent="0.55000000000000004">
      <c r="B61" s="5"/>
      <c r="C61" s="254"/>
      <c r="D61" s="255"/>
      <c r="E61" s="255"/>
      <c r="F61" s="255"/>
      <c r="G61" s="255"/>
      <c r="I61" s="88"/>
      <c r="J61" s="88"/>
      <c r="K61" s="88"/>
      <c r="L61" s="88"/>
      <c r="M61" s="88"/>
      <c r="N61" s="88"/>
      <c r="O61" s="88"/>
      <c r="P61" s="88"/>
      <c r="Q61" s="8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E2BB-721C-41EA-BC51-582A8C8A6A78}">
  <dimension ref="A1:E83"/>
  <sheetViews>
    <sheetView topLeftCell="A11" workbookViewId="0">
      <selection activeCell="B35" sqref="B35"/>
    </sheetView>
  </sheetViews>
  <sheetFormatPr defaultRowHeight="12.3" x14ac:dyDescent="0.4"/>
  <cols>
    <col min="2" max="2" width="42.0546875" customWidth="1"/>
    <col min="3" max="7" width="12.609375" customWidth="1"/>
  </cols>
  <sheetData>
    <row r="1" spans="1:5" ht="15" x14ac:dyDescent="0.5">
      <c r="C1" s="295"/>
      <c r="D1" s="295"/>
      <c r="E1" s="140" t="s">
        <v>98</v>
      </c>
    </row>
    <row r="2" spans="1:5" ht="15" x14ac:dyDescent="0.5">
      <c r="C2" s="295"/>
      <c r="D2" s="295"/>
      <c r="E2" s="6" t="s">
        <v>117</v>
      </c>
    </row>
    <row r="3" spans="1:5" ht="15" x14ac:dyDescent="0.5">
      <c r="C3" s="295"/>
      <c r="D3" s="295"/>
      <c r="E3" s="6" t="s">
        <v>118</v>
      </c>
    </row>
    <row r="4" spans="1:5" ht="15.3" x14ac:dyDescent="0.55000000000000004">
      <c r="C4" s="296"/>
      <c r="D4" s="295"/>
      <c r="E4" s="6" t="s">
        <v>169</v>
      </c>
    </row>
    <row r="5" spans="1:5" ht="15.3" x14ac:dyDescent="0.55000000000000004">
      <c r="C5" s="296"/>
      <c r="D5" s="295"/>
      <c r="E5" s="297"/>
    </row>
    <row r="6" spans="1:5" ht="15.3" x14ac:dyDescent="0.55000000000000004">
      <c r="C6" s="298"/>
      <c r="D6" s="299"/>
      <c r="E6" s="300"/>
    </row>
    <row r="7" spans="1:5" ht="15.3" x14ac:dyDescent="0.55000000000000004">
      <c r="C7" s="298"/>
      <c r="D7" s="299"/>
      <c r="E7" s="300"/>
    </row>
    <row r="8" spans="1:5" ht="15.3" x14ac:dyDescent="0.55000000000000004">
      <c r="C8" s="298"/>
      <c r="D8" s="299"/>
      <c r="E8" s="300"/>
    </row>
    <row r="9" spans="1:5" ht="15.3" x14ac:dyDescent="0.55000000000000004">
      <c r="C9" s="298"/>
      <c r="D9" s="298"/>
      <c r="E9" s="300"/>
    </row>
    <row r="10" spans="1:5" ht="15.3" x14ac:dyDescent="0.55000000000000004">
      <c r="C10" s="298"/>
      <c r="D10" s="301"/>
      <c r="E10" s="302"/>
    </row>
    <row r="11" spans="1:5" x14ac:dyDescent="0.4">
      <c r="C11" s="295"/>
      <c r="D11" s="295"/>
      <c r="E11" s="303"/>
    </row>
    <row r="12" spans="1:5" ht="15.3" x14ac:dyDescent="0.55000000000000004">
      <c r="C12" s="304"/>
      <c r="D12" s="304"/>
      <c r="E12" s="305"/>
    </row>
    <row r="13" spans="1:5" ht="15.6" thickBot="1" x14ac:dyDescent="0.6">
      <c r="C13" s="304"/>
      <c r="D13" s="304"/>
      <c r="E13" s="305"/>
    </row>
    <row r="14" spans="1:5" ht="15.3" thickBot="1" x14ac:dyDescent="0.55000000000000004">
      <c r="C14" s="306" t="s">
        <v>170</v>
      </c>
      <c r="D14" s="307" t="s">
        <v>171</v>
      </c>
      <c r="E14" s="308" t="s">
        <v>92</v>
      </c>
    </row>
    <row r="15" spans="1:5" ht="15" x14ac:dyDescent="0.5">
      <c r="A15" s="100">
        <v>1</v>
      </c>
      <c r="B15" s="309" t="s">
        <v>20</v>
      </c>
      <c r="C15" s="336">
        <v>7.0000000000000007E-2</v>
      </c>
      <c r="D15" s="336">
        <v>7.1999999999999995E-2</v>
      </c>
      <c r="E15" s="310">
        <f>AVERAGE(C15:D15)</f>
        <v>7.1000000000000008E-2</v>
      </c>
    </row>
    <row r="16" spans="1:5" ht="15" x14ac:dyDescent="0.5">
      <c r="A16" s="104">
        <f>A15+1</f>
        <v>2</v>
      </c>
      <c r="B16" s="46" t="s">
        <v>24</v>
      </c>
      <c r="C16" s="336">
        <v>5.1499999999999997E-2</v>
      </c>
      <c r="D16" s="336">
        <v>5.5899999999999998E-2</v>
      </c>
      <c r="E16" s="313">
        <f>AVERAGE(C16:D16)</f>
        <v>5.3699999999999998E-2</v>
      </c>
    </row>
    <row r="17" spans="1:5" ht="15" x14ac:dyDescent="0.5">
      <c r="A17" s="104">
        <f t="shared" ref="A17:A51" si="0">A16+1</f>
        <v>3</v>
      </c>
      <c r="B17" s="46" t="s">
        <v>27</v>
      </c>
      <c r="C17" s="336">
        <v>5.8999999999999997E-2</v>
      </c>
      <c r="D17" s="336">
        <v>5.6500000000000002E-2</v>
      </c>
      <c r="E17" s="313">
        <f>AVERAGE(C17:D17)</f>
        <v>5.7749999999999996E-2</v>
      </c>
    </row>
    <row r="18" spans="1:5" ht="15" x14ac:dyDescent="0.5">
      <c r="A18" s="104">
        <f t="shared" si="0"/>
        <v>4</v>
      </c>
      <c r="B18" s="46" t="s">
        <v>29</v>
      </c>
      <c r="C18" s="336">
        <v>4.7E-2</v>
      </c>
      <c r="D18" s="336">
        <v>6.4100000000000004E-2</v>
      </c>
      <c r="E18" s="313">
        <f>AVERAGE(C18:D18)</f>
        <v>5.5550000000000002E-2</v>
      </c>
    </row>
    <row r="19" spans="1:5" ht="15" x14ac:dyDescent="0.5">
      <c r="A19" s="104">
        <f t="shared" si="0"/>
        <v>5</v>
      </c>
      <c r="B19" s="314" t="s">
        <v>128</v>
      </c>
      <c r="C19" s="336">
        <v>6.2E-2</v>
      </c>
      <c r="D19" s="336">
        <v>7.3899999999999993E-2</v>
      </c>
      <c r="E19" s="313">
        <f>AVERAGE(C19:D19)</f>
        <v>6.7949999999999997E-2</v>
      </c>
    </row>
    <row r="20" spans="1:5" ht="15" x14ac:dyDescent="0.5">
      <c r="A20" s="104">
        <f t="shared" si="0"/>
        <v>6</v>
      </c>
      <c r="B20" s="49" t="s">
        <v>33</v>
      </c>
      <c r="C20" s="336">
        <v>3.3000000000000002E-2</v>
      </c>
      <c r="D20" s="336">
        <v>3.27E-2</v>
      </c>
      <c r="E20" s="313">
        <f t="shared" ref="E20:E51" si="1">AVERAGE(C20:D20)</f>
        <v>3.2850000000000004E-2</v>
      </c>
    </row>
    <row r="21" spans="1:5" ht="15" x14ac:dyDescent="0.5">
      <c r="A21" s="104">
        <f t="shared" si="0"/>
        <v>7</v>
      </c>
      <c r="B21" s="46" t="s">
        <v>37</v>
      </c>
      <c r="C21" s="336">
        <v>3.0099999999999998E-2</v>
      </c>
      <c r="D21" s="336">
        <v>4.1599999999999998E-2</v>
      </c>
      <c r="E21" s="313">
        <f t="shared" si="1"/>
        <v>3.585E-2</v>
      </c>
    </row>
    <row r="22" spans="1:5" ht="15" x14ac:dyDescent="0.5">
      <c r="A22" s="104">
        <f t="shared" si="0"/>
        <v>8</v>
      </c>
      <c r="B22" s="104" t="s">
        <v>173</v>
      </c>
      <c r="C22" s="336">
        <v>4.8800000000000003E-2</v>
      </c>
      <c r="D22" s="336">
        <v>5.2200000000000003E-2</v>
      </c>
      <c r="E22" s="313">
        <f t="shared" si="1"/>
        <v>5.0500000000000003E-2</v>
      </c>
    </row>
    <row r="23" spans="1:5" ht="15" x14ac:dyDescent="0.5">
      <c r="A23" s="104">
        <f t="shared" si="0"/>
        <v>9</v>
      </c>
      <c r="B23" s="46" t="s">
        <v>39</v>
      </c>
      <c r="C23" s="336">
        <v>7.4999999999999997E-2</v>
      </c>
      <c r="D23" s="336">
        <v>6.4199999999999993E-2</v>
      </c>
      <c r="E23" s="313">
        <f t="shared" si="1"/>
        <v>6.9599999999999995E-2</v>
      </c>
    </row>
    <row r="24" spans="1:5" ht="15" x14ac:dyDescent="0.5">
      <c r="A24" s="104">
        <f t="shared" si="0"/>
        <v>10</v>
      </c>
      <c r="B24" s="46" t="s">
        <v>41</v>
      </c>
      <c r="C24" s="336">
        <v>2.7799999999999998E-2</v>
      </c>
      <c r="D24" s="336">
        <v>0.02</v>
      </c>
      <c r="E24" s="313">
        <f t="shared" si="1"/>
        <v>2.3899999999999998E-2</v>
      </c>
    </row>
    <row r="25" spans="1:5" ht="15" x14ac:dyDescent="0.5">
      <c r="A25" s="104">
        <f t="shared" si="0"/>
        <v>11</v>
      </c>
      <c r="B25" s="49" t="s">
        <v>44</v>
      </c>
      <c r="C25" s="336">
        <v>4.4600000000000001E-2</v>
      </c>
      <c r="D25" s="336">
        <v>4.8099999999999997E-2</v>
      </c>
      <c r="E25" s="313">
        <f t="shared" si="1"/>
        <v>4.6350000000000002E-2</v>
      </c>
    </row>
    <row r="26" spans="1:5" ht="15" x14ac:dyDescent="0.5">
      <c r="A26" s="104">
        <f t="shared" si="0"/>
        <v>12</v>
      </c>
      <c r="B26" s="46" t="s">
        <v>46</v>
      </c>
      <c r="C26" s="336">
        <v>4.8300000000000003E-2</v>
      </c>
      <c r="D26" s="336">
        <v>0.06</v>
      </c>
      <c r="E26" s="313">
        <f t="shared" si="1"/>
        <v>5.4150000000000004E-2</v>
      </c>
    </row>
    <row r="27" spans="1:5" ht="15" x14ac:dyDescent="0.5">
      <c r="A27" s="104">
        <f t="shared" si="0"/>
        <v>13</v>
      </c>
      <c r="B27" s="46" t="s">
        <v>47</v>
      </c>
      <c r="C27" s="336">
        <v>4.0599999999999997E-2</v>
      </c>
      <c r="D27" s="336">
        <v>4.8800000000000003E-2</v>
      </c>
      <c r="E27" s="313">
        <f t="shared" si="1"/>
        <v>4.4700000000000004E-2</v>
      </c>
    </row>
    <row r="28" spans="1:5" ht="15" x14ac:dyDescent="0.5">
      <c r="A28" s="104">
        <f t="shared" si="0"/>
        <v>14</v>
      </c>
      <c r="B28" s="46" t="s">
        <v>49</v>
      </c>
      <c r="C28" s="336">
        <v>3.9E-2</v>
      </c>
      <c r="D28" s="336">
        <v>5.2699999999999997E-2</v>
      </c>
      <c r="E28" s="313">
        <f t="shared" si="1"/>
        <v>4.5850000000000002E-2</v>
      </c>
    </row>
    <row r="29" spans="1:5" ht="15" x14ac:dyDescent="0.5">
      <c r="A29" s="104">
        <f t="shared" si="0"/>
        <v>15</v>
      </c>
      <c r="B29" s="36" t="s">
        <v>52</v>
      </c>
      <c r="C29" s="336">
        <v>-1.6E-2</v>
      </c>
      <c r="D29" s="336">
        <v>7.0000000000000007E-2</v>
      </c>
      <c r="E29" s="313">
        <f t="shared" si="1"/>
        <v>2.7000000000000003E-2</v>
      </c>
    </row>
    <row r="30" spans="1:5" ht="15" x14ac:dyDescent="0.5">
      <c r="A30" s="104">
        <f t="shared" si="0"/>
        <v>16</v>
      </c>
      <c r="B30" s="36" t="s">
        <v>135</v>
      </c>
      <c r="C30" s="336">
        <v>6.7000000000000004E-2</v>
      </c>
      <c r="D30" s="336">
        <v>6.5699999999999995E-2</v>
      </c>
      <c r="E30" s="313">
        <f t="shared" si="1"/>
        <v>6.6349999999999992E-2</v>
      </c>
    </row>
    <row r="31" spans="1:5" ht="15" x14ac:dyDescent="0.5">
      <c r="A31" s="104">
        <f t="shared" si="0"/>
        <v>17</v>
      </c>
      <c r="B31" s="314" t="s">
        <v>56</v>
      </c>
      <c r="C31" s="336">
        <v>5.6000000000000001E-2</v>
      </c>
      <c r="D31" s="336">
        <v>5.6099999999999997E-2</v>
      </c>
      <c r="E31" s="313">
        <f t="shared" si="1"/>
        <v>5.6050000000000003E-2</v>
      </c>
    </row>
    <row r="32" spans="1:5" ht="15" x14ac:dyDescent="0.5">
      <c r="A32" s="104">
        <f t="shared" si="0"/>
        <v>18</v>
      </c>
      <c r="B32" s="46" t="s">
        <v>58</v>
      </c>
      <c r="C32" s="336">
        <v>-2.24E-2</v>
      </c>
      <c r="D32" s="336">
        <v>3.4200000000000001E-2</v>
      </c>
      <c r="E32" s="313">
        <f t="shared" si="1"/>
        <v>5.9000000000000007E-3</v>
      </c>
    </row>
    <row r="33" spans="1:5" ht="15" x14ac:dyDescent="0.5">
      <c r="A33" s="104">
        <f t="shared" si="0"/>
        <v>19</v>
      </c>
      <c r="B33" s="46" t="s">
        <v>60</v>
      </c>
      <c r="C33" s="336">
        <v>-6.6000000000000003E-2</v>
      </c>
      <c r="D33" s="336">
        <v>0.06</v>
      </c>
      <c r="E33" s="313">
        <f t="shared" si="1"/>
        <v>-3.0000000000000027E-3</v>
      </c>
    </row>
    <row r="34" spans="1:5" ht="15" x14ac:dyDescent="0.5">
      <c r="A34" s="104">
        <f t="shared" si="0"/>
        <v>20</v>
      </c>
      <c r="B34" s="335" t="s">
        <v>178</v>
      </c>
      <c r="C34" s="336">
        <v>5.3800000000000001E-2</v>
      </c>
      <c r="D34" s="336">
        <v>5.6800000000000003E-2</v>
      </c>
      <c r="E34" s="313">
        <f t="shared" si="1"/>
        <v>5.5300000000000002E-2</v>
      </c>
    </row>
    <row r="35" spans="1:5" ht="15" x14ac:dyDescent="0.5">
      <c r="A35" s="104">
        <f t="shared" si="0"/>
        <v>21</v>
      </c>
      <c r="B35" s="171" t="s">
        <v>175</v>
      </c>
      <c r="C35" s="336">
        <v>3.4000000000000002E-2</v>
      </c>
      <c r="D35" s="336">
        <v>4.2200000000000001E-2</v>
      </c>
      <c r="E35" s="313">
        <f t="shared" si="1"/>
        <v>3.8100000000000002E-2</v>
      </c>
    </row>
    <row r="36" spans="1:5" ht="15" x14ac:dyDescent="0.5">
      <c r="A36" s="104">
        <f t="shared" si="0"/>
        <v>22</v>
      </c>
      <c r="B36" s="46" t="s">
        <v>65</v>
      </c>
      <c r="C36" s="336">
        <v>2.5000000000000001E-2</v>
      </c>
      <c r="D36" s="336">
        <v>3.85E-2</v>
      </c>
      <c r="E36" s="313">
        <f t="shared" si="1"/>
        <v>3.175E-2</v>
      </c>
    </row>
    <row r="37" spans="1:5" ht="15" x14ac:dyDescent="0.5">
      <c r="A37" s="104">
        <f t="shared" si="0"/>
        <v>23</v>
      </c>
      <c r="B37" s="46" t="s">
        <v>67</v>
      </c>
      <c r="C37" s="337">
        <v>0.04</v>
      </c>
      <c r="D37" s="338" t="s">
        <v>172</v>
      </c>
      <c r="E37" s="313">
        <f t="shared" si="1"/>
        <v>0.04</v>
      </c>
    </row>
    <row r="38" spans="1:5" ht="15" x14ac:dyDescent="0.5">
      <c r="A38" s="104">
        <f t="shared" si="0"/>
        <v>24</v>
      </c>
      <c r="B38" s="46" t="s">
        <v>130</v>
      </c>
      <c r="C38" s="336">
        <v>7.9899999999999999E-2</v>
      </c>
      <c r="D38" s="336">
        <v>7.9799999999999996E-2</v>
      </c>
      <c r="E38" s="313">
        <f t="shared" si="1"/>
        <v>7.9850000000000004E-2</v>
      </c>
    </row>
    <row r="39" spans="1:5" ht="15" x14ac:dyDescent="0.5">
      <c r="A39" s="104">
        <f t="shared" si="0"/>
        <v>25</v>
      </c>
      <c r="B39" s="46" t="s">
        <v>73</v>
      </c>
      <c r="C39" s="336">
        <v>3.1899999999999998E-2</v>
      </c>
      <c r="D39" s="336">
        <v>2.6499999999999999E-2</v>
      </c>
      <c r="E39" s="313">
        <f t="shared" si="1"/>
        <v>2.9199999999999997E-2</v>
      </c>
    </row>
    <row r="40" spans="1:5" ht="15" x14ac:dyDescent="0.5">
      <c r="A40" s="104">
        <f t="shared" si="0"/>
        <v>26</v>
      </c>
      <c r="B40" s="46" t="s">
        <v>95</v>
      </c>
      <c r="C40" s="336">
        <v>3.4000000000000002E-2</v>
      </c>
      <c r="D40" s="336">
        <v>4.48E-2</v>
      </c>
      <c r="E40" s="313">
        <f t="shared" si="1"/>
        <v>3.9400000000000004E-2</v>
      </c>
    </row>
    <row r="41" spans="1:5" ht="15" x14ac:dyDescent="0.5">
      <c r="A41" s="104">
        <f t="shared" si="0"/>
        <v>27</v>
      </c>
      <c r="B41" s="36" t="s">
        <v>75</v>
      </c>
      <c r="C41" s="336">
        <v>0.09</v>
      </c>
      <c r="D41" s="336">
        <v>7.0000000000000007E-2</v>
      </c>
      <c r="E41" s="313">
        <f t="shared" si="1"/>
        <v>0.08</v>
      </c>
    </row>
    <row r="42" spans="1:5" ht="15" x14ac:dyDescent="0.5">
      <c r="A42" s="104">
        <f t="shared" si="0"/>
        <v>28</v>
      </c>
      <c r="B42" s="46" t="s">
        <v>77</v>
      </c>
      <c r="C42" s="336">
        <v>5.11E-2</v>
      </c>
      <c r="D42" s="336">
        <v>6.1400000000000003E-2</v>
      </c>
      <c r="E42" s="313">
        <f t="shared" si="1"/>
        <v>5.6250000000000001E-2</v>
      </c>
    </row>
    <row r="43" spans="1:5" ht="15" x14ac:dyDescent="0.5">
      <c r="A43" s="104">
        <f t="shared" si="0"/>
        <v>29</v>
      </c>
      <c r="B43" s="46" t="s">
        <v>81</v>
      </c>
      <c r="C43" s="336">
        <v>6.3500000000000001E-2</v>
      </c>
      <c r="D43" s="336">
        <v>5.6000000000000001E-2</v>
      </c>
      <c r="E43" s="313">
        <f t="shared" si="1"/>
        <v>5.9749999999999998E-2</v>
      </c>
    </row>
    <row r="44" spans="1:5" ht="15" x14ac:dyDescent="0.5">
      <c r="A44" s="104">
        <f t="shared" si="0"/>
        <v>30</v>
      </c>
      <c r="B44" s="46" t="s">
        <v>79</v>
      </c>
      <c r="C44" s="336">
        <v>4.1000000000000002E-2</v>
      </c>
      <c r="D44" s="336">
        <v>4.5400000000000003E-2</v>
      </c>
      <c r="E44" s="313">
        <f t="shared" si="1"/>
        <v>4.3200000000000002E-2</v>
      </c>
    </row>
    <row r="45" spans="1:5" ht="15" x14ac:dyDescent="0.5">
      <c r="A45" s="104">
        <f t="shared" si="0"/>
        <v>31</v>
      </c>
      <c r="B45" s="46" t="s">
        <v>83</v>
      </c>
      <c r="C45" s="336">
        <v>5.0000000000000001E-3</v>
      </c>
      <c r="D45" s="336" t="s">
        <v>172</v>
      </c>
      <c r="E45" s="313">
        <f t="shared" si="1"/>
        <v>5.0000000000000001E-3</v>
      </c>
    </row>
    <row r="46" spans="1:5" ht="15" x14ac:dyDescent="0.5">
      <c r="A46" s="104">
        <f t="shared" si="0"/>
        <v>32</v>
      </c>
      <c r="B46" s="49" t="s">
        <v>166</v>
      </c>
      <c r="C46" s="336">
        <v>4.3499999999999997E-2</v>
      </c>
      <c r="D46" s="336">
        <v>3.6900000000000002E-2</v>
      </c>
      <c r="E46" s="313">
        <f t="shared" si="1"/>
        <v>4.02E-2</v>
      </c>
    </row>
    <row r="47" spans="1:5" ht="15" x14ac:dyDescent="0.5">
      <c r="A47" s="104">
        <f t="shared" si="0"/>
        <v>33</v>
      </c>
      <c r="B47" s="108" t="s">
        <v>96</v>
      </c>
      <c r="C47" s="336">
        <v>9.7500000000000003E-2</v>
      </c>
      <c r="D47" s="336">
        <v>7.5300000000000006E-2</v>
      </c>
      <c r="E47" s="313">
        <f t="shared" si="1"/>
        <v>8.6400000000000005E-2</v>
      </c>
    </row>
    <row r="48" spans="1:5" ht="15" x14ac:dyDescent="0.5">
      <c r="A48" s="104">
        <f t="shared" si="0"/>
        <v>34</v>
      </c>
      <c r="B48" s="46" t="s">
        <v>85</v>
      </c>
      <c r="C48" s="336">
        <v>1.5599999999999999E-2</v>
      </c>
      <c r="D48" s="336">
        <v>4.4999999999999998E-2</v>
      </c>
      <c r="E48" s="313">
        <f t="shared" si="1"/>
        <v>3.0300000000000001E-2</v>
      </c>
    </row>
    <row r="49" spans="1:5" ht="15" x14ac:dyDescent="0.5">
      <c r="A49" s="104">
        <f t="shared" si="0"/>
        <v>35</v>
      </c>
      <c r="B49" s="46" t="s">
        <v>87</v>
      </c>
      <c r="C49" s="336">
        <v>4.2000000000000003E-2</v>
      </c>
      <c r="D49" s="336">
        <v>4.36E-2</v>
      </c>
      <c r="E49" s="313">
        <f t="shared" si="1"/>
        <v>4.2800000000000005E-2</v>
      </c>
    </row>
    <row r="50" spans="1:5" ht="15" x14ac:dyDescent="0.5">
      <c r="A50" s="104">
        <f t="shared" si="0"/>
        <v>36</v>
      </c>
      <c r="B50" s="46" t="s">
        <v>88</v>
      </c>
      <c r="C50" s="336">
        <v>6.1199999999999997E-2</v>
      </c>
      <c r="D50" s="336">
        <v>6.1600000000000002E-2</v>
      </c>
      <c r="E50" s="313">
        <f t="shared" si="1"/>
        <v>6.1399999999999996E-2</v>
      </c>
    </row>
    <row r="51" spans="1:5" ht="15.3" thickBot="1" x14ac:dyDescent="0.55000000000000004">
      <c r="A51" s="104">
        <f t="shared" si="0"/>
        <v>37</v>
      </c>
      <c r="B51" s="316" t="s">
        <v>90</v>
      </c>
      <c r="C51" s="336">
        <v>5.1999999999999998E-2</v>
      </c>
      <c r="D51" s="336">
        <v>5.4199999999999998E-2</v>
      </c>
      <c r="E51" s="313">
        <f t="shared" si="1"/>
        <v>5.3099999999999994E-2</v>
      </c>
    </row>
    <row r="52" spans="1:5" ht="15" x14ac:dyDescent="0.5">
      <c r="A52" s="339"/>
      <c r="B52" s="327"/>
      <c r="C52" s="336"/>
      <c r="D52" s="336"/>
      <c r="E52" s="319">
        <f>+AVERAGE(E15:E51)</f>
        <v>4.6864864864864859E-2</v>
      </c>
    </row>
    <row r="53" spans="1:5" ht="15.3" thickBot="1" x14ac:dyDescent="0.55000000000000004">
      <c r="A53" s="339"/>
      <c r="B53" s="327"/>
      <c r="C53" s="336"/>
      <c r="D53" s="336"/>
      <c r="E53" s="320">
        <f>+MEDIAN(E15:E51)</f>
        <v>4.6350000000000002E-2</v>
      </c>
    </row>
    <row r="54" spans="1:5" ht="15" x14ac:dyDescent="0.5">
      <c r="C54" s="336"/>
      <c r="D54" s="336"/>
      <c r="E54" s="322"/>
    </row>
    <row r="55" spans="1:5" ht="15" x14ac:dyDescent="0.5">
      <c r="C55" s="336">
        <v>7.0000000000000007E-2</v>
      </c>
      <c r="D55" s="336">
        <v>7.0000000000000007E-2</v>
      </c>
      <c r="E55" s="303"/>
    </row>
    <row r="56" spans="1:5" ht="15" x14ac:dyDescent="0.5">
      <c r="C56" s="336">
        <v>0.06</v>
      </c>
      <c r="D56" s="336">
        <v>7.0000000000000007E-2</v>
      </c>
      <c r="E56" s="303"/>
    </row>
    <row r="57" spans="1:5" ht="15" x14ac:dyDescent="0.5">
      <c r="C57" s="336">
        <v>0.06</v>
      </c>
      <c r="D57" s="336">
        <v>0.08</v>
      </c>
      <c r="E57" s="305"/>
    </row>
    <row r="58" spans="1:5" ht="15.3" thickBot="1" x14ac:dyDescent="0.55000000000000004">
      <c r="C58" s="336">
        <v>4.2000000000000003E-2</v>
      </c>
      <c r="D58" s="336">
        <v>5.2600000000000001E-2</v>
      </c>
      <c r="E58" s="302"/>
    </row>
    <row r="59" spans="1:5" ht="15.3" thickBot="1" x14ac:dyDescent="0.55000000000000004">
      <c r="C59" s="336">
        <v>3.7499999999999999E-2</v>
      </c>
      <c r="D59" s="336">
        <v>0.05</v>
      </c>
      <c r="E59" s="323" t="s">
        <v>92</v>
      </c>
    </row>
    <row r="60" spans="1:5" ht="15" x14ac:dyDescent="0.5">
      <c r="C60" s="336">
        <v>0.05</v>
      </c>
      <c r="D60" s="336">
        <v>6.13E-2</v>
      </c>
      <c r="E60" s="324">
        <f t="shared" ref="E60:E80" si="2">AVERAGE(C60:D60)</f>
        <v>5.5650000000000005E-2</v>
      </c>
    </row>
    <row r="61" spans="1:5" ht="15" x14ac:dyDescent="0.5">
      <c r="C61" s="336">
        <v>4.5999999999999999E-2</v>
      </c>
      <c r="D61" s="336">
        <v>8.5000000000000006E-2</v>
      </c>
      <c r="E61" s="325">
        <f t="shared" si="2"/>
        <v>6.5500000000000003E-2</v>
      </c>
    </row>
    <row r="62" spans="1:5" ht="15" x14ac:dyDescent="0.5">
      <c r="A62" s="340"/>
      <c r="B62" s="340"/>
      <c r="C62" s="336">
        <v>8.2000000000000003E-2</v>
      </c>
      <c r="D62" s="336">
        <v>7.2499999999999995E-2</v>
      </c>
      <c r="E62" s="325">
        <f t="shared" si="2"/>
        <v>7.7249999999999999E-2</v>
      </c>
    </row>
    <row r="63" spans="1:5" ht="15" x14ac:dyDescent="0.5">
      <c r="C63" s="336">
        <v>3.2300000000000002E-2</v>
      </c>
      <c r="D63" s="336">
        <v>5.5E-2</v>
      </c>
      <c r="E63" s="325">
        <f t="shared" si="2"/>
        <v>4.3650000000000001E-2</v>
      </c>
    </row>
    <row r="64" spans="1:5" ht="15" x14ac:dyDescent="0.5">
      <c r="C64" s="315">
        <f>C19</f>
        <v>6.2E-2</v>
      </c>
      <c r="D64" s="315">
        <f>D19</f>
        <v>7.3899999999999993E-2</v>
      </c>
      <c r="E64" s="325">
        <f t="shared" si="2"/>
        <v>6.7949999999999997E-2</v>
      </c>
    </row>
    <row r="65" spans="3:5" ht="15" x14ac:dyDescent="0.5">
      <c r="C65" s="227">
        <v>0.03</v>
      </c>
      <c r="D65" s="227">
        <v>4.3200000000000002E-2</v>
      </c>
      <c r="E65" s="325">
        <f t="shared" si="2"/>
        <v>3.6600000000000001E-2</v>
      </c>
    </row>
    <row r="66" spans="3:5" ht="15" x14ac:dyDescent="0.5">
      <c r="C66" s="311">
        <f>C23</f>
        <v>7.4999999999999997E-2</v>
      </c>
      <c r="D66" s="311">
        <f>D23</f>
        <v>6.4199999999999993E-2</v>
      </c>
      <c r="E66" s="325">
        <f t="shared" si="2"/>
        <v>6.9599999999999995E-2</v>
      </c>
    </row>
    <row r="67" spans="3:5" ht="15" x14ac:dyDescent="0.5">
      <c r="C67" s="311">
        <v>7.1199999999999999E-2</v>
      </c>
      <c r="D67" s="312">
        <v>6.3799999999999996E-2</v>
      </c>
      <c r="E67" s="325">
        <f t="shared" si="2"/>
        <v>6.7500000000000004E-2</v>
      </c>
    </row>
    <row r="68" spans="3:5" ht="15" x14ac:dyDescent="0.5">
      <c r="C68" s="311">
        <f>C27</f>
        <v>4.0599999999999997E-2</v>
      </c>
      <c r="D68" s="311">
        <f>D27</f>
        <v>4.8800000000000003E-2</v>
      </c>
      <c r="E68" s="325">
        <f t="shared" si="2"/>
        <v>4.4700000000000004E-2</v>
      </c>
    </row>
    <row r="69" spans="3:5" ht="15" x14ac:dyDescent="0.5">
      <c r="C69" s="227">
        <v>6.1499999999999999E-2</v>
      </c>
      <c r="D69" s="227">
        <v>6.6100000000000006E-2</v>
      </c>
      <c r="E69" s="325">
        <f t="shared" si="2"/>
        <v>6.3799999999999996E-2</v>
      </c>
    </row>
    <row r="70" spans="3:5" ht="15" x14ac:dyDescent="0.5">
      <c r="C70" s="311">
        <f t="shared" ref="C70:D70" si="3">C35</f>
        <v>3.4000000000000002E-2</v>
      </c>
      <c r="D70" s="311">
        <f t="shared" si="3"/>
        <v>4.2200000000000001E-2</v>
      </c>
      <c r="E70" s="325">
        <f t="shared" si="2"/>
        <v>3.8100000000000002E-2</v>
      </c>
    </row>
    <row r="71" spans="3:5" ht="15" x14ac:dyDescent="0.5">
      <c r="C71" s="315">
        <f t="shared" ref="C71:D73" si="4">C38</f>
        <v>7.9899999999999999E-2</v>
      </c>
      <c r="D71" s="315">
        <f t="shared" si="4"/>
        <v>7.9799999999999996E-2</v>
      </c>
      <c r="E71" s="325">
        <f t="shared" si="2"/>
        <v>7.9850000000000004E-2</v>
      </c>
    </row>
    <row r="72" spans="3:5" ht="15" x14ac:dyDescent="0.5">
      <c r="C72" s="311">
        <f t="shared" si="4"/>
        <v>3.1899999999999998E-2</v>
      </c>
      <c r="D72" s="311">
        <f t="shared" si="4"/>
        <v>2.6499999999999999E-2</v>
      </c>
      <c r="E72" s="325">
        <f t="shared" si="2"/>
        <v>2.9199999999999997E-2</v>
      </c>
    </row>
    <row r="73" spans="3:5" ht="15" x14ac:dyDescent="0.5">
      <c r="C73" s="311">
        <f t="shared" si="4"/>
        <v>3.4000000000000002E-2</v>
      </c>
      <c r="D73" s="311">
        <f t="shared" si="4"/>
        <v>4.48E-2</v>
      </c>
      <c r="E73" s="325">
        <f t="shared" si="2"/>
        <v>3.9400000000000004E-2</v>
      </c>
    </row>
    <row r="74" spans="3:5" ht="15" x14ac:dyDescent="0.5">
      <c r="C74" s="227">
        <v>0.09</v>
      </c>
      <c r="D74" s="227">
        <v>7.0000000000000007E-2</v>
      </c>
      <c r="E74" s="325">
        <f t="shared" si="2"/>
        <v>0.08</v>
      </c>
    </row>
    <row r="75" spans="3:5" ht="15" x14ac:dyDescent="0.5">
      <c r="C75" s="311">
        <f t="shared" ref="C75:D77" si="5">C42</f>
        <v>5.11E-2</v>
      </c>
      <c r="D75" s="311">
        <f t="shared" si="5"/>
        <v>6.1400000000000003E-2</v>
      </c>
      <c r="E75" s="325">
        <f t="shared" si="2"/>
        <v>5.6250000000000001E-2</v>
      </c>
    </row>
    <row r="76" spans="3:5" ht="15" x14ac:dyDescent="0.5">
      <c r="C76" s="311">
        <f t="shared" si="5"/>
        <v>6.3500000000000001E-2</v>
      </c>
      <c r="D76" s="311">
        <f t="shared" si="5"/>
        <v>5.6000000000000001E-2</v>
      </c>
      <c r="E76" s="325">
        <f t="shared" si="2"/>
        <v>5.9749999999999998E-2</v>
      </c>
    </row>
    <row r="77" spans="3:5" ht="15" x14ac:dyDescent="0.5">
      <c r="C77" s="311">
        <f t="shared" si="5"/>
        <v>4.1000000000000002E-2</v>
      </c>
      <c r="D77" s="311">
        <f t="shared" si="5"/>
        <v>4.5400000000000003E-2</v>
      </c>
      <c r="E77" s="325">
        <f t="shared" si="2"/>
        <v>4.3200000000000002E-2</v>
      </c>
    </row>
    <row r="78" spans="3:5" ht="15" x14ac:dyDescent="0.5">
      <c r="C78" s="311">
        <f>C48</f>
        <v>1.5599999999999999E-2</v>
      </c>
      <c r="D78" s="311">
        <f>D48</f>
        <v>4.4999999999999998E-2</v>
      </c>
      <c r="E78" s="325">
        <f t="shared" si="2"/>
        <v>3.0300000000000001E-2</v>
      </c>
    </row>
    <row r="79" spans="3:5" ht="15" x14ac:dyDescent="0.5">
      <c r="C79" s="311">
        <f t="shared" ref="C79:D80" si="6">C50</f>
        <v>6.1199999999999997E-2</v>
      </c>
      <c r="D79" s="311">
        <f t="shared" si="6"/>
        <v>6.1600000000000002E-2</v>
      </c>
      <c r="E79" s="325">
        <f t="shared" si="2"/>
        <v>6.1399999999999996E-2</v>
      </c>
    </row>
    <row r="80" spans="3:5" ht="15.3" thickBot="1" x14ac:dyDescent="0.55000000000000004">
      <c r="C80" s="317">
        <f t="shared" si="6"/>
        <v>5.1999999999999998E-2</v>
      </c>
      <c r="D80" s="317">
        <f t="shared" si="6"/>
        <v>5.4199999999999998E-2</v>
      </c>
      <c r="E80" s="326">
        <f t="shared" si="2"/>
        <v>5.3099999999999994E-2</v>
      </c>
    </row>
    <row r="81" spans="3:5" ht="15" x14ac:dyDescent="0.5">
      <c r="C81" s="318">
        <f>+AVERAGE(C60:C80)</f>
        <v>5.2609523809523807E-2</v>
      </c>
      <c r="D81" s="318">
        <f>+AVERAGE(D60:D80)</f>
        <v>5.8128571428571432E-2</v>
      </c>
      <c r="E81" s="318">
        <f>+AVERAGE(E60:E80)</f>
        <v>5.5369047619047609E-2</v>
      </c>
    </row>
    <row r="82" spans="3:5" ht="15.3" thickBot="1" x14ac:dyDescent="0.55000000000000004">
      <c r="C82" s="320">
        <f>+MEDIAN(C60:C80)</f>
        <v>5.11E-2</v>
      </c>
      <c r="D82" s="320">
        <f>+MEDIAN(D60:D80)</f>
        <v>6.13E-2</v>
      </c>
      <c r="E82" s="320">
        <f>+MEDIAN(E60:E80)</f>
        <v>5.6250000000000001E-2</v>
      </c>
    </row>
    <row r="83" spans="3:5" ht="15.3" x14ac:dyDescent="0.55000000000000004">
      <c r="C83" s="321"/>
      <c r="D83" s="321"/>
      <c r="E83" s="3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C3C588-D554-4DAF-9E1D-A4E2FC0AD273}"/>
</file>

<file path=customXml/itemProps2.xml><?xml version="1.0" encoding="utf-8"?>
<ds:datastoreItem xmlns:ds="http://schemas.openxmlformats.org/officeDocument/2006/customXml" ds:itemID="{CC41F067-191B-49A4-8B79-64429C41D62B}"/>
</file>

<file path=customXml/itemProps3.xml><?xml version="1.0" encoding="utf-8"?>
<ds:datastoreItem xmlns:ds="http://schemas.openxmlformats.org/officeDocument/2006/customXml" ds:itemID="{E2A40475-8602-43D0-9552-65D8E5980199}"/>
</file>

<file path=customXml/itemProps4.xml><?xml version="1.0" encoding="utf-8"?>
<ds:datastoreItem xmlns:ds="http://schemas.openxmlformats.org/officeDocument/2006/customXml" ds:itemID="{EDDA2A6E-5E74-42BA-9850-0ED9376B4B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JRW-2.1</vt:lpstr>
      <vt:lpstr>JRW-2.2</vt:lpstr>
      <vt:lpstr>JRW-7.2</vt:lpstr>
      <vt:lpstr>JRW-7.3</vt:lpstr>
      <vt:lpstr>JRW-7.4</vt:lpstr>
      <vt:lpstr>JRW-7.5</vt:lpstr>
      <vt:lpstr>'JRW-2.1'!Print_Area</vt:lpstr>
      <vt:lpstr>'JRW-2.2'!Print_Area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2019-10-22T20:28:04Z</dcterms:created>
  <dcterms:modified xsi:type="dcterms:W3CDTF">2019-11-11T20:06:48Z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