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2.xml" ContentType="application/vnd.openxmlformats-officedocument.spreadsheetml.worksheet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5.xml" ContentType="application/vnd.openxmlformats-officedocument.spreadsheetml.worksheet+xml"/>
  <Override PartName="/xl/styles.xml" ContentType="application/vnd.openxmlformats-officedocument.spreadsheetml.styles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externalLinks/externalLink3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G\UG_200568_Cascade_GRC_2020\1_Filings\Testimony_Direct_Response\PC\Woolridge\"/>
    </mc:Choice>
  </mc:AlternateContent>
  <bookViews>
    <workbookView xWindow="-96" yWindow="-96" windowWidth="23232" windowHeight="12552"/>
  </bookViews>
  <sheets>
    <sheet name="jrw-2.1" sheetId="393" r:id="rId1"/>
    <sheet name="JRW-3.1" sheetId="326" r:id="rId2"/>
    <sheet name="JRW-3.2" sheetId="458" r:id="rId3"/>
    <sheet name="JRW-3.3" sheetId="465" r:id="rId4"/>
    <sheet name="JRW-4.1" sheetId="496" r:id="rId5"/>
    <sheet name="JRW-4.2" sheetId="511" r:id="rId6"/>
    <sheet name="JRW-5.1" sheetId="446" r:id="rId7"/>
    <sheet name="JRW-6.1 " sheetId="294" r:id="rId8"/>
    <sheet name="JRW-6.2" sheetId="291" r:id="rId9"/>
    <sheet name="JRW-6.3" sheetId="289" r:id="rId10"/>
    <sheet name="JRW-6.4" sheetId="181" r:id="rId11"/>
    <sheet name="JRW-7.1 (2)" sheetId="420" r:id="rId12"/>
    <sheet name="JRW-8.1" sheetId="156" r:id="rId13"/>
    <sheet name="JRW-8.2" sheetId="177" r:id="rId14"/>
    <sheet name="JRW 8.3" sheetId="278" r:id="rId15"/>
    <sheet name="JRW-8.4" sheetId="279" r:id="rId16"/>
    <sheet name="JRW-8.5" sheetId="280" r:id="rId17"/>
    <sheet name="JRW-8.6" sheetId="281" r:id="rId18"/>
    <sheet name="JRW-9.1" sheetId="159" r:id="rId19"/>
    <sheet name="JRW-9.2" sheetId="303" r:id="rId20"/>
    <sheet name="JRW-9.3" sheetId="304" r:id="rId21"/>
    <sheet name="JRW-9.4" sheetId="428" r:id="rId22"/>
    <sheet name="JRW-9.5 " sheetId="426" r:id="rId23"/>
    <sheet name="JRW-9.6" sheetId="427" r:id="rId24"/>
    <sheet name="JRW-9.7" sheetId="489" r:id="rId25"/>
    <sheet name="JRW-10.1" sheetId="497" r:id="rId26"/>
    <sheet name="JRW-10.2" sheetId="510" r:id="rId27"/>
    <sheet name="JRW-10.3" sheetId="508" r:id="rId28"/>
    <sheet name="JRW-10.4" sheetId="509" r:id="rId29"/>
    <sheet name="JRW-11.1" sheetId="468" r:id="rId30"/>
    <sheet name="JRW-11.2 (2)" sheetId="480" r:id="rId31"/>
    <sheet name="JRW-11.3" sheetId="481" r:id="rId32"/>
    <sheet name="JRW-11.4" sheetId="482" r:id="rId33"/>
    <sheet name="JRW-11.5" sheetId="472" r:id="rId34"/>
    <sheet name="JRW-11.6" sheetId="47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4">#REF!</definedName>
    <definedName name="\A" localSheetId="27">#REF!</definedName>
    <definedName name="\A" localSheetId="30">#REF!</definedName>
    <definedName name="\A" localSheetId="0">#REF!</definedName>
    <definedName name="\A" localSheetId="1">#REF!</definedName>
    <definedName name="\A" localSheetId="2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27">#REF!</definedName>
    <definedName name="\B" localSheetId="30">#REF!</definedName>
    <definedName name="\B" localSheetId="0">#REF!</definedName>
    <definedName name="\B" localSheetId="1">#REF!</definedName>
    <definedName name="\B" localSheetId="2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27">#REF!</definedName>
    <definedName name="\C" localSheetId="30">#REF!</definedName>
    <definedName name="\C" localSheetId="0">#REF!</definedName>
    <definedName name="\C" localSheetId="1">#REF!</definedName>
    <definedName name="\C" localSheetId="2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27">#REF!</definedName>
    <definedName name="\d" localSheetId="30">#REF!</definedName>
    <definedName name="\d" localSheetId="0">#REF!</definedName>
    <definedName name="\d" localSheetId="1">#REF!</definedName>
    <definedName name="\d" localSheetId="2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>#REF!</definedName>
    <definedName name="\E" localSheetId="14">#REF!</definedName>
    <definedName name="\E" localSheetId="27">#REF!</definedName>
    <definedName name="\E" localSheetId="30">#REF!</definedName>
    <definedName name="\E" localSheetId="0">#REF!</definedName>
    <definedName name="\E" localSheetId="1">#REF!</definedName>
    <definedName name="\E" localSheetId="2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27">#REF!</definedName>
    <definedName name="\F" localSheetId="30">#REF!</definedName>
    <definedName name="\F" localSheetId="0">#REF!</definedName>
    <definedName name="\F" localSheetId="1">#REF!</definedName>
    <definedName name="\F" localSheetId="2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27">#REF!</definedName>
    <definedName name="\G" localSheetId="30">#REF!</definedName>
    <definedName name="\G" localSheetId="0">#REF!</definedName>
    <definedName name="\G" localSheetId="1">#REF!</definedName>
    <definedName name="\G" localSheetId="2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27">#REF!</definedName>
    <definedName name="\h" localSheetId="30">#REF!</definedName>
    <definedName name="\h" localSheetId="0">#REF!</definedName>
    <definedName name="\h" localSheetId="1">#REF!</definedName>
    <definedName name="\h" localSheetId="2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27">#REF!</definedName>
    <definedName name="\I" localSheetId="30">#REF!</definedName>
    <definedName name="\I" localSheetId="0">#REF!</definedName>
    <definedName name="\I">#REF!</definedName>
    <definedName name="\J" localSheetId="14">#REF!</definedName>
    <definedName name="\J" localSheetId="27">#REF!</definedName>
    <definedName name="\J" localSheetId="30">#REF!</definedName>
    <definedName name="\J" localSheetId="0">#REF!</definedName>
    <definedName name="\J" localSheetId="1">#REF!</definedName>
    <definedName name="\J" localSheetId="2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27">#REF!</definedName>
    <definedName name="\K" localSheetId="30">#REF!</definedName>
    <definedName name="\K" localSheetId="0">#REF!</definedName>
    <definedName name="\K" localSheetId="1">#REF!</definedName>
    <definedName name="\K" localSheetId="2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27">#REF!</definedName>
    <definedName name="\L" localSheetId="30">#REF!</definedName>
    <definedName name="\L" localSheetId="0">#REF!</definedName>
    <definedName name="\L" localSheetId="1">#REF!</definedName>
    <definedName name="\L" localSheetId="2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27">#REF!</definedName>
    <definedName name="\M" localSheetId="30">#REF!</definedName>
    <definedName name="\M" localSheetId="0">#REF!</definedName>
    <definedName name="\M" localSheetId="1">#REF!</definedName>
    <definedName name="\M" localSheetId="2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7">#REF!</definedName>
    <definedName name="\n" localSheetId="30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27">#REF!</definedName>
    <definedName name="\O" localSheetId="30">#REF!</definedName>
    <definedName name="\O" localSheetId="0">#REF!</definedName>
    <definedName name="\O" localSheetId="1">#REF!</definedName>
    <definedName name="\O" localSheetId="2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27">#REF!</definedName>
    <definedName name="\p" localSheetId="30">#REF!</definedName>
    <definedName name="\p" localSheetId="0">#REF!</definedName>
    <definedName name="\p" localSheetId="1">#REF!</definedName>
    <definedName name="\p" localSheetId="2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R" localSheetId="14">#REF!</definedName>
    <definedName name="\R" localSheetId="27">#REF!</definedName>
    <definedName name="\R" localSheetId="30">#REF!</definedName>
    <definedName name="\R" localSheetId="0">#REF!</definedName>
    <definedName name="\R" localSheetId="1">#REF!</definedName>
    <definedName name="\R" localSheetId="2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27">#REF!</definedName>
    <definedName name="\S" localSheetId="30">#REF!</definedName>
    <definedName name="\S" localSheetId="0">#REF!</definedName>
    <definedName name="\S" localSheetId="1">#REF!</definedName>
    <definedName name="\S" localSheetId="2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27">#REF!</definedName>
    <definedName name="\T" localSheetId="30">#REF!</definedName>
    <definedName name="\T" localSheetId="0">#REF!</definedName>
    <definedName name="\T" localSheetId="1">#REF!</definedName>
    <definedName name="\T" localSheetId="2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V" localSheetId="14">#REF!</definedName>
    <definedName name="\V" localSheetId="27">#REF!</definedName>
    <definedName name="\V" localSheetId="30">#REF!</definedName>
    <definedName name="\V" localSheetId="0">#REF!</definedName>
    <definedName name="\V" localSheetId="1">#REF!</definedName>
    <definedName name="\V" localSheetId="2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27">#REF!</definedName>
    <definedName name="\w" localSheetId="30">#REF!</definedName>
    <definedName name="\w" localSheetId="0">#REF!</definedName>
    <definedName name="\w" localSheetId="1">#REF!</definedName>
    <definedName name="\w" localSheetId="2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27">#REF!</definedName>
    <definedName name="\X" localSheetId="30">#REF!</definedName>
    <definedName name="\X" localSheetId="0">#REF!</definedName>
    <definedName name="\X" localSheetId="1">#REF!</definedName>
    <definedName name="\X" localSheetId="2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27">#REF!</definedName>
    <definedName name="\Z" localSheetId="30">#REF!</definedName>
    <definedName name="\Z" localSheetId="0">#REF!</definedName>
    <definedName name="\Z" localSheetId="1">#REF!</definedName>
    <definedName name="\Z" localSheetId="2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7">#REF!</definedName>
    <definedName name="______________________DAT3" localSheetId="30">#REF!</definedName>
    <definedName name="______________________DAT3" localSheetId="1">#REF!</definedName>
    <definedName name="______________________DAT3" localSheetId="2">#REF!</definedName>
    <definedName name="______________________DAT3" localSheetId="6">#REF!</definedName>
    <definedName name="______________________DAT3">#REF!</definedName>
    <definedName name="______________________DAT5" localSheetId="27">#REF!</definedName>
    <definedName name="______________________DAT5" localSheetId="30">#REF!</definedName>
    <definedName name="______________________DAT5" localSheetId="1">#REF!</definedName>
    <definedName name="______________________DAT5" localSheetId="2">#REF!</definedName>
    <definedName name="______________________DAT5" localSheetId="6">#REF!</definedName>
    <definedName name="______________________DAT5">#REF!</definedName>
    <definedName name="______________________DAT6" localSheetId="27">#REF!</definedName>
    <definedName name="______________________DAT6" localSheetId="30">#REF!</definedName>
    <definedName name="______________________DAT6" localSheetId="1">#REF!</definedName>
    <definedName name="______________________DAT6" localSheetId="2">#REF!</definedName>
    <definedName name="______________________DAT6" localSheetId="6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7" hidden="1">#REF!</definedName>
    <definedName name="__________bb" hidden="1">#REF!</definedName>
    <definedName name="__________DAT3" localSheetId="27">#REF!</definedName>
    <definedName name="__________DAT3" localSheetId="30">#REF!</definedName>
    <definedName name="__________DAT3" localSheetId="1">#REF!</definedName>
    <definedName name="__________DAT3" localSheetId="2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7">#REF!</definedName>
    <definedName name="__________DAT5" localSheetId="30">#REF!</definedName>
    <definedName name="__________DAT5" localSheetId="1">#REF!</definedName>
    <definedName name="__________DAT5" localSheetId="2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7">#REF!</definedName>
    <definedName name="__________DAT6" localSheetId="30">#REF!</definedName>
    <definedName name="__________DAT6" localSheetId="1">#REF!</definedName>
    <definedName name="__________DAT6" localSheetId="2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7" hidden="1">#REF!</definedName>
    <definedName name="__________sort" hidden="1">#REF!</definedName>
    <definedName name="_________bb" localSheetId="27" hidden="1">#REF!</definedName>
    <definedName name="_________bb" hidden="1">#REF!</definedName>
    <definedName name="_________DAT3" localSheetId="27">#REF!</definedName>
    <definedName name="_________DAT3" localSheetId="30">#REF!</definedName>
    <definedName name="_________DAT3">#REF!</definedName>
    <definedName name="_________DAT5" localSheetId="27">#REF!</definedName>
    <definedName name="_________DAT5" localSheetId="30">#REF!</definedName>
    <definedName name="_________DAT5">#REF!</definedName>
    <definedName name="_________DAT6" localSheetId="27">#REF!</definedName>
    <definedName name="_________DAT6" localSheetId="30">#REF!</definedName>
    <definedName name="_________DAT6">#REF!</definedName>
    <definedName name="_________Sort" localSheetId="27" hidden="1">#REF!</definedName>
    <definedName name="_________Sort" hidden="1">#REF!</definedName>
    <definedName name="________DAT1" localSheetId="27">#REF!</definedName>
    <definedName name="________DAT1" localSheetId="30">#REF!</definedName>
    <definedName name="________DAT1">#REF!</definedName>
    <definedName name="________DAT2" localSheetId="27">#REF!</definedName>
    <definedName name="________DAT2" localSheetId="30">#REF!</definedName>
    <definedName name="________DAT2">#REF!</definedName>
    <definedName name="________DAT3" localSheetId="27">#REF!</definedName>
    <definedName name="________DAT3" localSheetId="30">#REF!</definedName>
    <definedName name="________DAT3" localSheetId="1">#REF!</definedName>
    <definedName name="________DAT3" localSheetId="2">#REF!</definedName>
    <definedName name="________DAT3">#REF!</definedName>
    <definedName name="________DAT4" localSheetId="27">#REF!</definedName>
    <definedName name="________DAT4" localSheetId="30">#REF!</definedName>
    <definedName name="________DAT4">#REF!</definedName>
    <definedName name="________DAT5" localSheetId="27">#REF!</definedName>
    <definedName name="________DAT5" localSheetId="30">#REF!</definedName>
    <definedName name="________DAT5" localSheetId="1">#REF!</definedName>
    <definedName name="________DAT5" localSheetId="2">#REF!</definedName>
    <definedName name="________DAT5">#REF!</definedName>
    <definedName name="________DAT6" localSheetId="27">#REF!</definedName>
    <definedName name="________DAT6" localSheetId="30">#REF!</definedName>
    <definedName name="________DAT6" localSheetId="1">#REF!</definedName>
    <definedName name="________DAT6" localSheetId="2">#REF!</definedName>
    <definedName name="________DAT6">#REF!</definedName>
    <definedName name="_______DAT1">#REF!</definedName>
    <definedName name="_______DAT2">#REF!</definedName>
    <definedName name="_______DAT3" localSheetId="27">#REF!</definedName>
    <definedName name="_______DAT3" localSheetId="30">#REF!</definedName>
    <definedName name="_______DAT3" localSheetId="1">#REF!</definedName>
    <definedName name="_______DAT3" localSheetId="2">#REF!</definedName>
    <definedName name="_______DAT3">#REF!</definedName>
    <definedName name="_______DAT4">#REF!</definedName>
    <definedName name="_______DAT5" localSheetId="27">#REF!</definedName>
    <definedName name="_______DAT5" localSheetId="30">#REF!</definedName>
    <definedName name="_______DAT5" localSheetId="1">#REF!</definedName>
    <definedName name="_______DAT5" localSheetId="2">#REF!</definedName>
    <definedName name="_______DAT5">#REF!</definedName>
    <definedName name="_______DAT6" localSheetId="27">#REF!</definedName>
    <definedName name="_______DAT6" localSheetId="30">#REF!</definedName>
    <definedName name="_______DAT6" localSheetId="1">#REF!</definedName>
    <definedName name="_______DAT6" localSheetId="2">#REF!</definedName>
    <definedName name="_______DAT6">#REF!</definedName>
    <definedName name="_______kay1" localSheetId="27" hidden="1">#REF!</definedName>
    <definedName name="_______kay1" hidden="1">#REF!</definedName>
    <definedName name="_______ke1" localSheetId="27" hidden="1">#REF!</definedName>
    <definedName name="_______ke1" hidden="1">#REF!</definedName>
    <definedName name="_______key1" localSheetId="27" hidden="1">#REF!</definedName>
    <definedName name="_______key1" hidden="1">#REF!</definedName>
    <definedName name="_______sort" localSheetId="27" hidden="1">#REF!</definedName>
    <definedName name="_______sort" hidden="1">#REF!</definedName>
    <definedName name="______DAT1" localSheetId="27">#REF!</definedName>
    <definedName name="______DAT1" localSheetId="30">#REF!</definedName>
    <definedName name="______DAT1">#REF!</definedName>
    <definedName name="______DAT2" localSheetId="27">#REF!</definedName>
    <definedName name="______DAT2" localSheetId="30">#REF!</definedName>
    <definedName name="______DAT2">#REF!</definedName>
    <definedName name="______DAT3" localSheetId="8">#REF!</definedName>
    <definedName name="______DAT4" localSheetId="27">#REF!</definedName>
    <definedName name="______DAT4" localSheetId="30">#REF!</definedName>
    <definedName name="______DAT4">#REF!</definedName>
    <definedName name="______DAT5" localSheetId="8">#REF!</definedName>
    <definedName name="______DAT6" localSheetId="8">#REF!</definedName>
    <definedName name="______key1" localSheetId="27" hidden="1">#REF!</definedName>
    <definedName name="______key1" hidden="1">#REF!</definedName>
    <definedName name="______sort1" localSheetId="27" hidden="1">#REF!</definedName>
    <definedName name="______sort1" hidden="1">#REF!</definedName>
    <definedName name="_____BB" localSheetId="27" hidden="1">#REF!</definedName>
    <definedName name="_____BB" hidden="1">#REF!</definedName>
    <definedName name="_____DAT1" localSheetId="27">#REF!</definedName>
    <definedName name="_____DAT1" localSheetId="30">#REF!</definedName>
    <definedName name="_____DAT1">#REF!</definedName>
    <definedName name="_____DAT2" localSheetId="27">#REF!</definedName>
    <definedName name="_____DAT2" localSheetId="30">#REF!</definedName>
    <definedName name="_____DAT2">#REF!</definedName>
    <definedName name="_____DAT4" localSheetId="27">#REF!</definedName>
    <definedName name="_____DAT4" localSheetId="30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7" hidden="1">#REF!</definedName>
    <definedName name="_____Sort" hidden="1">#REF!</definedName>
    <definedName name="____DAT1" localSheetId="27">#REF!</definedName>
    <definedName name="____DAT1" localSheetId="30">#REF!</definedName>
    <definedName name="____DAT1" localSheetId="22">#REF!</definedName>
    <definedName name="____DAT1" localSheetId="23">#REF!</definedName>
    <definedName name="____DAT1">#REF!</definedName>
    <definedName name="____DAT2" localSheetId="27">#REF!</definedName>
    <definedName name="____DAT2" localSheetId="30">#REF!</definedName>
    <definedName name="____DAT2" localSheetId="22">#REF!</definedName>
    <definedName name="____DAT2" localSheetId="23">#REF!</definedName>
    <definedName name="____DAT2">#REF!</definedName>
    <definedName name="____DAT3" localSheetId="27">#REF!</definedName>
    <definedName name="____DAT3" localSheetId="30">#REF!</definedName>
    <definedName name="____DAT3">#REF!</definedName>
    <definedName name="____DAT4" localSheetId="27">#REF!</definedName>
    <definedName name="____DAT4" localSheetId="30">#REF!</definedName>
    <definedName name="____DAT4" localSheetId="22">#REF!</definedName>
    <definedName name="____DAT4" localSheetId="23">#REF!</definedName>
    <definedName name="____DAT4">#REF!</definedName>
    <definedName name="____DAT5" localSheetId="27">#REF!</definedName>
    <definedName name="____DAT5" localSheetId="30">#REF!</definedName>
    <definedName name="____DAT5">#REF!</definedName>
    <definedName name="____DAT6" localSheetId="27">#REF!</definedName>
    <definedName name="____DAT6" localSheetId="30">#REF!</definedName>
    <definedName name="____DAT6">#REF!</definedName>
    <definedName name="____ebe1" localSheetId="27">#REF!</definedName>
    <definedName name="____ebe1" localSheetId="30">#REF!</definedName>
    <definedName name="____ebe1">#REF!</definedName>
    <definedName name="____ebe2" localSheetId="27">#REF!</definedName>
    <definedName name="____ebe2" localSheetId="30">#REF!</definedName>
    <definedName name="____ebe2">#REF!</definedName>
    <definedName name="____ebe3" localSheetId="27">#REF!</definedName>
    <definedName name="____ebe3" localSheetId="30">#REF!</definedName>
    <definedName name="____ebe3">#REF!</definedName>
    <definedName name="____ebe4" localSheetId="27">#REF!</definedName>
    <definedName name="____ebe4" localSheetId="30">#REF!</definedName>
    <definedName name="____ebe4">#REF!</definedName>
    <definedName name="____ebe5" localSheetId="27">#REF!</definedName>
    <definedName name="____ebe5" localSheetId="30">#REF!</definedName>
    <definedName name="____ebe5">#REF!</definedName>
    <definedName name="____ebe6" localSheetId="27">#REF!</definedName>
    <definedName name="____ebe6" localSheetId="30">#REF!</definedName>
    <definedName name="____ebe6">#REF!</definedName>
    <definedName name="____ebe7" localSheetId="27">#REF!</definedName>
    <definedName name="____ebe7" localSheetId="30">#REF!</definedName>
    <definedName name="____ebe7">#REF!</definedName>
    <definedName name="____ebx1" localSheetId="27">#REF!</definedName>
    <definedName name="____ebx1" localSheetId="30">#REF!</definedName>
    <definedName name="____ebx1">#REF!</definedName>
    <definedName name="____ebx2" localSheetId="27">#REF!</definedName>
    <definedName name="____ebx2" localSheetId="30">#REF!</definedName>
    <definedName name="____ebx2">#REF!</definedName>
    <definedName name="____sort" localSheetId="27" hidden="1">#REF!</definedName>
    <definedName name="____sort" hidden="1">#REF!</definedName>
    <definedName name="___bb" localSheetId="27" hidden="1">#REF!</definedName>
    <definedName name="___bb" hidden="1">#REF!</definedName>
    <definedName name="___DAT1" localSheetId="27">#REF!</definedName>
    <definedName name="___DAT1" localSheetId="30">#REF!</definedName>
    <definedName name="___DAT1">#REF!</definedName>
    <definedName name="___DAT2" localSheetId="27">#REF!</definedName>
    <definedName name="___DAT2" localSheetId="30">#REF!</definedName>
    <definedName name="___DAT2">#REF!</definedName>
    <definedName name="___DAT3" localSheetId="27">#REF!</definedName>
    <definedName name="___DAT3" localSheetId="30">#REF!</definedName>
    <definedName name="___DAT3" localSheetId="1">#REF!</definedName>
    <definedName name="___DAT3" localSheetId="2">#REF!</definedName>
    <definedName name="___DAT3" localSheetId="22">#REF!</definedName>
    <definedName name="___DAT3" localSheetId="23">#REF!</definedName>
    <definedName name="___DAT3">#REF!</definedName>
    <definedName name="___DAT4" localSheetId="27">#REF!</definedName>
    <definedName name="___DAT4" localSheetId="30">#REF!</definedName>
    <definedName name="___DAT4">#REF!</definedName>
    <definedName name="___DAT5" localSheetId="27">#REF!</definedName>
    <definedName name="___DAT5" localSheetId="30">#REF!</definedName>
    <definedName name="___DAT5" localSheetId="1">#REF!</definedName>
    <definedName name="___DAT5" localSheetId="2">#REF!</definedName>
    <definedName name="___DAT5" localSheetId="22">#REF!</definedName>
    <definedName name="___DAT5" localSheetId="23">#REF!</definedName>
    <definedName name="___DAT5">#REF!</definedName>
    <definedName name="___DAT6" localSheetId="27">#REF!</definedName>
    <definedName name="___DAT6" localSheetId="30">#REF!</definedName>
    <definedName name="___DAT6" localSheetId="1">#REF!</definedName>
    <definedName name="___DAT6" localSheetId="2">#REF!</definedName>
    <definedName name="___DAT6" localSheetId="22">#REF!</definedName>
    <definedName name="___DAT6" localSheetId="23">#REF!</definedName>
    <definedName name="___DAT6">#REF!</definedName>
    <definedName name="___ebe1" localSheetId="27">#REF!</definedName>
    <definedName name="___ebe1" localSheetId="30">#REF!</definedName>
    <definedName name="___ebe1">#REF!</definedName>
    <definedName name="___ebe2" localSheetId="27">#REF!</definedName>
    <definedName name="___ebe2" localSheetId="30">#REF!</definedName>
    <definedName name="___ebe2">#REF!</definedName>
    <definedName name="___ebe3" localSheetId="27">#REF!</definedName>
    <definedName name="___ebe3" localSheetId="30">#REF!</definedName>
    <definedName name="___ebe3">#REF!</definedName>
    <definedName name="___ebe4" localSheetId="27">#REF!</definedName>
    <definedName name="___ebe4" localSheetId="30">#REF!</definedName>
    <definedName name="___ebe4">#REF!</definedName>
    <definedName name="___ebe5" localSheetId="27">#REF!</definedName>
    <definedName name="___ebe5" localSheetId="30">#REF!</definedName>
    <definedName name="___ebe5">#REF!</definedName>
    <definedName name="___ebe6" localSheetId="27">#REF!</definedName>
    <definedName name="___ebe6" localSheetId="30">#REF!</definedName>
    <definedName name="___ebe6">#REF!</definedName>
    <definedName name="___ebe7" localSheetId="27">#REF!</definedName>
    <definedName name="___ebe7" localSheetId="30">#REF!</definedName>
    <definedName name="___ebe7">#REF!</definedName>
    <definedName name="___ebx1" localSheetId="27">#REF!</definedName>
    <definedName name="___ebx1" localSheetId="30">#REF!</definedName>
    <definedName name="___ebx1">#REF!</definedName>
    <definedName name="___ebx2" localSheetId="27">#REF!</definedName>
    <definedName name="___ebx2" localSheetId="30">#REF!</definedName>
    <definedName name="___ebx2">#REF!</definedName>
    <definedName name="___Key1" localSheetId="27" hidden="1">#REF!</definedName>
    <definedName name="___Key1" hidden="1">#REF!</definedName>
    <definedName name="___Sort" localSheetId="27" hidden="1">#REF!</definedName>
    <definedName name="___Sort" hidden="1">#REF!</definedName>
    <definedName name="__123Graph_A" localSheetId="14" hidden="1">[1]G!#REF!</definedName>
    <definedName name="__123Graph_A" localSheetId="27" hidden="1">[2]G!#REF!</definedName>
    <definedName name="__123Graph_A" localSheetId="30" hidden="1">[3]G!#REF!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6" hidden="1">[2]G!#REF!</definedName>
    <definedName name="__123Graph_A" localSheetId="7" hidden="1">[2]G!#REF!</definedName>
    <definedName name="__123Graph_A" localSheetId="8" hidden="1">[2]G!#REF!</definedName>
    <definedName name="__123Graph_A" localSheetId="10" hidden="1">[1]G!#REF!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localSheetId="22" hidden="1">[1]G!#REF!</definedName>
    <definedName name="__123Graph_A" localSheetId="23" hidden="1">[1]G!#REF!</definedName>
    <definedName name="__123Graph_A" hidden="1">[2]G!#REF!</definedName>
    <definedName name="__123Graph_B" localSheetId="14" hidden="1">[1]G!#REF!</definedName>
    <definedName name="__123Graph_B" localSheetId="27" hidden="1">[2]G!#REF!</definedName>
    <definedName name="__123Graph_B" localSheetId="30" hidden="1">[3]G!#REF!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6" hidden="1">[2]G!#REF!</definedName>
    <definedName name="__123Graph_B" localSheetId="7" hidden="1">[2]G!#REF!</definedName>
    <definedName name="__123Graph_B" localSheetId="8" hidden="1">[2]G!#REF!</definedName>
    <definedName name="__123Graph_B" localSheetId="10" hidden="1">[1]G!#REF!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localSheetId="22" hidden="1">[1]G!#REF!</definedName>
    <definedName name="__123Graph_B" localSheetId="23" hidden="1">[1]G!#REF!</definedName>
    <definedName name="__123Graph_B" hidden="1">[2]G!#REF!</definedName>
    <definedName name="__123Graph_C" localSheetId="14" hidden="1">[1]G!#REF!</definedName>
    <definedName name="__123Graph_C" localSheetId="27" hidden="1">[2]G!#REF!</definedName>
    <definedName name="__123Graph_C" localSheetId="30" hidden="1">[3]G!#REF!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6" hidden="1">[2]G!#REF!</definedName>
    <definedName name="__123Graph_C" localSheetId="7" hidden="1">[2]G!#REF!</definedName>
    <definedName name="__123Graph_C" localSheetId="8" hidden="1">[2]G!#REF!</definedName>
    <definedName name="__123Graph_C" localSheetId="10" hidden="1">[1]G!#REF!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localSheetId="22" hidden="1">[1]G!#REF!</definedName>
    <definedName name="__123Graph_C" localSheetId="23" hidden="1">[1]G!#REF!</definedName>
    <definedName name="__123Graph_C" hidden="1">[2]G!#REF!</definedName>
    <definedName name="__123Graph_D" localSheetId="14" hidden="1">'[4]C-3.10'!#REF!</definedName>
    <definedName name="__123Graph_D" localSheetId="27" hidden="1">'[5]C-3.10'!#REF!</definedName>
    <definedName name="__123Graph_D" localSheetId="30" hidden="1">'[6]C-3.10'!#REF!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6" hidden="1">'[5]C-3.10'!#REF!</definedName>
    <definedName name="__123Graph_D" localSheetId="7" hidden="1">'[5]C-3.10'!#REF!</definedName>
    <definedName name="__123Graph_D" localSheetId="8" hidden="1">'[5]C-3.10'!#REF!</definedName>
    <definedName name="__123Graph_D" localSheetId="10" hidden="1">'[4]C-3.10'!#REF!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localSheetId="22" hidden="1">'[4]C-3.10'!#REF!</definedName>
    <definedName name="__123Graph_D" localSheetId="23" hidden="1">'[4]C-3.10'!#REF!</definedName>
    <definedName name="__123Graph_D" hidden="1">'[5]C-3.10'!#REF!</definedName>
    <definedName name="__123Graph_E" localSheetId="14" hidden="1">[1]G!#REF!</definedName>
    <definedName name="__123Graph_E" localSheetId="27" hidden="1">[2]G!#REF!</definedName>
    <definedName name="__123Graph_E" localSheetId="30" hidden="1">[3]G!#REF!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6" hidden="1">[2]G!#REF!</definedName>
    <definedName name="__123Graph_E" localSheetId="7" hidden="1">[2]G!#REF!</definedName>
    <definedName name="__123Graph_E" localSheetId="8" hidden="1">[2]G!#REF!</definedName>
    <definedName name="__123Graph_E" localSheetId="10" hidden="1">[1]G!#REF!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localSheetId="22" hidden="1">[1]G!#REF!</definedName>
    <definedName name="__123Graph_E" localSheetId="23" hidden="1">[1]G!#REF!</definedName>
    <definedName name="__123Graph_E" hidden="1">[2]G!#REF!</definedName>
    <definedName name="__123Graph_ECURRENT" localSheetId="27" hidden="1">[7]coss!#REF!</definedName>
    <definedName name="__123Graph_ECURRENT" hidden="1">[7]coss!#REF!</definedName>
    <definedName name="__123Graph_F" localSheetId="14" hidden="1">[1]G!#REF!</definedName>
    <definedName name="__123Graph_F" localSheetId="27" hidden="1">[2]G!#REF!</definedName>
    <definedName name="__123Graph_F" localSheetId="30" hidden="1">[3]G!#REF!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6" hidden="1">[2]G!#REF!</definedName>
    <definedName name="__123Graph_F" localSheetId="7" hidden="1">[2]G!#REF!</definedName>
    <definedName name="__123Graph_F" localSheetId="8" hidden="1">[2]G!#REF!</definedName>
    <definedName name="__123Graph_F" localSheetId="10" hidden="1">[1]G!#REF!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localSheetId="22" hidden="1">[1]G!#REF!</definedName>
    <definedName name="__123Graph_F" localSheetId="23" hidden="1">[1]G!#REF!</definedName>
    <definedName name="__123Graph_F" hidden="1">[2]G!#REF!</definedName>
    <definedName name="__181">#REF!</definedName>
    <definedName name="__BB" localSheetId="27" hidden="1">#REF!</definedName>
    <definedName name="__BB" hidden="1">#REF!</definedName>
    <definedName name="__DAT1" localSheetId="27">#REF!</definedName>
    <definedName name="__DAT1" localSheetId="30">#REF!</definedName>
    <definedName name="__DAT1">#REF!</definedName>
    <definedName name="__DAT2" localSheetId="27">#REF!</definedName>
    <definedName name="__DAT2" localSheetId="30">#REF!</definedName>
    <definedName name="__DAT2">#REF!</definedName>
    <definedName name="__DAT3" localSheetId="27">#REF!</definedName>
    <definedName name="__DAT3" localSheetId="30">#REF!</definedName>
    <definedName name="__DAT3" localSheetId="1">#REF!</definedName>
    <definedName name="__DAT3" localSheetId="2">#REF!</definedName>
    <definedName name="__DAT3">#REF!</definedName>
    <definedName name="__DAT4" localSheetId="27">#REF!</definedName>
    <definedName name="__DAT4" localSheetId="30">#REF!</definedName>
    <definedName name="__DAT4">#REF!</definedName>
    <definedName name="__DAT5" localSheetId="27">#REF!</definedName>
    <definedName name="__DAT5" localSheetId="30">#REF!</definedName>
    <definedName name="__DAT5" localSheetId="1">#REF!</definedName>
    <definedName name="__DAT5" localSheetId="2">#REF!</definedName>
    <definedName name="__DAT5">#REF!</definedName>
    <definedName name="__DAT6" localSheetId="27">#REF!</definedName>
    <definedName name="__DAT6" localSheetId="30">#REF!</definedName>
    <definedName name="__DAT6" localSheetId="1">#REF!</definedName>
    <definedName name="__DAT6" localSheetId="2">#REF!</definedName>
    <definedName name="__DAT6">#REF!</definedName>
    <definedName name="__ebe1" localSheetId="27">#REF!</definedName>
    <definedName name="__ebe1" localSheetId="30">#REF!</definedName>
    <definedName name="__ebe1">#REF!</definedName>
    <definedName name="__ebe2" localSheetId="27">#REF!</definedName>
    <definedName name="__ebe2" localSheetId="30">#REF!</definedName>
    <definedName name="__ebe2">#REF!</definedName>
    <definedName name="__ebe3" localSheetId="27">#REF!</definedName>
    <definedName name="__ebe3" localSheetId="30">#REF!</definedName>
    <definedName name="__ebe3">#REF!</definedName>
    <definedName name="__ebe4" localSheetId="27">#REF!</definedName>
    <definedName name="__ebe4" localSheetId="30">#REF!</definedName>
    <definedName name="__ebe4">#REF!</definedName>
    <definedName name="__ebe5" localSheetId="27">#REF!</definedName>
    <definedName name="__ebe5" localSheetId="30">#REF!</definedName>
    <definedName name="__ebe5">#REF!</definedName>
    <definedName name="__ebe6" localSheetId="27">#REF!</definedName>
    <definedName name="__ebe6" localSheetId="30">#REF!</definedName>
    <definedName name="__ebe6">#REF!</definedName>
    <definedName name="__ebe7" localSheetId="27">#REF!</definedName>
    <definedName name="__ebe7" localSheetId="30">#REF!</definedName>
    <definedName name="__ebe7">#REF!</definedName>
    <definedName name="__ebx1" localSheetId="27">#REF!</definedName>
    <definedName name="__ebx1" localSheetId="30">#REF!</definedName>
    <definedName name="__ebx1">#REF!</definedName>
    <definedName name="__ebx2" localSheetId="27">#REF!</definedName>
    <definedName name="__ebx2" localSheetId="30">#REF!</definedName>
    <definedName name="__ebx2">#REF!</definedName>
    <definedName name="__FDS_HYPERLINK_TOGGLE_STATE__" hidden="1">"ON"</definedName>
    <definedName name="__key1" localSheetId="27" hidden="1">#REF!</definedName>
    <definedName name="__key1" hidden="1">#REF!</definedName>
    <definedName name="__Sort" localSheetId="27" hidden="1">#REF!</definedName>
    <definedName name="__Sort" hidden="1">#REF!</definedName>
    <definedName name="__Sort1" localSheetId="27" hidden="1">#REF!</definedName>
    <definedName name="__Sort1" hidden="1">#REF!</definedName>
    <definedName name="_1" localSheetId="14">#REF!</definedName>
    <definedName name="_1" localSheetId="27">#REF!</definedName>
    <definedName name="_1" localSheetId="30">#REF!</definedName>
    <definedName name="_1" localSheetId="0">#REF!</definedName>
    <definedName name="_1" localSheetId="1">#REF!</definedName>
    <definedName name="_1" localSheetId="2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181" localSheetId="27">#REF!</definedName>
    <definedName name="_1_181" localSheetId="30">#REF!</definedName>
    <definedName name="_1_181">#REF!</definedName>
    <definedName name="_12MEACT" localSheetId="27">'[8]Page 1'!#REF!</definedName>
    <definedName name="_12MEACT" localSheetId="30">'[8]Page 1'!#REF!</definedName>
    <definedName name="_12MEACT" localSheetId="1">'[8]Page 1'!#REF!</definedName>
    <definedName name="_12MEACT" localSheetId="2">'[8]Page 1'!#REF!</definedName>
    <definedName name="_12MEACT" localSheetId="7">'[8]Page 1'!#REF!</definedName>
    <definedName name="_12MEACT" localSheetId="8">'[8]Page 1'!#REF!</definedName>
    <definedName name="_12MEACT" localSheetId="23">'[8]Page 1'!#REF!</definedName>
    <definedName name="_12MEACT">'[8]Page 1'!#REF!</definedName>
    <definedName name="_12MEBUD" localSheetId="27">'[8]Page 1'!#REF!</definedName>
    <definedName name="_12MEBUD" localSheetId="30">'[8]Page 1'!#REF!</definedName>
    <definedName name="_12MEBUD" localSheetId="1">'[8]Page 1'!#REF!</definedName>
    <definedName name="_12MEBUD" localSheetId="2">'[8]Page 1'!#REF!</definedName>
    <definedName name="_12MEBUD" localSheetId="7">'[8]Page 1'!#REF!</definedName>
    <definedName name="_12MEBUD" localSheetId="8">'[8]Page 1'!#REF!</definedName>
    <definedName name="_12MEBUD" localSheetId="23">'[8]Page 1'!#REF!</definedName>
    <definedName name="_12MEBUD">'[8]Page 1'!#REF!</definedName>
    <definedName name="_181" localSheetId="27">#REF!</definedName>
    <definedName name="_181" localSheetId="30">#REF!</definedName>
    <definedName name="_181">#REF!</definedName>
    <definedName name="_1Q_0_Regressio" localSheetId="27" hidden="1">#REF!</definedName>
    <definedName name="_1Q_0_Regressio" hidden="1">#REF!</definedName>
    <definedName name="_2" localSheetId="14">#REF!</definedName>
    <definedName name="_2" localSheetId="27">#REF!</definedName>
    <definedName name="_2" localSheetId="30">#REF!</definedName>
    <definedName name="_2" localSheetId="0">#REF!</definedName>
    <definedName name="_2" localSheetId="1">#REF!</definedName>
    <definedName name="_2" localSheetId="2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181" localSheetId="27">#REF!</definedName>
    <definedName name="_2_181" localSheetId="30">#REF!</definedName>
    <definedName name="_2_181">#REF!</definedName>
    <definedName name="_2B_15" localSheetId="27">#REF!</definedName>
    <definedName name="_2B_15" localSheetId="30">#REF!</definedName>
    <definedName name="_2B_15">#REF!</definedName>
    <definedName name="_2S_0_Regressio" localSheetId="27" hidden="1">#REF!</definedName>
    <definedName name="_2S_0_Regressio" hidden="1">#REF!</definedName>
    <definedName name="_3" localSheetId="14">#REF!</definedName>
    <definedName name="_3" localSheetId="27">#REF!</definedName>
    <definedName name="_3" localSheetId="30">#REF!</definedName>
    <definedName name="_3" localSheetId="0">#REF!</definedName>
    <definedName name="_3" localSheetId="1">#REF!</definedName>
    <definedName name="_3" localSheetId="2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31" localSheetId="14">'[4]C-3.10'!#REF!</definedName>
    <definedName name="_331" localSheetId="27">'[5]C-3.10'!#REF!</definedName>
    <definedName name="_331" localSheetId="30">'[6]C-3.10'!#REF!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6">'[5]C-3.10'!#REF!</definedName>
    <definedName name="_331" localSheetId="7">'[5]C-3.10'!#REF!</definedName>
    <definedName name="_331" localSheetId="8">'[5]C-3.10'!#REF!</definedName>
    <definedName name="_331" localSheetId="10">'[4]C-3.10'!#REF!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 localSheetId="22">'[4]C-3.10'!#REF!</definedName>
    <definedName name="_331" localSheetId="23">'[4]C-3.10'!#REF!</definedName>
    <definedName name="_331">'[5]C-3.10'!#REF!</definedName>
    <definedName name="_34" localSheetId="14">'[4]C-3.10'!#REF!</definedName>
    <definedName name="_34" localSheetId="27">'[5]C-3.10'!#REF!</definedName>
    <definedName name="_34" localSheetId="30">'[6]C-3.10'!#REF!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6">'[5]C-3.10'!#REF!</definedName>
    <definedName name="_34" localSheetId="7">'[5]C-3.10'!#REF!</definedName>
    <definedName name="_34" localSheetId="8">'[5]C-3.10'!#REF!</definedName>
    <definedName name="_34" localSheetId="10">'[4]C-3.10'!#REF!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 localSheetId="22">'[4]C-3.10'!#REF!</definedName>
    <definedName name="_34" localSheetId="23">'[4]C-3.10'!#REF!</definedName>
    <definedName name="_34">'[5]C-3.10'!#REF!</definedName>
    <definedName name="_347" localSheetId="14">'[4]C-3.10'!#REF!</definedName>
    <definedName name="_347" localSheetId="27">'[5]C-3.10'!#REF!</definedName>
    <definedName name="_347" localSheetId="30">'[6]C-3.10'!#REF!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6">'[5]C-3.10'!#REF!</definedName>
    <definedName name="_347" localSheetId="7">'[5]C-3.10'!#REF!</definedName>
    <definedName name="_347" localSheetId="8">'[5]C-3.10'!#REF!</definedName>
    <definedName name="_347" localSheetId="10">'[4]C-3.10'!#REF!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 localSheetId="22">'[4]C-3.10'!#REF!</definedName>
    <definedName name="_347" localSheetId="23">'[4]C-3.10'!#REF!</definedName>
    <definedName name="_347">'[5]C-3.10'!#REF!</definedName>
    <definedName name="_348" localSheetId="14">'[4]C-3.10'!#REF!</definedName>
    <definedName name="_348" localSheetId="27">'[5]C-3.10'!#REF!</definedName>
    <definedName name="_348" localSheetId="30">'[6]C-3.10'!#REF!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6">'[5]C-3.10'!#REF!</definedName>
    <definedName name="_348" localSheetId="7">'[5]C-3.10'!#REF!</definedName>
    <definedName name="_348" localSheetId="8">'[5]C-3.10'!#REF!</definedName>
    <definedName name="_348" localSheetId="10">'[4]C-3.10'!#REF!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 localSheetId="22">'[4]C-3.10'!#REF!</definedName>
    <definedName name="_348" localSheetId="23">'[4]C-3.10'!#REF!</definedName>
    <definedName name="_348">'[5]C-3.10'!#REF!</definedName>
    <definedName name="_34a1" localSheetId="14">'[4]C-3.10'!#REF!</definedName>
    <definedName name="_34a1" localSheetId="27">'[5]C-3.10'!#REF!</definedName>
    <definedName name="_34a1" localSheetId="30">'[6]C-3.10'!#REF!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6">'[5]C-3.10'!#REF!</definedName>
    <definedName name="_34a1" localSheetId="7">'[5]C-3.10'!#REF!</definedName>
    <definedName name="_34a1" localSheetId="8">'[5]C-3.10'!#REF!</definedName>
    <definedName name="_34a1" localSheetId="10">'[4]C-3.10'!#REF!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 localSheetId="22">'[4]C-3.10'!#REF!</definedName>
    <definedName name="_34a1" localSheetId="23">'[4]C-3.10'!#REF!</definedName>
    <definedName name="_34a1">'[5]C-3.10'!#REF!</definedName>
    <definedName name="_34a2" localSheetId="14">'[4]C-3.10'!#REF!</definedName>
    <definedName name="_34a2" localSheetId="27">'[5]C-3.10'!#REF!</definedName>
    <definedName name="_34a2" localSheetId="30">'[6]C-3.10'!#REF!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6">'[5]C-3.10'!#REF!</definedName>
    <definedName name="_34a2" localSheetId="7">'[5]C-3.10'!#REF!</definedName>
    <definedName name="_34a2" localSheetId="8">'[5]C-3.10'!#REF!</definedName>
    <definedName name="_34a2" localSheetId="10">'[4]C-3.10'!#REF!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 localSheetId="22">'[4]C-3.10'!#REF!</definedName>
    <definedName name="_34a2" localSheetId="23">'[4]C-3.10'!#REF!</definedName>
    <definedName name="_34a2">'[5]C-3.10'!#REF!</definedName>
    <definedName name="_34E" localSheetId="14">'[4]C-3.10'!#REF!</definedName>
    <definedName name="_34E" localSheetId="27">'[5]C-3.10'!#REF!</definedName>
    <definedName name="_34E" localSheetId="30">'[6]C-3.10'!#REF!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6">'[5]C-3.10'!#REF!</definedName>
    <definedName name="_34E" localSheetId="7">'[5]C-3.10'!#REF!</definedName>
    <definedName name="_34E" localSheetId="8">'[5]C-3.10'!#REF!</definedName>
    <definedName name="_34E" localSheetId="10">'[4]C-3.10'!#REF!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 localSheetId="22">'[4]C-3.10'!#REF!</definedName>
    <definedName name="_34E" localSheetId="23">'[4]C-3.10'!#REF!</definedName>
    <definedName name="_34E">'[5]C-3.10'!#REF!</definedName>
    <definedName name="_35" localSheetId="14">'[4]C-3.10'!#REF!</definedName>
    <definedName name="_35" localSheetId="27">'[5]C-3.10'!#REF!</definedName>
    <definedName name="_35" localSheetId="30">'[6]C-3.10'!#REF!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6">'[5]C-3.10'!#REF!</definedName>
    <definedName name="_35" localSheetId="7">'[5]C-3.10'!#REF!</definedName>
    <definedName name="_35" localSheetId="8">'[5]C-3.10'!#REF!</definedName>
    <definedName name="_35" localSheetId="10">'[4]C-3.10'!#REF!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 localSheetId="22">'[4]C-3.10'!#REF!</definedName>
    <definedName name="_35" localSheetId="23">'[4]C-3.10'!#REF!</definedName>
    <definedName name="_35">'[5]C-3.10'!#REF!</definedName>
    <definedName name="_351" localSheetId="14">'[4]C-3.10'!#REF!</definedName>
    <definedName name="_351" localSheetId="27">'[5]C-3.10'!#REF!</definedName>
    <definedName name="_351" localSheetId="30">'[6]C-3.10'!#REF!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6">'[5]C-3.10'!#REF!</definedName>
    <definedName name="_351" localSheetId="7">'[5]C-3.10'!#REF!</definedName>
    <definedName name="_351" localSheetId="8">'[5]C-3.10'!#REF!</definedName>
    <definedName name="_351" localSheetId="10">'[4]C-3.10'!#REF!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 localSheetId="22">'[4]C-3.10'!#REF!</definedName>
    <definedName name="_351" localSheetId="23">'[4]C-3.10'!#REF!</definedName>
    <definedName name="_351">'[5]C-3.10'!#REF!</definedName>
    <definedName name="_36" localSheetId="14">'[4]C-3.10'!#REF!</definedName>
    <definedName name="_36" localSheetId="27">'[5]C-3.10'!#REF!</definedName>
    <definedName name="_36" localSheetId="30">'[6]C-3.10'!#REF!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6">'[5]C-3.10'!#REF!</definedName>
    <definedName name="_36" localSheetId="7">'[5]C-3.10'!#REF!</definedName>
    <definedName name="_36" localSheetId="8">'[5]C-3.10'!#REF!</definedName>
    <definedName name="_36" localSheetId="10">'[4]C-3.10'!#REF!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 localSheetId="22">'[4]C-3.10'!#REF!</definedName>
    <definedName name="_36" localSheetId="23">'[4]C-3.10'!#REF!</definedName>
    <definedName name="_36">'[5]C-3.10'!#REF!</definedName>
    <definedName name="_3TEFIS_00_08" localSheetId="27">#REF!</definedName>
    <definedName name="_3TEFIS_00_08" localSheetId="30">#REF!</definedName>
    <definedName name="_3TEFIS_00_08">#REF!</definedName>
    <definedName name="_4B_15" localSheetId="27">#REF!</definedName>
    <definedName name="_4B_15" localSheetId="30">#REF!</definedName>
    <definedName name="_4B_15">#REF!</definedName>
    <definedName name="_6TEFIS_00_08" localSheetId="27">#REF!</definedName>
    <definedName name="_6TEFIS_00_08" localSheetId="30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7">#REF!</definedName>
    <definedName name="_DAT1" localSheetId="30">#REF!</definedName>
    <definedName name="_DAT1" localSheetId="22">#REF!</definedName>
    <definedName name="_DAT1" localSheetId="23">#REF!</definedName>
    <definedName name="_DAT1">#REF!</definedName>
    <definedName name="_DAT2" localSheetId="27">#REF!</definedName>
    <definedName name="_DAT2" localSheetId="30">#REF!</definedName>
    <definedName name="_DAT2" localSheetId="22">#REF!</definedName>
    <definedName name="_DAT2" localSheetId="23">#REF!</definedName>
    <definedName name="_DAT2">#REF!</definedName>
    <definedName name="_DAT3" localSheetId="27">#REF!</definedName>
    <definedName name="_DAT3" localSheetId="30">#REF!</definedName>
    <definedName name="_DAT3" localSheetId="1">#REF!</definedName>
    <definedName name="_DAT3" localSheetId="2">#REF!</definedName>
    <definedName name="_DAT3">#REF!</definedName>
    <definedName name="_DAT4" localSheetId="27">#REF!</definedName>
    <definedName name="_DAT4" localSheetId="30">#REF!</definedName>
    <definedName name="_DAT4" localSheetId="22">#REF!</definedName>
    <definedName name="_DAT4" localSheetId="23">#REF!</definedName>
    <definedName name="_DAT4">#REF!</definedName>
    <definedName name="_DAT5" localSheetId="27">#REF!</definedName>
    <definedName name="_DAT5" localSheetId="30">#REF!</definedName>
    <definedName name="_DAT5" localSheetId="1">#REF!</definedName>
    <definedName name="_DAT5" localSheetId="2">#REF!</definedName>
    <definedName name="_DAT5">#REF!</definedName>
    <definedName name="_DAT6" localSheetId="27">#REF!</definedName>
    <definedName name="_DAT6" localSheetId="30">#REF!</definedName>
    <definedName name="_DAT6" localSheetId="1">#REF!</definedName>
    <definedName name="_DAT6" localSheetId="2">#REF!</definedName>
    <definedName name="_DAT6">#REF!</definedName>
    <definedName name="_ebe1" localSheetId="27">#REF!</definedName>
    <definedName name="_ebe1" localSheetId="30">#REF!</definedName>
    <definedName name="_ebe1">#REF!</definedName>
    <definedName name="_ebe2" localSheetId="27">#REF!</definedName>
    <definedName name="_ebe2" localSheetId="30">#REF!</definedName>
    <definedName name="_ebe2">#REF!</definedName>
    <definedName name="_ebe3" localSheetId="27">#REF!</definedName>
    <definedName name="_ebe3" localSheetId="30">#REF!</definedName>
    <definedName name="_ebe3">#REF!</definedName>
    <definedName name="_ebe4" localSheetId="27">#REF!</definedName>
    <definedName name="_ebe4" localSheetId="30">#REF!</definedName>
    <definedName name="_ebe4">#REF!</definedName>
    <definedName name="_ebe5" localSheetId="27">#REF!</definedName>
    <definedName name="_ebe5" localSheetId="30">#REF!</definedName>
    <definedName name="_ebe5">#REF!</definedName>
    <definedName name="_ebe6" localSheetId="27">#REF!</definedName>
    <definedName name="_ebe6" localSheetId="30">#REF!</definedName>
    <definedName name="_ebe6">#REF!</definedName>
    <definedName name="_ebe7" localSheetId="27">#REF!</definedName>
    <definedName name="_ebe7" localSheetId="30">#REF!</definedName>
    <definedName name="_ebe7">#REF!</definedName>
    <definedName name="_ebx1" localSheetId="27">#REF!</definedName>
    <definedName name="_ebx1" localSheetId="30">#REF!</definedName>
    <definedName name="_ebx1">#REF!</definedName>
    <definedName name="_ebx2" localSheetId="27">#REF!</definedName>
    <definedName name="_ebx2" localSheetId="30">#REF!</definedName>
    <definedName name="_ebx2">#REF!</definedName>
    <definedName name="_Fill" localSheetId="14" hidden="1">'[9]Bond Returns'!$A$8:$A$107</definedName>
    <definedName name="_Fill" localSheetId="30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0" hidden="1">'[9]Bond Returns'!$A$8:$A$107</definedName>
    <definedName name="_Fill" localSheetId="11" hidden="1">'[9]Bond Returns'!$A$8:$A$107</definedName>
    <definedName name="_Fill" localSheetId="12" hidden="1">'[10]Bond Returns'!$A$8:$A$107</definedName>
    <definedName name="_Fill" localSheetId="13" hidden="1">'[10]Bond Returns'!$A$8:$A$107</definedName>
    <definedName name="_Fill" localSheetId="15" hidden="1">'[11]Bond Returns'!$A$8:$A$107</definedName>
    <definedName name="_Fill" localSheetId="16" hidden="1">'[11]Bond Returns'!$A$8:$A$107</definedName>
    <definedName name="_Fill" localSheetId="17" hidden="1">'[10]Bond Returns'!$A$8:$A$107</definedName>
    <definedName name="_Fill" localSheetId="18" hidden="1">'[10]Bond Returns'!$A$8:$A$107</definedName>
    <definedName name="_Fill" localSheetId="22" hidden="1">'[9]Bond Returns'!$A$8:$A$107</definedName>
    <definedName name="_Fill" localSheetId="23" hidden="1">'[9]Bond Returns'!$A$8:$A$107</definedName>
    <definedName name="_Fill" hidden="1">'[12]Bond Returns'!$A$8:$A$107</definedName>
    <definedName name="_Key1" localSheetId="14" hidden="1">#REF!</definedName>
    <definedName name="_Key1" localSheetId="27" hidden="1">#REF!</definedName>
    <definedName name="_Key1" localSheetId="30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hidden="1">#REF!</definedName>
    <definedName name="_Key11" localSheetId="27" hidden="1">#REF!</definedName>
    <definedName name="_Key11" hidden="1">#REF!</definedName>
    <definedName name="_Key2" localSheetId="14" hidden="1">#REF!</definedName>
    <definedName name="_Key2" localSheetId="27" hidden="1">#REF!</definedName>
    <definedName name="_Key2" localSheetId="30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hidden="1">#REF!</definedName>
    <definedName name="_lslkdjf" localSheetId="27" hidden="1">#REF!</definedName>
    <definedName name="_lslkdjf" hidden="1">#REF!</definedName>
    <definedName name="_M" localSheetId="14">#REF!</definedName>
    <definedName name="_M" localSheetId="27">#REF!</definedName>
    <definedName name="_M" localSheetId="30">#REF!</definedName>
    <definedName name="_M" localSheetId="0">#REF!</definedName>
    <definedName name="_M" localSheetId="1">#REF!</definedName>
    <definedName name="_M" localSheetId="2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Mult_A" localSheetId="27" hidden="1">'[13]Fall 2008 Forecast'!#REF!</definedName>
    <definedName name="_MatMult_A" hidden="1">'[13]Fall 2008 Forecast'!#REF!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27" hidden="1">#REF!</definedName>
    <definedName name="_Regression_Out" localSheetId="30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hidden="1">#REF!</definedName>
    <definedName name="_Regression_X" localSheetId="14" hidden="1">#REF!</definedName>
    <definedName name="_Regression_X" localSheetId="27" hidden="1">#REF!</definedName>
    <definedName name="_Regression_X" localSheetId="30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hidden="1">#REF!</definedName>
    <definedName name="_Regression_Y" localSheetId="14" hidden="1">#REF!</definedName>
    <definedName name="_Regression_Y" localSheetId="27" hidden="1">#REF!</definedName>
    <definedName name="_Regression_Y" localSheetId="30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hidden="1">#REF!</definedName>
    <definedName name="_Sort" localSheetId="14" hidden="1">#REF!</definedName>
    <definedName name="_Sort" localSheetId="27" hidden="1">#REF!</definedName>
    <definedName name="_Sort" localSheetId="30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hidden="1">#REF!</definedName>
    <definedName name="_sort2" localSheetId="27" hidden="1">#REF!</definedName>
    <definedName name="_sort2" hidden="1">#REF!</definedName>
    <definedName name="_Table2_Out" hidden="1">#REF!</definedName>
    <definedName name="_x" localSheetId="27" hidden="1">#REF!</definedName>
    <definedName name="_x" localSheetId="30" hidden="1">#REF!</definedName>
    <definedName name="_x" hidden="1">#REF!</definedName>
    <definedName name="A" localSheetId="14">#REF!</definedName>
    <definedName name="A" localSheetId="27">#REF!</definedName>
    <definedName name="A" localSheetId="30">#REF!</definedName>
    <definedName name="A" localSheetId="0">#REF!</definedName>
    <definedName name="A" localSheetId="1">#REF!</definedName>
    <definedName name="A" localSheetId="2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hidden="1">{"FAC_SUMMARY",#N/A,FALSE,"Summaries"}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[14]DATABASE!#REF!</definedName>
    <definedName name="ACwvu.OP." hidden="1">#REF!</definedName>
    <definedName name="ADJTS" localSheetId="27">#REF!</definedName>
    <definedName name="ADJTS" localSheetId="30">#REF!</definedName>
    <definedName name="ADJTS">#REF!</definedName>
    <definedName name="aedf" localSheetId="27" hidden="1">#REF!</definedName>
    <definedName name="aedf" hidden="1">#REF!</definedName>
    <definedName name="aewc12" localSheetId="27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jw2n" localSheetId="27" hidden="1">#REF!</definedName>
    <definedName name="ajw2n" hidden="1">#REF!</definedName>
    <definedName name="ALL" localSheetId="30">[15]A!$P$10:$Q$117</definedName>
    <definedName name="ALL">[15]A!$P$10:$Q$117</definedName>
    <definedName name="anscount">1</definedName>
    <definedName name="ap" localSheetId="27" hidden="1">#REF!</definedName>
    <definedName name="ap" hidden="1">#REF!</definedName>
    <definedName name="AP_OTHER" localSheetId="27">#REF!</definedName>
    <definedName name="AP_OTHER" localSheetId="30">#REF!</definedName>
    <definedName name="AP_OTHER">#REF!</definedName>
    <definedName name="AS2DocOpenMode" hidden="1">"AS2DocumentEdit"</definedName>
    <definedName name="AS2NamedRange" hidden="1">7</definedName>
    <definedName name="asd" localSheetId="27" hidden="1">#REF!</definedName>
    <definedName name="ASD" localSheetId="30">#REF!</definedName>
    <definedName name="ASD">#REF!</definedName>
    <definedName name="asdf" localSheetId="27" hidden="1">#REF!</definedName>
    <definedName name="asdf" hidden="1">#REF!</definedName>
    <definedName name="asdij" localSheetId="27" hidden="1">#REF!</definedName>
    <definedName name="asdij" hidden="1">#REF!</definedName>
    <definedName name="asf" localSheetId="27" hidden="1">#REF!</definedName>
    <definedName name="asf" hidden="1">#REF!</definedName>
    <definedName name="aspd" localSheetId="27" hidden="1">#REF!</definedName>
    <definedName name="aspd" hidden="1">#REF!</definedName>
    <definedName name="ASSUMPTIONS" localSheetId="27">#REF!</definedName>
    <definedName name="ASSUMPTIONS" localSheetId="30">#REF!</definedName>
    <definedName name="ASSUMPTIONS">#REF!</definedName>
    <definedName name="aswac" localSheetId="27" hidden="1">#REF!</definedName>
    <definedName name="aswac" hidden="1">#REF!</definedName>
    <definedName name="aswc" localSheetId="27" hidden="1">#REF!</definedName>
    <definedName name="aswc" hidden="1">#REF!</definedName>
    <definedName name="aw3dq" localSheetId="27" hidden="1">#REF!</definedName>
    <definedName name="aw3dq" hidden="1">#REF!</definedName>
    <definedName name="awd" localSheetId="27" hidden="1">#REF!</definedName>
    <definedName name="awd" hidden="1">#REF!</definedName>
    <definedName name="awef" localSheetId="27" hidden="1">#REF!</definedName>
    <definedName name="awef" hidden="1">#REF!</definedName>
    <definedName name="AWS" localSheetId="27" hidden="1">#REF!</definedName>
    <definedName name="AWS" hidden="1">#REF!</definedName>
    <definedName name="az" localSheetId="27" hidden="1">#REF!</definedName>
    <definedName name="az" hidden="1">#REF!</definedName>
    <definedName name="B" localSheetId="14">#REF!</definedName>
    <definedName name="B" localSheetId="27">#REF!</definedName>
    <definedName name="B" localSheetId="30">#REF!</definedName>
    <definedName name="B" localSheetId="0">#REF!</definedName>
    <definedName name="B" localSheetId="1">#REF!</definedName>
    <definedName name="B" localSheetId="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CKUP">'[16]CAPM Backup (Sc 12 - p. 2)'!$A$18:$K$79</definedName>
    <definedName name="BAL" localSheetId="27">#REF!</definedName>
    <definedName name="BAL" localSheetId="30">#REF!</definedName>
    <definedName name="BAL">#REF!</definedName>
    <definedName name="BalDatData" localSheetId="27">#REF!</definedName>
    <definedName name="BalDatData" localSheetId="30">#REF!</definedName>
    <definedName name="BalDatData">#REF!</definedName>
    <definedName name="BB" localSheetId="27" hidden="1">#REF!</definedName>
    <definedName name="BB" hidden="1">#REF!</definedName>
    <definedName name="bb_mdm" localSheetId="27" hidden="1">#REF!</definedName>
    <definedName name="bb_mdm" hidden="1">#REF!</definedName>
    <definedName name="bb_MDMyNTU0NDRBODY1NDVEQz" localSheetId="27" hidden="1">#REF!</definedName>
    <definedName name="bb_MDMyNTU0NDRBODY1NDVEQz" hidden="1">#REF!</definedName>
    <definedName name="bbbb" localSheetId="27" hidden="1">#REF!</definedName>
    <definedName name="bbbb" hidden="1">#REF!</definedName>
    <definedName name="BegMonth" localSheetId="27">#REF!</definedName>
    <definedName name="BegMonth" localSheetId="30">#REF!</definedName>
    <definedName name="BegMonth">#REF!</definedName>
    <definedName name="BENEFITS_EXP" localSheetId="27">#REF!</definedName>
    <definedName name="BENEFITS_EXP" localSheetId="30">#REF!</definedName>
    <definedName name="BENEFITS_EXP">#REF!</definedName>
    <definedName name="BETA" localSheetId="27">#REF!</definedName>
    <definedName name="BETA" localSheetId="30">#REF!</definedName>
    <definedName name="BETA" localSheetId="0">#REF!</definedName>
    <definedName name="BETA">#REF!</definedName>
    <definedName name="betaadj" localSheetId="27">#REF!</definedName>
    <definedName name="betaadj" localSheetId="30">#REF!</definedName>
    <definedName name="betaadj" localSheetId="0">#REF!</definedName>
    <definedName name="betaadj">#REF!</definedName>
    <definedName name="bl" localSheetId="27" hidden="1">#REF!</definedName>
    <definedName name="bl" hidden="1">#REF!</definedName>
    <definedName name="Blank" hidden="1">{"ARK_JURIS_FUEL",#N/A,FALSE,"Ark_Fuel&amp;Rev"}</definedName>
    <definedName name="BLPH2" hidden="1">'[17]Commercial Paper'!#REF!</definedName>
    <definedName name="BLPH3" hidden="1">'[17]Commercial Paper'!#REF!</definedName>
    <definedName name="BLPH4" hidden="1">'[17]Commercial Paper'!#REF!</definedName>
    <definedName name="BLPH5" hidden="1">'[17]Commercial Paper'!#REF!</definedName>
    <definedName name="BLPH6" hidden="1">'[17]Commercial Paper'!#REF!</definedName>
    <definedName name="bnca" localSheetId="27" hidden="1">#REF!</definedName>
    <definedName name="bnca" hidden="1">#REF!</definedName>
    <definedName name="bned" localSheetId="27" hidden="1">#REF!</definedName>
    <definedName name="bned" hidden="1">#REF!</definedName>
    <definedName name="BORDER1" localSheetId="27">#REF!</definedName>
    <definedName name="BORDER1" localSheetId="30">#REF!</definedName>
    <definedName name="BORDER1" localSheetId="22">#REF!</definedName>
    <definedName name="BORDER1" localSheetId="23">#REF!</definedName>
    <definedName name="BORDER1">#REF!</definedName>
    <definedName name="BORDER2" localSheetId="27">#REF!</definedName>
    <definedName name="BORDER2" localSheetId="30">#REF!</definedName>
    <definedName name="BORDER2" localSheetId="22">#REF!</definedName>
    <definedName name="BORDER2" localSheetId="23">#REF!</definedName>
    <definedName name="BORDER2">#REF!</definedName>
    <definedName name="borst" localSheetId="27" hidden="1">#REF!</definedName>
    <definedName name="borst" hidden="1">#REF!</definedName>
    <definedName name="BOTH" localSheetId="27">#REF!</definedName>
    <definedName name="BOTH" localSheetId="30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27">#REF!</definedName>
    <definedName name="bruce" localSheetId="30">#REF!</definedName>
    <definedName name="bruce" localSheetId="0">#REF!</definedName>
    <definedName name="bruce" localSheetId="1">#REF!</definedName>
    <definedName name="bruce" localSheetId="2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S_Forecast" localSheetId="27">#REF!</definedName>
    <definedName name="BS_Forecast" localSheetId="30">#REF!</definedName>
    <definedName name="BS_Forecast">#REF!</definedName>
    <definedName name="BS_Plan" localSheetId="27">#REF!</definedName>
    <definedName name="BS_Plan" localSheetId="30">#REF!</definedName>
    <definedName name="BS_Plan">#REF!</definedName>
    <definedName name="BS_Plan2" localSheetId="27">#REF!</definedName>
    <definedName name="BS_Plan2" localSheetId="30">#REF!</definedName>
    <definedName name="BS_Plan2">#REF!</definedName>
    <definedName name="BTLTAX" localSheetId="27">#REF!</definedName>
    <definedName name="BTLTAX" localSheetId="30">#REF!</definedName>
    <definedName name="BTLTAX">#REF!</definedName>
    <definedName name="BTLTAXES" localSheetId="27">#REF!</definedName>
    <definedName name="BTLTAXES" localSheetId="30">#REF!</definedName>
    <definedName name="BTLTAXES">#REF!</definedName>
    <definedName name="BTLTXBUD" localSheetId="27">#REF!</definedName>
    <definedName name="BTLTXBUD" localSheetId="30">#REF!</definedName>
    <definedName name="BTLTXBUD">#REF!</definedName>
    <definedName name="BUDGET3" localSheetId="14">#REF!</definedName>
    <definedName name="BUDGET3" localSheetId="27">#REF!</definedName>
    <definedName name="BUDGET3" localSheetId="30">#REF!</definedName>
    <definedName name="BUDGET3" localSheetId="0">#REF!</definedName>
    <definedName name="BUDGET3" localSheetId="1">#REF!</definedName>
    <definedName name="BUDGET3" localSheetId="2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c.LTMYear" hidden="1">#REF!</definedName>
    <definedName name="C_" localSheetId="14">#REF!</definedName>
    <definedName name="C_" localSheetId="27">#REF!</definedName>
    <definedName name="C_" localSheetId="30">#REF!</definedName>
    <definedName name="C_" localSheetId="0">#REF!</definedName>
    <definedName name="C_" localSheetId="1">#REF!</definedName>
    <definedName name="C_" localSheetId="2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7" hidden="1">#REF!</definedName>
    <definedName name="ca" hidden="1">#REF!</definedName>
    <definedName name="capitalization" localSheetId="27">'[18]CS Data'!$B$10:$G$52</definedName>
    <definedName name="capitalization">'[19]CS Data'!$B$11:$I$64</definedName>
    <definedName name="CASHFLS" localSheetId="27">'[20]CASH FLOWS BKUP'!#REF!</definedName>
    <definedName name="CASHFLS" localSheetId="30">'[20]CASH FLOWS BKUP'!#REF!</definedName>
    <definedName name="CASHFLS" localSheetId="1">'[20]CASH FLOWS BKUP'!#REF!</definedName>
    <definedName name="CASHFLS" localSheetId="2">'[20]CASH FLOWS BKUP'!#REF!</definedName>
    <definedName name="CASHFLS" localSheetId="7">'[20]CASH FLOWS BKUP'!#REF!</definedName>
    <definedName name="CASHFLS" localSheetId="8">'[20]CASH FLOWS BKUP'!#REF!</definedName>
    <definedName name="CASHFLS" localSheetId="23">'[20]CASH FLOWS BKUP'!#REF!</definedName>
    <definedName name="CASHFLS">'[20]CASH FLOWS BKUP'!#REF!</definedName>
    <definedName name="cbwe" localSheetId="27" hidden="1">#REF!</definedName>
    <definedName name="cbwe" hidden="1">#REF!</definedName>
    <definedName name="CF_Forecast" localSheetId="27">#REF!</definedName>
    <definedName name="CF_Forecast" localSheetId="30">#REF!</definedName>
    <definedName name="CF_Forecast">#REF!</definedName>
    <definedName name="CF_Plan2" localSheetId="27">#REF!</definedName>
    <definedName name="CF_Plan2" localSheetId="30">#REF!</definedName>
    <definedName name="CF_Plan2">#REF!</definedName>
    <definedName name="chj" localSheetId="27" hidden="1">#REF!</definedName>
    <definedName name="chj" hidden="1">#REF!</definedName>
    <definedName name="CIQWBGuid" hidden="1">"d5c96f1c-0b8a-4f1d-9499-e87469d8b72c"</definedName>
    <definedName name="CMACT" localSheetId="27">'[8]Page 1'!#REF!</definedName>
    <definedName name="CMACT" localSheetId="30">'[8]Page 1'!#REF!</definedName>
    <definedName name="CMACT" localSheetId="1">'[8]Page 1'!#REF!</definedName>
    <definedName name="CMACT" localSheetId="2">'[8]Page 1'!#REF!</definedName>
    <definedName name="CMACT" localSheetId="7">'[8]Page 1'!#REF!</definedName>
    <definedName name="CMACT" localSheetId="8">'[8]Page 1'!#REF!</definedName>
    <definedName name="CMACT" localSheetId="23">'[8]Page 1'!#REF!</definedName>
    <definedName name="CMACT">'[8]Page 1'!#REF!</definedName>
    <definedName name="CMBUD" localSheetId="27">'[8]Page 1'!#REF!</definedName>
    <definedName name="CMBUD" localSheetId="30">'[8]Page 1'!#REF!</definedName>
    <definedName name="CMBUD" localSheetId="1">'[8]Page 1'!#REF!</definedName>
    <definedName name="CMBUD" localSheetId="2">'[8]Page 1'!#REF!</definedName>
    <definedName name="CMBUD" localSheetId="7">'[8]Page 1'!#REF!</definedName>
    <definedName name="CMBUD" localSheetId="8">'[8]Page 1'!#REF!</definedName>
    <definedName name="CMBUD" localSheetId="23">'[8]Page 1'!#REF!</definedName>
    <definedName name="CMBUD">'[8]Page 1'!#REF!</definedName>
    <definedName name="COAST1" localSheetId="27">#REF!</definedName>
    <definedName name="COAST1" localSheetId="30">#REF!</definedName>
    <definedName name="COAST1">#REF!</definedName>
    <definedName name="COM_COASTX" localSheetId="27">#REF!</definedName>
    <definedName name="COM_COASTX" localSheetId="30">#REF!</definedName>
    <definedName name="COM_COASTX">#REF!</definedName>
    <definedName name="COM_EBE" localSheetId="27">#REF!</definedName>
    <definedName name="COM_EBE" localSheetId="30">#REF!</definedName>
    <definedName name="COM_EBE">#REF!</definedName>
    <definedName name="COM_EBX" localSheetId="27">#REF!</definedName>
    <definedName name="COM_EBX" localSheetId="30">#REF!</definedName>
    <definedName name="COM_EBX">#REF!</definedName>
    <definedName name="COM_OAP" localSheetId="27">#REF!</definedName>
    <definedName name="COM_OAP" localSheetId="30">#REF!</definedName>
    <definedName name="COM_OAP">#REF!</definedName>
    <definedName name="COM_ONAQ" localSheetId="27">#REF!</definedName>
    <definedName name="COM_ONAQ" localSheetId="30">#REF!</definedName>
    <definedName name="COM_ONAQ">#REF!</definedName>
    <definedName name="COM_SBAE" localSheetId="27">#REF!</definedName>
    <definedName name="COM_SBAE" localSheetId="30">#REF!</definedName>
    <definedName name="COM_SBAE">#REF!</definedName>
    <definedName name="COM_TOTAL" localSheetId="27">#REF!</definedName>
    <definedName name="COM_TOTAL" localSheetId="30">#REF!</definedName>
    <definedName name="COM_TOTAL">#REF!</definedName>
    <definedName name="COM_WATER" localSheetId="27">#REF!</definedName>
    <definedName name="COM_WATER" localSheetId="30">#REF!</definedName>
    <definedName name="COM_WATER">#REF!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7">#REF!</definedName>
    <definedName name="Composite" localSheetId="30">#REF!</definedName>
    <definedName name="Composite">#REF!</definedName>
    <definedName name="CONSCF4A" localSheetId="27">#REF!</definedName>
    <definedName name="CONSCF4A" localSheetId="30">#REF!</definedName>
    <definedName name="CONSCF4A">#REF!</definedName>
    <definedName name="CONSCF4B" localSheetId="27">#REF!</definedName>
    <definedName name="CONSCF4B" localSheetId="30">#REF!</definedName>
    <definedName name="CONSCF4B" localSheetId="1">#REF!</definedName>
    <definedName name="CONSCF4B" localSheetId="2">#REF!</definedName>
    <definedName name="CONSCF4B" localSheetId="7">#REF!</definedName>
    <definedName name="CONSCF4B" localSheetId="8">#REF!</definedName>
    <definedName name="CONSCF4B" localSheetId="23">#REF!</definedName>
    <definedName name="CONSCF4B">#REF!</definedName>
    <definedName name="CONSOLP1" localSheetId="27">#REF!</definedName>
    <definedName name="CONSOLP1" localSheetId="30">#REF!</definedName>
    <definedName name="CONSOLP1">#REF!</definedName>
    <definedName name="CONSOLP2" localSheetId="27">#REF!</definedName>
    <definedName name="CONSOLP2" localSheetId="30">#REF!</definedName>
    <definedName name="CONSOLP2">#REF!</definedName>
    <definedName name="CONSOLP3" localSheetId="27">#REF!</definedName>
    <definedName name="CONSOLP3" localSheetId="30">#REF!</definedName>
    <definedName name="CONSOLP3">#REF!</definedName>
    <definedName name="CONSOLP4" localSheetId="27">#REF!</definedName>
    <definedName name="CONSOLP4" localSheetId="30">#REF!</definedName>
    <definedName name="CONSOLP4">#REF!</definedName>
    <definedName name="cover" localSheetId="27" hidden="1">#REF!</definedName>
    <definedName name="cover" hidden="1">#REF!</definedName>
    <definedName name="cvdsza" localSheetId="27" hidden="1">#REF!</definedName>
    <definedName name="cvdsza" hidden="1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'[4]C-3.10'!#REF!</definedName>
    <definedName name="d" localSheetId="27" hidden="1">#REF!</definedName>
    <definedName name="D" localSheetId="30">'[6]C-3.10'!#REF!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6">'[5]C-3.10'!#REF!</definedName>
    <definedName name="D" localSheetId="7">'[5]C-3.10'!#REF!</definedName>
    <definedName name="D" localSheetId="8">'[5]C-3.10'!#REF!</definedName>
    <definedName name="D" localSheetId="10">'[4]C-3.10'!#REF!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 localSheetId="22">'[4]C-3.10'!#REF!</definedName>
    <definedName name="D" localSheetId="23">'[4]C-3.10'!#REF!</definedName>
    <definedName name="D">'[5]C-3.10'!#REF!</definedName>
    <definedName name="da3a" localSheetId="27" hidden="1">#REF!</definedName>
    <definedName name="da3a" hidden="1">#REF!</definedName>
    <definedName name="DAT">'[21]DAT ACCOUNTS'!$A$1:$D$65536</definedName>
    <definedName name="DATA">#N/A</definedName>
    <definedName name="Date">'[22]Debt Info'!$B$3</definedName>
    <definedName name="db" localSheetId="27" hidden="1">#REF!</definedName>
    <definedName name="db" hidden="1">#REF!</definedName>
    <definedName name="DCpropor" localSheetId="27">#REF!</definedName>
    <definedName name="DCpropor" localSheetId="30">#REF!</definedName>
    <definedName name="DCpropor">#REF!</definedName>
    <definedName name="DEC" localSheetId="27">#REF!</definedName>
    <definedName name="DEC" localSheetId="30">#REF!</definedName>
    <definedName name="DEC">#REF!</definedName>
    <definedName name="DEC_Proj" localSheetId="27">#REF!</definedName>
    <definedName name="DEC_Proj" localSheetId="30">#REF!</definedName>
    <definedName name="DEC_Proj">#REF!</definedName>
    <definedName name="DETAIL146234" localSheetId="27">#REF!</definedName>
    <definedName name="DETAIL146234" localSheetId="30">#REF!</definedName>
    <definedName name="DETAIL146234" localSheetId="1">#REF!</definedName>
    <definedName name="DETAIL146234" localSheetId="2">#REF!</definedName>
    <definedName name="DETAIL146234" localSheetId="7">#REF!</definedName>
    <definedName name="DETAIL146234" localSheetId="8">#REF!</definedName>
    <definedName name="DETAIL146234" localSheetId="23">#REF!</definedName>
    <definedName name="DETAIL146234">#REF!</definedName>
    <definedName name="dfghj" localSheetId="27" hidden="1">#REF!</definedName>
    <definedName name="dfghj" hidden="1">#REF!</definedName>
    <definedName name="dfl" localSheetId="27" hidden="1">#REF!</definedName>
    <definedName name="dfl" hidden="1">#REF!</definedName>
    <definedName name="distr" hidden="1">{"wp_h4.2",#N/A,FALSE,"WP_H4.2";"wp_h4.3",#N/A,FALSE,"WP_H4.3"}</definedName>
    <definedName name="dle" localSheetId="27" hidden="1">#REF!</definedName>
    <definedName name="dle" hidden="1">#REF!</definedName>
    <definedName name="DocketNum">'[23]ANNUALIZE CTs'!$B$5</definedName>
    <definedName name="DOWNLOAD">[24]Download!$A$1:$D$2443</definedName>
    <definedName name="DOWNLOAD_1099" localSheetId="27">#REF!</definedName>
    <definedName name="DOWNLOAD_1099" localSheetId="30">#REF!</definedName>
    <definedName name="DOWNLOAD_1099">#REF!</definedName>
    <definedName name="dp" localSheetId="27" hidden="1">#REF!</definedName>
    <definedName name="dp" hidden="1">#REF!</definedName>
    <definedName name="dsac" localSheetId="27" hidden="1">#REF!</definedName>
    <definedName name="dsac" hidden="1">#REF!</definedName>
    <definedName name="dslakfjk" localSheetId="27" hidden="1">#REF!</definedName>
    <definedName name="dslakfjk" hidden="1">#REF!</definedName>
    <definedName name="dsld" localSheetId="27" hidden="1">#REF!</definedName>
    <definedName name="dsld" hidden="1">#REF!</definedName>
    <definedName name="E" localSheetId="14">'[4]C-3.10'!#REF!</definedName>
    <definedName name="E" localSheetId="27">'[5]C-3.10'!#REF!</definedName>
    <definedName name="E" localSheetId="30">'[6]C-3.10'!#REF!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6">'[5]C-3.10'!#REF!</definedName>
    <definedName name="E" localSheetId="7">'[5]C-3.10'!#REF!</definedName>
    <definedName name="E" localSheetId="8">'[5]C-3.10'!#REF!</definedName>
    <definedName name="E" localSheetId="10">'[4]C-3.10'!#REF!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 localSheetId="22">'[4]C-3.10'!#REF!</definedName>
    <definedName name="E" localSheetId="23">'[4]C-3.10'!#REF!</definedName>
    <definedName name="E">'[5]C-3.10'!#REF!</definedName>
    <definedName name="ecao" localSheetId="27" hidden="1">#REF!</definedName>
    <definedName name="ecao" hidden="1">#REF!</definedName>
    <definedName name="ecsaop" localSheetId="27" hidden="1">#REF!</definedName>
    <definedName name="ecsaop" hidden="1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GY12MIS" localSheetId="27">#REF!</definedName>
    <definedName name="EGY12MIS" localSheetId="30">#REF!</definedName>
    <definedName name="EGY12MIS">#REF!</definedName>
    <definedName name="EGYASSTS" localSheetId="27">#REF!</definedName>
    <definedName name="EGYASSTS" localSheetId="30">#REF!</definedName>
    <definedName name="EGYASSTS">#REF!</definedName>
    <definedName name="EGYCFSCH" localSheetId="27">#REF!</definedName>
    <definedName name="EGYCFSCH" localSheetId="30">#REF!</definedName>
    <definedName name="EGYCFSCH">#REF!</definedName>
    <definedName name="EGYCMIS" localSheetId="27">#REF!</definedName>
    <definedName name="EGYCMIS" localSheetId="30">#REF!</definedName>
    <definedName name="EGYCMIS">#REF!</definedName>
    <definedName name="EGYLIABS" localSheetId="27">#REF!</definedName>
    <definedName name="EGYLIABS" localSheetId="30">#REF!</definedName>
    <definedName name="EGYLIABS">#REF!</definedName>
    <definedName name="EGYPCFSH" localSheetId="27">#REF!</definedName>
    <definedName name="EGYPCFSH" localSheetId="30">#REF!</definedName>
    <definedName name="EGYPCFSH">#REF!</definedName>
    <definedName name="EGYPCFSHPORT" localSheetId="27">#REF!</definedName>
    <definedName name="EGYPCFSHPORT" localSheetId="30">#REF!</definedName>
    <definedName name="EGYPCFSHPORT">#REF!</definedName>
    <definedName name="EGYPRIS" localSheetId="27">#REF!</definedName>
    <definedName name="EGYPRIS" localSheetId="30">#REF!</definedName>
    <definedName name="EGYPRIS">#REF!</definedName>
    <definedName name="EGYRESCH" localSheetId="27">#REF!</definedName>
    <definedName name="EGYRESCH" localSheetId="30">#REF!</definedName>
    <definedName name="EGYRESCH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t" localSheetId="27" hidden="1">#REF!</definedName>
    <definedName name="ert" hidden="1">#REF!</definedName>
    <definedName name="ertyu" localSheetId="27" hidden="1">#REF!</definedName>
    <definedName name="ertyu" hidden="1">#REF!</definedName>
    <definedName name="ESOP_GOAL" localSheetId="27">#REF!</definedName>
    <definedName name="ESOP_GOAL" localSheetId="30">#REF!</definedName>
    <definedName name="ESOP_GOAL">#REF!</definedName>
    <definedName name="ESOPWP" localSheetId="27">#REF!</definedName>
    <definedName name="ESOPWP" localSheetId="30">#REF!</definedName>
    <definedName name="ESOPWP">#REF!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7" hidden="1">#REF!</definedName>
    <definedName name="f" hidden="1">#REF!</definedName>
    <definedName name="F_1" localSheetId="27">#REF!</definedName>
    <definedName name="F_1" localSheetId="30">#REF!</definedName>
    <definedName name="F_1" localSheetId="22">#REF!</definedName>
    <definedName name="F_1" localSheetId="23">#REF!</definedName>
    <definedName name="F_1">#REF!</definedName>
    <definedName name="F_2" localSheetId="27">#REF!</definedName>
    <definedName name="F_2" localSheetId="30">#REF!</definedName>
    <definedName name="F_2" localSheetId="22">#REF!</definedName>
    <definedName name="F_2" localSheetId="23">#REF!</definedName>
    <definedName name="F_2">#REF!</definedName>
    <definedName name="F_2_2" localSheetId="27">#REF!</definedName>
    <definedName name="F_2_2" localSheetId="30">#REF!</definedName>
    <definedName name="F_2_2" localSheetId="22">#REF!</definedName>
    <definedName name="F_2_2" localSheetId="23">#REF!</definedName>
    <definedName name="F_2_2">#REF!</definedName>
    <definedName name="F_4" localSheetId="27">#REF!</definedName>
    <definedName name="F_4" localSheetId="30">#REF!</definedName>
    <definedName name="F_4" localSheetId="22">#REF!</definedName>
    <definedName name="F_4" localSheetId="23">#REF!</definedName>
    <definedName name="F_4">#REF!</definedName>
    <definedName name="F_6" localSheetId="27">#REF!</definedName>
    <definedName name="F_6" localSheetId="30">#REF!</definedName>
    <definedName name="F_6" localSheetId="22">#REF!</definedName>
    <definedName name="F_6" localSheetId="23">#REF!</definedName>
    <definedName name="F_6">#REF!</definedName>
    <definedName name="F_7" localSheetId="27">#REF!</definedName>
    <definedName name="F_7" localSheetId="30">#REF!</definedName>
    <definedName name="F_7" localSheetId="22">#REF!</definedName>
    <definedName name="F_7" localSheetId="23">#REF!</definedName>
    <definedName name="F_7">#REF!</definedName>
    <definedName name="F_8" localSheetId="27">#REF!</definedName>
    <definedName name="F_8" localSheetId="30">#REF!</definedName>
    <definedName name="F_8" localSheetId="22">#REF!</definedName>
    <definedName name="F_8" localSheetId="23">#REF!</definedName>
    <definedName name="F_8">#REF!</definedName>
    <definedName name="fdv" localSheetId="27" hidden="1">#REF!</definedName>
    <definedName name="fdv" hidden="1">#REF!</definedName>
    <definedName name="ff" hidden="1">#REF!</definedName>
    <definedName name="fff" localSheetId="27" hidden="1">#REF!</definedName>
    <definedName name="fff" hidden="1">#REF!</definedName>
    <definedName name="fffff" hidden="1">#REF!</definedName>
    <definedName name="ffffff" localSheetId="27" hidden="1">#REF!</definedName>
    <definedName name="ffffff" hidden="1">#REF!</definedName>
    <definedName name="fffffffffffffffffffff" hidden="1">#REF!</definedName>
    <definedName name="ffkf" localSheetId="27" hidden="1">#REF!</definedName>
    <definedName name="ffkf" hidden="1">#REF!</definedName>
    <definedName name="FILE" localSheetId="27">#REF!</definedName>
    <definedName name="FILE" localSheetId="30">#REF!</definedName>
    <definedName name="FILE">#REF!</definedName>
    <definedName name="FINANCIALREQ" localSheetId="27">#REF!</definedName>
    <definedName name="FINANCIALREQ" localSheetId="30">#REF!</definedName>
    <definedName name="FINANCIALREQ">#REF!</definedName>
    <definedName name="FIVEYR" localSheetId="14">#REF!</definedName>
    <definedName name="FIVEYR" localSheetId="27">#REF!</definedName>
    <definedName name="FIVEYR" localSheetId="30">#REF!</definedName>
    <definedName name="FIVEYR" localSheetId="0">#REF!</definedName>
    <definedName name="FIVEYR" localSheetId="1">#REF!</definedName>
    <definedName name="FIVEYR" localSheetId="2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7" hidden="1">#REF!</definedName>
    <definedName name="fkfkf" hidden="1">#REF!</definedName>
    <definedName name="FOR_DENISE_O." localSheetId="27">#REF!</definedName>
    <definedName name="FOR_DENISE_O." localSheetId="30">#REF!</definedName>
    <definedName name="FOR_DENISE_O." localSheetId="1">#REF!</definedName>
    <definedName name="FOR_DENISE_O." localSheetId="2">#REF!</definedName>
    <definedName name="FOR_DENISE_O." localSheetId="7">#REF!</definedName>
    <definedName name="FOR_DENISE_O." localSheetId="8">#REF!</definedName>
    <definedName name="FOR_DENISE_O." localSheetId="23">#REF!</definedName>
    <definedName name="FOR_DENISE_O.">#REF!</definedName>
    <definedName name="fpfl" localSheetId="27" hidden="1">#REF!</definedName>
    <definedName name="fpfl" hidden="1">#REF!</definedName>
    <definedName name="FuelCycle" hidden="1">{#N/A,#N/A,FALSE,"AltFuel"}</definedName>
    <definedName name="fvgbn" localSheetId="27" hidden="1">#REF!</definedName>
    <definedName name="fvgbn" hidden="1">#REF!</definedName>
    <definedName name="FY4_LACTUAL">"a"</definedName>
    <definedName name="Gas.calc" hidden="1">{"ARK_JURIS_FAC",#N/A,FALSE,"Ark_Fuel&amp;Rev"}</definedName>
    <definedName name="gfhj" localSheetId="27" hidden="1">#REF!</definedName>
    <definedName name="gfhj" hidden="1">#REF!</definedName>
    <definedName name="gggggg" localSheetId="27" hidden="1">#REF!</definedName>
    <definedName name="gggggg" hidden="1">#REF!</definedName>
    <definedName name="ghjk" localSheetId="27" hidden="1">#REF!</definedName>
    <definedName name="ghjk" hidden="1">#REF!</definedName>
    <definedName name="GLDOWNLOAD" localSheetId="27">#REF!</definedName>
    <definedName name="GLDOWNLOAD" localSheetId="30">#REF!</definedName>
    <definedName name="GLDOWNLOAD">#REF!</definedName>
    <definedName name="got" localSheetId="27" hidden="1">#REF!</definedName>
    <definedName name="got" hidden="1">#REF!</definedName>
    <definedName name="GRANDTOT" localSheetId="27">#REF!</definedName>
    <definedName name="GRANDTOT" localSheetId="30">#REF!</definedName>
    <definedName name="GRANDTOT">#REF!</definedName>
    <definedName name="GROWTH" localSheetId="27">#REF!</definedName>
    <definedName name="GROWTH" localSheetId="30">#REF!</definedName>
    <definedName name="GROWTH" localSheetId="0">#REF!</definedName>
    <definedName name="GROWTH">#REF!</definedName>
    <definedName name="haha" hidden="1">{"OMPA_FAC",#N/A,FALSE,"OMPA FAC"}</definedName>
    <definedName name="hhhhh" localSheetId="27" hidden="1">#REF!</definedName>
    <definedName name="hhhhh" hidden="1">#REF!</definedName>
    <definedName name="HistYear">[25]Sheet1!$B$17</definedName>
    <definedName name="hldgpd" localSheetId="27">#REF!</definedName>
    <definedName name="hldgpd" localSheetId="30">#REF!</definedName>
    <definedName name="hldgpd" localSheetId="0">#REF!</definedName>
    <definedName name="hldgpd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TML_CodePage" hidden="1">1252</definedName>
    <definedName name="HTML_Control" localSheetId="14" hidden="1">{"'Sheet1'!$A$1:$O$40"}</definedName>
    <definedName name="HTML_Control" localSheetId="27" hidden="1">{"'Sheet1'!$A$1:$O$40"}</definedName>
    <definedName name="HTML_Control" localSheetId="30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6" hidden="1">{"'Sheet1'!$A$1:$O$40"}</definedName>
    <definedName name="HTML_Control" localSheetId="7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PUT" localSheetId="27">#REF!</definedName>
    <definedName name="INPUT" localSheetId="30">#REF!</definedName>
    <definedName name="INPUT" localSheetId="0">#REF!</definedName>
    <definedName name="INPUT">#REF!</definedName>
    <definedName name="INTEXP" localSheetId="27">#REF!</definedName>
    <definedName name="INTEXP" localSheetId="30">#REF!</definedName>
    <definedName name="INTEXP">#REF!</definedName>
    <definedName name="ipowAC" localSheetId="27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44042.8354513889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7">#REF!</definedName>
    <definedName name="IS_Forecast" localSheetId="30">#REF!</definedName>
    <definedName name="IS_Forecast">#REF!</definedName>
    <definedName name="IS_Monthly" localSheetId="27">#REF!</definedName>
    <definedName name="IS_Monthly" localSheetId="30">#REF!</definedName>
    <definedName name="IS_Monthly">#REF!</definedName>
    <definedName name="IS_Plan" localSheetId="27">#REF!</definedName>
    <definedName name="IS_Plan" localSheetId="30">#REF!</definedName>
    <definedName name="IS_Plan">#REF!</definedName>
    <definedName name="IS_Plan2" localSheetId="27">#REF!</definedName>
    <definedName name="IS_Plan2" localSheetId="30">#REF!</definedName>
    <definedName name="IS_Plan2">#REF!</definedName>
    <definedName name="iuy" localSheetId="27" hidden="1">#REF!</definedName>
    <definedName name="iuy" hidden="1">#REF!</definedName>
    <definedName name="iuyt" localSheetId="27" hidden="1">#REF!</definedName>
    <definedName name="iuyt" hidden="1">#REF!</definedName>
    <definedName name="j" localSheetId="27" hidden="1">#REF!</definedName>
    <definedName name="j" hidden="1">#REF!</definedName>
    <definedName name="jdn" localSheetId="27" hidden="1">#REF!</definedName>
    <definedName name="jdn" hidden="1">#REF!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7" hidden="1">{"'Sheet1'!$A$1:$O$40"}</definedName>
    <definedName name="jhlkqFL" localSheetId="30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6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hidden="1">{"'Sheet1'!$A$1:$O$40"}</definedName>
    <definedName name="JIM" localSheetId="14">#REF!</definedName>
    <definedName name="JIM" localSheetId="27">#REF!</definedName>
    <definedName name="JIM" localSheetId="30">#REF!</definedName>
    <definedName name="JIM" localSheetId="0">#REF!</definedName>
    <definedName name="JIM" localSheetId="1">#REF!</definedName>
    <definedName name="JIM" localSheetId="2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7" hidden="1">#REF!</definedName>
    <definedName name="jkdf" hidden="1">#REF!</definedName>
    <definedName name="jkdsac" localSheetId="27" hidden="1">#REF!</definedName>
    <definedName name="jkdsac" hidden="1">#REF!</definedName>
    <definedName name="jkfoo" localSheetId="27" hidden="1">#REF!</definedName>
    <definedName name="jkfoo" hidden="1">#REF!</definedName>
    <definedName name="jseqf" localSheetId="27" hidden="1">#REF!</definedName>
    <definedName name="jseqf" hidden="1">#REF!</definedName>
    <definedName name="jz" localSheetId="27" hidden="1">#REF!</definedName>
    <definedName name="jz" hidden="1">#REF!</definedName>
    <definedName name="jzs" localSheetId="27" hidden="1">#REF!</definedName>
    <definedName name="jzs" hidden="1">#REF!</definedName>
    <definedName name="K2_WBEVMODE" hidden="1">0</definedName>
    <definedName name="kal" localSheetId="27" hidden="1">#REF!</definedName>
    <definedName name="kal" hidden="1">#REF!</definedName>
    <definedName name="kaw" localSheetId="27" hidden="1">#REF!</definedName>
    <definedName name="kaw" hidden="1">#REF!</definedName>
    <definedName name="kdkd" localSheetId="27" hidden="1">#REF!</definedName>
    <definedName name="kdkd" hidden="1">#REF!</definedName>
    <definedName name="kdkjrt" localSheetId="27" hidden="1">#REF!</definedName>
    <definedName name="kdkjrt" hidden="1">#REF!</definedName>
    <definedName name="kdsfj" localSheetId="27" hidden="1">#REF!</definedName>
    <definedName name="kdsfj" hidden="1">#REF!</definedName>
    <definedName name="kfdlsg" localSheetId="27" hidden="1">#REF!</definedName>
    <definedName name="kfdlsg" hidden="1">#REF!</definedName>
    <definedName name="kfkf" localSheetId="27" hidden="1">#REF!</definedName>
    <definedName name="kfkf" hidden="1">#REF!</definedName>
    <definedName name="kfkfkf" localSheetId="27" hidden="1">#REF!</definedName>
    <definedName name="kfkfkf" hidden="1">#REF!</definedName>
    <definedName name="kfkfkfkf" localSheetId="27" hidden="1">#REF!</definedName>
    <definedName name="kfkfkfkf" hidden="1">#REF!</definedName>
    <definedName name="kfkfkfl" localSheetId="27" hidden="1">#REF!</definedName>
    <definedName name="kfkfkfl" hidden="1">#REF!</definedName>
    <definedName name="kfkfksm" localSheetId="27" hidden="1">#REF!</definedName>
    <definedName name="kfkfksm" hidden="1">#REF!</definedName>
    <definedName name="KI" hidden="1">#REF!,#REF!</definedName>
    <definedName name="kiujh" localSheetId="27" hidden="1">#REF!</definedName>
    <definedName name="kiujh" hidden="1">#REF!</definedName>
    <definedName name="kjfjffnnf" localSheetId="27" hidden="1">#REF!</definedName>
    <definedName name="kjfjffnnf" hidden="1">#REF!</definedName>
    <definedName name="kjhg" localSheetId="27" hidden="1">#REF!</definedName>
    <definedName name="kjhg" hidden="1">#REF!</definedName>
    <definedName name="kjhgf" localSheetId="27" hidden="1">#REF!</definedName>
    <definedName name="kjhgf" hidden="1">#REF!</definedName>
    <definedName name="kjzd" localSheetId="27" hidden="1">#REF!</definedName>
    <definedName name="kjzd" hidden="1">#REF!</definedName>
    <definedName name="kkkkk" localSheetId="27" hidden="1">#REF!</definedName>
    <definedName name="kkkkk" hidden="1">#REF!</definedName>
    <definedName name="KL" hidden="1">#REF!</definedName>
    <definedName name="kldk" localSheetId="27" hidden="1">#REF!</definedName>
    <definedName name="kldk" hidden="1">#REF!</definedName>
    <definedName name="klfeqw" localSheetId="27" hidden="1">#REF!</definedName>
    <definedName name="klfeqw" hidden="1">#REF!</definedName>
    <definedName name="kqwh" localSheetId="27" hidden="1">#REF!</definedName>
    <definedName name="kqwh" hidden="1">#REF!</definedName>
    <definedName name="ksadfl" localSheetId="27" hidden="1">#REF!</definedName>
    <definedName name="ksadfl" hidden="1">#REF!</definedName>
    <definedName name="kw" localSheetId="27" hidden="1">#REF!</definedName>
    <definedName name="kw" hidden="1">#REF!</definedName>
    <definedName name="kz" localSheetId="27" hidden="1">#REF!</definedName>
    <definedName name="kz" hidden="1">#REF!</definedName>
    <definedName name="l" localSheetId="27" hidden="1">#REF!</definedName>
    <definedName name="l" hidden="1">#REF!</definedName>
    <definedName name="lfkfjnn" localSheetId="27" hidden="1">#REF!</definedName>
    <definedName name="lfkfjnn" hidden="1">#REF!</definedName>
    <definedName name="ListOffset" hidden="1">1</definedName>
    <definedName name="lkajsdfg" localSheetId="27" hidden="1">#REF!</definedName>
    <definedName name="lkajsdfg" hidden="1">#REF!</definedName>
    <definedName name="lkjh" localSheetId="27" hidden="1">#REF!</definedName>
    <definedName name="lkjh" hidden="1">#REF!</definedName>
    <definedName name="lkohsvd" localSheetId="27" hidden="1">#REF!</definedName>
    <definedName name="lkohsvd" hidden="1">#REF!</definedName>
    <definedName name="llllllllll" localSheetId="27" hidden="1">#REF!</definedName>
    <definedName name="llllllllll" hidden="1">#REF!</definedName>
    <definedName name="loke" localSheetId="27" hidden="1">#REF!</definedName>
    <definedName name="loke" hidden="1">#REF!</definedName>
    <definedName name="LORICLARKDATA" localSheetId="27">#REF!</definedName>
    <definedName name="LORICLARKDATA" localSheetId="30">#REF!</definedName>
    <definedName name="LORICLARKDATA" localSheetId="1">#REF!</definedName>
    <definedName name="LORICLARKDATA" localSheetId="2">#REF!</definedName>
    <definedName name="LORICLARKDATA" localSheetId="7">#REF!</definedName>
    <definedName name="LORICLARKDATA" localSheetId="8">#REF!</definedName>
    <definedName name="LORICLARKDATA" localSheetId="23">#REF!</definedName>
    <definedName name="LORICLARKDATA">#REF!</definedName>
    <definedName name="lpoicea" localSheetId="27" hidden="1">#REF!</definedName>
    <definedName name="lpoicea" hidden="1">#REF!</definedName>
    <definedName name="LYN" localSheetId="27">#REF!</definedName>
    <definedName name="LYN" localSheetId="30">#REF!</definedName>
    <definedName name="LYN">#REF!</definedName>
    <definedName name="map" localSheetId="27">#REF!</definedName>
    <definedName name="map" localSheetId="30">#REF!</definedName>
    <definedName name="map">#REF!</definedName>
    <definedName name="MB" localSheetId="30">[15]A!$I$125:$HH$180</definedName>
    <definedName name="MB">[15]A!$I$125:$HH$180</definedName>
    <definedName name="misc" localSheetId="27" hidden="1">#REF!</definedName>
    <definedName name="misc" hidden="1">#REF!</definedName>
    <definedName name="mlaw" localSheetId="27" hidden="1">#REF!</definedName>
    <definedName name="mlaw" hidden="1">#REF!</definedName>
    <definedName name="mnbv" localSheetId="27" hidden="1">#REF!</definedName>
    <definedName name="mnbv" hidden="1">#REF!</definedName>
    <definedName name="mnkp" localSheetId="27" hidden="1">#REF!</definedName>
    <definedName name="mnkp" hidden="1">#REF!</definedName>
    <definedName name="mo" localSheetId="27" hidden="1">#REF!</definedName>
    <definedName name="mo" hidden="1">#REF!</definedName>
    <definedName name="mol" localSheetId="27" hidden="1">#REF!</definedName>
    <definedName name="mol" hidden="1">#REF!</definedName>
    <definedName name="molp" localSheetId="27" hidden="1">#REF!</definedName>
    <definedName name="molp" hidden="1">#REF!</definedName>
    <definedName name="N" localSheetId="14">#REF!</definedName>
    <definedName name="N" localSheetId="27">#REF!</definedName>
    <definedName name="N" localSheetId="30">#REF!</definedName>
    <definedName name="N" localSheetId="0">#REF!</definedName>
    <definedName name="N" localSheetId="1">#REF!</definedName>
    <definedName name="N" localSheetId="2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27">#REF!</definedName>
    <definedName name="NAME" localSheetId="30">#REF!</definedName>
    <definedName name="NAME" localSheetId="0">#REF!</definedName>
    <definedName name="NAME" localSheetId="1">#REF!</definedName>
    <definedName name="NAME" localSheetId="2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>#REF!</definedName>
    <definedName name="namefield" localSheetId="27" hidden="1">#REF!</definedName>
    <definedName name="namefield" hidden="1">#REF!</definedName>
    <definedName name="naow" localSheetId="27" hidden="1">#REF!</definedName>
    <definedName name="naow" hidden="1">#REF!</definedName>
    <definedName name="nbeo" localSheetId="27" hidden="1">#REF!</definedName>
    <definedName name="nbeo" hidden="1">#REF!</definedName>
    <definedName name="NBUDGET3" localSheetId="14">#REF!</definedName>
    <definedName name="NBUDGET3" localSheetId="27">#REF!</definedName>
    <definedName name="NBUDGET3" localSheetId="30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7" hidden="1">#REF!</definedName>
    <definedName name="nbw" hidden="1">#REF!</definedName>
    <definedName name="niPO" localSheetId="27" hidden="1">#REF!</definedName>
    <definedName name="niPO" hidden="1">#REF!</definedName>
    <definedName name="nipxre" localSheetId="27" hidden="1">#REF!</definedName>
    <definedName name="nipxre" hidden="1">#REF!</definedName>
    <definedName name="nixre" localSheetId="27" hidden="1">#REF!</definedName>
    <definedName name="nixre" hidden="1">#REF!</definedName>
    <definedName name="nk" localSheetId="27" hidden="1">#REF!</definedName>
    <definedName name="nk" hidden="1">#REF!</definedName>
    <definedName name="nki" localSheetId="27" hidden="1">#REF!</definedName>
    <definedName name="nki" hidden="1">#REF!</definedName>
    <definedName name="nkiw" localSheetId="27" hidden="1">#REF!</definedName>
    <definedName name="nkiw" hidden="1">#REF!</definedName>
    <definedName name="nKLqw" localSheetId="27" hidden="1">#REF!</definedName>
    <definedName name="nKLqw" hidden="1">#REF!</definedName>
    <definedName name="nkse" localSheetId="27" hidden="1">#REF!</definedName>
    <definedName name="nkse" hidden="1">#REF!</definedName>
    <definedName name="nkw" localSheetId="27" hidden="1">#REF!</definedName>
    <definedName name="nkw" hidden="1">#REF!</definedName>
    <definedName name="NMN" localSheetId="27" hidden="1">#REF!</definedName>
    <definedName name="NMN" hidden="1">#REF!</definedName>
    <definedName name="nmop" localSheetId="27" hidden="1">#REF!</definedName>
    <definedName name="nmop" hidden="1">#REF!</definedName>
    <definedName name="nmwqi" localSheetId="27" hidden="1">#REF!</definedName>
    <definedName name="nmwqi" hidden="1">#REF!</definedName>
    <definedName name="nnnnnnn" localSheetId="27" hidden="1">#REF!</definedName>
    <definedName name="nnnnnnn" hidden="1">#REF!</definedName>
    <definedName name="no" localSheetId="27" hidden="1">#REF!</definedName>
    <definedName name="no" hidden="1">#REF!</definedName>
    <definedName name="NOI" localSheetId="27">#REF!</definedName>
    <definedName name="NOI" localSheetId="30">#REF!</definedName>
    <definedName name="NOI">#REF!</definedName>
    <definedName name="noip" localSheetId="27" hidden="1">#REF!</definedName>
    <definedName name="noip" hidden="1">#REF!</definedName>
    <definedName name="noipx" localSheetId="27" hidden="1">#REF!</definedName>
    <definedName name="noipx" hidden="1">#REF!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7" hidden="1">#REF!</definedName>
    <definedName name="nop" hidden="1">#REF!</definedName>
    <definedName name="nope" localSheetId="27" hidden="1">#REF!</definedName>
    <definedName name="nope" hidden="1">#REF!</definedName>
    <definedName name="noper" localSheetId="27" hidden="1">#REF!</definedName>
    <definedName name="noper" hidden="1">#REF!</definedName>
    <definedName name="nsz" localSheetId="27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7" hidden="1">#REF!</definedName>
    <definedName name="o" hidden="1">#REF!</definedName>
    <definedName name="ocq" localSheetId="27" hidden="1">#REF!</definedName>
    <definedName name="ocq" hidden="1">#REF!</definedName>
    <definedName name="odezscv" localSheetId="27" hidden="1">#REF!</definedName>
    <definedName name="odezscv" hidden="1">#REF!</definedName>
    <definedName name="OFFAQ1" localSheetId="27">#REF!</definedName>
    <definedName name="OFFAQ1" localSheetId="30">#REF!</definedName>
    <definedName name="OFFAQ1">#REF!</definedName>
    <definedName name="OFFAQ2" localSheetId="27">#REF!</definedName>
    <definedName name="OFFAQ2" localSheetId="30">#REF!</definedName>
    <definedName name="OFFAQ2">#REF!</definedName>
    <definedName name="OFFAQ3" localSheetId="27">#REF!</definedName>
    <definedName name="OFFAQ3" localSheetId="30">#REF!</definedName>
    <definedName name="OFFAQ3">#REF!</definedName>
    <definedName name="OFFAQ4" localSheetId="27">#REF!</definedName>
    <definedName name="OFFAQ4" localSheetId="30">#REF!</definedName>
    <definedName name="OFFAQ4">#REF!</definedName>
    <definedName name="OFFAQ5" localSheetId="27">#REF!</definedName>
    <definedName name="OFFAQ5" localSheetId="30">#REF!</definedName>
    <definedName name="OFFAQ5">#REF!</definedName>
    <definedName name="OFFAQ6" localSheetId="27">#REF!</definedName>
    <definedName name="OFFAQ6" localSheetId="30">#REF!</definedName>
    <definedName name="OFFAQ6">#REF!</definedName>
    <definedName name="OFFAQ7" localSheetId="27">#REF!</definedName>
    <definedName name="OFFAQ7" localSheetId="30">#REF!</definedName>
    <definedName name="OFFAQ7">#REF!</definedName>
    <definedName name="ofooooo" localSheetId="27" hidden="1">#REF!</definedName>
    <definedName name="ofooooo" hidden="1">#REF!</definedName>
    <definedName name="oia" localSheetId="27" hidden="1">#REF!</definedName>
    <definedName name="oia" hidden="1">#REF!</definedName>
    <definedName name="oiacew" localSheetId="27" hidden="1">#REF!</definedName>
    <definedName name="oiacew" hidden="1">#REF!</definedName>
    <definedName name="oicw" localSheetId="27" hidden="1">#REF!</definedName>
    <definedName name="oicw" hidden="1">#REF!</definedName>
    <definedName name="oieac" localSheetId="27" hidden="1">#REF!</definedName>
    <definedName name="oieac" hidden="1">#REF!</definedName>
    <definedName name="oiewq" localSheetId="27" hidden="1">#REF!</definedName>
    <definedName name="oiewq" hidden="1">#REF!</definedName>
    <definedName name="oihyecv" localSheetId="27" hidden="1">#REF!</definedName>
    <definedName name="oihyecv" hidden="1">#REF!</definedName>
    <definedName name="oips" localSheetId="27" hidden="1">#REF!</definedName>
    <definedName name="oips" hidden="1">#REF!</definedName>
    <definedName name="ok" localSheetId="27" hidden="1">#REF!</definedName>
    <definedName name="ok" hidden="1">#REF!</definedName>
    <definedName name="okey" localSheetId="27" hidden="1">#REF!</definedName>
    <definedName name="okey" hidden="1">#REF!</definedName>
    <definedName name="okeydokey" localSheetId="27" hidden="1">#REF!</definedName>
    <definedName name="okeydokey" hidden="1">#REF!</definedName>
    <definedName name="oklpwa" localSheetId="27" hidden="1">#REF!</definedName>
    <definedName name="oklpwa" hidden="1">#REF!</definedName>
    <definedName name="olpuwce" localSheetId="27" hidden="1">#REF!</definedName>
    <definedName name="olpuwce" hidden="1">#REF!</definedName>
    <definedName name="oluw" localSheetId="27" hidden="1">#REF!</definedName>
    <definedName name="oluw" hidden="1">#REF!</definedName>
    <definedName name="one" localSheetId="14">#REF!</definedName>
    <definedName name="one" localSheetId="27">#REF!</definedName>
    <definedName name="one" localSheetId="30">#REF!</definedName>
    <definedName name="one" localSheetId="0">#REF!</definedName>
    <definedName name="one" localSheetId="1">#REF!</definedName>
    <definedName name="one" localSheetId="2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7" hidden="1">#REF!</definedName>
    <definedName name="oooofp" hidden="1">#REF!</definedName>
    <definedName name="opec" localSheetId="27" hidden="1">#REF!</definedName>
    <definedName name="opec" hidden="1">#REF!</definedName>
    <definedName name="opewqr" localSheetId="27" hidden="1">#REF!</definedName>
    <definedName name="opewqr" hidden="1">#REF!</definedName>
    <definedName name="opicaew" localSheetId="27" hidden="1">#REF!</definedName>
    <definedName name="opicaew" hidden="1">#REF!</definedName>
    <definedName name="opiecv" localSheetId="27" hidden="1">#REF!</definedName>
    <definedName name="opiecv" hidden="1">#REF!</definedName>
    <definedName name="opiyu" localSheetId="27" hidden="1">#REF!</definedName>
    <definedName name="opiyu" hidden="1">#REF!</definedName>
    <definedName name="oplpp" localSheetId="27" hidden="1">#REF!</definedName>
    <definedName name="oplpp" hidden="1">#REF!</definedName>
    <definedName name="opp" localSheetId="27" hidden="1">#REF!</definedName>
    <definedName name="opp" hidden="1">#REF!</definedName>
    <definedName name="opuafw" localSheetId="27" hidden="1">#REF!</definedName>
    <definedName name="opuafw" hidden="1">#REF!</definedName>
    <definedName name="opuc3e" localSheetId="27" hidden="1">#REF!</definedName>
    <definedName name="opuc3e" hidden="1">#REF!</definedName>
    <definedName name="opueac" localSheetId="27" hidden="1">#REF!</definedName>
    <definedName name="opueac" hidden="1">#REF!</definedName>
    <definedName name="opufw" localSheetId="27" hidden="1">#REF!</definedName>
    <definedName name="opufw" hidden="1">#REF!</definedName>
    <definedName name="opuwa" localSheetId="27" hidden="1">#REF!</definedName>
    <definedName name="opuwa" hidden="1">#REF!</definedName>
    <definedName name="opvs" localSheetId="27" hidden="1">#REF!</definedName>
    <definedName name="opvs" hidden="1">#REF!</definedName>
    <definedName name="os" localSheetId="27" hidden="1">#REF!</definedName>
    <definedName name="os" hidden="1">#REF!</definedName>
    <definedName name="OTHER_CF" localSheetId="27">#REF!</definedName>
    <definedName name="OTHER_CF" localSheetId="30">#REF!</definedName>
    <definedName name="OTHER_CF">#REF!</definedName>
    <definedName name="OTHER_CR" localSheetId="27">#REF!</definedName>
    <definedName name="OTHER_CR" localSheetId="30">#REF!</definedName>
    <definedName name="OTHER_CR">#REF!</definedName>
    <definedName name="oupc" localSheetId="27" hidden="1">#REF!</definedName>
    <definedName name="oupc" hidden="1">#REF!</definedName>
    <definedName name="OUTPUT" localSheetId="30">[26]A!$C$11:$Z$98</definedName>
    <definedName name="OUTPUT">[26]A!$C$11:$Z$98</definedName>
    <definedName name="ovwe" localSheetId="27" hidden="1">#REF!</definedName>
    <definedName name="ovwe" hidden="1">#REF!</definedName>
    <definedName name="Page_8" localSheetId="27">'[27]LTD Principal'!#REF!</definedName>
    <definedName name="Page_8" localSheetId="30">'[27]LTD Principal'!#REF!</definedName>
    <definedName name="Page_8" localSheetId="1">'[27]LTD Principal'!#REF!</definedName>
    <definedName name="Page_8" localSheetId="2">'[27]LTD Principal'!#REF!</definedName>
    <definedName name="Page_8" localSheetId="7">'[27]LTD Principal'!#REF!</definedName>
    <definedName name="Page_8" localSheetId="8">'[27]LTD Principal'!#REF!</definedName>
    <definedName name="Page_8" localSheetId="23">'[27]LTD Principal'!#REF!</definedName>
    <definedName name="Page_8">'[27]LTD Principal'!#REF!</definedName>
    <definedName name="PAGE1" localSheetId="14">#REF!</definedName>
    <definedName name="PAGE1" localSheetId="27">#REF!</definedName>
    <definedName name="PAGE1" localSheetId="30">#REF!</definedName>
    <definedName name="PAGE1" localSheetId="0">#REF!</definedName>
    <definedName name="PAGE1" localSheetId="1">#REF!</definedName>
    <definedName name="PAGE1" localSheetId="2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7">#REF!</definedName>
    <definedName name="PAGE10" localSheetId="30">#REF!</definedName>
    <definedName name="PAGE10">#REF!</definedName>
    <definedName name="PAGE1A" localSheetId="27">'[28]Page 1 last month YTD'!#REF!</definedName>
    <definedName name="PAGE1A" localSheetId="30">'[28]Page 1 last month YTD'!#REF!</definedName>
    <definedName name="PAGE1A" localSheetId="1">'[28]Page 1 last month YTD'!#REF!</definedName>
    <definedName name="PAGE1A" localSheetId="2">'[28]Page 1 last month YTD'!#REF!</definedName>
    <definedName name="PAGE1A" localSheetId="7">'[28]Page 1 last month YTD'!#REF!</definedName>
    <definedName name="PAGE1A" localSheetId="8">'[28]Page 1 last month YTD'!#REF!</definedName>
    <definedName name="PAGE1A" localSheetId="23">'[28]Page 1 last month YTD'!#REF!</definedName>
    <definedName name="PAGE1A">'[28]Page 1 last month YTD'!#REF!</definedName>
    <definedName name="PAGE1C" localSheetId="27">'[28]Page 1 last month YTD'!#REF!</definedName>
    <definedName name="PAGE1C" localSheetId="30">'[28]Page 1 last month YTD'!#REF!</definedName>
    <definedName name="PAGE1C" localSheetId="1">'[28]Page 1 last month YTD'!#REF!</definedName>
    <definedName name="PAGE1C" localSheetId="2">'[28]Page 1 last month YTD'!#REF!</definedName>
    <definedName name="PAGE1C" localSheetId="7">'[28]Page 1 last month YTD'!#REF!</definedName>
    <definedName name="PAGE1C" localSheetId="8">'[28]Page 1 last month YTD'!#REF!</definedName>
    <definedName name="PAGE1C" localSheetId="23">'[28]Page 1 last month YTD'!#REF!</definedName>
    <definedName name="PAGE1C">'[28]Page 1 last month YTD'!#REF!</definedName>
    <definedName name="PAGE1D" localSheetId="27">'[28]Page 1 last month YTD'!#REF!</definedName>
    <definedName name="PAGE1D" localSheetId="30">'[28]Page 1 last month YTD'!#REF!</definedName>
    <definedName name="PAGE1D" localSheetId="1">'[28]Page 1 last month YTD'!#REF!</definedName>
    <definedName name="PAGE1D" localSheetId="2">'[28]Page 1 last month YTD'!#REF!</definedName>
    <definedName name="PAGE1D" localSheetId="7">'[28]Page 1 last month YTD'!#REF!</definedName>
    <definedName name="PAGE1D" localSheetId="8">'[28]Page 1 last month YTD'!#REF!</definedName>
    <definedName name="PAGE1D" localSheetId="23">'[28]Page 1 last month YTD'!#REF!</definedName>
    <definedName name="PAGE1D">'[28]Page 1 last month YTD'!#REF!</definedName>
    <definedName name="PAGE1D2" localSheetId="27">'[28]Page 1 last month YTD'!#REF!</definedName>
    <definedName name="PAGE1D2" localSheetId="30">'[28]Page 1 last month YTD'!#REF!</definedName>
    <definedName name="PAGE1D2" localSheetId="1">'[28]Page 1 last month YTD'!#REF!</definedName>
    <definedName name="PAGE1D2" localSheetId="2">'[28]Page 1 last month YTD'!#REF!</definedName>
    <definedName name="PAGE1D2" localSheetId="7">'[28]Page 1 last month YTD'!#REF!</definedName>
    <definedName name="PAGE1D2" localSheetId="8">'[28]Page 1 last month YTD'!#REF!</definedName>
    <definedName name="PAGE1D2" localSheetId="23">'[28]Page 1 last month YTD'!#REF!</definedName>
    <definedName name="PAGE1D2">'[28]Page 1 last month YTD'!#REF!</definedName>
    <definedName name="PAGE2" localSheetId="14">#REF!</definedName>
    <definedName name="PAGE2" localSheetId="27">#REF!</definedName>
    <definedName name="PAGE2" localSheetId="30">#REF!</definedName>
    <definedName name="PAGE2" localSheetId="0">#REF!</definedName>
    <definedName name="PAGE2" localSheetId="1">#REF!</definedName>
    <definedName name="PAGE2" localSheetId="2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7">#REF!</definedName>
    <definedName name="PAGE2A" localSheetId="30">#REF!</definedName>
    <definedName name="PAGE2A">#REF!</definedName>
    <definedName name="PAGE2B" localSheetId="27">#REF!</definedName>
    <definedName name="PAGE2B" localSheetId="30">#REF!</definedName>
    <definedName name="PAGE2B">#REF!</definedName>
    <definedName name="PAGE3" localSheetId="14">#REF!</definedName>
    <definedName name="PAGE3" localSheetId="27">#REF!</definedName>
    <definedName name="PAGE3" localSheetId="30">#REF!</definedName>
    <definedName name="PAGE3" localSheetId="0">#REF!</definedName>
    <definedName name="PAGE3" localSheetId="1">#REF!</definedName>
    <definedName name="PAGE3" localSheetId="2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27">#REF!</definedName>
    <definedName name="PAGE4" localSheetId="30">#REF!</definedName>
    <definedName name="PAGE4" localSheetId="0">#REF!</definedName>
    <definedName name="PAGE4" localSheetId="1">#REF!</definedName>
    <definedName name="PAGE4" localSheetId="2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27">#REF!</definedName>
    <definedName name="PAGE5" localSheetId="30">#REF!</definedName>
    <definedName name="PAGE5" localSheetId="0">#REF!</definedName>
    <definedName name="PAGE5" localSheetId="1">#REF!</definedName>
    <definedName name="PAGE5" localSheetId="2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27">#REF!</definedName>
    <definedName name="PAGE6" localSheetId="30">#REF!</definedName>
    <definedName name="PAGE6" localSheetId="0">#REF!</definedName>
    <definedName name="PAGE6" localSheetId="1">#REF!</definedName>
    <definedName name="PAGE6" localSheetId="2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7">#REF!</definedName>
    <definedName name="PAGE7" localSheetId="30">#REF!</definedName>
    <definedName name="PAGE7">#REF!</definedName>
    <definedName name="PAGE8" localSheetId="27">#REF!</definedName>
    <definedName name="PAGE8" localSheetId="30">#REF!</definedName>
    <definedName name="PAGE8">#REF!</definedName>
    <definedName name="PAGE9" localSheetId="27">#REF!</definedName>
    <definedName name="PAGE9" localSheetId="30">#REF!</definedName>
    <definedName name="PAGE9">#REF!</definedName>
    <definedName name="PE_CPYIS" localSheetId="27">'[8]PEC Income Stmt'!#REF!</definedName>
    <definedName name="PE_CPYIS" localSheetId="30">'[8]PEC Income Stmt'!#REF!</definedName>
    <definedName name="PE_CPYIS" localSheetId="1">'[8]PEC Income Stmt'!#REF!</definedName>
    <definedName name="PE_CPYIS" localSheetId="2">'[8]PEC Income Stmt'!#REF!</definedName>
    <definedName name="PE_CPYIS" localSheetId="7">'[8]PEC Income Stmt'!#REF!</definedName>
    <definedName name="PE_CPYIS" localSheetId="8">'[8]PEC Income Stmt'!#REF!</definedName>
    <definedName name="PE_CPYIS" localSheetId="23">'[8]PEC Income Stmt'!#REF!</definedName>
    <definedName name="PE_CPYIS">'[8]PEC Income Stmt'!#REF!</definedName>
    <definedName name="PED" localSheetId="27">'[29]04 '!#REF!</definedName>
    <definedName name="PED" localSheetId="30">'[29]04 '!#REF!</definedName>
    <definedName name="PED" localSheetId="1">'[29]04 '!#REF!</definedName>
    <definedName name="PED" localSheetId="2">'[29]04 '!#REF!</definedName>
    <definedName name="PED" localSheetId="7">'[29]04 '!#REF!</definedName>
    <definedName name="PED" localSheetId="8">'[29]04 '!#REF!</definedName>
    <definedName name="PED" localSheetId="17">'[29]04 '!#REF!</definedName>
    <definedName name="PED" localSheetId="23">'[29]04 '!#REF!</definedName>
    <definedName name="PED">'[29]04 '!#REF!</definedName>
    <definedName name="peqafd" localSheetId="27" hidden="1">#REF!</definedName>
    <definedName name="peqafd" hidden="1">#REF!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7" hidden="1">#REF!</definedName>
    <definedName name="pert" hidden="1">#REF!</definedName>
    <definedName name="PLine1">'[23]ANNUALIZE CTs'!$B$8</definedName>
    <definedName name="PLine2">'[23]ANNUALIZE CTs'!$B$9</definedName>
    <definedName name="PLine3">'[23]ANNUALIZE CTs'!$B$10</definedName>
    <definedName name="PLine4">[25]Sheet1!$B$11</definedName>
    <definedName name="plk" localSheetId="27" hidden="1">#REF!</definedName>
    <definedName name="plk" hidden="1">#REF!</definedName>
    <definedName name="plo" localSheetId="27" hidden="1">#REF!</definedName>
    <definedName name="plo" hidden="1">#REF!</definedName>
    <definedName name="plvsanj" localSheetId="27" hidden="1">#REF!</definedName>
    <definedName name="plvsanj" hidden="1">#REF!</definedName>
    <definedName name="pocq" localSheetId="27" hidden="1">#REF!</definedName>
    <definedName name="pocq" hidden="1">#REF!</definedName>
    <definedName name="poe" localSheetId="27" hidden="1">#REF!</definedName>
    <definedName name="poe" hidden="1">#REF!</definedName>
    <definedName name="poeac" localSheetId="27" hidden="1">#REF!</definedName>
    <definedName name="poeac" hidden="1">#REF!</definedName>
    <definedName name="poec" localSheetId="27" hidden="1">#REF!</definedName>
    <definedName name="poec" hidden="1">#REF!</definedName>
    <definedName name="poeca" localSheetId="27" hidden="1">#REF!</definedName>
    <definedName name="poeca" hidden="1">#REF!</definedName>
    <definedName name="poert" localSheetId="27" hidden="1">#REF!</definedName>
    <definedName name="poert" hidden="1">#REF!</definedName>
    <definedName name="poi" localSheetId="27" hidden="1">#REF!</definedName>
    <definedName name="poi" hidden="1">#REF!</definedName>
    <definedName name="poica" localSheetId="27" hidden="1">#REF!</definedName>
    <definedName name="poica" hidden="1">#REF!</definedName>
    <definedName name="poiea" localSheetId="27" hidden="1">#REF!</definedName>
    <definedName name="poiea" hidden="1">#REF!</definedName>
    <definedName name="poiv" localSheetId="27" hidden="1">#REF!</definedName>
    <definedName name="poiv" hidden="1">#REF!</definedName>
    <definedName name="poiy" localSheetId="27" hidden="1">#REF!</definedName>
    <definedName name="poiy" hidden="1">#REF!</definedName>
    <definedName name="poiyw" localSheetId="27" hidden="1">#REF!</definedName>
    <definedName name="poiyw" hidden="1">#REF!</definedName>
    <definedName name="PopCache_GL_INTERFACE_REFERENCE7" hidden="1">[30]PopCache!$A$1:$A$2</definedName>
    <definedName name="pouac" localSheetId="27" hidden="1">#REF!</definedName>
    <definedName name="pouac" hidden="1">#REF!</definedName>
    <definedName name="pouce" localSheetId="27" hidden="1">#REF!</definedName>
    <definedName name="pouce" hidden="1">#REF!</definedName>
    <definedName name="povrs" localSheetId="27" hidden="1">#REF!</definedName>
    <definedName name="povrs" hidden="1">#REF!</definedName>
    <definedName name="POWER1" localSheetId="27">#REF!</definedName>
    <definedName name="POWER1" localSheetId="30">#REF!</definedName>
    <definedName name="POWER1">#REF!</definedName>
    <definedName name="POWER2" localSheetId="27">#REF!</definedName>
    <definedName name="POWER2" localSheetId="30">#REF!</definedName>
    <definedName name="POWER2">#REF!</definedName>
    <definedName name="POWER3" localSheetId="27">#REF!</definedName>
    <definedName name="POWER3" localSheetId="30">#REF!</definedName>
    <definedName name="POWER3">#REF!</definedName>
    <definedName name="POWER4" localSheetId="27">#REF!</definedName>
    <definedName name="POWER4" localSheetId="30">#REF!</definedName>
    <definedName name="POWER4">#REF!</definedName>
    <definedName name="pppppppp" localSheetId="27" hidden="1">#REF!</definedName>
    <definedName name="pppppppp" hidden="1">#REF!</definedName>
    <definedName name="_xlnm.Print_Area" localSheetId="14">'JRW 8.3'!$C$1:$I$27</definedName>
    <definedName name="_xlnm.Print_Area" localSheetId="25">'JRW-10.1'!$A$1:$E$14</definedName>
    <definedName name="_xlnm.Print_Area" localSheetId="26">'JRW-10.2'!$A$1:$D$27</definedName>
    <definedName name="_xlnm.Print_Area" localSheetId="27">'JRW-10.3'!$B$1:$E$15</definedName>
    <definedName name="_xlnm.Print_Area" localSheetId="28">'JRW-10.4'!$B$1:$H$19</definedName>
    <definedName name="_xlnm.Print_Area" localSheetId="29">'JRW-11.1'!$A$1:$H$70</definedName>
    <definedName name="_xlnm.Print_Area" localSheetId="30">'JRW-11.2 (2)'!$A$1:$H$33</definedName>
    <definedName name="_xlnm.Print_Area" localSheetId="31">'JRW-11.3'!$A$1:$H$32</definedName>
    <definedName name="_xlnm.Print_Area" localSheetId="32">'JRW-11.4'!$A$1:$H$37</definedName>
    <definedName name="_xlnm.Print_Area" localSheetId="33">'JRW-11.5'!$A$1:$G$32</definedName>
    <definedName name="_xlnm.Print_Area" localSheetId="34">'JRW-11.6'!$A$1:$H$32</definedName>
    <definedName name="_xlnm.Print_Area" localSheetId="0">'jrw-2.1'!$B$1:$E$15</definedName>
    <definedName name="_xlnm.Print_Area" localSheetId="1">'JRW-3.1'!$C$1:$P$21</definedName>
    <definedName name="_xlnm.Print_Area" localSheetId="2">'JRW-3.2'!$D$1:$I$21</definedName>
    <definedName name="_xlnm.Print_Area" localSheetId="4">'JRW-4.1'!$A$1:$E$30</definedName>
    <definedName name="_xlnm.Print_Area" localSheetId="5">'JRW-4.2'!$A$1:$L$24</definedName>
    <definedName name="_xlnm.Print_Area" localSheetId="6">'JRW-5.1'!$A$1:$F$30</definedName>
    <definedName name="_xlnm.Print_Area" localSheetId="7">'JRW-6.1 '!$A$1:$J$32</definedName>
    <definedName name="_xlnm.Print_Area" localSheetId="8">'JRW-6.2'!$A$1:$L$63</definedName>
    <definedName name="_xlnm.Print_Area" localSheetId="9">'JRW-6.3'!$A$1:$L$35</definedName>
    <definedName name="_xlnm.Print_Area" localSheetId="10">'JRW-6.4'!$B$1:$J$47</definedName>
    <definedName name="_xlnm.Print_Area" localSheetId="11">'JRW-7.1 (2)'!$A$1:$I$32</definedName>
    <definedName name="_xlnm.Print_Area" localSheetId="12">'JRW-8.1'!$D$1:$I$21</definedName>
    <definedName name="_xlnm.Print_Area" localSheetId="13">'JRW-8.2'!$C$1:$G$26</definedName>
    <definedName name="_xlnm.Print_Area" localSheetId="15">'JRW-8.4'!$C$1:$I$30</definedName>
    <definedName name="_xlnm.Print_Area" localSheetId="16">'JRW-8.5'!$C$1:$F$25</definedName>
    <definedName name="_xlnm.Print_Area" localSheetId="17">'JRW-8.6'!$D$1:$E$22</definedName>
    <definedName name="_xlnm.Print_Area" localSheetId="18">'JRW-9.1'!$C$1:$G$18</definedName>
    <definedName name="_xlnm.Print_Area" localSheetId="19">'JRW-9.2'!$A$1:$N$36</definedName>
    <definedName name="_xlnm.Print_Area" localSheetId="20">'JRW-9.3'!$B$1:$D$34</definedName>
    <definedName name="_xlnm.Print_Area" localSheetId="21">'JRW-9.4'!$A$1:$D$24</definedName>
    <definedName name="_xlnm.Print_Area" localSheetId="22">'JRW-9.5 '!$B$1:$L$79</definedName>
    <definedName name="_xlnm.Print_Area" localSheetId="23">'JRW-9.6'!$A$1:$K$46</definedName>
    <definedName name="_xlnm.Print_Area" localSheetId="24">'JRW-9.7'!$A$1:$M$54</definedName>
    <definedName name="_xlnm.Print_Area">#REF!</definedName>
    <definedName name="Print_Area_MI" localSheetId="14">#REF!</definedName>
    <definedName name="Print_Area_MI" localSheetId="27">#REF!</definedName>
    <definedName name="Print_Area_MI" localSheetId="30">#REF!</definedName>
    <definedName name="Print_Area_MI" localSheetId="0">'jrw-2.1'!$D$5:$D$8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7">#REF!</definedName>
    <definedName name="PRINTALL" localSheetId="30">#REF!</definedName>
    <definedName name="PRINTALL" localSheetId="22">#REF!</definedName>
    <definedName name="PRINTALL" localSheetId="23">#REF!</definedName>
    <definedName name="PRINTALL">#REF!</definedName>
    <definedName name="PriorYear">[25]Sheet1!$B$16</definedName>
    <definedName name="PRN" localSheetId="30">[15]A!$S$11</definedName>
    <definedName name="PRN">[15]A!$S$11</definedName>
    <definedName name="PRNGROWTH" localSheetId="30">[15]A!$S$11</definedName>
    <definedName name="PRNGROWTH">[15]A!$S$11</definedName>
    <definedName name="PRTALL" localSheetId="27">#REF!</definedName>
    <definedName name="PRTALL" localSheetId="30">#REF!</definedName>
    <definedName name="PRTALL" localSheetId="2">#REF!</definedName>
    <definedName name="PRTALL" localSheetId="6">#REF!</definedName>
    <definedName name="PRTALL">#REF!</definedName>
    <definedName name="PRTPG1" localSheetId="27">#REF!</definedName>
    <definedName name="PRTPG1" localSheetId="30">#REF!</definedName>
    <definedName name="PRTPG1" localSheetId="2">#REF!</definedName>
    <definedName name="PRTPG1" localSheetId="6">#REF!</definedName>
    <definedName name="PRTPG1">#REF!</definedName>
    <definedName name="PRTPG10" localSheetId="27">#REF!</definedName>
    <definedName name="PRTPG10" localSheetId="30">#REF!</definedName>
    <definedName name="PRTPG10" localSheetId="2">#REF!</definedName>
    <definedName name="PRTPG10" localSheetId="6">#REF!</definedName>
    <definedName name="PRTPG10">#REF!</definedName>
    <definedName name="PRTPG2" localSheetId="27">#REF!</definedName>
    <definedName name="PRTPG2" localSheetId="30">#REF!</definedName>
    <definedName name="PRTPG2" localSheetId="2">#REF!</definedName>
    <definedName name="PRTPG2" localSheetId="6">#REF!</definedName>
    <definedName name="PRTPG2">#REF!</definedName>
    <definedName name="PRTPG3" localSheetId="27">#REF!</definedName>
    <definedName name="PRTPG3" localSheetId="30">#REF!</definedName>
    <definedName name="PRTPG3" localSheetId="2">#REF!</definedName>
    <definedName name="PRTPG3" localSheetId="6">#REF!</definedName>
    <definedName name="PRTPG3">#REF!</definedName>
    <definedName name="PRTPG4" localSheetId="27">#REF!</definedName>
    <definedName name="PRTPG4" localSheetId="30">#REF!</definedName>
    <definedName name="PRTPG4" localSheetId="2">#REF!</definedName>
    <definedName name="PRTPG4" localSheetId="6">#REF!</definedName>
    <definedName name="PRTPG4">#REF!</definedName>
    <definedName name="PRTPG5" localSheetId="27">#REF!</definedName>
    <definedName name="PRTPG5" localSheetId="30">#REF!</definedName>
    <definedName name="PRTPG5" localSheetId="2">#REF!</definedName>
    <definedName name="PRTPG5" localSheetId="6">#REF!</definedName>
    <definedName name="PRTPG5">#REF!</definedName>
    <definedName name="PRTPG6" localSheetId="27">#REF!</definedName>
    <definedName name="PRTPG6" localSheetId="30">#REF!</definedName>
    <definedName name="PRTPG6" localSheetId="2">#REF!</definedName>
    <definedName name="PRTPG6" localSheetId="6">#REF!</definedName>
    <definedName name="PRTPG6">#REF!</definedName>
    <definedName name="PRTPG7" localSheetId="27">#REF!</definedName>
    <definedName name="PRTPG7" localSheetId="30">#REF!</definedName>
    <definedName name="PRTPG7" localSheetId="2">#REF!</definedName>
    <definedName name="PRTPG7" localSheetId="6">#REF!</definedName>
    <definedName name="PRTPG7">#REF!</definedName>
    <definedName name="PRTPG8" localSheetId="27">#REF!</definedName>
    <definedName name="PRTPG8" localSheetId="30">#REF!</definedName>
    <definedName name="PRTPG8" localSheetId="2">#REF!</definedName>
    <definedName name="PRTPG8" localSheetId="6">#REF!</definedName>
    <definedName name="PRTPG8">#REF!</definedName>
    <definedName name="PRTPG9" localSheetId="27">#REF!</definedName>
    <definedName name="PRTPG9" localSheetId="30">#REF!</definedName>
    <definedName name="PRTPG9" localSheetId="2">#REF!</definedName>
    <definedName name="PRTPG9" localSheetId="6">#REF!</definedName>
    <definedName name="PRTPG9">#REF!</definedName>
    <definedName name="pslf" localSheetId="27" hidden="1">#REF!</definedName>
    <definedName name="pslf" hidden="1">#REF!</definedName>
    <definedName name="psrfdgl" localSheetId="27" hidden="1">#REF!</definedName>
    <definedName name="psrfdgl" hidden="1">#REF!</definedName>
    <definedName name="pwe" localSheetId="27" hidden="1">#REF!</definedName>
    <definedName name="pwe" hidden="1">#REF!</definedName>
    <definedName name="PYEGYASSTS" localSheetId="27">#REF!</definedName>
    <definedName name="PYEGYASSTS" localSheetId="30">#REF!</definedName>
    <definedName name="PYEGYASSTS">#REF!</definedName>
    <definedName name="PYEGYLIABS" localSheetId="27">#REF!</definedName>
    <definedName name="PYEGYLIABS" localSheetId="30">#REF!</definedName>
    <definedName name="PYEGYLIABS">#REF!</definedName>
    <definedName name="PYISWP" localSheetId="27">#REF!</definedName>
    <definedName name="PYISWP" localSheetId="30">#REF!</definedName>
    <definedName name="PYISWP">#REF!</definedName>
    <definedName name="qaw" localSheetId="27" hidden="1">#REF!</definedName>
    <definedName name="qaw" hidden="1">#REF!</definedName>
    <definedName name="qqa" hidden="1">{"ARK_JURIS_FUEL",#N/A,FALSE,"Ark_Fuel&amp;Rev"}</definedName>
    <definedName name="qwr" localSheetId="27" hidden="1">#REF!</definedName>
    <definedName name="qwr" hidden="1">#REF!</definedName>
    <definedName name="Rankings" localSheetId="27">#REF!</definedName>
    <definedName name="Rankings" localSheetId="30">#REF!</definedName>
    <definedName name="Rankings">#REF!</definedName>
    <definedName name="RATE1" localSheetId="14">#REF!</definedName>
    <definedName name="RATE1" localSheetId="27">#REF!</definedName>
    <definedName name="RATE1" localSheetId="30">#REF!</definedName>
    <definedName name="RATE1" localSheetId="0">#REF!</definedName>
    <definedName name="RATE1" localSheetId="1">#REF!</definedName>
    <definedName name="RATE1" localSheetId="2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ECON_ASSETS" localSheetId="27">#REF!</definedName>
    <definedName name="RECON_ASSETS" localSheetId="30">#REF!</definedName>
    <definedName name="RECON_ASSETS">#REF!</definedName>
    <definedName name="RECON_LIABILITIES" localSheetId="27">#REF!</definedName>
    <definedName name="RECON_LIABILITIES" localSheetId="30">#REF!</definedName>
    <definedName name="RECON_LIABILITIES">#REF!</definedName>
    <definedName name="RECON_SUMMARY" localSheetId="27">#REF!</definedName>
    <definedName name="RECON_SUMMARY" localSheetId="30">#REF!</definedName>
    <definedName name="RECON_SUMMARY">#REF!</definedName>
    <definedName name="repeat" localSheetId="27" hidden="1">#REF!</definedName>
    <definedName name="repeat" hidden="1">#REF!</definedName>
    <definedName name="RETURN" localSheetId="30">[15]A!$M$129:$M$143</definedName>
    <definedName name="RETURN">[15]A!$M$129:$M$143</definedName>
    <definedName name="RID" localSheetId="27">#REF!</definedName>
    <definedName name="RID" localSheetId="30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7" hidden="1">_xll.RiskCellHasTokens(262144+512+524288)</definedName>
    <definedName name="RiskIsInput" localSheetId="5" hidden="1">_xll.RiskCellHasTokens(262144+512+524288)</definedName>
    <definedName name="RiskIsInput" hidden="1">_xll.RiskCellHasTokens(262144+512+524288)</definedName>
    <definedName name="RiskIsOutput" localSheetId="27" hidden="1">_xll.RiskCellHasTokens(1024)</definedName>
    <definedName name="RiskIsOutput" localSheetId="5" hidden="1">_xll.RiskCellHasTokens(1024)</definedName>
    <definedName name="RiskIsOutput" hidden="1">_xll.RiskCellHasTokens(1024)</definedName>
    <definedName name="RiskIsStatistics" localSheetId="27" hidden="1">_xll.RiskCellHasTokens(4096+32768+65536)</definedName>
    <definedName name="RiskIsStatistics" localSheetId="5" hidden="1">_xll.RiskCellHasTokens(4096+32768+65536)</definedName>
    <definedName name="RiskIsStatistics" hidden="1">_xll.RiskCellHasTokens(4096+32768+65536)</definedName>
    <definedName name="riskmeasures">'[19]Combination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7">#REF!</definedName>
    <definedName name="riskprem" localSheetId="30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7">#REF!</definedName>
    <definedName name="ROE_COMPARISON" localSheetId="30">#REF!</definedName>
    <definedName name="ROE_COMPARISON">#REF!</definedName>
    <definedName name="ROR_Rate" localSheetId="14">'[31]Input '!$C$25</definedName>
    <definedName name="ROR_Rate" localSheetId="30">'[32]Input '!$C$25</definedName>
    <definedName name="ROR_Rate" localSheetId="1">'[31]Input '!$C$25</definedName>
    <definedName name="ROR_Rate" localSheetId="2">'[31]Input '!$C$25</definedName>
    <definedName name="ROR_Rate" localSheetId="10">'[31]Input '!$C$25</definedName>
    <definedName name="ROR_Rate" localSheetId="11">'[31]Input '!$C$25</definedName>
    <definedName name="ROR_Rate" localSheetId="12">'[31]Input '!$C$25</definedName>
    <definedName name="ROR_Rate" localSheetId="13">'[31]Input '!$C$25</definedName>
    <definedName name="ROR_Rate" localSheetId="15">'[31]Input '!$C$25</definedName>
    <definedName name="ROR_Rate" localSheetId="16">'[31]Input '!$C$25</definedName>
    <definedName name="ROR_Rate" localSheetId="17">'[31]Input '!$C$25</definedName>
    <definedName name="ROR_Rate" localSheetId="18">'[31]Input '!$C$25</definedName>
    <definedName name="ROR_Rate" localSheetId="22">'[31]Input '!$C$25</definedName>
    <definedName name="ROR_Rate" localSheetId="23">'[31]Input '!$C$25</definedName>
    <definedName name="ROR_Rate">'[33]Input '!$C$25</definedName>
    <definedName name="RORD" localSheetId="14">[34]ROR!$A$2:$O$201</definedName>
    <definedName name="RORD" localSheetId="30">[35]ROR!$A$2:$O$201</definedName>
    <definedName name="RORD" localSheetId="0">[34]ROR!$A$2:$O$201</definedName>
    <definedName name="RORD" localSheetId="1">[34]ROR!$A$2:$O$201</definedName>
    <definedName name="RORD" localSheetId="2">[34]ROR!$A$2:$O$201</definedName>
    <definedName name="RORD" localSheetId="10">[34]ROR!$A$2:$O$201</definedName>
    <definedName name="RORD" localSheetId="11">[34]ROR!$A$2:$O$201</definedName>
    <definedName name="RORD" localSheetId="12">[34]ROR!$A$2:$O$201</definedName>
    <definedName name="RORD" localSheetId="13">[34]ROR!$A$2:$O$201</definedName>
    <definedName name="RORD" localSheetId="15">[34]ROR!$A$2:$O$201</definedName>
    <definedName name="RORD" localSheetId="16">[34]ROR!$A$2:$O$201</definedName>
    <definedName name="RORD" localSheetId="17">[34]ROR!$A$2:$O$201</definedName>
    <definedName name="RORD" localSheetId="18">[34]ROR!$A$2:$O$201</definedName>
    <definedName name="RORD" localSheetId="22">[34]ROR!$A$2:$O$201</definedName>
    <definedName name="RORD" localSheetId="23">[34]ROR!$A$2:$O$201</definedName>
    <definedName name="RORD">[36]ROR!$A$2:$O$201</definedName>
    <definedName name="rtyui" localSheetId="27" hidden="1">#REF!</definedName>
    <definedName name="rtyui" hidden="1">#REF!</definedName>
    <definedName name="rtyuiop" localSheetId="27" hidden="1">#REF!</definedName>
    <definedName name="rtyuiop" hidden="1">#REF!</definedName>
    <definedName name="S" localSheetId="27" hidden="1">#REF!</definedName>
    <definedName name="s">[37]Sheet1!$B$10</definedName>
    <definedName name="sac" localSheetId="27" hidden="1">#REF!</definedName>
    <definedName name="sac" hidden="1">#REF!</definedName>
    <definedName name="sadf" localSheetId="27" hidden="1">#REF!</definedName>
    <definedName name="sadf" hidden="1">#REF!</definedName>
    <definedName name="sadfkj" localSheetId="27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7">#REF!</definedName>
    <definedName name="SBA" localSheetId="30">#REF!</definedName>
    <definedName name="SBA">#REF!</definedName>
    <definedName name="Schedule_3" localSheetId="27">#REF!</definedName>
    <definedName name="Schedule_3" localSheetId="30">#REF!</definedName>
    <definedName name="Schedule_3">#REF!</definedName>
    <definedName name="Schedule_4" localSheetId="27">'[38]JRW-2.4'!#REF!</definedName>
    <definedName name="Schedule_4" localSheetId="30">'[38]JRW-2.4'!#REF!</definedName>
    <definedName name="Schedule_4" localSheetId="0">'[38]JRW-2.4'!#REF!</definedName>
    <definedName name="Schedule_4">'[38]JRW-2.4'!#REF!</definedName>
    <definedName name="Schedule_5" localSheetId="27">'[38]JRW-2.4'!#REF!</definedName>
    <definedName name="Schedule_5" localSheetId="30">'[38]JRW-2.4'!#REF!</definedName>
    <definedName name="Schedule_5" localSheetId="0">'[38]JRW-2.4'!#REF!</definedName>
    <definedName name="Schedule_5">'[38]JRW-2.4'!#REF!</definedName>
    <definedName name="Schedule_5_1" localSheetId="27">#REF!</definedName>
    <definedName name="Schedule_5_1" localSheetId="30">#REF!</definedName>
    <definedName name="Schedule_5_1">#REF!</definedName>
    <definedName name="Schedule_6" localSheetId="27">#REF!</definedName>
    <definedName name="Schedule_6" localSheetId="30">#REF!</definedName>
    <definedName name="Schedule_6">#REF!</definedName>
    <definedName name="Schedule_7" localSheetId="27">#REF!</definedName>
    <definedName name="Schedule_7" localSheetId="30">#REF!</definedName>
    <definedName name="Schedule_7">#REF!</definedName>
    <definedName name="Schedule_8" localSheetId="27">#REF!</definedName>
    <definedName name="Schedule_8" localSheetId="30">#REF!</definedName>
    <definedName name="Schedule_8">#REF!</definedName>
    <definedName name="sd" localSheetId="27" hidden="1">#REF!</definedName>
    <definedName name="sd" hidden="1">#REF!</definedName>
    <definedName name="sdf" localSheetId="27" hidden="1">#REF!</definedName>
    <definedName name="sdf" hidden="1">#REF!</definedName>
    <definedName name="sdfp" localSheetId="27" hidden="1">#REF!</definedName>
    <definedName name="sdfp" hidden="1">#REF!</definedName>
    <definedName name="sdklofj" localSheetId="27" hidden="1">#REF!</definedName>
    <definedName name="sdklofj" hidden="1">#REF!</definedName>
    <definedName name="sdld" localSheetId="27" hidden="1">#REF!</definedName>
    <definedName name="sdld" hidden="1">#REF!</definedName>
    <definedName name="sdljgfj" localSheetId="27" hidden="1">#REF!</definedName>
    <definedName name="sdljgfj" hidden="1">#REF!</definedName>
    <definedName name="sdop" localSheetId="27" hidden="1">#REF!</definedName>
    <definedName name="sdop" hidden="1">#REF!</definedName>
    <definedName name="sdsdl" localSheetId="27" hidden="1">#REF!</definedName>
    <definedName name="sdsdl" hidden="1">#REF!</definedName>
    <definedName name="sdv" localSheetId="27" hidden="1">#REF!</definedName>
    <definedName name="sdv" hidden="1">#REF!</definedName>
    <definedName name="sedf" localSheetId="27" hidden="1">#REF!</definedName>
    <definedName name="sedf" hidden="1">#REF!</definedName>
    <definedName name="SERIES1" localSheetId="27">#REF!</definedName>
    <definedName name="SERIES1" localSheetId="30">#REF!</definedName>
    <definedName name="SERIES1">#REF!</definedName>
    <definedName name="SERIES2" localSheetId="27">#REF!</definedName>
    <definedName name="SERIES2" localSheetId="30">#REF!</definedName>
    <definedName name="SERIES2">#REF!</definedName>
    <definedName name="SERIES3" localSheetId="27">#REF!</definedName>
    <definedName name="SERIES3" localSheetId="30">#REF!</definedName>
    <definedName name="SERIES3">#REF!</definedName>
    <definedName name="SERIES4" localSheetId="27">#REF!</definedName>
    <definedName name="SERIES4" localSheetId="30">#REF!</definedName>
    <definedName name="SERIES4">#REF!</definedName>
    <definedName name="SERIES5" localSheetId="27">#REF!</definedName>
    <definedName name="SERIES5" localSheetId="30">#REF!</definedName>
    <definedName name="SERIES5">#REF!</definedName>
    <definedName name="SERIES6" localSheetId="27">#REF!</definedName>
    <definedName name="SERIES6" localSheetId="30">#REF!</definedName>
    <definedName name="SERIES6">#REF!</definedName>
    <definedName name="sevw" localSheetId="27" hidden="1">#REF!</definedName>
    <definedName name="sevw" hidden="1">#REF!</definedName>
    <definedName name="sfdv" localSheetId="27" hidden="1">#REF!</definedName>
    <definedName name="sfdv" hidden="1">#REF!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7" hidden="1">#REF!</definedName>
    <definedName name="slkd" hidden="1">#REF!</definedName>
    <definedName name="SPWS_WBID">"5C3BEB3C-3631-11D4-B07C-00104BC5D17F"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7" hidden="1">#REF!</definedName>
    <definedName name="ssdo" hidden="1">#REF!</definedName>
    <definedName name="sssset" localSheetId="27" hidden="1">#REF!</definedName>
    <definedName name="sssset" hidden="1">#REF!</definedName>
    <definedName name="START" localSheetId="14">#REF!</definedName>
    <definedName name="START" localSheetId="27">#REF!</definedName>
    <definedName name="START" localSheetId="30">#REF!</definedName>
    <definedName name="START" localSheetId="0">#REF!</definedName>
    <definedName name="START" localSheetId="1">#REF!</definedName>
    <definedName name="START" localSheetId="2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ockprice" localSheetId="27">'[18]Stock Price (Utility)'!$C$2:$U$34</definedName>
    <definedName name="Stockprice" localSheetId="30">'[39]Stock Price (Electric)'!$C$1:$AY$33</definedName>
    <definedName name="Stockprice" localSheetId="2">'[39]Stock Price (Electric)'!$C$1:$AY$33</definedName>
    <definedName name="Stockprice" localSheetId="6">'[39]Stock Price (Electric)'!$C$1:$AY$33</definedName>
    <definedName name="Stockprice">'[40]Stock Price (Electric)'!$C$1:$AY$33</definedName>
    <definedName name="SUMMARY" localSheetId="27">#REF!</definedName>
    <definedName name="SUMMARY" localSheetId="30">#REF!</definedName>
    <definedName name="SUMMARY">#REF!</definedName>
    <definedName name="SURV">'[41]SURV ACCOUNTS'!$A$1:$C$453</definedName>
    <definedName name="sv" localSheetId="27" hidden="1">#REF!</definedName>
    <definedName name="sv" hidden="1">#REF!</definedName>
    <definedName name="svfdv" localSheetId="27" hidden="1">#REF!</definedName>
    <definedName name="svfdv" hidden="1">#REF!</definedName>
    <definedName name="swae" localSheetId="27" hidden="1">#REF!</definedName>
    <definedName name="swae" hidden="1">#REF!</definedName>
    <definedName name="Swvu.DATABASE." hidden="1">[14]DATABASE!#REF!</definedName>
    <definedName name="Swvu.OP." hidden="1">#REF!</definedName>
    <definedName name="TEAB" localSheetId="27">#REF!</definedName>
    <definedName name="TEAB" localSheetId="30">#REF!</definedName>
    <definedName name="TEAB">#REF!</definedName>
    <definedName name="TEFIS99" localSheetId="27">#REF!</definedName>
    <definedName name="TEFIS99" localSheetId="30">#REF!</definedName>
    <definedName name="TEFIS99">#REF!</definedName>
    <definedName name="TEMP" localSheetId="14">'[9]Bond Returns'!$O$8</definedName>
    <definedName name="TEMP" localSheetId="30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0">'[9]Bond Returns'!$O$8</definedName>
    <definedName name="TEMP" localSheetId="11">'[9]Bond Returns'!$O$8</definedName>
    <definedName name="TEMP" localSheetId="12">'[10]Bond Returns'!$O$8</definedName>
    <definedName name="TEMP" localSheetId="13">'[10]Bond Returns'!$O$8</definedName>
    <definedName name="TEMP" localSheetId="15">'[11]Bond Returns'!$O$8</definedName>
    <definedName name="TEMP" localSheetId="16">'[11]Bond Returns'!$O$8</definedName>
    <definedName name="TEMP" localSheetId="17">'[10]Bond Returns'!$O$8</definedName>
    <definedName name="TEMP" localSheetId="18">'[10]Bond Returns'!$O$8</definedName>
    <definedName name="TEMP" localSheetId="22">'[9]Bond Returns'!$O$8</definedName>
    <definedName name="TEMP" localSheetId="23">'[9]Bond Returns'!$O$8</definedName>
    <definedName name="TEMP">'[12]Bond Returns'!$O$8</definedName>
    <definedName name="test" hidden="1">{"ARK_JURIS_FUEL",#N/A,FALSE,"Ark_Fuel&amp;Rev"}</definedName>
    <definedName name="TEST0" localSheetId="27">#REF!</definedName>
    <definedName name="TEST0" localSheetId="30">#REF!</definedName>
    <definedName name="TEST0" localSheetId="22">#REF!</definedName>
    <definedName name="TEST0" localSheetId="23">#REF!</definedName>
    <definedName name="TEST0">#REF!</definedName>
    <definedName name="TESTHKEY" localSheetId="27">#REF!</definedName>
    <definedName name="TESTHKEY" localSheetId="30">#REF!</definedName>
    <definedName name="TESTHKEY" localSheetId="22">#REF!</definedName>
    <definedName name="TESTHKEY" localSheetId="23">#REF!</definedName>
    <definedName name="TESTHKEY">#REF!</definedName>
    <definedName name="TESTKEYS" localSheetId="27">#REF!</definedName>
    <definedName name="TESTKEYS" localSheetId="30">#REF!</definedName>
    <definedName name="TESTKEYS" localSheetId="22">#REF!</definedName>
    <definedName name="TESTKEYS" localSheetId="23">#REF!</definedName>
    <definedName name="TESTKEYS">#REF!</definedName>
    <definedName name="TESTVKEY" localSheetId="27">#REF!</definedName>
    <definedName name="TESTVKEY" localSheetId="30">#REF!</definedName>
    <definedName name="TESTVKEY" localSheetId="22">#REF!</definedName>
    <definedName name="TESTVKEY" localSheetId="23">#REF!</definedName>
    <definedName name="TESTVKEY">#REF!</definedName>
    <definedName name="TestYear">[25]Sheet1!$B$15</definedName>
    <definedName name="three" localSheetId="14">#REF!</definedName>
    <definedName name="three" localSheetId="27">#REF!</definedName>
    <definedName name="three" localSheetId="30">#REF!</definedName>
    <definedName name="three" localSheetId="0">#REF!</definedName>
    <definedName name="three" localSheetId="1">#REF!</definedName>
    <definedName name="three" localSheetId="2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ttt" localSheetId="27" hidden="1">#REF!</definedName>
    <definedName name="tttt" hidden="1">#REF!</definedName>
    <definedName name="tw" localSheetId="27" hidden="1">#REF!</definedName>
    <definedName name="tw" hidden="1">#REF!</definedName>
    <definedName name="two" localSheetId="14">#REF!</definedName>
    <definedName name="two" localSheetId="27">#REF!</definedName>
    <definedName name="two" localSheetId="30">#REF!</definedName>
    <definedName name="two" localSheetId="0">#REF!</definedName>
    <definedName name="two" localSheetId="1">#REF!</definedName>
    <definedName name="two" localSheetId="2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Uncoll" localSheetId="27">#REF!</definedName>
    <definedName name="Uncoll">#REF!</definedName>
    <definedName name="vlapp">'[16]CAPM VL Appr Pot. (Sc 12 - WP)'!$A$1:$J$51</definedName>
    <definedName name="vldatabase" localSheetId="27">'[18]Utility Data'!$B$8:$AI$53</definedName>
    <definedName name="vldatabase">'[19]Value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TER1" localSheetId="27">#REF!</definedName>
    <definedName name="WATER1" localSheetId="30">#REF!</definedName>
    <definedName name="WATER1">#REF!</definedName>
    <definedName name="WATER2" localSheetId="27">#REF!</definedName>
    <definedName name="WATER2" localSheetId="30">#REF!</definedName>
    <definedName name="WATER2">#REF!</definedName>
    <definedName name="WATER3" localSheetId="27">#REF!</definedName>
    <definedName name="WATER3" localSheetId="30">#REF!</definedName>
    <definedName name="WATER3">#REF!</definedName>
    <definedName name="WATER4" localSheetId="27">#REF!</definedName>
    <definedName name="WATER4" localSheetId="30">#REF!</definedName>
    <definedName name="WATER4">#REF!</definedName>
    <definedName name="WATER5" localSheetId="27">#REF!</definedName>
    <definedName name="WATER5" localSheetId="30">#REF!</definedName>
    <definedName name="WATER5">#REF!</definedName>
    <definedName name="WATER6" localSheetId="27">#REF!</definedName>
    <definedName name="WATER6" localSheetId="30">#REF!</definedName>
    <definedName name="WATER6">#REF!</definedName>
    <definedName name="WC_AVG" localSheetId="27">#REF!</definedName>
    <definedName name="WC_AVG" localSheetId="30">#REF!</definedName>
    <definedName name="WC_AVG">#REF!</definedName>
    <definedName name="WC_CHECK" localSheetId="27">#REF!</definedName>
    <definedName name="WC_CHECK" localSheetId="30">#REF!</definedName>
    <definedName name="WC_CHECK">#REF!</definedName>
    <definedName name="WC_FUEL_CONSRV_ECRC" localSheetId="27">#REF!</definedName>
    <definedName name="WC_FUEL_CONSRV_ECRC" localSheetId="30">#REF!</definedName>
    <definedName name="WC_FUEL_CONSRV_ECRC">#REF!</definedName>
    <definedName name="WC_INVESTOR_Funds" localSheetId="27">#REF!</definedName>
    <definedName name="WC_INVESTOR_Funds" localSheetId="30">#REF!</definedName>
    <definedName name="WC_INVESTOR_Funds">#REF!</definedName>
    <definedName name="WC_NONUTILITY_Assets" localSheetId="27">#REF!</definedName>
    <definedName name="WC_NONUTILITY_Assets" localSheetId="30">#REF!</definedName>
    <definedName name="WC_NONUTILITY_Assets">#REF!</definedName>
    <definedName name="WC_NONUTILITY_Liabilities" localSheetId="27">#REF!</definedName>
    <definedName name="WC_NONUTILITY_Liabilities" localSheetId="30">#REF!</definedName>
    <definedName name="WC_NONUTILITY_Liabilities">#REF!</definedName>
    <definedName name="WC_OTHER_Adjustments" localSheetId="27">#REF!</definedName>
    <definedName name="WC_OTHER_Adjustments" localSheetId="30">#REF!</definedName>
    <definedName name="WC_OTHER_Adjustments">#REF!</definedName>
    <definedName name="WC_OTHERRETURN_Assets" localSheetId="27">#REF!</definedName>
    <definedName name="WC_OTHERRETURN_Assets" localSheetId="30">#REF!</definedName>
    <definedName name="WC_OTHERRETURN_Assets">#REF!</definedName>
    <definedName name="WC_OTHERRETURN_Liabilities" localSheetId="27">#REF!</definedName>
    <definedName name="WC_OTHERRETURN_Liabilities" localSheetId="30">#REF!</definedName>
    <definedName name="WC_OTHERRETURN_Liabilities">#REF!</definedName>
    <definedName name="WC_SCH_Assets" localSheetId="27">#REF!</definedName>
    <definedName name="WC_SCH_Assets" localSheetId="30">#REF!</definedName>
    <definedName name="WC_SCH_Assets">#REF!</definedName>
    <definedName name="WC_SCH_Liabilities" localSheetId="27">#REF!</definedName>
    <definedName name="WC_SCH_Liabilities" localSheetId="30">#REF!</definedName>
    <definedName name="WC_SCH_Liabilities">#REF!</definedName>
    <definedName name="WC_SUMMARY" localSheetId="27">#REF!</definedName>
    <definedName name="WC_SUMMARY" localSheetId="30">#REF!</definedName>
    <definedName name="WC_SUMMARY">#REF!</definedName>
    <definedName name="wepfo" localSheetId="27" hidden="1">#REF!</definedName>
    <definedName name="wepfo" hidden="1">#REF!</definedName>
    <definedName name="willdo" localSheetId="27" hidden="1">#REF!</definedName>
    <definedName name="willdo" hidden="1">#REF!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udget._.Exhibits.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CONOCO._.FAC." hidden="1">{"CONOCO_FAC",#N/A,FALSE,"Conoco FAC"}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uel._.Cycle." hidden="1">{#N/A,#N/A,FALSE,"AltFuel"}</definedName>
    <definedName name="wrn.go." hidden="1">{"wp_h4.2",#N/A,FALSE,"WP_H4.2";"wp_h4.3",#N/A,FALSE,"WP_H4.3"}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hidden="1">{"OMPA_FAC",#N/A,FALSE,"OMPA FAC"}</definedName>
    <definedName name="wrn.one." hidden="1">{"page1",#N/A,FALSE,"A";"page2",#N/A,FALSE,"A"}</definedName>
    <definedName name="wrn.OTHER._.DATA." hidden="1">{"OTHER_DATA",#N/A,FALSE,"Ok_Fuel&amp;Rev"}</definedName>
    <definedName name="wrn.PPJOURNAL._.ENTRY." hidden="1">{"PPDEFERREDBAL",#N/A,FALSE,"PRIOR PERIOD ADJMT";#N/A,#N/A,FALSE,"PRIOR PERIOD ADJMT";"PPJOURNALENTRY",#N/A,FALSE,"PRIOR PERIOD ADJMT"}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._.2c." hidden="1">{"Schedule 2c",#N/A,FALSE,"SCHEDULE2c"}</definedName>
    <definedName name="wrn.SPA._.FAC." hidden="1">{"SPA_FAC",#N/A,FALSE,"OMPA SPA FAC"}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WEATHER._.AND._.YR._.END._.CUST._.ADJ." hidden="1">{"WEATHER_CUSTOMERS",#N/A,FALSE,"Ok_Fuel&amp;Rev"}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7">#REF!</definedName>
    <definedName name="WTP" localSheetId="30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27">#REF!</definedName>
    <definedName name="X" localSheetId="30">#REF!</definedName>
    <definedName name="X" localSheetId="0">#REF!</definedName>
    <definedName name="X" localSheetId="1">#REF!</definedName>
    <definedName name="X" localSheetId="2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>#REF!</definedName>
    <definedName name="XRefColumnsCount">3</definedName>
    <definedName name="XRefCopyRangeCount">3</definedName>
    <definedName name="XRefPasteRangeCount">2</definedName>
    <definedName name="xx">'[42]C-3.10'!$A$1:$I$22</definedName>
    <definedName name="xxx" localSheetId="27" hidden="1">{"'Sheet1'!$A$1:$O$40"}</definedName>
    <definedName name="xxx" localSheetId="30" hidden="1">{"'Sheet1'!$A$1:$O$40"}</definedName>
    <definedName name="xxx" localSheetId="2" hidden="1">{"'Sheet1'!$A$1:$O$40"}</definedName>
    <definedName name="xxx" localSheetId="6" hidden="1">{"'Sheet1'!$A$1:$O$40"}</definedName>
    <definedName name="xxx" hidden="1">{"'Sheet1'!$A$1:$O$40"}</definedName>
    <definedName name="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7" hidden="1">#REF!</definedName>
    <definedName name="Y" hidden="1">#REF!</definedName>
    <definedName name="yes" localSheetId="27" hidden="1">#REF!</definedName>
    <definedName name="yes" hidden="1">#REF!</definedName>
    <definedName name="yesindeed" localSheetId="27" hidden="1">#REF!</definedName>
    <definedName name="yesindeed" hidden="1">#REF!</definedName>
    <definedName name="yesir" localSheetId="27" hidden="1">#REF!</definedName>
    <definedName name="yesir" hidden="1">#REF!</definedName>
    <definedName name="Yield">'[43]Dividend Yield - Utility'!$B$4:$D$52</definedName>
    <definedName name="YIELDS" localSheetId="27">#REF!</definedName>
    <definedName name="YIELDS" localSheetId="30">#REF!</definedName>
    <definedName name="YIELDS" localSheetId="0">#REF!</definedName>
    <definedName name="YIELDS">#REF!</definedName>
    <definedName name="YTDACT" localSheetId="27">'[8]Page 1'!#REF!</definedName>
    <definedName name="YTDACT" localSheetId="30">'[8]Page 1'!#REF!</definedName>
    <definedName name="YTDACT" localSheetId="1">'[8]Page 1'!#REF!</definedName>
    <definedName name="YTDACT" localSheetId="2">'[8]Page 1'!#REF!</definedName>
    <definedName name="YTDACT" localSheetId="7">'[8]Page 1'!#REF!</definedName>
    <definedName name="YTDACT" localSheetId="8">'[8]Page 1'!#REF!</definedName>
    <definedName name="YTDACT" localSheetId="23">'[8]Page 1'!#REF!</definedName>
    <definedName name="YTDACT">'[8]Page 1'!#REF!</definedName>
    <definedName name="YTDBUD" localSheetId="27">'[8]Page 1'!#REF!</definedName>
    <definedName name="YTDBUD" localSheetId="30">'[8]Page 1'!#REF!</definedName>
    <definedName name="YTDBUD" localSheetId="1">'[8]Page 1'!#REF!</definedName>
    <definedName name="YTDBUD" localSheetId="2">'[8]Page 1'!#REF!</definedName>
    <definedName name="YTDBUD" localSheetId="7">'[8]Page 1'!#REF!</definedName>
    <definedName name="YTDBUD" localSheetId="8">'[8]Page 1'!#REF!</definedName>
    <definedName name="YTDBUD" localSheetId="23">'[8]Page 1'!#REF!</definedName>
    <definedName name="YTDBUD">'[8]Page 1'!#REF!</definedName>
    <definedName name="yyyyyy" localSheetId="27" hidden="1">#REF!</definedName>
    <definedName name="yyyyyy" hidden="1">#REF!</definedName>
    <definedName name="Z" localSheetId="14">#REF!</definedName>
    <definedName name="Z" localSheetId="27">#REF!</definedName>
    <definedName name="Z" localSheetId="30">#REF!</definedName>
    <definedName name="Z" localSheetId="0">#REF!</definedName>
    <definedName name="Z" localSheetId="1">#REF!</definedName>
    <definedName name="Z" localSheetId="2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dcw" localSheetId="27" hidden="1">#REF!</definedName>
    <definedName name="zdcw" hidden="1">#REF!</definedName>
    <definedName name="zj" localSheetId="27" hidden="1">#REF!</definedName>
    <definedName name="zj" hidden="1">#REF!</definedName>
    <definedName name="znh" localSheetId="27" hidden="1">#REF!</definedName>
    <definedName name="znh" hidden="1">#REF!</definedName>
    <definedName name="ZPAGE1" localSheetId="27">#REF!</definedName>
    <definedName name="ZPAGE1" localSheetId="30">#REF!</definedName>
    <definedName name="ZPAGE1" localSheetId="2">#REF!</definedName>
    <definedName name="ZPAGE1" localSheetId="6">#REF!</definedName>
    <definedName name="ZPAGE1">#REF!</definedName>
    <definedName name="ZPAGE10" localSheetId="27">#REF!</definedName>
    <definedName name="ZPAGE10" localSheetId="30">#REF!</definedName>
    <definedName name="ZPAGE10" localSheetId="2">#REF!</definedName>
    <definedName name="ZPAGE10" localSheetId="6">#REF!</definedName>
    <definedName name="ZPAGE10">#REF!</definedName>
    <definedName name="ZPAGE2" localSheetId="27">#REF!</definedName>
    <definedName name="ZPAGE2" localSheetId="30">#REF!</definedName>
    <definedName name="ZPAGE2" localSheetId="2">#REF!</definedName>
    <definedName name="ZPAGE2" localSheetId="6">#REF!</definedName>
    <definedName name="ZPAGE2">#REF!</definedName>
    <definedName name="ZPAGE3" localSheetId="27">#REF!</definedName>
    <definedName name="ZPAGE3" localSheetId="30">#REF!</definedName>
    <definedName name="ZPAGE3" localSheetId="2">#REF!</definedName>
    <definedName name="ZPAGE3" localSheetId="6">#REF!</definedName>
    <definedName name="ZPAGE3">#REF!</definedName>
    <definedName name="ZPAGE4" localSheetId="27">#REF!</definedName>
    <definedName name="ZPAGE4" localSheetId="30">#REF!</definedName>
    <definedName name="ZPAGE4" localSheetId="2">#REF!</definedName>
    <definedName name="ZPAGE4" localSheetId="6">#REF!</definedName>
    <definedName name="ZPAGE4">#REF!</definedName>
    <definedName name="ZPAGE5" localSheetId="27">#REF!</definedName>
    <definedName name="ZPAGE5" localSheetId="30">#REF!</definedName>
    <definedName name="ZPAGE5" localSheetId="2">#REF!</definedName>
    <definedName name="ZPAGE5" localSheetId="6">#REF!</definedName>
    <definedName name="ZPAGE5">#REF!</definedName>
    <definedName name="ZPAGE6" localSheetId="27">#REF!</definedName>
    <definedName name="ZPAGE6" localSheetId="30">#REF!</definedName>
    <definedName name="ZPAGE6" localSheetId="2">#REF!</definedName>
    <definedName name="ZPAGE6" localSheetId="6">#REF!</definedName>
    <definedName name="ZPAGE6">#REF!</definedName>
    <definedName name="ZPAGE7" localSheetId="27">#REF!</definedName>
    <definedName name="ZPAGE7" localSheetId="30">#REF!</definedName>
    <definedName name="ZPAGE7" localSheetId="2">#REF!</definedName>
    <definedName name="ZPAGE7" localSheetId="6">#REF!</definedName>
    <definedName name="ZPAGE7">#REF!</definedName>
    <definedName name="ZPAGE8" localSheetId="27">#REF!</definedName>
    <definedName name="ZPAGE8" localSheetId="30">#REF!</definedName>
    <definedName name="ZPAGE8" localSheetId="2">#REF!</definedName>
    <definedName name="ZPAGE8" localSheetId="6">#REF!</definedName>
    <definedName name="ZPAGE8">#REF!</definedName>
    <definedName name="ZPAGE9" localSheetId="27">#REF!</definedName>
    <definedName name="ZPAGE9" localSheetId="30">#REF!</definedName>
    <definedName name="ZPAGE9" localSheetId="2">#REF!</definedName>
    <definedName name="ZPAGE9" localSheetId="6">#REF!</definedName>
    <definedName name="ZPAGE9">#REF!</definedName>
    <definedName name="zxcvb" localSheetId="27" hidden="1">#REF!</definedName>
    <definedName name="zxcvb" hidden="1">#REF!</definedName>
    <definedName name="zxd" localSheetId="27" hidden="1">#REF!</definedName>
    <definedName name="zxd" hidden="1">#REF!</definedName>
    <definedName name="ZZ_EVCOMOPTS" hidden="1">10</definedName>
    <definedName name="zzz" localSheetId="27" hidden="1">{"'Sheet1'!$A$1:$O$40"}</definedName>
    <definedName name="zzz" localSheetId="30" hidden="1">{"'Sheet1'!$A$1:$O$40"}</definedName>
    <definedName name="zzz" localSheetId="2" hidden="1">{"'Sheet1'!$A$1:$O$40"}</definedName>
    <definedName name="zzz" localSheetId="6" hidden="1">{"'Sheet1'!$A$1:$O$40"}</definedName>
    <definedName name="zzz" hidden="1">{"'Sheet1'!$A$1:$O$40"}</definedName>
  </definedNames>
  <calcPr calcId="162913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93" l="1"/>
  <c r="C13" i="393"/>
  <c r="B30" i="496" l="1"/>
  <c r="B21" i="496"/>
  <c r="B22" i="496"/>
  <c r="B23" i="496" l="1"/>
  <c r="C33" i="304" l="1"/>
  <c r="E18" i="509" l="1"/>
  <c r="E14" i="508"/>
  <c r="D14" i="508"/>
  <c r="C14" i="508"/>
  <c r="C17" i="509"/>
  <c r="D14" i="509"/>
  <c r="E14" i="509" s="1"/>
  <c r="F14" i="509" s="1"/>
  <c r="G14" i="509" s="1"/>
  <c r="B16" i="496" l="1"/>
  <c r="C14" i="393" l="1"/>
  <c r="E13" i="393"/>
  <c r="E12" i="393"/>
  <c r="E14" i="393" l="1"/>
  <c r="D10" i="472" l="1"/>
  <c r="D11" i="472"/>
  <c r="D12" i="472"/>
  <c r="A11" i="468"/>
  <c r="A12" i="468" s="1"/>
  <c r="A13" i="468" s="1"/>
  <c r="A14" i="468" s="1"/>
  <c r="A15" i="468"/>
  <c r="A16" i="468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62" i="468"/>
  <c r="A63" i="468" s="1"/>
  <c r="A64" i="468" s="1"/>
  <c r="B64" i="468"/>
  <c r="C69" i="468"/>
  <c r="G69" i="468" s="1"/>
  <c r="L68" i="468" s="1"/>
  <c r="L64" i="468"/>
  <c r="A65" i="468"/>
  <c r="A66" i="468" s="1"/>
  <c r="A67" i="468" s="1"/>
  <c r="B65" i="468"/>
  <c r="B66" i="468" s="1"/>
  <c r="B67" i="468" s="1"/>
  <c r="D69" i="468"/>
  <c r="L65" i="468" s="1"/>
  <c r="E69" i="468"/>
  <c r="L66" i="468"/>
  <c r="F69" i="468"/>
  <c r="L67" i="468" s="1"/>
  <c r="C73" i="468"/>
  <c r="D9" i="472" s="1"/>
  <c r="D73" i="468"/>
  <c r="E73" i="468"/>
  <c r="F73" i="468"/>
  <c r="C74" i="468"/>
  <c r="D74" i="468"/>
  <c r="E74" i="468"/>
  <c r="F74" i="468"/>
  <c r="C75" i="468"/>
  <c r="D75" i="468"/>
  <c r="E75" i="468"/>
  <c r="F75" i="468"/>
  <c r="C76" i="468"/>
  <c r="D76" i="468"/>
  <c r="E76" i="468"/>
  <c r="F76" i="468"/>
  <c r="C77" i="468"/>
  <c r="D13" i="472" s="1"/>
  <c r="D77" i="468"/>
  <c r="E77" i="468"/>
  <c r="F77" i="468"/>
  <c r="D11" i="497"/>
  <c r="D12" i="497"/>
  <c r="B13" i="497"/>
  <c r="J14" i="427"/>
  <c r="J15" i="427"/>
  <c r="K30" i="427"/>
  <c r="J33" i="427"/>
  <c r="K36" i="427" s="1"/>
  <c r="J34" i="427"/>
  <c r="J38" i="427"/>
  <c r="J42" i="427"/>
  <c r="K44" i="427" s="1"/>
  <c r="K12" i="426"/>
  <c r="K13" i="426"/>
  <c r="L28" i="426"/>
  <c r="J34" i="426"/>
  <c r="K34" i="426"/>
  <c r="L62" i="426" s="1"/>
  <c r="K36" i="426"/>
  <c r="K38" i="426"/>
  <c r="J40" i="426"/>
  <c r="J41" i="426"/>
  <c r="J42" i="426"/>
  <c r="J44" i="426"/>
  <c r="K45" i="426"/>
  <c r="J58" i="426"/>
  <c r="J59" i="426"/>
  <c r="J60" i="426"/>
  <c r="J61" i="426"/>
  <c r="K65" i="426"/>
  <c r="K66" i="426"/>
  <c r="J67" i="426"/>
  <c r="K67" i="426"/>
  <c r="L69" i="426"/>
  <c r="K71" i="426"/>
  <c r="L77" i="426" s="1"/>
  <c r="K75" i="426"/>
  <c r="C32" i="304"/>
  <c r="F14" i="159"/>
  <c r="F16" i="159" s="1"/>
  <c r="F14" i="280"/>
  <c r="F15" i="280"/>
  <c r="F16" i="280"/>
  <c r="F17" i="280"/>
  <c r="F18" i="280"/>
  <c r="F19" i="280"/>
  <c r="F20" i="280"/>
  <c r="F21" i="280"/>
  <c r="F22" i="280"/>
  <c r="D23" i="280"/>
  <c r="E23" i="280"/>
  <c r="D24" i="280"/>
  <c r="E24" i="280"/>
  <c r="I17" i="279"/>
  <c r="I18" i="279"/>
  <c r="I19" i="279"/>
  <c r="I20" i="279"/>
  <c r="I21" i="279"/>
  <c r="I22" i="279"/>
  <c r="I23" i="279"/>
  <c r="I24" i="279"/>
  <c r="I25" i="279"/>
  <c r="D26" i="279"/>
  <c r="E26" i="279"/>
  <c r="F26" i="279"/>
  <c r="G26" i="279"/>
  <c r="H26" i="279"/>
  <c r="D27" i="279"/>
  <c r="E27" i="279"/>
  <c r="F27" i="279"/>
  <c r="G27" i="279"/>
  <c r="H27" i="279"/>
  <c r="D25" i="278"/>
  <c r="E25" i="278"/>
  <c r="F25" i="278"/>
  <c r="G25" i="278"/>
  <c r="H25" i="278"/>
  <c r="I25" i="278"/>
  <c r="D26" i="278"/>
  <c r="E26" i="278"/>
  <c r="F26" i="278"/>
  <c r="G26" i="278"/>
  <c r="H26" i="278"/>
  <c r="I26" i="278"/>
  <c r="E24" i="177"/>
  <c r="F24" i="177"/>
  <c r="G24" i="177"/>
  <c r="E25" i="177"/>
  <c r="F25" i="177"/>
  <c r="G25" i="177"/>
  <c r="H15" i="156"/>
  <c r="H16" i="156" s="1"/>
  <c r="J18" i="156" s="1"/>
  <c r="K31" i="181"/>
  <c r="K39" i="181"/>
  <c r="K41" i="181"/>
  <c r="J43" i="181"/>
  <c r="E20" i="458"/>
  <c r="G20" i="458"/>
  <c r="H20" i="458"/>
  <c r="I20" i="458"/>
  <c r="D19" i="326"/>
  <c r="E19" i="326"/>
  <c r="F19" i="326"/>
  <c r="G19" i="326"/>
  <c r="H19" i="326"/>
  <c r="K19" i="326"/>
  <c r="M19" i="326"/>
  <c r="N19" i="326"/>
  <c r="O19" i="326"/>
  <c r="D20" i="326"/>
  <c r="E20" i="326"/>
  <c r="F20" i="326"/>
  <c r="G20" i="326"/>
  <c r="H20" i="326"/>
  <c r="K20" i="326"/>
  <c r="M20" i="326"/>
  <c r="N20" i="326"/>
  <c r="O20" i="326"/>
  <c r="F23" i="280" l="1"/>
  <c r="D13" i="497"/>
  <c r="I27" i="279"/>
  <c r="I28" i="279" s="1"/>
  <c r="E20" i="281" s="1"/>
  <c r="E28" i="279"/>
  <c r="E18" i="281" s="1"/>
  <c r="G27" i="278"/>
  <c r="E16" i="281" s="1"/>
  <c r="I26" i="279"/>
  <c r="L78" i="426"/>
  <c r="F24" i="280"/>
  <c r="K20" i="427"/>
  <c r="K45" i="427" l="1"/>
  <c r="K46" i="427"/>
</calcChain>
</file>

<file path=xl/sharedStrings.xml><?xml version="1.0" encoding="utf-8"?>
<sst xmlns="http://schemas.openxmlformats.org/spreadsheetml/2006/main" count="1142" uniqueCount="638">
  <si>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</si>
  <si>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</si>
  <si>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</si>
  <si>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</si>
  <si>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</si>
  <si>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</si>
  <si>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</si>
  <si>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</si>
  <si>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</si>
  <si>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</si>
  <si>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</si>
  <si>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</si>
  <si>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</si>
  <si>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</si>
  <si>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</si>
  <si>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</si>
  <si>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</si>
  <si>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</si>
  <si>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</si>
  <si>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</si>
  <si>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</si>
  <si>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</si>
  <si>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</si>
  <si>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</si>
  <si>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</si>
  <si>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</si>
  <si>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</si>
  <si>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</si>
  <si>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</si>
  <si>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</si>
  <si>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</si>
  <si>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</si>
  <si>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</si>
  <si>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</si>
  <si>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</si>
  <si>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</si>
  <si>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</si>
  <si>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</si>
  <si>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</si>
  <si>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</si>
  <si>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</si>
  <si>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</si>
  <si>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</si>
  <si>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</si>
  <si>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</si>
  <si>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</si>
  <si>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</si>
  <si>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</si>
  <si>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</si>
  <si>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</si>
  <si>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</si>
  <si>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</si>
  <si>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</si>
  <si>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</si>
  <si>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</si>
  <si>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</si>
  <si>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</si>
  <si>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</si>
  <si>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</si>
  <si>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</si>
  <si>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</si>
  <si>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</si>
  <si>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</si>
  <si>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</si>
  <si>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</si>
  <si>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</si>
  <si>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</si>
  <si>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</si>
  <si>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</si>
  <si>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</si>
  <si>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</si>
  <si>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</si>
  <si>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</si>
  <si>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</si>
  <si>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</si>
  <si>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</si>
  <si>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</si>
  <si>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</si>
  <si>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</si>
  <si>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</si>
  <si>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</si>
  <si>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</si>
  <si>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</si>
  <si>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</si>
  <si>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</si>
  <si>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</si>
  <si>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</si>
  <si>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</si>
  <si>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</si>
  <si>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</si>
  <si>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</si>
  <si>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</si>
  <si>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</si>
  <si>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</si>
  <si>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</si>
  <si>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</si>
  <si>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</si>
  <si>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</si>
  <si>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</si>
  <si>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</si>
  <si>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</si>
  <si>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</si>
  <si>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</si>
  <si>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</si>
  <si>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</si>
  <si>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</si>
  <si>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</si>
  <si>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</si>
  <si>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</si>
  <si>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</si>
  <si>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</si>
  <si>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</si>
  <si>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</si>
  <si>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</si>
  <si>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</si>
  <si>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</si>
  <si>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</si>
  <si>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</si>
  <si>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</si>
  <si>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</si>
  <si>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</si>
  <si>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</si>
  <si>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</si>
  <si>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</si>
  <si>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</si>
  <si>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</si>
  <si>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</si>
  <si>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</si>
  <si>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</si>
  <si>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</si>
  <si>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</si>
  <si>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</si>
  <si>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</si>
  <si>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</si>
  <si>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</si>
  <si>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</si>
  <si>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</si>
  <si>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</si>
  <si>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</si>
  <si>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</si>
  <si>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</si>
  <si>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</si>
  <si>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</si>
  <si>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</si>
  <si>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</si>
  <si>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</si>
  <si>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</si>
  <si>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</si>
  <si>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</si>
  <si>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</si>
  <si>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</si>
  <si>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</si>
  <si>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</si>
  <si>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</si>
  <si>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</si>
  <si>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</si>
  <si>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</si>
  <si>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</si>
  <si>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</si>
  <si>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</si>
  <si>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</si>
  <si>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</si>
  <si>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</si>
  <si>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</si>
  <si>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</si>
  <si>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</si>
  <si>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</si>
  <si>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</si>
  <si>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</si>
  <si>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</si>
  <si>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</si>
  <si>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</si>
  <si>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</si>
  <si>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</si>
  <si>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</si>
  <si>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</si>
  <si>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</si>
  <si>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</si>
  <si>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</si>
  <si>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</si>
  <si>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</si>
  <si>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</si>
  <si>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</si>
  <si>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</si>
  <si>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</si>
  <si>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</si>
  <si>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</si>
  <si>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</si>
  <si>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</si>
  <si>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</si>
  <si>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</si>
  <si>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</si>
  <si>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</si>
  <si>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</si>
  <si>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</si>
  <si>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</si>
  <si>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</si>
  <si>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</si>
  <si>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</si>
  <si>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</si>
  <si>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</si>
  <si>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</si>
  <si>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</si>
  <si>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</si>
  <si>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</si>
  <si>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</si>
  <si>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</si>
  <si>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</si>
  <si>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</si>
  <si>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</si>
  <si>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</si>
  <si>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</si>
  <si>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</si>
  <si>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</si>
  <si>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</si>
  <si>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</si>
  <si>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</si>
  <si>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</si>
  <si>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</si>
  <si>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</si>
  <si>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</si>
  <si>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</si>
  <si>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</si>
  <si>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</si>
  <si>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</si>
  <si>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</si>
  <si>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</si>
  <si>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</si>
  <si>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</si>
  <si>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</si>
  <si>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</si>
  <si>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</si>
  <si>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</si>
  <si>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</si>
  <si>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</si>
  <si>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</si>
  <si>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</si>
  <si>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</si>
  <si>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</si>
  <si>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</si>
  <si>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</si>
  <si>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</si>
  <si>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</si>
  <si>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</si>
  <si>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</si>
  <si>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</si>
  <si>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</si>
  <si>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</si>
  <si>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</si>
  <si>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</si>
  <si>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</si>
  <si>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</si>
  <si>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</si>
  <si>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</si>
  <si>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</si>
  <si>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</si>
  <si>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</si>
  <si>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</si>
  <si>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</si>
  <si>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</si>
  <si>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</si>
  <si>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</si>
  <si>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</si>
  <si>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</si>
  <si>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</si>
  <si>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</si>
  <si>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</si>
  <si>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</si>
  <si>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</si>
  <si>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</si>
  <si>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</si>
  <si>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</si>
  <si>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</si>
  <si>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</si>
  <si>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</si>
  <si>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</si>
  <si>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</si>
  <si>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</si>
  <si>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</si>
  <si>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</si>
  <si>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</si>
  <si>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</si>
  <si>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</si>
  <si>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</si>
  <si>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</si>
  <si>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</si>
  <si>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</si>
  <si>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</si>
  <si>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</si>
  <si>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</si>
  <si>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</si>
  <si>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</si>
  <si>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</si>
  <si>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</si>
  <si>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</si>
  <si>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</si>
  <si>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</si>
  <si>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</si>
  <si>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</si>
  <si>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</si>
  <si>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</si>
  <si>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</si>
  <si>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</si>
  <si>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</si>
  <si>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</si>
  <si>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</si>
  <si>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</si>
  <si>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</si>
  <si>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</si>
  <si>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</si>
  <si>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</si>
  <si>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</si>
  <si>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</si>
  <si>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</si>
  <si>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</si>
  <si>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</si>
  <si>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</si>
  <si>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</si>
  <si>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</si>
  <si>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</si>
  <si>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</si>
  <si>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</si>
  <si>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</si>
  <si>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</si>
  <si>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</si>
  <si>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</si>
  <si>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</si>
  <si>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</si>
  <si>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</si>
  <si>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</si>
  <si>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</si>
  <si>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</si>
  <si>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</si>
  <si>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</si>
  <si>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</si>
  <si>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</si>
  <si>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</si>
  <si>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</si>
  <si>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</si>
  <si>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</si>
  <si>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</si>
  <si>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</si>
  <si>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</si>
  <si>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</si>
  <si>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</si>
  <si>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</si>
  <si>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</si>
  <si>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</si>
  <si>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</si>
  <si>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</si>
  <si>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</si>
  <si>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</si>
  <si>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</si>
  <si>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</si>
  <si>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</si>
  <si>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</si>
  <si>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</si>
  <si>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</si>
  <si>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</si>
  <si>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</si>
  <si>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</si>
  <si>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</si>
  <si>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</si>
  <si>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</si>
  <si>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</si>
  <si>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</si>
  <si>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</si>
  <si>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</si>
  <si>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</si>
  <si>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</si>
  <si>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</si>
  <si>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</si>
  <si>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</si>
  <si>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</si>
  <si>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</si>
  <si>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</si>
  <si>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</si>
  <si>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</si>
  <si>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</si>
  <si>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</si>
  <si>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</si>
  <si>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</si>
  <si>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</si>
  <si>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</si>
  <si>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</si>
  <si>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</si>
  <si>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</si>
  <si>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</si>
  <si>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</si>
  <si>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</si>
  <si>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BBB</t>
  </si>
  <si>
    <t>S&amp;P Issuer Credit Rating</t>
  </si>
  <si>
    <t>A+</t>
  </si>
  <si>
    <t>Median =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</si>
  <si>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</si>
  <si>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</si>
  <si>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</si>
  <si>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</si>
  <si>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</si>
  <si>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</si>
  <si>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</si>
  <si>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B+</t>
  </si>
  <si>
    <t>Market-to-Book</t>
  </si>
  <si>
    <t>Expected Return on Equity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</si>
  <si>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</si>
  <si>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</si>
  <si>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</si>
  <si>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</si>
  <si>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</si>
  <si>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</si>
  <si>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</si>
  <si>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</si>
  <si>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</si>
  <si>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</si>
  <si>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</si>
  <si>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</si>
  <si>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</si>
  <si>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</si>
  <si>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</si>
  <si>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</si>
  <si>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</si>
  <si>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</si>
  <si>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</si>
  <si>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</si>
  <si>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</si>
  <si>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</si>
  <si>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</si>
  <si>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</si>
  <si>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</si>
  <si>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</si>
  <si>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</si>
  <si>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</si>
  <si>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</si>
  <si>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</si>
  <si>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</si>
  <si>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</si>
  <si>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</si>
  <si>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</si>
  <si>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</si>
  <si>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</si>
  <si>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</si>
  <si>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</si>
  <si>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</si>
  <si>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</si>
  <si>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</si>
  <si>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</si>
  <si>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</si>
  <si>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JRW-2</t>
  </si>
  <si>
    <t>Exhibit JRW-4</t>
  </si>
  <si>
    <t>Exhibit JRW-5</t>
  </si>
  <si>
    <t>Exhibit JRW-6</t>
  </si>
  <si>
    <t>Exhibit JRW-7</t>
  </si>
  <si>
    <t>Exhibit JRW-8</t>
  </si>
  <si>
    <t>Approximately 200 CFOs</t>
  </si>
  <si>
    <t>Exhibit JRW-3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</si>
  <si>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</si>
  <si>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</si>
  <si>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</si>
  <si>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</si>
  <si>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</si>
  <si>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</si>
  <si>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</si>
  <si>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</si>
  <si>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</si>
  <si>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</si>
  <si>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</si>
  <si>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</si>
  <si>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Recommended Cost of Capital</t>
  </si>
  <si>
    <t>KPMG</t>
  </si>
  <si>
    <t>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</si>
  <si>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</si>
  <si>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</si>
  <si>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</si>
  <si>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</si>
  <si>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</si>
  <si>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Market Cap ($mil)</t>
  </si>
  <si>
    <t>Market Risk Premium</t>
  </si>
  <si>
    <t>https://www.philadelphiafed.org/research-and-data/real-time-center/survey-of-professional-forecasters/</t>
  </si>
  <si>
    <t>Capitalization</t>
  </si>
  <si>
    <t>Cost</t>
  </si>
  <si>
    <t>Weighted</t>
  </si>
  <si>
    <t xml:space="preserve">    Capital Source</t>
  </si>
  <si>
    <t>Cost Rate</t>
  </si>
  <si>
    <t>Long-Term Debt</t>
  </si>
  <si>
    <t>Common Equity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</si>
  <si>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</si>
  <si>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</si>
  <si>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</si>
  <si>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</si>
  <si>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</si>
  <si>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</si>
  <si>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</si>
  <si>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</si>
  <si>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</si>
  <si>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</si>
  <si>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</si>
  <si>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</si>
  <si>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</si>
  <si>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</si>
  <si>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2013-2020</t>
  </si>
  <si>
    <t>1928-2019</t>
  </si>
  <si>
    <t>Summary of 2010-20 Equity Risk Premium Studies</t>
  </si>
  <si>
    <t>Ratios</t>
  </si>
  <si>
    <t>Capital Structure Ratios and Debt Cost Rate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</si>
  <si>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2020.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</si>
  <si>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2020.</t>
    </r>
  </si>
  <si>
    <t>NJ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</si>
  <si>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1,704 companies - Updated 7-6-20.</t>
    </r>
  </si>
  <si>
    <t>Recommended Rate of Return</t>
  </si>
  <si>
    <t xml:space="preserve">               Est'd. '17-'19 to '23-'25</t>
  </si>
  <si>
    <t>* 'Est'd. '17-'19 to '23-'25' is the estimated growth rate from the base period 2017 to 2019 until the future period 2023 to 2025.</t>
  </si>
  <si>
    <t>Source: https://www.duffandphelps.com/-/media/assets/pdfs/publications/articles/dp-erp-rf-table-2020.pdf?la=en&amp;hash=CEC22C0DD9928B72337F9B7E7536C753B0513063</t>
  </si>
  <si>
    <t>Damodaran -7-20</t>
  </si>
  <si>
    <t>Value Line</t>
  </si>
  <si>
    <t>CAPM</t>
  </si>
  <si>
    <t>Annual Growth Rates - 1961-2019</t>
  </si>
  <si>
    <t>1961-2019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</si>
  <si>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</si>
  <si>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</si>
  <si>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</si>
  <si>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</si>
  <si>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</si>
  <si>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</si>
  <si>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</si>
  <si>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</si>
  <si>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</si>
  <si>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</si>
  <si>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</si>
  <si>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</si>
  <si>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</si>
  <si>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</si>
  <si>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</si>
  <si>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Gas Proxy Group</t>
  </si>
  <si>
    <t>Percent Gas Revenue</t>
  </si>
  <si>
    <t>Percent Elec Revenue</t>
  </si>
  <si>
    <t>Moody's Issuer Credit Rating</t>
  </si>
  <si>
    <t>Atmos Energy Company (NYSE-ATO)</t>
  </si>
  <si>
    <t>NR</t>
  </si>
  <si>
    <t>TX,LA,MS,CO,KS,KY</t>
  </si>
  <si>
    <t>Chesapeake Utilities (NYSE-CPK)</t>
  </si>
  <si>
    <t>DE,MD,FL</t>
  </si>
  <si>
    <t>New Jersey Resources Corp. (NYSE-NJR)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</si>
  <si>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</si>
  <si>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</si>
  <si>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</si>
  <si>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</si>
  <si>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</si>
  <si>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</si>
  <si>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</si>
  <si>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</si>
  <si>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</si>
  <si>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</si>
  <si>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</si>
  <si>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</si>
  <si>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A-/BBB+</t>
  </si>
  <si>
    <t>Data Source:  S&amp;P Capital IQ, 2019 Fiscal Year-end data.</t>
  </si>
  <si>
    <t>Northwest Natural Gas Co. (NYSE-NWN)</t>
  </si>
  <si>
    <t>ONE Gas, Inc. (NYSE-OGS)</t>
  </si>
  <si>
    <t>One Gas, Inc. (NYSE-OGS)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</si>
  <si>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</si>
  <si>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</si>
  <si>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>* - No historical growth rates - OGS was a spinoff of ONEOK in 2014.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</si>
  <si>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</si>
  <si>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na</t>
  </si>
  <si>
    <r>
      <t xml:space="preserve">NWN's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Projected EPS Growth Rate</t>
    </r>
  </si>
  <si>
    <r>
      <t>NWN's</t>
    </r>
    <r>
      <rPr>
        <b/>
        <i/>
        <sz val="12"/>
        <rFont val="Times New Roman"/>
        <family val="1"/>
      </rPr>
      <t xml:space="preserve"> Value Line</t>
    </r>
    <r>
      <rPr>
        <b/>
        <sz val="12"/>
        <rFont val="Times New Roman"/>
        <family val="1"/>
      </rPr>
      <t xml:space="preserve"> Projected EPS Growth Rate</t>
    </r>
  </si>
  <si>
    <t>NWN</t>
  </si>
  <si>
    <t>Earnings  Per Share</t>
  </si>
  <si>
    <t>3 Year Base and Projected Periods</t>
  </si>
  <si>
    <t>2016-18</t>
  </si>
  <si>
    <t>Base and  Projected EPS Figures</t>
  </si>
  <si>
    <t>Base Period to Projected Period Growth Rate</t>
  </si>
  <si>
    <t>Gas Company Average Return on Equity and Market-to-Book Ratios</t>
  </si>
  <si>
    <t>Gas Company Average Dividend Yield</t>
  </si>
  <si>
    <t>Atmos Energy Corporation (NYSE-ATO)</t>
  </si>
  <si>
    <t>Chesapeake Utilities Corporation (NYSE-CPK)</t>
  </si>
  <si>
    <t>NiSource Inc. (NYSE-NI)</t>
  </si>
  <si>
    <t>Southwest Gas Corporation (NYSE-SWX)</t>
  </si>
  <si>
    <t>Constant Growth DCF</t>
  </si>
  <si>
    <t>Median Low</t>
  </si>
  <si>
    <t>Median High</t>
  </si>
  <si>
    <t>30-Day Average</t>
  </si>
  <si>
    <t>90-Day Average</t>
  </si>
  <si>
    <t>180-Day Average</t>
  </si>
  <si>
    <t>Constant Growth Average</t>
  </si>
  <si>
    <t>ECAPM</t>
  </si>
  <si>
    <t>Current 30-day Average Treasury Bond Yield</t>
  </si>
  <si>
    <t>Near-Term Blue Chip Forecast Yield</t>
  </si>
  <si>
    <t>Long-Term Blue Chip Forecast Yield</t>
  </si>
  <si>
    <t>Value Line Beta</t>
  </si>
  <si>
    <t>Bloomberg Beta</t>
  </si>
  <si>
    <t>Treasury Yield Plus Risk Premium</t>
  </si>
  <si>
    <t>Risk Premium Analysis</t>
  </si>
  <si>
    <t>Risk Premium Mean Result</t>
  </si>
  <si>
    <t>Expected Earnings Analysis</t>
  </si>
  <si>
    <t>NA%</t>
  </si>
  <si>
    <t>Atmos Energy Corporation</t>
  </si>
  <si>
    <t>New Jersey Resources Corporation</t>
  </si>
  <si>
    <t>Northwest Natural Gas Company</t>
  </si>
  <si>
    <t>ONE Gas Inc.</t>
  </si>
  <si>
    <t>South Jersey Industries, Inc.</t>
  </si>
  <si>
    <t>Southwest Gas Corporation</t>
  </si>
  <si>
    <t>Spire, Inc.</t>
  </si>
  <si>
    <t>Data Source: Bulkley Schedule  4.</t>
  </si>
  <si>
    <t>2023-25</t>
  </si>
  <si>
    <t>Data Sources:  http://quote.yahoo.com, November, 2020.</t>
  </si>
  <si>
    <t>Data Sources: www.zacks.com, http://quote.yahoo.com, November, 2020.</t>
  </si>
  <si>
    <t>5.5%/4.8%</t>
  </si>
  <si>
    <t>Docket No. UG-200568</t>
  </si>
  <si>
    <t>Panel A - Cascade's Proposed Capital Structure and Debt Cost Rates</t>
  </si>
  <si>
    <t>Expected Earnings Result</t>
  </si>
  <si>
    <t>Cascade Natural Gas Corporation</t>
  </si>
  <si>
    <t>Cascade Natural Gas Corporation Recommended Cost of Capital</t>
  </si>
  <si>
    <t>Cascade Natural Gas Corporation ROE Results</t>
  </si>
  <si>
    <t>SUMMARY OF BULKLEY ROE ANALYSES RESULTS</t>
  </si>
  <si>
    <t xml:space="preserve">Common Equity </t>
  </si>
  <si>
    <t>Preferred Stock</t>
  </si>
  <si>
    <t>Line of Credit (1)</t>
  </si>
  <si>
    <t>Short Term Debt</t>
  </si>
  <si>
    <t>Current Portion Long Term Debt</t>
  </si>
  <si>
    <t>Long Term Debt (1)</t>
  </si>
  <si>
    <t>Total Capital Structure</t>
  </si>
  <si>
    <t>Debt Percentage</t>
  </si>
  <si>
    <t>Equity Percentage</t>
  </si>
  <si>
    <t>Cascade's Historical  Capital Structure</t>
  </si>
  <si>
    <t>Page 2 of 2</t>
  </si>
  <si>
    <t>Debt</t>
  </si>
  <si>
    <t>Panel B - Cascade's Historical Capital Structure - 2018-20</t>
  </si>
  <si>
    <t xml:space="preserve">Panel C - PC's Proposed Capital Structure and Debt Cost Rates </t>
  </si>
  <si>
    <t>Page 1 of 2</t>
  </si>
  <si>
    <t>Data Source:  Cascade Response to PC-31.</t>
  </si>
  <si>
    <t>* Capital Structure Ratios are developed in Exhibit JRW-4.</t>
  </si>
  <si>
    <t>Exhibit JRW-11</t>
  </si>
  <si>
    <t>Calculated using GDP data on Page 1 of Exhibit JRW-11</t>
  </si>
  <si>
    <t>** See pages 5 and 6 of Exhibit JRW-9</t>
  </si>
  <si>
    <t>* See page 3 of Exhibit JRW-9</t>
  </si>
  <si>
    <t>*   Page 2 of Exhibit JRW-8</t>
  </si>
  <si>
    <t xml:space="preserve">     6 of Exhibit JRW-8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</si>
</sst>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0.000000"/>
    <numFmt numFmtId="167" formatCode="0.0000"/>
    <numFmt numFmtId="168" formatCode="#,##0.0"/>
    <numFmt numFmtId="169" formatCode="&quot;$&quot;#,##0.0"/>
    <numFmt numFmtId="170" formatCode="_(&quot;$&quot;* #,##0_);_(&quot;$&quot;* \(#,##0\);_(&quot;$&quot;* &quot;-&quot;??_);_(@_)"/>
    <numFmt numFmtId="171" formatCode="yyyy\-mm\-dd"/>
    <numFmt numFmtId="172" formatCode="_(&quot;$&quot;* #,##0.0_);_(&quot;$&quot;* \(#,##0.0\);_(&quot;$&quot;* &quot;-&quot;??_);_(@_)"/>
    <numFmt numFmtId="173" formatCode="&quot;$&quot;#,##0.00"/>
    <numFmt numFmtId="174" formatCode="#,##0.00\x"/>
    <numFmt numFmtId="175" formatCode="_(#,##0.0%_);_(\(#,##0.0%\)_);_(#,##0.0%_)"/>
    <numFmt numFmtId="176" formatCode="_(* #,##0.0#_);_(* \(#,##0.0#\)_)\ ;_(* 0_)"/>
    <numFmt numFmtId="177" formatCode="_(* #,##0_);_(* \(#,##0\);_(* &quot;-&quot;??_);_(@_)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b/>
      <sz val="11"/>
      <name val="Palatino Linotype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9">
    <xf numFmtId="0" fontId="0" fillId="0" borderId="0"/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6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22" fillId="0" borderId="0"/>
    <xf numFmtId="0" fontId="3" fillId="0" borderId="0"/>
    <xf numFmtId="9" fontId="122" fillId="0" borderId="0" applyFont="0" applyFill="0" applyBorder="0" applyAlignment="0" applyProtection="0"/>
  </cellStyleXfs>
  <cellXfs count="743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5" xfId="574" applyNumberFormat="1" applyFont="1" applyBorder="1"/>
    <xf numFmtId="10" fontId="8" fillId="0" borderId="26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7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8" xfId="484" applyFont="1" applyBorder="1"/>
    <xf numFmtId="0" fontId="6" fillId="0" borderId="19" xfId="484" applyFont="1" applyBorder="1"/>
    <xf numFmtId="0" fontId="8" fillId="0" borderId="25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6" xfId="484" applyFont="1" applyBorder="1"/>
    <xf numFmtId="0" fontId="8" fillId="0" borderId="26" xfId="484" applyFont="1" applyBorder="1" applyAlignment="1">
      <alignment horizontal="center"/>
    </xf>
    <xf numFmtId="10" fontId="8" fillId="0" borderId="26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29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6" fillId="26" borderId="0" xfId="555" applyFont="1" applyFill="1"/>
    <xf numFmtId="165" fontId="6" fillId="0" borderId="31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3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4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5" xfId="554" applyBorder="1"/>
    <xf numFmtId="2" fontId="13" fillId="0" borderId="36" xfId="554" applyNumberFormat="1" applyBorder="1"/>
    <xf numFmtId="0" fontId="13" fillId="0" borderId="36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7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8" xfId="457" applyFont="1" applyBorder="1"/>
    <xf numFmtId="0" fontId="6" fillId="0" borderId="31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5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31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165" fontId="6" fillId="0" borderId="27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7" xfId="574" applyNumberFormat="1" applyFont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6" fillId="26" borderId="32" xfId="0" applyFont="1" applyFill="1" applyBorder="1" applyAlignment="1">
      <alignment horizontal="center"/>
    </xf>
    <xf numFmtId="0" fontId="6" fillId="26" borderId="30" xfId="0" applyFont="1" applyFill="1" applyBorder="1" applyAlignment="1">
      <alignment horizontal="center"/>
    </xf>
    <xf numFmtId="164" fontId="6" fillId="0" borderId="37" xfId="0" applyNumberFormat="1" applyFont="1" applyBorder="1" applyAlignment="1">
      <alignment horizontal="center"/>
    </xf>
    <xf numFmtId="164" fontId="6" fillId="0" borderId="38" xfId="0" applyNumberFormat="1" applyFont="1" applyBorder="1" applyAlignment="1">
      <alignment horizontal="center"/>
    </xf>
    <xf numFmtId="164" fontId="6" fillId="0" borderId="39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7" xfId="574" applyNumberFormat="1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0" fontId="0" fillId="0" borderId="0" xfId="0" applyNumberFormat="1"/>
    <xf numFmtId="0" fontId="6" fillId="0" borderId="0" xfId="555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" fillId="0" borderId="29" xfId="0" applyFont="1" applyBorder="1" applyAlignment="1">
      <alignment vertical="center" wrapText="1"/>
    </xf>
    <xf numFmtId="0" fontId="7" fillId="0" borderId="0" xfId="0" applyFont="1"/>
    <xf numFmtId="0" fontId="8" fillId="0" borderId="29" xfId="0" applyFont="1" applyBorder="1" applyAlignment="1">
      <alignment wrapText="1"/>
    </xf>
    <xf numFmtId="0" fontId="6" fillId="26" borderId="22" xfId="0" applyFont="1" applyFill="1" applyBorder="1"/>
    <xf numFmtId="4" fontId="6" fillId="26" borderId="29" xfId="310" applyNumberFormat="1" applyFont="1" applyFill="1" applyBorder="1" applyAlignment="1">
      <alignment horizontal="center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165" fontId="6" fillId="0" borderId="18" xfId="585" applyNumberFormat="1" applyFont="1" applyBorder="1" applyAlignment="1">
      <alignment horizontal="center"/>
    </xf>
    <xf numFmtId="0" fontId="6" fillId="0" borderId="19" xfId="711" applyFont="1" applyBorder="1"/>
    <xf numFmtId="165" fontId="6" fillId="0" borderId="21" xfId="585" applyNumberFormat="1" applyFont="1" applyBorder="1" applyAlignment="1">
      <alignment horizontal="center"/>
    </xf>
    <xf numFmtId="0" fontId="6" fillId="0" borderId="20" xfId="711" applyFont="1" applyBorder="1"/>
    <xf numFmtId="0" fontId="6" fillId="0" borderId="11" xfId="711" applyFont="1" applyBorder="1"/>
    <xf numFmtId="165" fontId="6" fillId="0" borderId="31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45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41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109" fillId="0" borderId="48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24" fillId="0" borderId="0" xfId="484" applyFont="1" applyAlignment="1">
      <alignment horizontal="centerContinuous"/>
    </xf>
    <xf numFmtId="0" fontId="8" fillId="0" borderId="49" xfId="484" applyFont="1" applyBorder="1"/>
    <xf numFmtId="0" fontId="8" fillId="0" borderId="49" xfId="484" applyFont="1" applyBorder="1" applyAlignment="1">
      <alignment horizontal="center"/>
    </xf>
    <xf numFmtId="10" fontId="8" fillId="0" borderId="49" xfId="484" applyNumberFormat="1" applyFont="1" applyBorder="1" applyAlignment="1">
      <alignment horizontal="center"/>
    </xf>
    <xf numFmtId="10" fontId="8" fillId="0" borderId="49" xfId="574" applyNumberFormat="1" applyFont="1" applyBorder="1" applyAlignment="1">
      <alignment horizontal="center"/>
    </xf>
    <xf numFmtId="10" fontId="8" fillId="0" borderId="52" xfId="574" applyNumberFormat="1" applyFont="1" applyBorder="1"/>
    <xf numFmtId="10" fontId="8" fillId="0" borderId="51" xfId="574" applyNumberFormat="1" applyFont="1" applyBorder="1"/>
    <xf numFmtId="0" fontId="0" fillId="0" borderId="0" xfId="0" applyAlignment="1">
      <alignment horizontal="center"/>
    </xf>
    <xf numFmtId="0" fontId="9" fillId="41" borderId="0" xfId="0" applyFont="1" applyFill="1" applyAlignment="1">
      <alignment horizontal="center"/>
    </xf>
    <xf numFmtId="0" fontId="109" fillId="0" borderId="54" xfId="0" applyFont="1" applyBorder="1" applyAlignment="1">
      <alignment horizontal="center"/>
    </xf>
    <xf numFmtId="0" fontId="6" fillId="0" borderId="16" xfId="555" applyFont="1" applyBorder="1"/>
    <xf numFmtId="170" fontId="5" fillId="0" borderId="0" xfId="719" applyNumberFormat="1" applyFont="1"/>
    <xf numFmtId="170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38" xfId="0" applyFont="1" applyBorder="1"/>
    <xf numFmtId="2" fontId="109" fillId="0" borderId="39" xfId="0" applyNumberFormat="1" applyFont="1" applyBorder="1" applyAlignment="1">
      <alignment horizontal="center"/>
    </xf>
    <xf numFmtId="0" fontId="109" fillId="0" borderId="43" xfId="0" applyFont="1" applyBorder="1"/>
    <xf numFmtId="2" fontId="109" fillId="0" borderId="44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0" fontId="10" fillId="0" borderId="18" xfId="711" applyFont="1" applyBorder="1"/>
    <xf numFmtId="10" fontId="6" fillId="0" borderId="38" xfId="574" applyNumberFormat="1" applyFont="1" applyBorder="1" applyAlignment="1">
      <alignment horizontal="center"/>
    </xf>
    <xf numFmtId="171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6" fillId="41" borderId="30" xfId="0" applyFont="1" applyFill="1" applyBorder="1" applyAlignment="1">
      <alignment horizontal="center" wrapText="1"/>
    </xf>
    <xf numFmtId="168" fontId="6" fillId="41" borderId="30" xfId="0" applyNumberFormat="1" applyFont="1" applyFill="1" applyBorder="1" applyAlignment="1">
      <alignment horizontal="center" wrapText="1"/>
    </xf>
    <xf numFmtId="168" fontId="6" fillId="41" borderId="33" xfId="0" applyNumberFormat="1" applyFont="1" applyFill="1" applyBorder="1" applyAlignment="1">
      <alignment horizontal="center" wrapText="1"/>
    </xf>
    <xf numFmtId="168" fontId="6" fillId="41" borderId="42" xfId="310" applyNumberFormat="1" applyFont="1" applyFill="1" applyBorder="1" applyAlignment="1">
      <alignment horizontal="center"/>
    </xf>
    <xf numFmtId="3" fontId="6" fillId="41" borderId="42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2" fontId="7" fillId="41" borderId="0" xfId="0" applyNumberFormat="1" applyFont="1" applyFill="1" applyAlignment="1">
      <alignment horizontal="centerContinuous"/>
    </xf>
    <xf numFmtId="2" fontId="109" fillId="41" borderId="50" xfId="0" applyNumberFormat="1" applyFont="1" applyFill="1" applyBorder="1" applyAlignment="1">
      <alignment horizontal="center"/>
    </xf>
    <xf numFmtId="0" fontId="9" fillId="26" borderId="0" xfId="484" applyFont="1" applyFill="1" applyAlignment="1">
      <alignment horizontal="left"/>
    </xf>
    <xf numFmtId="0" fontId="6" fillId="0" borderId="0" xfId="0" applyFont="1" applyAlignment="1">
      <alignment horizontal="left" vertical="center" indent="15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0" fontId="6" fillId="0" borderId="27" xfId="555" applyFont="1" applyBorder="1" applyAlignment="1">
      <alignment horizontal="center"/>
    </xf>
    <xf numFmtId="10" fontId="6" fillId="0" borderId="27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5" xfId="555" applyFont="1" applyBorder="1" applyAlignment="1">
      <alignment horizontal="center"/>
    </xf>
    <xf numFmtId="10" fontId="6" fillId="0" borderId="25" xfId="574" applyNumberFormat="1" applyFont="1" applyBorder="1" applyAlignment="1">
      <alignment horizontal="center"/>
    </xf>
    <xf numFmtId="0" fontId="6" fillId="0" borderId="21" xfId="555" applyFont="1" applyBorder="1" applyAlignment="1">
      <alignment horizontal="center"/>
    </xf>
    <xf numFmtId="0" fontId="6" fillId="0" borderId="57" xfId="0" applyFont="1" applyBorder="1"/>
    <xf numFmtId="0" fontId="6" fillId="0" borderId="56" xfId="0" applyFont="1" applyBorder="1"/>
    <xf numFmtId="10" fontId="6" fillId="0" borderId="42" xfId="574" applyNumberFormat="1" applyFont="1" applyBorder="1" applyAlignment="1">
      <alignment horizontal="center"/>
    </xf>
    <xf numFmtId="10" fontId="6" fillId="0" borderId="46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0" fontId="6" fillId="0" borderId="0" xfId="484" applyFont="1" applyBorder="1"/>
    <xf numFmtId="14" fontId="6" fillId="0" borderId="0" xfId="484" applyNumberFormat="1" applyFont="1" applyFill="1" applyBorder="1"/>
    <xf numFmtId="14" fontId="6" fillId="0" borderId="0" xfId="484" applyNumberFormat="1" applyFont="1" applyBorder="1"/>
    <xf numFmtId="14" fontId="6" fillId="0" borderId="0" xfId="484" applyNumberFormat="1" applyFont="1" applyBorder="1" applyAlignment="1">
      <alignment horizontal="center"/>
    </xf>
    <xf numFmtId="172" fontId="6" fillId="0" borderId="0" xfId="344" applyNumberFormat="1" applyFont="1" applyBorder="1"/>
    <xf numFmtId="172" fontId="120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Fill="1" applyAlignment="1">
      <alignment horizontal="centerContinuous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10" fontId="6" fillId="0" borderId="28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2" xfId="0" applyFont="1" applyFill="1" applyBorder="1" applyAlignment="1">
      <alignment horizontal="center" wrapText="1"/>
    </xf>
    <xf numFmtId="168" fontId="6" fillId="26" borderId="30" xfId="0" applyNumberFormat="1" applyFont="1" applyFill="1" applyBorder="1" applyAlignment="1">
      <alignment horizontal="center" wrapText="1"/>
    </xf>
    <xf numFmtId="0" fontId="6" fillId="0" borderId="30" xfId="0" applyFont="1" applyBorder="1" applyAlignment="1">
      <alignment horizontal="center" wrapText="1"/>
    </xf>
    <xf numFmtId="0" fontId="6" fillId="26" borderId="30" xfId="0" applyFont="1" applyFill="1" applyBorder="1" applyAlignment="1">
      <alignment horizontal="center" wrapText="1"/>
    </xf>
    <xf numFmtId="0" fontId="6" fillId="26" borderId="40" xfId="0" applyFont="1" applyFill="1" applyBorder="1"/>
    <xf numFmtId="9" fontId="6" fillId="26" borderId="43" xfId="574" applyFont="1" applyFill="1" applyBorder="1" applyAlignment="1">
      <alignment horizontal="center"/>
    </xf>
    <xf numFmtId="165" fontId="6" fillId="26" borderId="43" xfId="574" applyNumberFormat="1" applyFont="1" applyFill="1" applyBorder="1" applyAlignment="1">
      <alignment horizontal="center"/>
    </xf>
    <xf numFmtId="0" fontId="109" fillId="0" borderId="59" xfId="0" applyFont="1" applyBorder="1"/>
    <xf numFmtId="2" fontId="109" fillId="0" borderId="59" xfId="0" applyNumberFormat="1" applyFont="1" applyBorder="1" applyAlignment="1">
      <alignment horizontal="center"/>
    </xf>
    <xf numFmtId="0" fontId="109" fillId="0" borderId="39" xfId="0" applyFont="1" applyBorder="1" applyAlignment="1">
      <alignment horizontal="center"/>
    </xf>
    <xf numFmtId="0" fontId="109" fillId="0" borderId="37" xfId="0" applyFont="1" applyBorder="1"/>
    <xf numFmtId="0" fontId="109" fillId="0" borderId="53" xfId="0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0" xfId="0" applyFont="1" applyBorder="1"/>
    <xf numFmtId="0" fontId="109" fillId="0" borderId="60" xfId="0" applyFont="1" applyBorder="1" applyAlignment="1">
      <alignment horizontal="center"/>
    </xf>
    <xf numFmtId="2" fontId="109" fillId="0" borderId="60" xfId="0" applyNumberFormat="1" applyFont="1" applyBorder="1" applyAlignment="1">
      <alignment horizontal="center"/>
    </xf>
    <xf numFmtId="0" fontId="109" fillId="0" borderId="61" xfId="0" applyFont="1" applyBorder="1" applyAlignment="1">
      <alignment horizontal="center"/>
    </xf>
    <xf numFmtId="10" fontId="6" fillId="0" borderId="0" xfId="574" applyNumberFormat="1" applyFont="1" applyFill="1" applyBorder="1" applyAlignment="1">
      <alignment horizontal="center"/>
    </xf>
    <xf numFmtId="0" fontId="8" fillId="0" borderId="28" xfId="484" applyFont="1" applyBorder="1"/>
    <xf numFmtId="0" fontId="6" fillId="26" borderId="65" xfId="0" applyFont="1" applyFill="1" applyBorder="1"/>
    <xf numFmtId="169" fontId="109" fillId="0" borderId="62" xfId="310" applyNumberFormat="1" applyFont="1" applyBorder="1" applyAlignment="1">
      <alignment horizontal="right"/>
    </xf>
    <xf numFmtId="0" fontId="6" fillId="0" borderId="62" xfId="484" applyFont="1" applyBorder="1" applyAlignment="1">
      <alignment horizontal="center" wrapText="1"/>
    </xf>
    <xf numFmtId="0" fontId="109" fillId="0" borderId="66" xfId="0" applyFont="1" applyBorder="1"/>
    <xf numFmtId="0" fontId="6" fillId="0" borderId="65" xfId="0" applyFont="1" applyBorder="1"/>
    <xf numFmtId="169" fontId="81" fillId="0" borderId="0" xfId="0" applyNumberFormat="1" applyFont="1" applyAlignment="1">
      <alignment horizontal="right" vertical="top" wrapText="1"/>
    </xf>
    <xf numFmtId="0" fontId="109" fillId="0" borderId="32" xfId="0" applyFont="1" applyBorder="1" applyAlignment="1">
      <alignment horizontal="center"/>
    </xf>
    <xf numFmtId="0" fontId="109" fillId="0" borderId="30" xfId="0" applyFont="1" applyBorder="1"/>
    <xf numFmtId="2" fontId="109" fillId="0" borderId="30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0" fontId="109" fillId="0" borderId="69" xfId="0" applyFont="1" applyBorder="1"/>
    <xf numFmtId="2" fontId="109" fillId="0" borderId="69" xfId="0" applyNumberFormat="1" applyFont="1" applyBorder="1" applyAlignment="1">
      <alignment horizontal="center"/>
    </xf>
    <xf numFmtId="0" fontId="109" fillId="0" borderId="67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09" fillId="0" borderId="70" xfId="0" applyFont="1" applyBorder="1" applyAlignment="1">
      <alignment horizontal="center"/>
    </xf>
    <xf numFmtId="0" fontId="0" fillId="0" borderId="69" xfId="0" applyBorder="1"/>
    <xf numFmtId="0" fontId="0" fillId="0" borderId="67" xfId="0" applyBorder="1" applyAlignment="1">
      <alignment horizontal="center"/>
    </xf>
    <xf numFmtId="0" fontId="109" fillId="0" borderId="58" xfId="0" applyFont="1" applyBorder="1" applyAlignment="1">
      <alignment horizontal="center"/>
    </xf>
    <xf numFmtId="0" fontId="109" fillId="0" borderId="58" xfId="0" applyFont="1" applyBorder="1"/>
    <xf numFmtId="0" fontId="11" fillId="0" borderId="0" xfId="555" applyFont="1" applyAlignment="1">
      <alignment horizontal="centerContinuous"/>
    </xf>
    <xf numFmtId="0" fontId="9" fillId="0" borderId="0" xfId="555" applyFont="1"/>
    <xf numFmtId="9" fontId="6" fillId="0" borderId="0" xfId="574" applyFont="1" applyAlignment="1">
      <alignment horizontal="center"/>
    </xf>
    <xf numFmtId="0" fontId="6" fillId="41" borderId="32" xfId="0" applyFont="1" applyFill="1" applyBorder="1" applyAlignment="1">
      <alignment horizontal="center" wrapText="1"/>
    </xf>
    <xf numFmtId="0" fontId="109" fillId="41" borderId="62" xfId="0" applyFont="1" applyFill="1" applyBorder="1" applyAlignment="1">
      <alignment horizontal="center"/>
    </xf>
    <xf numFmtId="0" fontId="109" fillId="41" borderId="64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3" fillId="0" borderId="0" xfId="484" applyNumberFormat="1" applyAlignment="1">
      <alignment horizontal="centerContinuous"/>
    </xf>
    <xf numFmtId="2" fontId="109" fillId="41" borderId="68" xfId="0" applyNumberFormat="1" applyFont="1" applyFill="1" applyBorder="1" applyAlignment="1">
      <alignment horizontal="center"/>
    </xf>
    <xf numFmtId="0" fontId="109" fillId="0" borderId="71" xfId="0" applyFont="1" applyBorder="1"/>
    <xf numFmtId="2" fontId="109" fillId="0" borderId="72" xfId="0" applyNumberFormat="1" applyFont="1" applyBorder="1" applyAlignment="1">
      <alignment horizontal="center"/>
    </xf>
    <xf numFmtId="0" fontId="6" fillId="0" borderId="32" xfId="711" applyFont="1" applyBorder="1" applyAlignment="1">
      <alignment horizontal="center"/>
    </xf>
    <xf numFmtId="0" fontId="6" fillId="0" borderId="30" xfId="711" applyFont="1" applyBorder="1" applyAlignment="1">
      <alignment horizontal="center"/>
    </xf>
    <xf numFmtId="0" fontId="6" fillId="0" borderId="33" xfId="711" applyFont="1" applyBorder="1" applyAlignment="1">
      <alignment horizontal="center"/>
    </xf>
    <xf numFmtId="0" fontId="111" fillId="0" borderId="63" xfId="490" applyFont="1" applyBorder="1" applyAlignment="1">
      <alignment horizontal="center"/>
    </xf>
    <xf numFmtId="2" fontId="109" fillId="0" borderId="62" xfId="0" applyNumberFormat="1" applyFont="1" applyBorder="1" applyAlignment="1">
      <alignment horizontal="center"/>
    </xf>
    <xf numFmtId="0" fontId="109" fillId="0" borderId="62" xfId="0" applyFont="1" applyBorder="1" applyAlignment="1">
      <alignment horizontal="center" vertical="center"/>
    </xf>
    <xf numFmtId="2" fontId="109" fillId="0" borderId="62" xfId="0" applyNumberFormat="1" applyFont="1" applyBorder="1" applyAlignment="1">
      <alignment horizontal="center" vertical="center"/>
    </xf>
    <xf numFmtId="2" fontId="109" fillId="0" borderId="64" xfId="0" applyNumberFormat="1" applyFont="1" applyBorder="1" applyAlignment="1">
      <alignment horizontal="center" vertical="center"/>
    </xf>
    <xf numFmtId="0" fontId="111" fillId="0" borderId="73" xfId="490" applyFont="1" applyBorder="1" applyAlignment="1">
      <alignment horizontal="center"/>
    </xf>
    <xf numFmtId="2" fontId="109" fillId="0" borderId="71" xfId="0" applyNumberFormat="1" applyFont="1" applyBorder="1" applyAlignment="1">
      <alignment horizontal="center"/>
    </xf>
    <xf numFmtId="0" fontId="109" fillId="0" borderId="71" xfId="0" applyFont="1" applyBorder="1" applyAlignment="1">
      <alignment horizontal="center" vertical="center"/>
    </xf>
    <xf numFmtId="2" fontId="109" fillId="0" borderId="71" xfId="0" applyNumberFormat="1" applyFont="1" applyBorder="1" applyAlignment="1">
      <alignment horizontal="center" vertical="center"/>
    </xf>
    <xf numFmtId="2" fontId="109" fillId="0" borderId="72" xfId="0" applyNumberFormat="1" applyFont="1" applyBorder="1" applyAlignment="1">
      <alignment horizontal="center" vertical="center"/>
    </xf>
    <xf numFmtId="0" fontId="109" fillId="0" borderId="72" xfId="0" applyFont="1" applyBorder="1" applyAlignment="1">
      <alignment horizontal="center" vertical="center"/>
    </xf>
    <xf numFmtId="0" fontId="10" fillId="0" borderId="74" xfId="711" applyFont="1" applyBorder="1"/>
    <xf numFmtId="0" fontId="6" fillId="0" borderId="58" xfId="460" applyFont="1" applyBorder="1" applyAlignment="1">
      <alignment horizontal="center"/>
    </xf>
    <xf numFmtId="2" fontId="6" fillId="0" borderId="59" xfId="460" applyNumberFormat="1" applyFont="1" applyBorder="1" applyAlignment="1">
      <alignment horizontal="center"/>
    </xf>
    <xf numFmtId="2" fontId="6" fillId="0" borderId="60" xfId="460" applyNumberFormat="1" applyFont="1" applyBorder="1" applyAlignment="1">
      <alignment horizontal="center"/>
    </xf>
    <xf numFmtId="2" fontId="6" fillId="0" borderId="74" xfId="711" applyNumberFormat="1" applyFont="1" applyBorder="1"/>
    <xf numFmtId="176" fontId="81" fillId="0" borderId="0" xfId="0" applyNumberFormat="1" applyFont="1" applyAlignment="1">
      <alignment horizontal="right" vertical="top" wrapText="1"/>
    </xf>
    <xf numFmtId="176" fontId="121" fillId="0" borderId="0" xfId="0" applyNumberFormat="1" applyFont="1" applyAlignment="1">
      <alignment horizontal="right" vertical="top" wrapText="1"/>
    </xf>
    <xf numFmtId="0" fontId="6" fillId="0" borderId="63" xfId="71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58" xfId="711" applyFont="1" applyBorder="1" applyAlignment="1">
      <alignment horizontal="center"/>
    </xf>
    <xf numFmtId="0" fontId="9" fillId="0" borderId="0" xfId="711" applyFont="1" applyAlignment="1">
      <alignment horizontal="left"/>
    </xf>
    <xf numFmtId="0" fontId="6" fillId="0" borderId="63" xfId="711" applyFont="1" applyBorder="1"/>
    <xf numFmtId="0" fontId="6" fillId="0" borderId="62" xfId="711" applyFont="1" applyBorder="1"/>
    <xf numFmtId="10" fontId="6" fillId="0" borderId="64" xfId="585" applyNumberFormat="1" applyFont="1" applyBorder="1" applyAlignment="1">
      <alignment horizontal="center"/>
    </xf>
    <xf numFmtId="0" fontId="6" fillId="0" borderId="73" xfId="711" applyFont="1" applyBorder="1"/>
    <xf numFmtId="0" fontId="6" fillId="0" borderId="71" xfId="711" applyFont="1" applyBorder="1"/>
    <xf numFmtId="10" fontId="6" fillId="0" borderId="72" xfId="585" applyNumberFormat="1" applyFont="1" applyBorder="1" applyAlignment="1">
      <alignment horizontal="center"/>
    </xf>
    <xf numFmtId="0" fontId="6" fillId="0" borderId="58" xfId="711" applyFont="1" applyBorder="1"/>
    <xf numFmtId="0" fontId="6" fillId="0" borderId="59" xfId="711" applyFont="1" applyBorder="1"/>
    <xf numFmtId="10" fontId="6" fillId="0" borderId="60" xfId="585" applyNumberFormat="1" applyFont="1" applyBorder="1" applyAlignment="1">
      <alignment horizontal="center"/>
    </xf>
    <xf numFmtId="0" fontId="9" fillId="0" borderId="0" xfId="429" applyFont="1" applyAlignment="1" applyProtection="1">
      <alignment horizontal="left" vertical="center"/>
    </xf>
    <xf numFmtId="0" fontId="9" fillId="0" borderId="0" xfId="429" applyFont="1" applyAlignment="1" applyProtection="1"/>
    <xf numFmtId="0" fontId="81" fillId="41" borderId="80" xfId="0" applyFont="1" applyFill="1" applyBorder="1" applyAlignment="1">
      <alignment horizontal="left"/>
    </xf>
    <xf numFmtId="0" fontId="109" fillId="0" borderId="80" xfId="0" applyFont="1" applyBorder="1" applyAlignment="1">
      <alignment horizontal="left"/>
    </xf>
    <xf numFmtId="0" fontId="81" fillId="41" borderId="81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4" fontId="6" fillId="26" borderId="82" xfId="310" applyNumberFormat="1" applyFont="1" applyFill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165" fontId="6" fillId="0" borderId="84" xfId="0" applyNumberFormat="1" applyFont="1" applyBorder="1" applyAlignment="1">
      <alignment horizontal="center"/>
    </xf>
    <xf numFmtId="165" fontId="6" fillId="0" borderId="85" xfId="0" applyNumberFormat="1" applyFont="1" applyBorder="1" applyAlignment="1">
      <alignment horizontal="center"/>
    </xf>
    <xf numFmtId="169" fontId="109" fillId="0" borderId="86" xfId="310" applyNumberFormat="1" applyFont="1" applyBorder="1" applyAlignment="1">
      <alignment horizontal="right"/>
    </xf>
    <xf numFmtId="0" fontId="6" fillId="0" borderId="86" xfId="484" applyFont="1" applyBorder="1" applyAlignment="1">
      <alignment horizontal="center"/>
    </xf>
    <xf numFmtId="168" fontId="6" fillId="26" borderId="30" xfId="0" applyNumberFormat="1" applyFont="1" applyFill="1" applyBorder="1" applyAlignment="1">
      <alignment horizontal="right" wrapText="1"/>
    </xf>
    <xf numFmtId="0" fontId="81" fillId="0" borderId="63" xfId="0" applyFont="1" applyBorder="1" applyAlignment="1">
      <alignment horizontal="left"/>
    </xf>
    <xf numFmtId="169" fontId="6" fillId="0" borderId="62" xfId="344" applyNumberFormat="1" applyFont="1" applyBorder="1" applyAlignment="1">
      <alignment vertical="center"/>
    </xf>
    <xf numFmtId="9" fontId="6" fillId="0" borderId="62" xfId="574" applyFont="1" applyBorder="1" applyAlignment="1">
      <alignment horizontal="center"/>
    </xf>
    <xf numFmtId="173" fontId="6" fillId="0" borderId="62" xfId="344" applyNumberFormat="1" applyFont="1" applyBorder="1" applyAlignment="1">
      <alignment horizontal="right"/>
    </xf>
    <xf numFmtId="0" fontId="109" fillId="0" borderId="62" xfId="0" applyFont="1" applyBorder="1" applyAlignment="1">
      <alignment horizontal="center"/>
    </xf>
    <xf numFmtId="174" fontId="81" fillId="0" borderId="62" xfId="0" applyNumberFormat="1" applyFont="1" applyBorder="1" applyAlignment="1">
      <alignment horizontal="center" vertical="top" wrapText="1"/>
    </xf>
    <xf numFmtId="175" fontId="81" fillId="0" borderId="62" xfId="0" applyNumberFormat="1" applyFont="1" applyBorder="1" applyAlignment="1">
      <alignment horizontal="center" vertical="top" wrapText="1"/>
    </xf>
    <xf numFmtId="2" fontId="6" fillId="0" borderId="64" xfId="0" applyNumberFormat="1" applyFont="1" applyBorder="1" applyAlignment="1">
      <alignment horizontal="center"/>
    </xf>
    <xf numFmtId="0" fontId="81" fillId="0" borderId="88" xfId="0" applyFont="1" applyBorder="1" applyAlignment="1">
      <alignment horizontal="left"/>
    </xf>
    <xf numFmtId="169" fontId="6" fillId="0" borderId="86" xfId="344" applyNumberFormat="1" applyFont="1" applyBorder="1" applyAlignment="1">
      <alignment vertical="center"/>
    </xf>
    <xf numFmtId="9" fontId="6" fillId="0" borderId="86" xfId="574" applyFont="1" applyBorder="1" applyAlignment="1">
      <alignment horizontal="center"/>
    </xf>
    <xf numFmtId="173" fontId="6" fillId="0" borderId="86" xfId="344" applyNumberFormat="1" applyFont="1" applyBorder="1" applyAlignment="1">
      <alignment horizontal="right"/>
    </xf>
    <xf numFmtId="0" fontId="109" fillId="0" borderId="86" xfId="0" applyFont="1" applyBorder="1" applyAlignment="1">
      <alignment horizontal="center"/>
    </xf>
    <xf numFmtId="174" fontId="81" fillId="0" borderId="86" xfId="0" applyNumberFormat="1" applyFont="1" applyBorder="1" applyAlignment="1">
      <alignment horizontal="center" vertical="top" wrapText="1"/>
    </xf>
    <xf numFmtId="0" fontId="6" fillId="0" borderId="86" xfId="484" applyFont="1" applyBorder="1" applyAlignment="1">
      <alignment horizontal="center" wrapText="1"/>
    </xf>
    <xf numFmtId="175" fontId="81" fillId="0" borderId="86" xfId="0" applyNumberFormat="1" applyFont="1" applyBorder="1" applyAlignment="1">
      <alignment horizontal="center" vertical="top" wrapText="1"/>
    </xf>
    <xf numFmtId="2" fontId="6" fillId="0" borderId="87" xfId="0" applyNumberFormat="1" applyFont="1" applyBorder="1" applyAlignment="1">
      <alignment horizontal="center"/>
    </xf>
    <xf numFmtId="169" fontId="109" fillId="0" borderId="86" xfId="310" applyNumberFormat="1" applyFont="1" applyBorder="1" applyAlignment="1"/>
    <xf numFmtId="0" fontId="6" fillId="0" borderId="88" xfId="0" applyFont="1" applyBorder="1"/>
    <xf numFmtId="0" fontId="6" fillId="0" borderId="88" xfId="0" applyFont="1" applyBorder="1" applyAlignment="1">
      <alignment horizontal="left"/>
    </xf>
    <xf numFmtId="0" fontId="6" fillId="0" borderId="86" xfId="0" applyFont="1" applyBorder="1" applyAlignment="1">
      <alignment horizontal="center"/>
    </xf>
    <xf numFmtId="173" fontId="81" fillId="0" borderId="0" xfId="344" applyNumberFormat="1" applyFont="1" applyAlignment="1">
      <alignment horizontal="right" vertical="top" wrapText="1"/>
    </xf>
    <xf numFmtId="173" fontId="81" fillId="0" borderId="89" xfId="0" applyNumberFormat="1" applyFont="1" applyBorder="1" applyAlignment="1">
      <alignment horizontal="right" vertical="top" wrapText="1"/>
    </xf>
    <xf numFmtId="0" fontId="109" fillId="0" borderId="78" xfId="0" applyFont="1" applyBorder="1" applyAlignment="1">
      <alignment horizontal="center"/>
    </xf>
    <xf numFmtId="40" fontId="6" fillId="0" borderId="78" xfId="0" applyNumberFormat="1" applyFont="1" applyBorder="1" applyAlignment="1">
      <alignment horizontal="center"/>
    </xf>
    <xf numFmtId="0" fontId="81" fillId="0" borderId="78" xfId="484" applyFont="1" applyBorder="1" applyAlignment="1">
      <alignment horizontal="center"/>
    </xf>
    <xf numFmtId="165" fontId="6" fillId="0" borderId="78" xfId="574" applyNumberFormat="1" applyFont="1" applyBorder="1" applyAlignment="1">
      <alignment horizontal="center"/>
    </xf>
    <xf numFmtId="165" fontId="6" fillId="0" borderId="78" xfId="0" applyNumberFormat="1" applyFont="1" applyBorder="1" applyAlignment="1">
      <alignment horizontal="center"/>
    </xf>
    <xf numFmtId="2" fontId="6" fillId="0" borderId="79" xfId="0" applyNumberFormat="1" applyFont="1" applyBorder="1" applyAlignment="1">
      <alignment horizontal="center"/>
    </xf>
    <xf numFmtId="0" fontId="81" fillId="0" borderId="83" xfId="0" applyFont="1" applyBorder="1" applyAlignment="1">
      <alignment horizontal="left"/>
    </xf>
    <xf numFmtId="169" fontId="6" fillId="0" borderId="84" xfId="344" applyNumberFormat="1" applyFont="1" applyBorder="1" applyAlignment="1">
      <alignment vertical="center"/>
    </xf>
    <xf numFmtId="9" fontId="6" fillId="0" borderId="84" xfId="574" applyFont="1" applyBorder="1" applyAlignment="1">
      <alignment horizontal="center"/>
    </xf>
    <xf numFmtId="173" fontId="6" fillId="0" borderId="84" xfId="344" applyNumberFormat="1" applyFont="1" applyBorder="1" applyAlignment="1">
      <alignment horizontal="right"/>
    </xf>
    <xf numFmtId="169" fontId="109" fillId="0" borderId="84" xfId="310" applyNumberFormat="1" applyFont="1" applyBorder="1" applyAlignment="1">
      <alignment horizontal="right"/>
    </xf>
    <xf numFmtId="0" fontId="109" fillId="0" borderId="84" xfId="0" applyFont="1" applyBorder="1" applyAlignment="1">
      <alignment horizontal="center"/>
    </xf>
    <xf numFmtId="174" fontId="81" fillId="0" borderId="84" xfId="0" applyNumberFormat="1" applyFont="1" applyBorder="1" applyAlignment="1">
      <alignment horizontal="center" vertical="top" wrapText="1"/>
    </xf>
    <xf numFmtId="0" fontId="81" fillId="0" borderId="84" xfId="484" applyFont="1" applyBorder="1" applyAlignment="1">
      <alignment horizontal="center"/>
    </xf>
    <xf numFmtId="175" fontId="81" fillId="0" borderId="84" xfId="0" applyNumberFormat="1" applyFont="1" applyBorder="1" applyAlignment="1">
      <alignment horizontal="center" vertical="top" wrapText="1"/>
    </xf>
    <xf numFmtId="2" fontId="6" fillId="0" borderId="85" xfId="0" applyNumberFormat="1" applyFont="1" applyBorder="1" applyAlignment="1">
      <alignment horizontal="center"/>
    </xf>
    <xf numFmtId="169" fontId="6" fillId="26" borderId="43" xfId="344" applyNumberFormat="1" applyFont="1" applyFill="1" applyBorder="1" applyAlignment="1">
      <alignment horizontal="right"/>
    </xf>
    <xf numFmtId="0" fontId="109" fillId="0" borderId="43" xfId="0" applyFont="1" applyBorder="1" applyAlignment="1">
      <alignment horizontal="center"/>
    </xf>
    <xf numFmtId="2" fontId="6" fillId="0" borderId="43" xfId="0" applyNumberFormat="1" applyFont="1" applyBorder="1" applyAlignment="1">
      <alignment horizontal="center"/>
    </xf>
    <xf numFmtId="0" fontId="6" fillId="0" borderId="43" xfId="0" applyFont="1" applyBorder="1"/>
    <xf numFmtId="2" fontId="6" fillId="0" borderId="44" xfId="0" applyNumberFormat="1" applyFont="1" applyBorder="1" applyAlignment="1">
      <alignment horizontal="center"/>
    </xf>
    <xf numFmtId="0" fontId="6" fillId="26" borderId="83" xfId="0" applyFont="1" applyFill="1" applyBorder="1"/>
    <xf numFmtId="169" fontId="6" fillId="26" borderId="84" xfId="344" applyNumberFormat="1" applyFont="1" applyFill="1" applyBorder="1" applyAlignment="1">
      <alignment horizontal="right"/>
    </xf>
    <xf numFmtId="9" fontId="6" fillId="26" borderId="84" xfId="574" applyFont="1" applyFill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6" fillId="0" borderId="84" xfId="0" applyFont="1" applyBorder="1"/>
    <xf numFmtId="165" fontId="6" fillId="26" borderId="84" xfId="574" applyNumberFormat="1" applyFont="1" applyFill="1" applyBorder="1" applyAlignment="1">
      <alignment horizontal="center"/>
    </xf>
    <xf numFmtId="0" fontId="109" fillId="41" borderId="86" xfId="0" applyFont="1" applyFill="1" applyBorder="1" applyAlignment="1">
      <alignment horizontal="center"/>
    </xf>
    <xf numFmtId="0" fontId="109" fillId="41" borderId="79" xfId="0" applyFont="1" applyFill="1" applyBorder="1" applyAlignment="1">
      <alignment horizontal="center"/>
    </xf>
    <xf numFmtId="0" fontId="81" fillId="0" borderId="80" xfId="0" applyFont="1" applyBorder="1" applyAlignment="1">
      <alignment horizontal="left"/>
    </xf>
    <xf numFmtId="0" fontId="81" fillId="0" borderId="65" xfId="0" applyFont="1" applyBorder="1" applyAlignment="1">
      <alignment horizontal="left"/>
    </xf>
    <xf numFmtId="2" fontId="109" fillId="41" borderId="63" xfId="0" applyNumberFormat="1" applyFont="1" applyFill="1" applyBorder="1" applyAlignment="1">
      <alignment horizontal="center"/>
    </xf>
    <xf numFmtId="0" fontId="81" fillId="0" borderId="40" xfId="0" applyFont="1" applyBorder="1" applyAlignment="1">
      <alignment horizontal="left"/>
    </xf>
    <xf numFmtId="2" fontId="109" fillId="41" borderId="40" xfId="0" applyNumberFormat="1" applyFont="1" applyFill="1" applyBorder="1" applyAlignment="1">
      <alignment horizontal="center"/>
    </xf>
    <xf numFmtId="0" fontId="109" fillId="41" borderId="43" xfId="0" applyFont="1" applyFill="1" applyBorder="1" applyAlignment="1">
      <alignment horizontal="center"/>
    </xf>
    <xf numFmtId="0" fontId="109" fillId="41" borderId="44" xfId="0" applyFont="1" applyFill="1" applyBorder="1" applyAlignment="1">
      <alignment horizontal="center"/>
    </xf>
    <xf numFmtId="2" fontId="109" fillId="41" borderId="77" xfId="0" applyNumberFormat="1" applyFont="1" applyFill="1" applyBorder="1" applyAlignment="1">
      <alignment horizontal="center"/>
    </xf>
    <xf numFmtId="0" fontId="6" fillId="0" borderId="77" xfId="0" applyFont="1" applyBorder="1"/>
    <xf numFmtId="0" fontId="6" fillId="41" borderId="80" xfId="0" applyFont="1" applyFill="1" applyBorder="1" applyAlignment="1">
      <alignment horizontal="left"/>
    </xf>
    <xf numFmtId="2" fontId="109" fillId="41" borderId="83" xfId="0" applyNumberFormat="1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109" fillId="41" borderId="85" xfId="0" applyFont="1" applyFill="1" applyBorder="1" applyAlignment="1">
      <alignment horizontal="center"/>
    </xf>
    <xf numFmtId="0" fontId="6" fillId="41" borderId="29" xfId="0" applyFont="1" applyFill="1" applyBorder="1"/>
    <xf numFmtId="4" fontId="6" fillId="41" borderId="75" xfId="310" applyNumberFormat="1" applyFont="1" applyFill="1" applyBorder="1" applyAlignment="1">
      <alignment horizontal="center"/>
    </xf>
    <xf numFmtId="164" fontId="6" fillId="41" borderId="42" xfId="0" applyNumberFormat="1" applyFont="1" applyFill="1" applyBorder="1" applyAlignment="1">
      <alignment horizontal="center"/>
    </xf>
    <xf numFmtId="0" fontId="6" fillId="41" borderId="27" xfId="0" applyFont="1" applyFill="1" applyBorder="1" applyAlignment="1">
      <alignment horizontal="center"/>
    </xf>
    <xf numFmtId="10" fontId="6" fillId="41" borderId="27" xfId="574" applyNumberFormat="1" applyFont="1" applyFill="1" applyBorder="1" applyAlignment="1">
      <alignment horizontal="center"/>
    </xf>
    <xf numFmtId="0" fontId="6" fillId="41" borderId="25" xfId="0" applyFont="1" applyFill="1" applyBorder="1" applyAlignment="1">
      <alignment horizontal="center"/>
    </xf>
    <xf numFmtId="10" fontId="6" fillId="41" borderId="25" xfId="574" applyNumberFormat="1" applyFont="1" applyFill="1" applyBorder="1" applyAlignment="1">
      <alignment horizontal="center"/>
    </xf>
    <xf numFmtId="0" fontId="81" fillId="41" borderId="47" xfId="0" applyFont="1" applyFill="1" applyBorder="1" applyAlignment="1">
      <alignment horizontal="left"/>
    </xf>
    <xf numFmtId="0" fontId="10" fillId="41" borderId="0" xfId="0" applyFont="1" applyFill="1"/>
    <xf numFmtId="0" fontId="0" fillId="41" borderId="27" xfId="0" applyFill="1" applyBorder="1"/>
    <xf numFmtId="0" fontId="0" fillId="41" borderId="25" xfId="0" applyFill="1" applyBorder="1"/>
    <xf numFmtId="164" fontId="109" fillId="0" borderId="77" xfId="0" applyNumberFormat="1" applyFont="1" applyBorder="1" applyAlignment="1">
      <alignment horizontal="center"/>
    </xf>
    <xf numFmtId="164" fontId="109" fillId="0" borderId="86" xfId="0" applyNumberFormat="1" applyFont="1" applyBorder="1" applyAlignment="1">
      <alignment horizontal="center"/>
    </xf>
    <xf numFmtId="164" fontId="109" fillId="0" borderId="94" xfId="0" applyNumberFormat="1" applyFont="1" applyBorder="1" applyAlignment="1">
      <alignment horizontal="center"/>
    </xf>
    <xf numFmtId="164" fontId="109" fillId="0" borderId="79" xfId="0" applyNumberFormat="1" applyFont="1" applyBorder="1" applyAlignment="1">
      <alignment horizontal="center"/>
    </xf>
    <xf numFmtId="0" fontId="8" fillId="26" borderId="18" xfId="0" applyFont="1" applyFill="1" applyBorder="1" applyAlignment="1">
      <alignment horizontal="centerContinuous"/>
    </xf>
    <xf numFmtId="164" fontId="109" fillId="0" borderId="63" xfId="0" applyNumberFormat="1" applyFont="1" applyBorder="1" applyAlignment="1">
      <alignment horizontal="center"/>
    </xf>
    <xf numFmtId="164" fontId="109" fillId="0" borderId="62" xfId="0" applyNumberFormat="1" applyFont="1" applyBorder="1" applyAlignment="1">
      <alignment horizontal="center"/>
    </xf>
    <xf numFmtId="164" fontId="109" fillId="0" borderId="64" xfId="0" applyNumberFormat="1" applyFont="1" applyBorder="1" applyAlignment="1">
      <alignment horizontal="center"/>
    </xf>
    <xf numFmtId="164" fontId="109" fillId="0" borderId="40" xfId="0" applyNumberFormat="1" applyFont="1" applyBorder="1" applyAlignment="1">
      <alignment horizontal="center"/>
    </xf>
    <xf numFmtId="164" fontId="109" fillId="0" borderId="43" xfId="0" applyNumberFormat="1" applyFont="1" applyBorder="1" applyAlignment="1">
      <alignment horizontal="center"/>
    </xf>
    <xf numFmtId="164" fontId="109" fillId="0" borderId="44" xfId="0" applyNumberFormat="1" applyFont="1" applyBorder="1" applyAlignment="1">
      <alignment horizontal="center"/>
    </xf>
    <xf numFmtId="0" fontId="6" fillId="0" borderId="77" xfId="0" applyFont="1" applyBorder="1" applyAlignment="1">
      <alignment horizontal="left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164" fontId="109" fillId="0" borderId="85" xfId="0" applyNumberFormat="1" applyFont="1" applyBorder="1" applyAlignment="1">
      <alignment horizontal="center"/>
    </xf>
    <xf numFmtId="164" fontId="6" fillId="26" borderId="40" xfId="574" applyNumberFormat="1" applyFont="1" applyFill="1" applyBorder="1" applyAlignment="1">
      <alignment horizontal="center"/>
    </xf>
    <xf numFmtId="164" fontId="6" fillId="26" borderId="43" xfId="574" applyNumberFormat="1" applyFont="1" applyFill="1" applyBorder="1" applyAlignment="1">
      <alignment horizontal="center"/>
    </xf>
    <xf numFmtId="164" fontId="6" fillId="26" borderId="44" xfId="574" applyNumberFormat="1" applyFont="1" applyFill="1" applyBorder="1" applyAlignment="1">
      <alignment horizontal="center"/>
    </xf>
    <xf numFmtId="164" fontId="6" fillId="26" borderId="83" xfId="0" applyNumberFormat="1" applyFont="1" applyFill="1" applyBorder="1" applyAlignment="1">
      <alignment horizontal="center"/>
    </xf>
    <xf numFmtId="164" fontId="6" fillId="26" borderId="84" xfId="0" applyNumberFormat="1" applyFont="1" applyFill="1" applyBorder="1" applyAlignment="1">
      <alignment horizontal="center"/>
    </xf>
    <xf numFmtId="164" fontId="6" fillId="26" borderId="85" xfId="0" applyNumberFormat="1" applyFont="1" applyFill="1" applyBorder="1" applyAlignment="1">
      <alignment horizontal="center"/>
    </xf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29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9" fillId="26" borderId="0" xfId="0" applyFont="1" applyFill="1"/>
    <xf numFmtId="0" fontId="8" fillId="26" borderId="65" xfId="0" applyFont="1" applyFill="1" applyBorder="1" applyAlignment="1">
      <alignment horizontal="center" vertical="center"/>
    </xf>
    <xf numFmtId="0" fontId="6" fillId="0" borderId="95" xfId="0" applyFont="1" applyBorder="1" applyAlignment="1">
      <alignment horizontal="center"/>
    </xf>
    <xf numFmtId="0" fontId="6" fillId="0" borderId="93" xfId="0" applyFont="1" applyBorder="1" applyAlignment="1">
      <alignment horizontal="center"/>
    </xf>
    <xf numFmtId="0" fontId="6" fillId="0" borderId="96" xfId="0" applyFont="1" applyBorder="1" applyAlignment="1">
      <alignment horizontal="center"/>
    </xf>
    <xf numFmtId="0" fontId="6" fillId="26" borderId="92" xfId="0" applyFont="1" applyFill="1" applyBorder="1" applyAlignment="1">
      <alignment horizontal="center"/>
    </xf>
    <xf numFmtId="0" fontId="6" fillId="26" borderId="93" xfId="0" applyFont="1" applyFill="1" applyBorder="1" applyAlignment="1">
      <alignment horizontal="center"/>
    </xf>
    <xf numFmtId="0" fontId="6" fillId="26" borderId="97" xfId="0" applyFont="1" applyFill="1" applyBorder="1" applyAlignment="1">
      <alignment horizontal="center"/>
    </xf>
    <xf numFmtId="165" fontId="6" fillId="0" borderId="63" xfId="574" applyNumberFormat="1" applyFont="1" applyFill="1" applyBorder="1" applyAlignment="1">
      <alignment horizontal="center"/>
    </xf>
    <xf numFmtId="165" fontId="6" fillId="0" borderId="62" xfId="574" applyNumberFormat="1" applyFont="1" applyFill="1" applyBorder="1" applyAlignment="1">
      <alignment horizontal="center" wrapText="1"/>
    </xf>
    <xf numFmtId="165" fontId="6" fillId="0" borderId="64" xfId="574" applyNumberFormat="1" applyFont="1" applyFill="1" applyBorder="1" applyAlignment="1">
      <alignment horizontal="center"/>
    </xf>
    <xf numFmtId="164" fontId="109" fillId="0" borderId="35" xfId="0" applyNumberFormat="1" applyFont="1" applyBorder="1" applyAlignment="1">
      <alignment horizontal="center"/>
    </xf>
    <xf numFmtId="165" fontId="6" fillId="0" borderId="77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 wrapText="1"/>
    </xf>
    <xf numFmtId="165" fontId="6" fillId="0" borderId="79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4" fontId="109" fillId="0" borderId="92" xfId="0" applyNumberFormat="1" applyFont="1" applyBorder="1" applyAlignment="1">
      <alignment horizontal="center"/>
    </xf>
    <xf numFmtId="164" fontId="109" fillId="0" borderId="93" xfId="0" applyNumberFormat="1" applyFont="1" applyBorder="1" applyAlignment="1">
      <alignment horizontal="center"/>
    </xf>
    <xf numFmtId="164" fontId="109" fillId="0" borderId="97" xfId="0" applyNumberFormat="1" applyFont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5" fontId="6" fillId="0" borderId="84" xfId="574" applyNumberFormat="1" applyFont="1" applyFill="1" applyBorder="1" applyAlignment="1">
      <alignment horizontal="center" wrapText="1"/>
    </xf>
    <xf numFmtId="165" fontId="6" fillId="0" borderId="85" xfId="574" applyNumberFormat="1" applyFont="1" applyFill="1" applyBorder="1" applyAlignment="1">
      <alignment horizontal="center"/>
    </xf>
    <xf numFmtId="164" fontId="6" fillId="0" borderId="63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164" fontId="6" fillId="0" borderId="64" xfId="0" applyNumberFormat="1" applyFont="1" applyBorder="1" applyAlignment="1">
      <alignment horizontal="center"/>
    </xf>
    <xf numFmtId="165" fontId="6" fillId="0" borderId="40" xfId="0" applyNumberFormat="1" applyFont="1" applyBorder="1" applyAlignment="1">
      <alignment horizontal="center"/>
    </xf>
    <xf numFmtId="165" fontId="6" fillId="0" borderId="43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0" fontId="6" fillId="0" borderId="81" xfId="0" applyFont="1" applyBorder="1"/>
    <xf numFmtId="164" fontId="6" fillId="0" borderId="83" xfId="0" applyNumberFormat="1" applyFont="1" applyBorder="1" applyAlignment="1">
      <alignment horizontal="center"/>
    </xf>
    <xf numFmtId="164" fontId="6" fillId="0" borderId="84" xfId="0" applyNumberFormat="1" applyFont="1" applyBorder="1" applyAlignment="1">
      <alignment horizontal="center"/>
    </xf>
    <xf numFmtId="164" fontId="6" fillId="0" borderId="85" xfId="0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0" fontId="6" fillId="0" borderId="37" xfId="484" applyFont="1" applyBorder="1"/>
    <xf numFmtId="0" fontId="6" fillId="0" borderId="38" xfId="484" applyFont="1" applyBorder="1" applyAlignment="1">
      <alignment horizontal="center"/>
    </xf>
    <xf numFmtId="0" fontId="6" fillId="0" borderId="40" xfId="484" applyFont="1" applyBorder="1"/>
    <xf numFmtId="0" fontId="6" fillId="0" borderId="77" xfId="484" applyFont="1" applyBorder="1"/>
    <xf numFmtId="0" fontId="6" fillId="0" borderId="92" xfId="484" applyFont="1" applyBorder="1"/>
    <xf numFmtId="0" fontId="6" fillId="0" borderId="63" xfId="484" applyFont="1" applyBorder="1"/>
    <xf numFmtId="165" fontId="6" fillId="0" borderId="62" xfId="484" applyNumberFormat="1" applyFont="1" applyBorder="1" applyAlignment="1">
      <alignment horizontal="center"/>
    </xf>
    <xf numFmtId="0" fontId="6" fillId="0" borderId="83" xfId="484" applyFont="1" applyBorder="1"/>
    <xf numFmtId="165" fontId="6" fillId="0" borderId="84" xfId="484" applyNumberFormat="1" applyFont="1" applyBorder="1" applyAlignment="1">
      <alignment horizontal="center"/>
    </xf>
    <xf numFmtId="0" fontId="6" fillId="26" borderId="101" xfId="0" applyFont="1" applyFill="1" applyBorder="1"/>
    <xf numFmtId="2" fontId="109" fillId="41" borderId="55" xfId="0" applyNumberFormat="1" applyFont="1" applyFill="1" applyBorder="1" applyAlignment="1">
      <alignment horizontal="center"/>
    </xf>
    <xf numFmtId="10" fontId="6" fillId="0" borderId="98" xfId="555" applyNumberFormat="1" applyFont="1" applyBorder="1" applyAlignment="1">
      <alignment horizontal="center"/>
    </xf>
    <xf numFmtId="10" fontId="15" fillId="0" borderId="101" xfId="555" applyNumberFormat="1" applyFont="1" applyBorder="1" applyAlignment="1">
      <alignment horizontal="center"/>
    </xf>
    <xf numFmtId="10" fontId="6" fillId="0" borderId="105" xfId="555" applyNumberFormat="1" applyFont="1" applyBorder="1" applyAlignment="1">
      <alignment horizontal="center"/>
    </xf>
    <xf numFmtId="10" fontId="15" fillId="0" borderId="106" xfId="555" applyNumberFormat="1" applyFont="1" applyBorder="1" applyAlignment="1">
      <alignment horizontal="center"/>
    </xf>
    <xf numFmtId="10" fontId="6" fillId="0" borderId="99" xfId="574" applyNumberFormat="1" applyFont="1" applyBorder="1" applyAlignment="1">
      <alignment horizontal="center"/>
    </xf>
    <xf numFmtId="10" fontId="15" fillId="0" borderId="102" xfId="574" applyNumberFormat="1" applyFont="1" applyBorder="1" applyAlignment="1">
      <alignment horizontal="center"/>
    </xf>
    <xf numFmtId="0" fontId="6" fillId="0" borderId="63" xfId="0" applyFont="1" applyBorder="1"/>
    <xf numFmtId="0" fontId="6" fillId="0" borderId="103" xfId="0" applyFont="1" applyBorder="1"/>
    <xf numFmtId="0" fontId="6" fillId="0" borderId="0" xfId="718" applyFont="1"/>
    <xf numFmtId="165" fontId="0" fillId="0" borderId="0" xfId="574" applyNumberFormat="1" applyFont="1"/>
    <xf numFmtId="0" fontId="113" fillId="0" borderId="0" xfId="718"/>
    <xf numFmtId="0" fontId="113" fillId="0" borderId="0" xfId="718" applyAlignment="1">
      <alignment horizontal="center"/>
    </xf>
    <xf numFmtId="0" fontId="123" fillId="0" borderId="0" xfId="718" applyFont="1"/>
    <xf numFmtId="0" fontId="124" fillId="0" borderId="0" xfId="726" applyFont="1"/>
    <xf numFmtId="10" fontId="124" fillId="0" borderId="0" xfId="726" applyNumberFormat="1" applyFont="1" applyAlignment="1">
      <alignment horizontal="center"/>
    </xf>
    <xf numFmtId="0" fontId="8" fillId="41" borderId="0" xfId="457" applyFont="1" applyFill="1"/>
    <xf numFmtId="0" fontId="3" fillId="41" borderId="0" xfId="457" applyFill="1"/>
    <xf numFmtId="0" fontId="125" fillId="41" borderId="37" xfId="457" applyFont="1" applyFill="1" applyBorder="1" applyAlignment="1">
      <alignment horizontal="left" vertical="center"/>
    </xf>
    <xf numFmtId="0" fontId="6" fillId="41" borderId="38" xfId="457" applyFont="1" applyFill="1" applyBorder="1" applyAlignment="1">
      <alignment horizontal="center" vertical="center"/>
    </xf>
    <xf numFmtId="0" fontId="6" fillId="41" borderId="39" xfId="457" applyFont="1" applyFill="1" applyBorder="1" applyAlignment="1">
      <alignment horizontal="center" vertical="center"/>
    </xf>
    <xf numFmtId="0" fontId="109" fillId="41" borderId="40" xfId="726" applyFont="1" applyFill="1" applyBorder="1"/>
    <xf numFmtId="2" fontId="6" fillId="41" borderId="43" xfId="344" applyNumberFormat="1" applyFont="1" applyFill="1" applyBorder="1" applyAlignment="1">
      <alignment horizontal="center"/>
    </xf>
    <xf numFmtId="2" fontId="6" fillId="41" borderId="44" xfId="344" applyNumberFormat="1" applyFont="1" applyFill="1" applyBorder="1" applyAlignment="1">
      <alignment horizontal="center"/>
    </xf>
    <xf numFmtId="0" fontId="6" fillId="0" borderId="100" xfId="0" applyFont="1" applyBorder="1"/>
    <xf numFmtId="2" fontId="6" fillId="0" borderId="39" xfId="460" applyNumberFormat="1" applyFont="1" applyBorder="1" applyAlignment="1">
      <alignment horizontal="center"/>
    </xf>
    <xf numFmtId="2" fontId="6" fillId="0" borderId="104" xfId="460" applyNumberFormat="1" applyFont="1" applyBorder="1" applyAlignment="1">
      <alignment horizontal="center"/>
    </xf>
    <xf numFmtId="0" fontId="15" fillId="0" borderId="100" xfId="0" applyFont="1" applyBorder="1"/>
    <xf numFmtId="2" fontId="6" fillId="0" borderId="104" xfId="0" applyNumberFormat="1" applyFont="1" applyBorder="1" applyAlignment="1">
      <alignment horizontal="center"/>
    </xf>
    <xf numFmtId="0" fontId="6" fillId="41" borderId="25" xfId="457" applyFont="1" applyFill="1" applyBorder="1"/>
    <xf numFmtId="0" fontId="109" fillId="0" borderId="63" xfId="0" applyFont="1" applyBorder="1" applyAlignment="1">
      <alignment horizontal="left" vertical="center"/>
    </xf>
    <xf numFmtId="0" fontId="6" fillId="41" borderId="63" xfId="0" applyFont="1" applyFill="1" applyBorder="1"/>
    <xf numFmtId="0" fontId="6" fillId="41" borderId="108" xfId="0" applyFont="1" applyFill="1" applyBorder="1"/>
    <xf numFmtId="0" fontId="6" fillId="41" borderId="109" xfId="0" applyFont="1" applyFill="1" applyBorder="1" applyAlignment="1">
      <alignment horizontal="center"/>
    </xf>
    <xf numFmtId="165" fontId="6" fillId="41" borderId="109" xfId="0" applyNumberFormat="1" applyFont="1" applyFill="1" applyBorder="1" applyAlignment="1">
      <alignment horizontal="center"/>
    </xf>
    <xf numFmtId="165" fontId="6" fillId="41" borderId="110" xfId="0" applyNumberFormat="1" applyFont="1" applyFill="1" applyBorder="1" applyAlignment="1">
      <alignment horizontal="center"/>
    </xf>
    <xf numFmtId="2" fontId="109" fillId="41" borderId="111" xfId="0" applyNumberFormat="1" applyFont="1" applyFill="1" applyBorder="1" applyAlignment="1">
      <alignment horizontal="center"/>
    </xf>
    <xf numFmtId="0" fontId="6" fillId="0" borderId="76" xfId="484" applyFont="1" applyBorder="1" applyAlignment="1">
      <alignment horizontal="center"/>
    </xf>
    <xf numFmtId="165" fontId="6" fillId="0" borderId="112" xfId="574" applyNumberFormat="1" applyFont="1" applyFill="1" applyBorder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165" fontId="6" fillId="0" borderId="113" xfId="484" applyNumberFormat="1" applyFont="1" applyBorder="1" applyAlignment="1">
      <alignment horizontal="center"/>
    </xf>
    <xf numFmtId="0" fontId="6" fillId="0" borderId="29" xfId="484" applyFont="1" applyBorder="1" applyAlignment="1">
      <alignment horizontal="center"/>
    </xf>
    <xf numFmtId="165" fontId="6" fillId="26" borderId="111" xfId="484" applyNumberFormat="1" applyFont="1" applyFill="1" applyBorder="1" applyAlignment="1">
      <alignment horizontal="center"/>
    </xf>
    <xf numFmtId="165" fontId="6" fillId="0" borderId="68" xfId="484" applyNumberFormat="1" applyFont="1" applyBorder="1" applyAlignment="1">
      <alignment horizontal="center"/>
    </xf>
    <xf numFmtId="165" fontId="6" fillId="0" borderId="82" xfId="484" applyNumberFormat="1" applyFont="1" applyBorder="1" applyAlignment="1">
      <alignment horizontal="center"/>
    </xf>
    <xf numFmtId="0" fontId="109" fillId="41" borderId="116" xfId="726" applyFont="1" applyFill="1" applyBorder="1"/>
    <xf numFmtId="0" fontId="15" fillId="41" borderId="114" xfId="457" applyFont="1" applyFill="1" applyBorder="1" applyAlignment="1">
      <alignment horizontal="center"/>
    </xf>
    <xf numFmtId="0" fontId="6" fillId="41" borderId="114" xfId="457" applyFont="1" applyFill="1" applyBorder="1" applyAlignment="1">
      <alignment horizontal="center"/>
    </xf>
    <xf numFmtId="0" fontId="15" fillId="41" borderId="115" xfId="457" applyFont="1" applyFill="1" applyBorder="1" applyAlignment="1">
      <alignment horizontal="center"/>
    </xf>
    <xf numFmtId="2" fontId="6" fillId="41" borderId="114" xfId="344" applyNumberFormat="1" applyFont="1" applyFill="1" applyBorder="1" applyAlignment="1">
      <alignment horizontal="center"/>
    </xf>
    <xf numFmtId="2" fontId="6" fillId="41" borderId="115" xfId="344" applyNumberFormat="1" applyFont="1" applyFill="1" applyBorder="1" applyAlignment="1">
      <alignment horizontal="center"/>
    </xf>
    <xf numFmtId="0" fontId="6" fillId="41" borderId="108" xfId="457" applyFont="1" applyFill="1" applyBorder="1"/>
    <xf numFmtId="0" fontId="6" fillId="41" borderId="109" xfId="457" applyFont="1" applyFill="1" applyBorder="1" applyAlignment="1">
      <alignment horizontal="center"/>
    </xf>
    <xf numFmtId="165" fontId="6" fillId="41" borderId="109" xfId="574" applyNumberFormat="1" applyFont="1" applyFill="1" applyBorder="1" applyAlignment="1">
      <alignment horizontal="center"/>
    </xf>
    <xf numFmtId="0" fontId="6" fillId="41" borderId="110" xfId="457" applyFont="1" applyFill="1" applyBorder="1" applyAlignment="1">
      <alignment horizontal="center"/>
    </xf>
    <xf numFmtId="10" fontId="20" fillId="41" borderId="62" xfId="574" applyNumberFormat="1" applyFont="1" applyFill="1" applyBorder="1" applyAlignment="1">
      <alignment horizontal="center"/>
    </xf>
    <xf numFmtId="10" fontId="6" fillId="41" borderId="62" xfId="574" applyNumberFormat="1" applyFont="1" applyFill="1" applyBorder="1" applyAlignment="1">
      <alignment horizontal="center"/>
    </xf>
    <xf numFmtId="10" fontId="6" fillId="41" borderId="64" xfId="574" applyNumberFormat="1" applyFont="1" applyFill="1" applyBorder="1" applyAlignment="1">
      <alignment horizontal="center"/>
    </xf>
    <xf numFmtId="0" fontId="3" fillId="0" borderId="0" xfId="0" applyFont="1"/>
    <xf numFmtId="0" fontId="6" fillId="41" borderId="116" xfId="727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6" fillId="0" borderId="0" xfId="725" applyFont="1" applyAlignment="1">
      <alignment horizontal="center"/>
    </xf>
    <xf numFmtId="0" fontId="6" fillId="41" borderId="114" xfId="727" applyFont="1" applyFill="1" applyBorder="1" applyAlignment="1">
      <alignment horizontal="center" vertical="center" wrapText="1"/>
    </xf>
    <xf numFmtId="0" fontId="6" fillId="41" borderId="115" xfId="727" applyFont="1" applyFill="1" applyBorder="1" applyAlignment="1">
      <alignment horizontal="center" vertical="center" wrapText="1"/>
    </xf>
    <xf numFmtId="10" fontId="6" fillId="41" borderId="114" xfId="727" applyNumberFormat="1" applyFont="1" applyFill="1" applyBorder="1" applyAlignment="1">
      <alignment horizontal="center" vertical="center" wrapText="1"/>
    </xf>
    <xf numFmtId="10" fontId="6" fillId="41" borderId="115" xfId="727" applyNumberFormat="1" applyFont="1" applyFill="1" applyBorder="1" applyAlignment="1">
      <alignment horizontal="center" vertical="center" wrapText="1"/>
    </xf>
    <xf numFmtId="0" fontId="125" fillId="0" borderId="116" xfId="727" applyFont="1" applyBorder="1" applyAlignment="1">
      <alignment horizontal="center" vertical="center" wrapText="1"/>
    </xf>
    <xf numFmtId="0" fontId="125" fillId="0" borderId="115" xfId="727" applyFont="1" applyBorder="1" applyAlignment="1">
      <alignment horizontal="center" vertical="center" wrapText="1"/>
    </xf>
    <xf numFmtId="10" fontId="125" fillId="0" borderId="114" xfId="727" applyNumberFormat="1" applyFont="1" applyBorder="1" applyAlignment="1">
      <alignment horizontal="center" vertical="center" wrapText="1"/>
    </xf>
    <xf numFmtId="10" fontId="125" fillId="0" borderId="115" xfId="727" applyNumberFormat="1" applyFont="1" applyBorder="1" applyAlignment="1">
      <alignment horizontal="center" vertical="center" wrapText="1"/>
    </xf>
    <xf numFmtId="0" fontId="6" fillId="0" borderId="116" xfId="727" applyFont="1" applyBorder="1" applyAlignment="1">
      <alignment horizontal="center" vertical="center" wrapText="1"/>
    </xf>
    <xf numFmtId="0" fontId="6" fillId="41" borderId="108" xfId="727" applyFont="1" applyFill="1" applyBorder="1" applyAlignment="1">
      <alignment horizontal="center" vertical="center" wrapText="1"/>
    </xf>
    <xf numFmtId="10" fontId="6" fillId="41" borderId="110" xfId="727" applyNumberFormat="1" applyFont="1" applyFill="1" applyBorder="1" applyAlignment="1">
      <alignment horizontal="center" vertical="center" wrapText="1"/>
    </xf>
    <xf numFmtId="0" fontId="6" fillId="41" borderId="40" xfId="0" applyFont="1" applyFill="1" applyBorder="1"/>
    <xf numFmtId="44" fontId="6" fillId="41" borderId="43" xfId="344" applyFont="1" applyFill="1" applyBorder="1" applyAlignment="1">
      <alignment horizontal="center"/>
    </xf>
    <xf numFmtId="165" fontId="6" fillId="41" borderId="43" xfId="0" applyNumberFormat="1" applyFont="1" applyFill="1" applyBorder="1" applyAlignment="1">
      <alignment horizontal="center"/>
    </xf>
    <xf numFmtId="165" fontId="6" fillId="41" borderId="44" xfId="0" applyNumberFormat="1" applyFont="1" applyFill="1" applyBorder="1" applyAlignment="1">
      <alignment horizontal="center"/>
    </xf>
    <xf numFmtId="44" fontId="109" fillId="0" borderId="114" xfId="719" applyFont="1" applyBorder="1" applyAlignment="1">
      <alignment horizontal="center" vertical="center"/>
    </xf>
    <xf numFmtId="165" fontId="109" fillId="0" borderId="114" xfId="574" applyNumberFormat="1" applyFont="1" applyBorder="1" applyAlignment="1">
      <alignment horizontal="center" vertical="center"/>
    </xf>
    <xf numFmtId="165" fontId="109" fillId="0" borderId="114" xfId="574" applyNumberFormat="1" applyFont="1" applyFill="1" applyBorder="1" applyAlignment="1">
      <alignment horizontal="center" vertical="center"/>
    </xf>
    <xf numFmtId="44" fontId="109" fillId="0" borderId="114" xfId="719" applyFont="1" applyBorder="1" applyAlignment="1">
      <alignment horizontal="center" vertical="center" wrapText="1"/>
    </xf>
    <xf numFmtId="165" fontId="109" fillId="0" borderId="114" xfId="574" applyNumberFormat="1" applyFont="1" applyBorder="1" applyAlignment="1">
      <alignment horizontal="center" vertical="center" wrapText="1"/>
    </xf>
    <xf numFmtId="44" fontId="109" fillId="0" borderId="62" xfId="719" applyFont="1" applyBorder="1" applyAlignment="1">
      <alignment horizontal="center" vertical="center"/>
    </xf>
    <xf numFmtId="165" fontId="109" fillId="0" borderId="62" xfId="574" applyNumberFormat="1" applyFont="1" applyBorder="1" applyAlignment="1">
      <alignment horizontal="center" vertical="center"/>
    </xf>
    <xf numFmtId="165" fontId="109" fillId="0" borderId="64" xfId="574" applyNumberFormat="1" applyFont="1" applyBorder="1" applyAlignment="1">
      <alignment horizontal="center" vertical="center"/>
    </xf>
    <xf numFmtId="0" fontId="109" fillId="0" borderId="116" xfId="0" applyFont="1" applyBorder="1" applyAlignment="1">
      <alignment horizontal="left" vertical="center"/>
    </xf>
    <xf numFmtId="165" fontId="109" fillId="0" borderId="115" xfId="574" applyNumberFormat="1" applyFont="1" applyBorder="1" applyAlignment="1">
      <alignment horizontal="center" vertical="center"/>
    </xf>
    <xf numFmtId="165" fontId="109" fillId="0" borderId="115" xfId="574" applyNumberFormat="1" applyFont="1" applyFill="1" applyBorder="1" applyAlignment="1">
      <alignment horizontal="center" vertical="center"/>
    </xf>
    <xf numFmtId="165" fontId="109" fillId="0" borderId="115" xfId="574" applyNumberFormat="1" applyFont="1" applyBorder="1" applyAlignment="1">
      <alignment horizontal="center" vertical="center" wrapText="1"/>
    </xf>
    <xf numFmtId="0" fontId="109" fillId="0" borderId="108" xfId="0" applyFont="1" applyBorder="1" applyAlignment="1">
      <alignment horizontal="left" vertical="center"/>
    </xf>
    <xf numFmtId="44" fontId="109" fillId="0" borderId="109" xfId="719" applyFont="1" applyBorder="1" applyAlignment="1">
      <alignment horizontal="center" vertical="center"/>
    </xf>
    <xf numFmtId="165" fontId="109" fillId="0" borderId="109" xfId="574" applyNumberFormat="1" applyFont="1" applyBorder="1" applyAlignment="1">
      <alignment horizontal="center" vertical="center"/>
    </xf>
    <xf numFmtId="165" fontId="109" fillId="0" borderId="110" xfId="574" applyNumberFormat="1" applyFont="1" applyBorder="1" applyAlignment="1">
      <alignment horizontal="center" vertical="center"/>
    </xf>
    <xf numFmtId="10" fontId="6" fillId="0" borderId="27" xfId="574" applyNumberFormat="1" applyFont="1" applyBorder="1"/>
    <xf numFmtId="0" fontId="15" fillId="0" borderId="25" xfId="0" applyFont="1" applyBorder="1"/>
    <xf numFmtId="10" fontId="6" fillId="0" borderId="25" xfId="574" applyNumberFormat="1" applyFont="1" applyBorder="1"/>
    <xf numFmtId="10" fontId="15" fillId="0" borderId="25" xfId="574" applyNumberFormat="1" applyFont="1" applyBorder="1"/>
    <xf numFmtId="0" fontId="6" fillId="0" borderId="0" xfId="0" applyFont="1" applyAlignment="1">
      <alignment horizontal="center"/>
    </xf>
    <xf numFmtId="3" fontId="3" fillId="0" borderId="0" xfId="484" applyNumberFormat="1" applyAlignment="1">
      <alignment horizontal="centerContinuous"/>
    </xf>
    <xf numFmtId="10" fontId="3" fillId="0" borderId="0" xfId="574" applyNumberFormat="1" applyAlignment="1">
      <alignment horizontal="centerContinuous"/>
    </xf>
    <xf numFmtId="177" fontId="6" fillId="0" borderId="114" xfId="0" applyNumberFormat="1" applyFont="1" applyBorder="1"/>
    <xf numFmtId="14" fontId="6" fillId="0" borderId="62" xfId="0" applyNumberFormat="1" applyFont="1" applyBorder="1"/>
    <xf numFmtId="14" fontId="6" fillId="0" borderId="64" xfId="0" applyNumberFormat="1" applyFont="1" applyBorder="1"/>
    <xf numFmtId="0" fontId="6" fillId="0" borderId="116" xfId="0" applyFont="1" applyBorder="1"/>
    <xf numFmtId="177" fontId="6" fillId="0" borderId="115" xfId="0" applyNumberFormat="1" applyFont="1" applyBorder="1"/>
    <xf numFmtId="0" fontId="6" fillId="0" borderId="117" xfId="0" applyFont="1" applyBorder="1"/>
    <xf numFmtId="177" fontId="6" fillId="0" borderId="118" xfId="0" applyNumberFormat="1" applyFont="1" applyBorder="1"/>
    <xf numFmtId="177" fontId="6" fillId="0" borderId="119" xfId="0" applyNumberFormat="1" applyFont="1" applyBorder="1"/>
    <xf numFmtId="0" fontId="6" fillId="0" borderId="18" xfId="0" applyFont="1" applyBorder="1" applyAlignment="1">
      <alignment horizontal="center"/>
    </xf>
    <xf numFmtId="0" fontId="6" fillId="0" borderId="120" xfId="0" applyFont="1" applyBorder="1"/>
    <xf numFmtId="0" fontId="6" fillId="0" borderId="122" xfId="0" applyFont="1" applyBorder="1"/>
    <xf numFmtId="10" fontId="6" fillId="0" borderId="123" xfId="0" applyNumberFormat="1" applyFont="1" applyBorder="1"/>
    <xf numFmtId="10" fontId="6" fillId="0" borderId="124" xfId="0" applyNumberFormat="1" applyFont="1" applyBorder="1"/>
    <xf numFmtId="10" fontId="6" fillId="0" borderId="31" xfId="0" applyNumberFormat="1" applyFont="1" applyBorder="1" applyAlignment="1">
      <alignment horizontal="center"/>
    </xf>
    <xf numFmtId="0" fontId="6" fillId="0" borderId="32" xfId="0" applyFont="1" applyBorder="1"/>
    <xf numFmtId="0" fontId="6" fillId="0" borderId="30" xfId="0" applyFont="1" applyBorder="1"/>
    <xf numFmtId="0" fontId="6" fillId="0" borderId="33" xfId="0" applyFont="1" applyBorder="1"/>
    <xf numFmtId="10" fontId="6" fillId="0" borderId="62" xfId="0" applyNumberFormat="1" applyFont="1" applyBorder="1"/>
    <xf numFmtId="10" fontId="6" fillId="0" borderId="64" xfId="0" applyNumberFormat="1" applyFont="1" applyBorder="1"/>
    <xf numFmtId="10" fontId="6" fillId="0" borderId="18" xfId="0" applyNumberFormat="1" applyFont="1" applyBorder="1" applyAlignment="1">
      <alignment horizontal="center"/>
    </xf>
    <xf numFmtId="10" fontId="6" fillId="0" borderId="64" xfId="555" applyNumberFormat="1" applyFont="1" applyBorder="1" applyAlignment="1">
      <alignment horizontal="center"/>
    </xf>
    <xf numFmtId="10" fontId="15" fillId="0" borderId="121" xfId="555" applyNumberFormat="1" applyFont="1" applyBorder="1" applyAlignment="1">
      <alignment horizontal="center"/>
    </xf>
    <xf numFmtId="10" fontId="6" fillId="0" borderId="124" xfId="0" applyNumberFormat="1" applyFont="1" applyFill="1" applyBorder="1" applyAlignment="1" applyProtection="1">
      <alignment horizontal="center"/>
      <protection locked="0"/>
    </xf>
    <xf numFmtId="0" fontId="6" fillId="0" borderId="125" xfId="0" applyFont="1" applyBorder="1"/>
    <xf numFmtId="10" fontId="6" fillId="0" borderId="125" xfId="555" applyNumberFormat="1" applyFont="1" applyBorder="1" applyAlignment="1">
      <alignment horizontal="center"/>
    </xf>
    <xf numFmtId="10" fontId="6" fillId="0" borderId="126" xfId="574" applyNumberFormat="1" applyFont="1" applyBorder="1" applyAlignment="1">
      <alignment horizontal="center"/>
    </xf>
    <xf numFmtId="0" fontId="6" fillId="0" borderId="127" xfId="0" applyFont="1" applyBorder="1"/>
    <xf numFmtId="10" fontId="15" fillId="0" borderId="127" xfId="555" applyNumberFormat="1" applyFont="1" applyBorder="1" applyAlignment="1">
      <alignment horizontal="center"/>
    </xf>
    <xf numFmtId="10" fontId="15" fillId="0" borderId="128" xfId="574" applyNumberFormat="1" applyFont="1" applyBorder="1" applyAlignment="1">
      <alignment horizontal="center"/>
    </xf>
    <xf numFmtId="10" fontId="6" fillId="0" borderId="46" xfId="574" applyNumberFormat="1" applyFont="1" applyBorder="1" applyAlignment="1">
      <alignment horizontal="center"/>
    </xf>
    <xf numFmtId="0" fontId="6" fillId="41" borderId="129" xfId="0" applyFont="1" applyFill="1" applyBorder="1"/>
    <xf numFmtId="10" fontId="6" fillId="41" borderId="130" xfId="574" applyNumberFormat="1" applyFont="1" applyFill="1" applyBorder="1" applyAlignment="1">
      <alignment horizontal="center"/>
    </xf>
    <xf numFmtId="10" fontId="6" fillId="41" borderId="131" xfId="574" applyNumberFormat="1" applyFont="1" applyFill="1" applyBorder="1" applyAlignment="1">
      <alignment horizontal="center"/>
    </xf>
    <xf numFmtId="10" fontId="15" fillId="41" borderId="130" xfId="574" applyNumberFormat="1" applyFont="1" applyFill="1" applyBorder="1" applyAlignment="1">
      <alignment horizontal="center"/>
    </xf>
    <xf numFmtId="10" fontId="15" fillId="41" borderId="131" xfId="574" applyNumberFormat="1" applyFont="1" applyFill="1" applyBorder="1" applyAlignment="1">
      <alignment horizontal="center"/>
    </xf>
    <xf numFmtId="0" fontId="6" fillId="41" borderId="132" xfId="0" applyFont="1" applyFill="1" applyBorder="1"/>
    <xf numFmtId="10" fontId="109" fillId="41" borderId="133" xfId="0" applyNumberFormat="1" applyFont="1" applyFill="1" applyBorder="1" applyAlignment="1">
      <alignment horizontal="center"/>
    </xf>
    <xf numFmtId="10" fontId="109" fillId="41" borderId="134" xfId="0" applyNumberFormat="1" applyFont="1" applyFill="1" applyBorder="1" applyAlignment="1">
      <alignment horizontal="center"/>
    </xf>
    <xf numFmtId="0" fontId="20" fillId="42" borderId="40" xfId="727" applyFont="1" applyFill="1" applyBorder="1" applyAlignment="1">
      <alignment horizontal="center" vertical="center"/>
    </xf>
    <xf numFmtId="0" fontId="20" fillId="42" borderId="43" xfId="727" applyFont="1" applyFill="1" applyBorder="1" applyAlignment="1">
      <alignment horizontal="center" vertical="center"/>
    </xf>
    <xf numFmtId="0" fontId="20" fillId="42" borderId="44" xfId="727" applyFont="1" applyFill="1" applyBorder="1" applyAlignment="1">
      <alignment horizontal="center" vertical="center"/>
    </xf>
    <xf numFmtId="0" fontId="6" fillId="41" borderId="112" xfId="727" applyFont="1" applyFill="1" applyBorder="1" applyAlignment="1">
      <alignment horizontal="center" vertical="center" wrapText="1"/>
    </xf>
    <xf numFmtId="0" fontId="6" fillId="41" borderId="90" xfId="727" applyFont="1" applyFill="1" applyBorder="1" applyAlignment="1">
      <alignment horizontal="center" vertical="center" wrapText="1"/>
    </xf>
    <xf numFmtId="10" fontId="6" fillId="41" borderId="113" xfId="727" applyNumberFormat="1" applyFont="1" applyFill="1" applyBorder="1" applyAlignment="1">
      <alignment horizontal="center" vertical="center" wrapText="1"/>
    </xf>
    <xf numFmtId="10" fontId="6" fillId="41" borderId="107" xfId="727" applyNumberFormat="1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20" fillId="42" borderId="63" xfId="727" applyFont="1" applyFill="1" applyBorder="1" applyAlignment="1">
      <alignment horizontal="center" vertical="center"/>
    </xf>
    <xf numFmtId="0" fontId="20" fillId="42" borderId="62" xfId="727" applyFont="1" applyFill="1" applyBorder="1" applyAlignment="1">
      <alignment horizontal="center" vertical="center"/>
    </xf>
    <xf numFmtId="0" fontId="20" fillId="42" borderId="64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/>
    </xf>
    <xf numFmtId="0" fontId="20" fillId="42" borderId="114" xfId="727" applyFont="1" applyFill="1" applyBorder="1" applyAlignment="1">
      <alignment horizontal="center" vertical="center"/>
    </xf>
    <xf numFmtId="0" fontId="20" fillId="42" borderId="115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 wrapText="1"/>
    </xf>
    <xf numFmtId="0" fontId="20" fillId="42" borderId="114" xfId="727" applyFont="1" applyFill="1" applyBorder="1" applyAlignment="1">
      <alignment horizontal="center" vertical="center" wrapText="1"/>
    </xf>
    <xf numFmtId="0" fontId="20" fillId="42" borderId="115" xfId="727" applyFont="1" applyFill="1" applyBorder="1" applyAlignment="1">
      <alignment horizontal="center" vertical="center" wrapText="1"/>
    </xf>
    <xf numFmtId="10" fontId="6" fillId="0" borderId="112" xfId="727" applyNumberFormat="1" applyFont="1" applyBorder="1" applyAlignment="1">
      <alignment horizontal="center" vertical="center" wrapText="1"/>
    </xf>
    <xf numFmtId="10" fontId="6" fillId="0" borderId="91" xfId="727" applyNumberFormat="1" applyFont="1" applyBorder="1" applyAlignment="1">
      <alignment horizontal="center" vertical="center" wrapText="1"/>
    </xf>
    <xf numFmtId="10" fontId="6" fillId="0" borderId="105" xfId="727" applyNumberFormat="1" applyFont="1" applyBorder="1" applyAlignment="1">
      <alignment horizontal="center" vertical="center" wrapText="1"/>
    </xf>
  </cellXfs>
  <cellStyles count="729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6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7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10" xfId="728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33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74" Type="http://schemas.openxmlformats.org/officeDocument/2006/relationships/externalLink" Target="externalLinks/externalLink39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26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632460</xdr:colOff>
      <xdr:row>9</xdr:row>
      <xdr:rowOff>3811</xdr:rowOff>
    </xdr:from>
    <xdr:to>
      <xdr:col>6</xdr:col>
      <xdr:colOff>601980</xdr:colOff>
      <xdr:row>27</xdr:row>
      <xdr:rowOff>144781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1684021"/>
          <a:ext cx="5067300" cy="3025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8</xdr:col>
      <xdr:colOff>47133</xdr:colOff>
      <xdr:row>31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330B0-C7F4-443E-BE02-1ACA2F80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7968122" cy="4579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1002030</xdr:colOff>
      <xdr:row>31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6C132-A31A-450D-ABEA-01781CFB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069580" cy="414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7</xdr:col>
      <xdr:colOff>999101</xdr:colOff>
      <xdr:row>36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07282-7F6B-48C8-8D28-01BB4E77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8066650" cy="45377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179071</xdr:rowOff>
    </xdr:from>
    <xdr:to>
      <xdr:col>8</xdr:col>
      <xdr:colOff>53501</xdr:colOff>
      <xdr:row>29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19EB8-34C1-480B-9B88-6B4A1180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1" y="1131571"/>
          <a:ext cx="6941980" cy="4316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7</xdr:row>
      <xdr:rowOff>3810</xdr:rowOff>
    </xdr:from>
    <xdr:to>
      <xdr:col>9</xdr:col>
      <xdr:colOff>521970</xdr:colOff>
      <xdr:row>31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0A319-6388-431D-9F64-9E9836024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6" y="1303020"/>
          <a:ext cx="7484744" cy="3928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3810</xdr:rowOff>
    </xdr:from>
    <xdr:to>
      <xdr:col>12</xdr:col>
      <xdr:colOff>45721</xdr:colOff>
      <xdr:row>34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83D5D-D453-4748-B73D-7300164B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49730"/>
          <a:ext cx="7360920" cy="3973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179069</xdr:rowOff>
    </xdr:from>
    <xdr:to>
      <xdr:col>12</xdr:col>
      <xdr:colOff>57150</xdr:colOff>
      <xdr:row>34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AC043-7B07-440B-893C-B5866C08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34489"/>
          <a:ext cx="7802879" cy="3863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</xdr:rowOff>
    </xdr:from>
    <xdr:to>
      <xdr:col>14</xdr:col>
      <xdr:colOff>0</xdr:colOff>
      <xdr:row>34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192C2-F987-4798-8E3E-4453B1CC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7361"/>
          <a:ext cx="8534400" cy="4074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179071</xdr:rowOff>
    </xdr:from>
    <xdr:to>
      <xdr:col>12</xdr:col>
      <xdr:colOff>529590</xdr:colOff>
      <xdr:row>51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43FDF-E4C5-4140-A855-2DA05748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1071"/>
          <a:ext cx="7844790" cy="7299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1208087</xdr:colOff>
      <xdr:row>6</xdr:row>
      <xdr:rowOff>7620</xdr:rowOff>
    </xdr:from>
    <xdr:to>
      <xdr:col>4</xdr:col>
      <xdr:colOff>591397</xdr:colOff>
      <xdr:row>12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26837-4939-4719-9DE3-58943F2BA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7687" y="1150620"/>
          <a:ext cx="3696230" cy="1306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19"/>
  <sheetViews>
    <sheetView tabSelected="1" workbookViewId="0">
      <selection activeCell="B20" sqref="B20"/>
    </sheetView>
  </sheetViews>
  <sheetFormatPr defaultColWidth="9.6640625" defaultRowHeight="12.6"/>
  <cols>
    <col min="1" max="1" width="9.6640625" style="8"/>
    <col min="2" max="2" width="23" style="8" customWidth="1"/>
    <col min="3" max="3" width="15.21875" style="256" customWidth="1"/>
    <col min="4" max="4" width="13" style="8" customWidth="1"/>
    <col min="5" max="5" width="16.4414062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2:9" ht="15.6">
      <c r="E1" s="22" t="s">
        <v>608</v>
      </c>
      <c r="I1" s="9"/>
    </row>
    <row r="2" spans="2:9" ht="15.6">
      <c r="E2" s="1" t="s">
        <v>447</v>
      </c>
    </row>
    <row r="3" spans="2:9" ht="15.6">
      <c r="E3" s="106" t="s">
        <v>467</v>
      </c>
    </row>
    <row r="4" spans="2:9" ht="15.6">
      <c r="E4" s="1" t="s">
        <v>46</v>
      </c>
      <c r="G4" s="287"/>
    </row>
    <row r="5" spans="2:9" s="10" customFormat="1" ht="13.2">
      <c r="C5" s="257"/>
    </row>
    <row r="6" spans="2:9" s="10" customFormat="1" ht="15.6">
      <c r="B6" s="12" t="s">
        <v>447</v>
      </c>
      <c r="C6" s="11"/>
      <c r="D6" s="11"/>
      <c r="E6" s="11"/>
    </row>
    <row r="7" spans="2:9" s="10" customFormat="1" ht="15.6">
      <c r="B7" s="12"/>
      <c r="C7" s="11"/>
      <c r="D7" s="11"/>
      <c r="E7" s="11"/>
    </row>
    <row r="8" spans="2:9" s="10" customFormat="1" ht="15.6">
      <c r="B8" s="5" t="s">
        <v>611</v>
      </c>
      <c r="C8" s="11"/>
      <c r="D8" s="11"/>
      <c r="E8" s="11"/>
    </row>
    <row r="9" spans="2:9" ht="18" thickBot="1">
      <c r="B9" s="12" t="s">
        <v>508</v>
      </c>
      <c r="C9" s="381"/>
      <c r="D9" s="11"/>
      <c r="E9" s="11"/>
    </row>
    <row r="10" spans="2:9" ht="15.6">
      <c r="B10" s="255"/>
      <c r="C10" s="307" t="s">
        <v>478</v>
      </c>
      <c r="D10" s="308" t="s">
        <v>479</v>
      </c>
      <c r="E10" s="309" t="s">
        <v>480</v>
      </c>
    </row>
    <row r="11" spans="2:9" ht="15.6">
      <c r="B11" s="310" t="s">
        <v>481</v>
      </c>
      <c r="C11" s="311" t="s">
        <v>502</v>
      </c>
      <c r="D11" s="312" t="s">
        <v>11</v>
      </c>
      <c r="E11" s="313" t="s">
        <v>482</v>
      </c>
    </row>
    <row r="12" spans="2:9" ht="15.6">
      <c r="B12" s="314" t="s">
        <v>626</v>
      </c>
      <c r="C12" s="586">
        <f>'JRW-4.1'!B28</f>
        <v>0.50900000000000001</v>
      </c>
      <c r="D12" s="590">
        <v>4.7449999999999999E-2</v>
      </c>
      <c r="E12" s="588">
        <f>C12*D12</f>
        <v>2.4152050000000001E-2</v>
      </c>
    </row>
    <row r="13" spans="2:9" ht="16.2" thickBot="1">
      <c r="B13" s="315" t="s">
        <v>484</v>
      </c>
      <c r="C13" s="587">
        <f>'JRW-4.1'!B29</f>
        <v>0.49099999999999999</v>
      </c>
      <c r="D13" s="591">
        <v>0.09</v>
      </c>
      <c r="E13" s="589">
        <f>C13*D13</f>
        <v>4.419E-2</v>
      </c>
    </row>
    <row r="14" spans="2:9" ht="16.2" thickBot="1">
      <c r="B14" s="29" t="s">
        <v>485</v>
      </c>
      <c r="C14" s="338">
        <f>SUM(C12:C13)</f>
        <v>1</v>
      </c>
      <c r="D14" s="316"/>
      <c r="E14" s="317">
        <f>SUM(E12:E13)</f>
        <v>6.8342050000000001E-2</v>
      </c>
    </row>
    <row r="15" spans="2:9" ht="15.6">
      <c r="B15" s="382" t="s">
        <v>631</v>
      </c>
      <c r="C15" s="383"/>
      <c r="D15" s="318"/>
      <c r="E15" s="319"/>
    </row>
    <row r="16" spans="2:9" ht="15.6">
      <c r="B16" s="320"/>
      <c r="C16" s="321"/>
      <c r="D16" s="322"/>
      <c r="E16" s="323"/>
    </row>
    <row r="17" spans="2:5" ht="15.6">
      <c r="B17" s="320"/>
      <c r="C17" s="324"/>
      <c r="D17" s="324"/>
      <c r="E17" s="324"/>
    </row>
    <row r="18" spans="2:5" ht="15.6">
      <c r="B18" s="320"/>
      <c r="C18" s="324"/>
      <c r="D18" s="324"/>
      <c r="E18" s="324"/>
    </row>
    <row r="19" spans="2:5" ht="19.2">
      <c r="B19" s="320"/>
      <c r="C19" s="325"/>
      <c r="D19" s="325"/>
      <c r="E19" s="325"/>
    </row>
  </sheetData>
  <phoneticPr fontId="82" type="noConversion"/>
  <pageMargins left="1.59" right="0.34" top="0.26" bottom="0.3" header="0.3" footer="0.3"/>
  <pageSetup orientation="portrait" r:id="rId1"/>
  <headerFooter alignWithMargins="0"/>
  <ignoredErrors>
    <ignoredError sqref="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58"/>
  <sheetViews>
    <sheetView topLeftCell="A25" workbookViewId="0">
      <selection activeCell="L2" sqref="L2"/>
    </sheetView>
  </sheetViews>
  <sheetFormatPr defaultRowHeight="13.2"/>
  <cols>
    <col min="10" max="10" width="15.109375" customWidth="1"/>
  </cols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488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</row>
    <row r="9" spans="1:12" ht="15.6">
      <c r="A9" s="5" t="s">
        <v>572</v>
      </c>
      <c r="B9" s="109"/>
      <c r="C9" s="109"/>
      <c r="D9" s="109"/>
      <c r="E9" s="109"/>
      <c r="F9" s="109"/>
      <c r="G9" s="109"/>
      <c r="H9" s="114"/>
      <c r="I9" s="6"/>
      <c r="J9" s="6"/>
    </row>
    <row r="32" ht="3.75" customHeight="1"/>
    <row r="35" spans="1:1">
      <c r="A35" s="112" t="s">
        <v>185</v>
      </c>
    </row>
    <row r="58" spans="1:1">
      <c r="A58" s="112"/>
    </row>
  </sheetData>
  <phoneticPr fontId="82" type="noConversion"/>
  <pageMargins left="1.0900000000000001" right="1.0900000000000001" top="0.26" bottom="0.3" header="0.3" footer="0.3"/>
  <pageSetup scale="7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M65"/>
  <sheetViews>
    <sheetView topLeftCell="A31" zoomScaleNormal="100" workbookViewId="0">
      <selection activeCell="J2" sqref="J2"/>
    </sheetView>
  </sheetViews>
  <sheetFormatPr defaultColWidth="12.44140625" defaultRowHeight="12.6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3" ht="15.6">
      <c r="C1" s="4"/>
      <c r="D1" s="4"/>
      <c r="E1" s="4"/>
      <c r="F1" s="4"/>
      <c r="G1" s="4"/>
      <c r="J1" s="22" t="s">
        <v>608</v>
      </c>
    </row>
    <row r="2" spans="2:13" ht="15.6">
      <c r="C2" s="4"/>
      <c r="D2" s="4"/>
      <c r="E2" s="4"/>
      <c r="F2" s="4"/>
      <c r="G2" s="4"/>
      <c r="J2" s="1" t="s">
        <v>450</v>
      </c>
    </row>
    <row r="3" spans="2:13" ht="15.6">
      <c r="C3" s="4"/>
      <c r="D3" s="4"/>
      <c r="E3" s="4"/>
      <c r="F3" s="4"/>
      <c r="G3" s="4"/>
      <c r="J3" s="22" t="s">
        <v>22</v>
      </c>
    </row>
    <row r="4" spans="2:13" ht="15.6">
      <c r="C4" s="4"/>
      <c r="D4" s="4"/>
      <c r="E4" s="4"/>
      <c r="F4" s="4"/>
      <c r="G4" s="4"/>
      <c r="J4" s="111" t="s">
        <v>487</v>
      </c>
    </row>
    <row r="5" spans="2:13" ht="15.6">
      <c r="C5" s="4"/>
      <c r="D5" s="4"/>
      <c r="E5" s="4"/>
      <c r="F5" s="4"/>
      <c r="G5" s="4"/>
      <c r="J5" s="111"/>
    </row>
    <row r="6" spans="2:13" ht="15.6">
      <c r="B6" s="259" t="s">
        <v>450</v>
      </c>
      <c r="C6" s="259"/>
      <c r="D6" s="259"/>
      <c r="E6" s="259"/>
      <c r="F6" s="259"/>
      <c r="G6" s="259"/>
      <c r="H6" s="259"/>
      <c r="I6" s="6"/>
      <c r="J6" s="6"/>
    </row>
    <row r="7" spans="2:13" ht="15.6">
      <c r="B7" s="259" t="s">
        <v>459</v>
      </c>
      <c r="C7" s="259"/>
      <c r="D7" s="259"/>
      <c r="E7" s="259"/>
      <c r="F7" s="259"/>
      <c r="G7" s="259"/>
      <c r="H7" s="259"/>
      <c r="I7" s="6"/>
      <c r="J7" s="6"/>
    </row>
    <row r="8" spans="2:13" ht="16.2">
      <c r="B8" s="259" t="s">
        <v>460</v>
      </c>
      <c r="C8" s="259"/>
      <c r="D8" s="259"/>
      <c r="E8" s="259"/>
      <c r="F8" s="259"/>
      <c r="G8" s="259"/>
      <c r="H8" s="259"/>
      <c r="I8" s="6"/>
      <c r="J8" s="6"/>
    </row>
    <row r="9" spans="2:13" ht="16.2" thickBot="1">
      <c r="B9" s="260">
        <v>44018</v>
      </c>
      <c r="C9" s="259"/>
      <c r="D9" s="261"/>
      <c r="E9" s="259"/>
      <c r="F9" s="259"/>
      <c r="G9" s="259"/>
      <c r="H9" s="259"/>
      <c r="I9" s="6"/>
      <c r="J9" s="6"/>
    </row>
    <row r="10" spans="2:13" ht="16.2" thickBot="1">
      <c r="B10" s="368" t="s">
        <v>461</v>
      </c>
      <c r="C10" s="369" t="s">
        <v>462</v>
      </c>
      <c r="D10" s="370" t="s">
        <v>14</v>
      </c>
      <c r="E10" s="352" t="s">
        <v>461</v>
      </c>
      <c r="F10" s="353" t="s">
        <v>462</v>
      </c>
      <c r="G10" s="263" t="s">
        <v>14</v>
      </c>
      <c r="H10" s="354" t="s">
        <v>461</v>
      </c>
      <c r="I10" s="262" t="s">
        <v>462</v>
      </c>
      <c r="J10" s="263" t="s">
        <v>14</v>
      </c>
    </row>
    <row r="11" spans="2:13" ht="15.6">
      <c r="B11" s="371">
        <v>1</v>
      </c>
      <c r="C11" s="372" t="s">
        <v>290</v>
      </c>
      <c r="D11" s="373">
        <v>1.4909090909090907</v>
      </c>
      <c r="E11" s="355">
        <v>34</v>
      </c>
      <c r="F11" s="356" t="s">
        <v>328</v>
      </c>
      <c r="G11" s="265">
        <v>1.1681818181818182</v>
      </c>
      <c r="H11" s="254">
        <v>67</v>
      </c>
      <c r="I11" s="264" t="s">
        <v>340</v>
      </c>
      <c r="J11" s="265">
        <v>1.0250000000000001</v>
      </c>
      <c r="L11" s="264" t="s">
        <v>303</v>
      </c>
      <c r="M11" s="265">
        <v>1.0449999999999999</v>
      </c>
    </row>
    <row r="12" spans="2:13" ht="15.6">
      <c r="B12" s="371">
        <v>2</v>
      </c>
      <c r="C12" s="372" t="s">
        <v>301</v>
      </c>
      <c r="D12" s="373">
        <v>1.4333333333333333</v>
      </c>
      <c r="E12" s="374">
        <v>35</v>
      </c>
      <c r="F12" s="365" t="s">
        <v>381</v>
      </c>
      <c r="G12" s="375">
        <v>1.1595238095238092</v>
      </c>
      <c r="H12" s="376">
        <v>68</v>
      </c>
      <c r="I12" s="372" t="s">
        <v>359</v>
      </c>
      <c r="J12" s="375">
        <v>1.0150000000000001</v>
      </c>
      <c r="L12" s="392" t="s">
        <v>335</v>
      </c>
      <c r="M12" s="393">
        <v>1.0375000000000001</v>
      </c>
    </row>
    <row r="13" spans="2:13" ht="15.6">
      <c r="B13" s="371">
        <v>3</v>
      </c>
      <c r="C13" s="372" t="s">
        <v>339</v>
      </c>
      <c r="D13" s="373">
        <v>1.425</v>
      </c>
      <c r="E13" s="374">
        <v>36</v>
      </c>
      <c r="F13" s="365" t="s">
        <v>336</v>
      </c>
      <c r="G13" s="375">
        <v>1.1529411764705879</v>
      </c>
      <c r="H13" s="376">
        <v>69</v>
      </c>
      <c r="I13" s="372" t="s">
        <v>300</v>
      </c>
      <c r="J13" s="375">
        <v>1.0133333333333332</v>
      </c>
      <c r="L13" s="392" t="s">
        <v>373</v>
      </c>
      <c r="M13" s="393">
        <v>1.0374999999999999</v>
      </c>
    </row>
    <row r="14" spans="2:13" ht="15.6">
      <c r="B14" s="371">
        <v>4</v>
      </c>
      <c r="C14" s="372" t="s">
        <v>321</v>
      </c>
      <c r="D14" s="373">
        <v>1.3833333333333333</v>
      </c>
      <c r="E14" s="374">
        <v>37</v>
      </c>
      <c r="F14" s="365" t="s">
        <v>351</v>
      </c>
      <c r="G14" s="375">
        <v>1.1446428571428571</v>
      </c>
      <c r="H14" s="376">
        <v>70</v>
      </c>
      <c r="I14" s="372" t="s">
        <v>345</v>
      </c>
      <c r="J14" s="375">
        <v>1.0115384615384617</v>
      </c>
      <c r="L14" s="392" t="s">
        <v>297</v>
      </c>
      <c r="M14" s="393">
        <v>1.0214285714285716</v>
      </c>
    </row>
    <row r="15" spans="2:13" ht="15.6">
      <c r="B15" s="371">
        <v>5</v>
      </c>
      <c r="C15" s="372" t="s">
        <v>366</v>
      </c>
      <c r="D15" s="373">
        <v>1.3785714285714286</v>
      </c>
      <c r="E15" s="374">
        <v>38</v>
      </c>
      <c r="F15" s="365" t="s">
        <v>314</v>
      </c>
      <c r="G15" s="375">
        <v>1.1400000000000001</v>
      </c>
      <c r="H15" s="376">
        <v>71</v>
      </c>
      <c r="I15" s="372" t="s">
        <v>384</v>
      </c>
      <c r="J15" s="375">
        <v>1.006</v>
      </c>
      <c r="L15" s="392" t="s">
        <v>292</v>
      </c>
      <c r="M15" s="393">
        <v>1.0210526315789472</v>
      </c>
    </row>
    <row r="16" spans="2:13" ht="15.6">
      <c r="B16" s="371">
        <v>6</v>
      </c>
      <c r="C16" s="372" t="s">
        <v>307</v>
      </c>
      <c r="D16" s="373">
        <v>1.3730769230769231</v>
      </c>
      <c r="E16" s="374">
        <v>39</v>
      </c>
      <c r="F16" s="365" t="s">
        <v>302</v>
      </c>
      <c r="G16" s="375">
        <v>1.1357142857142859</v>
      </c>
      <c r="H16" s="376">
        <v>72</v>
      </c>
      <c r="I16" s="372" t="s">
        <v>385</v>
      </c>
      <c r="J16" s="375">
        <v>1.0041666666666667</v>
      </c>
      <c r="L16" s="392" t="s">
        <v>323</v>
      </c>
      <c r="M16" s="393">
        <v>1.02</v>
      </c>
    </row>
    <row r="17" spans="2:13" ht="15.6">
      <c r="B17" s="371">
        <v>7</v>
      </c>
      <c r="C17" s="372" t="s">
        <v>318</v>
      </c>
      <c r="D17" s="373">
        <v>1.3333333333333333</v>
      </c>
      <c r="E17" s="374">
        <v>40</v>
      </c>
      <c r="F17" s="365" t="s">
        <v>349</v>
      </c>
      <c r="G17" s="375">
        <v>1.1357142857142857</v>
      </c>
      <c r="H17" s="376">
        <v>73</v>
      </c>
      <c r="I17" s="372" t="s">
        <v>365</v>
      </c>
      <c r="J17" s="375">
        <v>1</v>
      </c>
      <c r="L17" s="392" t="s">
        <v>300</v>
      </c>
      <c r="M17" s="393">
        <v>1.0034482758620689</v>
      </c>
    </row>
    <row r="18" spans="2:13" ht="15.6">
      <c r="B18" s="371">
        <v>8</v>
      </c>
      <c r="C18" s="372" t="s">
        <v>304</v>
      </c>
      <c r="D18" s="373">
        <v>1.3235294117647056</v>
      </c>
      <c r="E18" s="374">
        <v>41</v>
      </c>
      <c r="F18" s="365" t="s">
        <v>334</v>
      </c>
      <c r="G18" s="375">
        <v>1.1296875000000004</v>
      </c>
      <c r="H18" s="376">
        <v>74</v>
      </c>
      <c r="I18" s="372" t="s">
        <v>346</v>
      </c>
      <c r="J18" s="375">
        <v>0.99565217391304328</v>
      </c>
      <c r="L18" s="392" t="s">
        <v>382</v>
      </c>
      <c r="M18" s="393">
        <v>1</v>
      </c>
    </row>
    <row r="19" spans="2:13" ht="15.6">
      <c r="B19" s="371">
        <v>9</v>
      </c>
      <c r="C19" s="372" t="s">
        <v>369</v>
      </c>
      <c r="D19" s="373">
        <v>1.3157894736842104</v>
      </c>
      <c r="E19" s="374">
        <v>42</v>
      </c>
      <c r="F19" s="365" t="s">
        <v>305</v>
      </c>
      <c r="G19" s="375">
        <v>1.125</v>
      </c>
      <c r="H19" s="376">
        <v>75</v>
      </c>
      <c r="I19" s="372" t="s">
        <v>361</v>
      </c>
      <c r="J19" s="375">
        <v>0.99444444444444458</v>
      </c>
      <c r="L19" s="392" t="s">
        <v>320</v>
      </c>
      <c r="M19" s="393">
        <v>0.984375</v>
      </c>
    </row>
    <row r="20" spans="2:13" ht="15.6">
      <c r="B20" s="371">
        <v>10</v>
      </c>
      <c r="C20" s="372" t="s">
        <v>315</v>
      </c>
      <c r="D20" s="373">
        <v>1.3090909090909091</v>
      </c>
      <c r="E20" s="374">
        <v>43</v>
      </c>
      <c r="F20" s="365" t="s">
        <v>292</v>
      </c>
      <c r="G20" s="375">
        <v>1.1222222222222222</v>
      </c>
      <c r="H20" s="376">
        <v>76</v>
      </c>
      <c r="I20" s="372" t="s">
        <v>319</v>
      </c>
      <c r="J20" s="375">
        <v>0.9916666666666667</v>
      </c>
      <c r="L20" s="392" t="s">
        <v>344</v>
      </c>
      <c r="M20" s="393">
        <v>0.98235294117647076</v>
      </c>
    </row>
    <row r="21" spans="2:13" ht="15.6">
      <c r="B21" s="371">
        <v>11</v>
      </c>
      <c r="C21" s="372" t="s">
        <v>296</v>
      </c>
      <c r="D21" s="373">
        <v>1.3090909090909089</v>
      </c>
      <c r="E21" s="374">
        <v>44</v>
      </c>
      <c r="F21" s="365" t="s">
        <v>347</v>
      </c>
      <c r="G21" s="375">
        <v>1.1125</v>
      </c>
      <c r="H21" s="376">
        <v>77</v>
      </c>
      <c r="I21" s="372" t="s">
        <v>303</v>
      </c>
      <c r="J21" s="375">
        <v>0.96</v>
      </c>
      <c r="L21" s="392" t="s">
        <v>332</v>
      </c>
      <c r="M21" s="393">
        <v>0.97678571428571426</v>
      </c>
    </row>
    <row r="22" spans="2:13" ht="15.6">
      <c r="B22" s="371">
        <v>12</v>
      </c>
      <c r="C22" s="372" t="s">
        <v>376</v>
      </c>
      <c r="D22" s="373">
        <v>1.3055555555555556</v>
      </c>
      <c r="E22" s="374">
        <v>45</v>
      </c>
      <c r="F22" s="365" t="s">
        <v>330</v>
      </c>
      <c r="G22" s="375">
        <v>1.1111111111111109</v>
      </c>
      <c r="H22" s="376">
        <v>78</v>
      </c>
      <c r="I22" s="372" t="s">
        <v>313</v>
      </c>
      <c r="J22" s="375">
        <v>0.95454545454545436</v>
      </c>
      <c r="L22" s="392" t="s">
        <v>322</v>
      </c>
      <c r="M22" s="393">
        <v>0.9642857142857143</v>
      </c>
    </row>
    <row r="23" spans="2:13" ht="15.6">
      <c r="B23" s="371">
        <v>13</v>
      </c>
      <c r="C23" s="372" t="s">
        <v>324</v>
      </c>
      <c r="D23" s="373">
        <v>1.28125</v>
      </c>
      <c r="E23" s="374">
        <v>46</v>
      </c>
      <c r="F23" s="365" t="s">
        <v>295</v>
      </c>
      <c r="G23" s="375">
        <v>1.1095238095238096</v>
      </c>
      <c r="H23" s="376">
        <v>79</v>
      </c>
      <c r="I23" s="372" t="s">
        <v>338</v>
      </c>
      <c r="J23" s="375">
        <v>0.95</v>
      </c>
      <c r="L23" s="392" t="s">
        <v>385</v>
      </c>
      <c r="M23" s="393">
        <v>0.94166666666666654</v>
      </c>
    </row>
    <row r="24" spans="2:13" ht="15.6">
      <c r="B24" s="371">
        <v>14</v>
      </c>
      <c r="C24" s="372" t="s">
        <v>309</v>
      </c>
      <c r="D24" s="373">
        <v>1.2799999999999998</v>
      </c>
      <c r="E24" s="374">
        <v>47</v>
      </c>
      <c r="F24" s="365" t="s">
        <v>327</v>
      </c>
      <c r="G24" s="375">
        <v>1.1041666666666667</v>
      </c>
      <c r="H24" s="376">
        <v>80</v>
      </c>
      <c r="I24" s="372" t="s">
        <v>380</v>
      </c>
      <c r="J24" s="375">
        <v>0.94166666666666654</v>
      </c>
      <c r="L24" s="392" t="s">
        <v>326</v>
      </c>
      <c r="M24" s="393">
        <v>0.93888888888888877</v>
      </c>
    </row>
    <row r="25" spans="2:13" ht="15.6">
      <c r="B25" s="371">
        <v>15</v>
      </c>
      <c r="C25" s="372" t="s">
        <v>291</v>
      </c>
      <c r="D25" s="373">
        <v>1.2749999999999999</v>
      </c>
      <c r="E25" s="374">
        <v>48</v>
      </c>
      <c r="F25" s="365" t="s">
        <v>308</v>
      </c>
      <c r="G25" s="375">
        <v>1.1011363636363638</v>
      </c>
      <c r="H25" s="376">
        <v>81</v>
      </c>
      <c r="I25" s="372" t="s">
        <v>297</v>
      </c>
      <c r="J25" s="375">
        <v>0.93571428571428583</v>
      </c>
      <c r="L25" s="392" t="s">
        <v>338</v>
      </c>
      <c r="M25" s="393">
        <v>0.93124999999999991</v>
      </c>
    </row>
    <row r="26" spans="2:13" ht="15.6">
      <c r="B26" s="371">
        <v>16</v>
      </c>
      <c r="C26" s="372" t="s">
        <v>294</v>
      </c>
      <c r="D26" s="373">
        <v>1.2749999999999999</v>
      </c>
      <c r="E26" s="374">
        <v>49</v>
      </c>
      <c r="F26" s="365" t="s">
        <v>352</v>
      </c>
      <c r="G26" s="375">
        <v>1.0982142857142856</v>
      </c>
      <c r="H26" s="376">
        <v>82</v>
      </c>
      <c r="I26" s="372" t="s">
        <v>317</v>
      </c>
      <c r="J26" s="375">
        <v>0.93333333333333324</v>
      </c>
      <c r="L26" s="392" t="s">
        <v>347</v>
      </c>
      <c r="M26" s="393">
        <v>0.92500000000000004</v>
      </c>
    </row>
    <row r="27" spans="2:13" ht="15.6">
      <c r="B27" s="371">
        <v>17</v>
      </c>
      <c r="C27" s="372" t="s">
        <v>364</v>
      </c>
      <c r="D27" s="373">
        <v>1.27</v>
      </c>
      <c r="E27" s="374">
        <v>50</v>
      </c>
      <c r="F27" s="365" t="s">
        <v>375</v>
      </c>
      <c r="G27" s="375">
        <v>1.0970588235294114</v>
      </c>
      <c r="H27" s="376">
        <v>83</v>
      </c>
      <c r="I27" s="372" t="s">
        <v>326</v>
      </c>
      <c r="J27" s="375">
        <v>0.92500000000000004</v>
      </c>
      <c r="L27" s="392" t="s">
        <v>359</v>
      </c>
      <c r="M27" s="393">
        <v>0.88500000000000012</v>
      </c>
    </row>
    <row r="28" spans="2:13" ht="15.6">
      <c r="B28" s="371">
        <v>18</v>
      </c>
      <c r="C28" s="372" t="s">
        <v>371</v>
      </c>
      <c r="D28" s="373">
        <v>1.27</v>
      </c>
      <c r="E28" s="374">
        <v>51</v>
      </c>
      <c r="F28" s="365" t="s">
        <v>372</v>
      </c>
      <c r="G28" s="375">
        <v>1.093478260869565</v>
      </c>
      <c r="H28" s="376">
        <v>84</v>
      </c>
      <c r="I28" s="372" t="s">
        <v>382</v>
      </c>
      <c r="J28" s="375">
        <v>0.91875000000000007</v>
      </c>
      <c r="L28" s="392" t="s">
        <v>314</v>
      </c>
      <c r="M28" s="393">
        <v>0.88400000000000001</v>
      </c>
    </row>
    <row r="29" spans="2:13" ht="15.6">
      <c r="B29" s="371">
        <v>19</v>
      </c>
      <c r="C29" s="372" t="s">
        <v>333</v>
      </c>
      <c r="D29" s="373">
        <v>1.2642857142857145</v>
      </c>
      <c r="E29" s="374">
        <v>52</v>
      </c>
      <c r="F29" s="365" t="s">
        <v>343</v>
      </c>
      <c r="G29" s="375">
        <v>1.092857142857143</v>
      </c>
      <c r="H29" s="376">
        <v>85</v>
      </c>
      <c r="I29" s="372" t="s">
        <v>350</v>
      </c>
      <c r="J29" s="375">
        <v>0.89062499999999989</v>
      </c>
      <c r="L29" s="392" t="s">
        <v>353</v>
      </c>
      <c r="M29" s="393">
        <v>0.86666666666666659</v>
      </c>
    </row>
    <row r="30" spans="2:13" ht="15.6">
      <c r="B30" s="371">
        <v>20</v>
      </c>
      <c r="C30" s="372" t="s">
        <v>367</v>
      </c>
      <c r="D30" s="373">
        <v>1.259090909090909</v>
      </c>
      <c r="E30" s="374">
        <v>53</v>
      </c>
      <c r="F30" s="365" t="s">
        <v>355</v>
      </c>
      <c r="G30" s="375">
        <v>1.088888888888889</v>
      </c>
      <c r="H30" s="376">
        <v>86</v>
      </c>
      <c r="I30" s="372" t="s">
        <v>379</v>
      </c>
      <c r="J30" s="375">
        <v>0.88421052631578956</v>
      </c>
      <c r="L30" s="392" t="s">
        <v>365</v>
      </c>
      <c r="M30" s="393">
        <v>0.85500000000000009</v>
      </c>
    </row>
    <row r="31" spans="2:13" ht="15.6">
      <c r="B31" s="371">
        <v>21</v>
      </c>
      <c r="C31" s="372" t="s">
        <v>311</v>
      </c>
      <c r="D31" s="373">
        <v>1.2566666666666668</v>
      </c>
      <c r="E31" s="374">
        <v>54</v>
      </c>
      <c r="F31" s="365" t="s">
        <v>325</v>
      </c>
      <c r="G31" s="375">
        <v>1.0818181818181818</v>
      </c>
      <c r="H31" s="376">
        <v>87</v>
      </c>
      <c r="I31" s="372" t="s">
        <v>377</v>
      </c>
      <c r="J31" s="375">
        <v>0.87500000000000011</v>
      </c>
      <c r="K31" s="15">
        <f>AVERAGE(J31:J33)</f>
        <v>0.86439393939393938</v>
      </c>
      <c r="L31" s="392" t="s">
        <v>350</v>
      </c>
      <c r="M31" s="393">
        <v>0.84375</v>
      </c>
    </row>
    <row r="32" spans="2:13" ht="15.6">
      <c r="B32" s="371">
        <v>22</v>
      </c>
      <c r="C32" s="372" t="s">
        <v>293</v>
      </c>
      <c r="D32" s="373">
        <v>1.2428571428571427</v>
      </c>
      <c r="E32" s="374">
        <v>55</v>
      </c>
      <c r="F32" s="365" t="s">
        <v>342</v>
      </c>
      <c r="G32" s="375">
        <v>1.072058823529412</v>
      </c>
      <c r="H32" s="376">
        <v>88</v>
      </c>
      <c r="I32" s="372" t="s">
        <v>386</v>
      </c>
      <c r="J32" s="375">
        <v>0.86818181818181828</v>
      </c>
      <c r="L32" s="392" t="s">
        <v>308</v>
      </c>
      <c r="M32" s="393">
        <v>0.83695652173913049</v>
      </c>
    </row>
    <row r="33" spans="2:13" ht="15.6">
      <c r="B33" s="371">
        <v>23</v>
      </c>
      <c r="C33" s="372" t="s">
        <v>310</v>
      </c>
      <c r="D33" s="373">
        <v>1.2277777777777776</v>
      </c>
      <c r="E33" s="374">
        <v>56</v>
      </c>
      <c r="F33" s="365" t="s">
        <v>306</v>
      </c>
      <c r="G33" s="375">
        <v>1.0687499999999999</v>
      </c>
      <c r="H33" s="376">
        <v>89</v>
      </c>
      <c r="I33" s="372" t="s">
        <v>368</v>
      </c>
      <c r="J33" s="375">
        <v>0.85</v>
      </c>
      <c r="L33" s="392" t="s">
        <v>380</v>
      </c>
      <c r="M33" s="393">
        <v>0.83333333333333337</v>
      </c>
    </row>
    <row r="34" spans="2:13" ht="15.6">
      <c r="B34" s="371">
        <v>24</v>
      </c>
      <c r="C34" s="372" t="s">
        <v>316</v>
      </c>
      <c r="D34" s="373">
        <v>1.2212765957446812</v>
      </c>
      <c r="E34" s="374">
        <v>57</v>
      </c>
      <c r="F34" s="365" t="s">
        <v>312</v>
      </c>
      <c r="G34" s="375">
        <v>1.0666666666666667</v>
      </c>
      <c r="H34" s="376">
        <v>90</v>
      </c>
      <c r="I34" s="372" t="s">
        <v>374</v>
      </c>
      <c r="J34" s="375">
        <v>0.84583333333333333</v>
      </c>
      <c r="L34" s="392" t="s">
        <v>356</v>
      </c>
      <c r="M34" s="393">
        <v>0.8035714285714286</v>
      </c>
    </row>
    <row r="35" spans="2:13" ht="15.6">
      <c r="B35" s="371">
        <v>25</v>
      </c>
      <c r="C35" s="372" t="s">
        <v>298</v>
      </c>
      <c r="D35" s="373">
        <v>1.2203703703703705</v>
      </c>
      <c r="E35" s="374">
        <v>58</v>
      </c>
      <c r="F35" s="365" t="s">
        <v>370</v>
      </c>
      <c r="G35" s="375">
        <v>1.0615384615384615</v>
      </c>
      <c r="H35" s="376">
        <v>91</v>
      </c>
      <c r="I35" s="372" t="s">
        <v>299</v>
      </c>
      <c r="J35" s="375">
        <v>0.83888888888888891</v>
      </c>
      <c r="L35" s="392" t="s">
        <v>362</v>
      </c>
      <c r="M35" s="393">
        <v>0.8027777777777777</v>
      </c>
    </row>
    <row r="36" spans="2:13" ht="15.6">
      <c r="B36" s="371">
        <v>26</v>
      </c>
      <c r="C36" s="372" t="s">
        <v>331</v>
      </c>
      <c r="D36" s="373">
        <v>1.21875</v>
      </c>
      <c r="E36" s="374">
        <v>59</v>
      </c>
      <c r="F36" s="365" t="s">
        <v>344</v>
      </c>
      <c r="G36" s="375">
        <v>1.0529411764705883</v>
      </c>
      <c r="H36" s="376">
        <v>92</v>
      </c>
      <c r="I36" s="372" t="s">
        <v>353</v>
      </c>
      <c r="J36" s="375">
        <v>0.82272727272727264</v>
      </c>
      <c r="L36" s="392" t="s">
        <v>383</v>
      </c>
      <c r="M36" s="393">
        <v>0.68125000000000002</v>
      </c>
    </row>
    <row r="37" spans="2:13" ht="15.6">
      <c r="B37" s="371">
        <v>27</v>
      </c>
      <c r="C37" s="372" t="s">
        <v>348</v>
      </c>
      <c r="D37" s="373">
        <v>1.21</v>
      </c>
      <c r="E37" s="374">
        <v>60</v>
      </c>
      <c r="F37" s="365" t="s">
        <v>332</v>
      </c>
      <c r="G37" s="375">
        <v>1.0500000000000003</v>
      </c>
      <c r="H37" s="376">
        <v>93</v>
      </c>
      <c r="I37" s="372" t="s">
        <v>362</v>
      </c>
      <c r="J37" s="375">
        <v>0.79166666666666652</v>
      </c>
      <c r="L37" s="392" t="s">
        <v>368</v>
      </c>
      <c r="M37" s="393">
        <v>0.67</v>
      </c>
    </row>
    <row r="38" spans="2:13" ht="15.6">
      <c r="B38" s="371">
        <v>28</v>
      </c>
      <c r="C38" s="372" t="s">
        <v>357</v>
      </c>
      <c r="D38" s="373">
        <v>1.2071428571428571</v>
      </c>
      <c r="E38" s="374">
        <v>61</v>
      </c>
      <c r="F38" s="365" t="s">
        <v>322</v>
      </c>
      <c r="G38" s="375">
        <v>1.05</v>
      </c>
      <c r="H38" s="376">
        <v>94</v>
      </c>
      <c r="I38" s="372" t="s">
        <v>383</v>
      </c>
      <c r="J38" s="375">
        <v>0.78125</v>
      </c>
      <c r="L38" s="392" t="s">
        <v>341</v>
      </c>
      <c r="M38" s="393">
        <v>0.6416666666666665</v>
      </c>
    </row>
    <row r="39" spans="2:13" ht="15.6">
      <c r="B39" s="371">
        <v>29</v>
      </c>
      <c r="C39" s="372" t="s">
        <v>354</v>
      </c>
      <c r="D39" s="373">
        <v>1.2000000000000002</v>
      </c>
      <c r="E39" s="374">
        <v>62</v>
      </c>
      <c r="F39" s="365" t="s">
        <v>320</v>
      </c>
      <c r="G39" s="375">
        <v>1.0411764705882351</v>
      </c>
      <c r="H39" s="376">
        <v>95</v>
      </c>
      <c r="I39" s="372" t="s">
        <v>356</v>
      </c>
      <c r="J39" s="375">
        <v>0.77261904761904754</v>
      </c>
      <c r="K39" s="15">
        <f>AVERAGE(J39:J41)</f>
        <v>0.73392857142857137</v>
      </c>
      <c r="L39" s="392" t="s">
        <v>377</v>
      </c>
      <c r="M39" s="393">
        <v>0.60769230769230764</v>
      </c>
    </row>
    <row r="40" spans="2:13" ht="15.6">
      <c r="B40" s="371">
        <v>30</v>
      </c>
      <c r="C40" s="372" t="s">
        <v>358</v>
      </c>
      <c r="D40" s="373">
        <v>1.198076923076923</v>
      </c>
      <c r="E40" s="374">
        <v>63</v>
      </c>
      <c r="F40" s="365" t="s">
        <v>337</v>
      </c>
      <c r="G40" s="375">
        <v>1.0382352941176469</v>
      </c>
      <c r="H40" s="376">
        <v>96</v>
      </c>
      <c r="I40" s="372" t="s">
        <v>323</v>
      </c>
      <c r="J40" s="375">
        <v>0.72499999999999998</v>
      </c>
      <c r="L40" s="392" t="s">
        <v>374</v>
      </c>
      <c r="M40" s="393">
        <v>0.58749999999999991</v>
      </c>
    </row>
    <row r="41" spans="2:13" ht="15.6">
      <c r="B41" s="371">
        <v>31</v>
      </c>
      <c r="C41" s="372" t="s">
        <v>378</v>
      </c>
      <c r="D41" s="373">
        <v>1.1833333333333333</v>
      </c>
      <c r="E41" s="374">
        <v>64</v>
      </c>
      <c r="F41" s="365" t="s">
        <v>335</v>
      </c>
      <c r="G41" s="375">
        <v>1.0374999999999999</v>
      </c>
      <c r="H41" s="376">
        <v>97</v>
      </c>
      <c r="I41" s="372" t="s">
        <v>341</v>
      </c>
      <c r="J41" s="375">
        <v>0.70416666666666661</v>
      </c>
      <c r="K41" s="15">
        <f>AVERAGE(J39:J41)</f>
        <v>0.73392857142857137</v>
      </c>
      <c r="L41" s="392" t="s">
        <v>386</v>
      </c>
      <c r="M41" s="393">
        <v>0.55909090909090908</v>
      </c>
    </row>
    <row r="42" spans="2:13" ht="15.6">
      <c r="B42" s="371">
        <v>32</v>
      </c>
      <c r="C42" s="372" t="s">
        <v>363</v>
      </c>
      <c r="D42" s="373">
        <v>1.175</v>
      </c>
      <c r="E42" s="374">
        <v>65</v>
      </c>
      <c r="F42" s="365" t="s">
        <v>373</v>
      </c>
      <c r="G42" s="375">
        <v>1.0325</v>
      </c>
      <c r="H42" s="376"/>
      <c r="I42" s="377"/>
      <c r="J42" s="378"/>
    </row>
    <row r="43" spans="2:13" ht="16.2" thickBot="1">
      <c r="B43" s="379">
        <v>33</v>
      </c>
      <c r="C43" s="350" t="s">
        <v>360</v>
      </c>
      <c r="D43" s="351">
        <v>1.1689189189189189</v>
      </c>
      <c r="E43" s="357">
        <v>66</v>
      </c>
      <c r="F43" s="380" t="s">
        <v>329</v>
      </c>
      <c r="G43" s="358">
        <v>1.0258620689655176</v>
      </c>
      <c r="H43" s="359"/>
      <c r="I43" s="350" t="s">
        <v>1</v>
      </c>
      <c r="J43" s="358">
        <f>AVERAGE(D11:D43,G11:G43,J11:J41)</f>
        <v>1.0991031141205427</v>
      </c>
    </row>
    <row r="44" spans="2:13" ht="15.6">
      <c r="B44" s="266" t="s">
        <v>507</v>
      </c>
      <c r="C44" s="267"/>
      <c r="D44" s="268"/>
      <c r="E44" s="268"/>
      <c r="F44" s="267"/>
      <c r="G44" s="268"/>
      <c r="H44" s="268"/>
      <c r="I44"/>
      <c r="J44" s="252"/>
    </row>
    <row r="45" spans="2:13" ht="15.6">
      <c r="B45" s="266" t="s">
        <v>463</v>
      </c>
      <c r="C45" s="267"/>
      <c r="D45" s="268"/>
      <c r="E45" s="268"/>
      <c r="F45" s="267"/>
      <c r="G45" s="268"/>
      <c r="H45" s="268"/>
      <c r="I45"/>
      <c r="J45" s="252"/>
    </row>
    <row r="46" spans="2:13" ht="15.6">
      <c r="B46" s="266" t="s">
        <v>464</v>
      </c>
      <c r="C46" s="267"/>
      <c r="D46" s="268"/>
      <c r="E46" s="268"/>
      <c r="F46" s="267"/>
      <c r="G46" s="268"/>
      <c r="H46" s="268"/>
      <c r="I46"/>
      <c r="J46" s="252"/>
    </row>
    <row r="47" spans="2:13" ht="15.6">
      <c r="B47" s="266" t="s">
        <v>465</v>
      </c>
      <c r="C47" s="267"/>
      <c r="D47" s="268"/>
      <c r="E47" s="268"/>
      <c r="F47" s="267"/>
      <c r="G47" s="268"/>
      <c r="H47" s="268"/>
      <c r="I47"/>
      <c r="J47" s="252"/>
    </row>
    <row r="48" spans="2:13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 ht="13.2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0.59" right="0.33999999999999997" top="0.25999999999999995" bottom="0.3" header="0.3" footer="0.3"/>
  <pageSetup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topLeftCell="A13" workbookViewId="0">
      <selection activeCell="I2" sqref="I2"/>
    </sheetView>
  </sheetViews>
  <sheetFormatPr defaultColWidth="12.44140625" defaultRowHeight="12.6"/>
  <cols>
    <col min="1" max="1" width="7" style="14" customWidth="1"/>
    <col min="2" max="2" width="7.21875" style="14" customWidth="1"/>
    <col min="3" max="3" width="14" style="14" customWidth="1"/>
    <col min="4" max="4" width="20.5546875" style="14" customWidth="1"/>
    <col min="5" max="5" width="13.21875" style="14" customWidth="1"/>
    <col min="6" max="6" width="6" style="14" customWidth="1"/>
    <col min="7" max="7" width="17.6640625" style="14" customWidth="1"/>
    <col min="8" max="8" width="10.109375" style="14" customWidth="1"/>
    <col min="9" max="9" width="8.44140625" style="14" customWidth="1"/>
    <col min="10" max="10" width="8.6640625" style="14" customWidth="1"/>
    <col min="11" max="11" width="13.44140625" style="14" bestFit="1" customWidth="1"/>
    <col min="12" max="16384" width="12.44140625" style="14"/>
  </cols>
  <sheetData>
    <row r="1" spans="1:11" ht="15.6">
      <c r="A1" s="63"/>
      <c r="B1" s="63"/>
      <c r="C1" s="63"/>
      <c r="D1" s="63"/>
      <c r="E1" s="63"/>
      <c r="F1" s="63"/>
      <c r="G1" s="63"/>
      <c r="H1" s="63"/>
      <c r="I1" s="22" t="s">
        <v>608</v>
      </c>
    </row>
    <row r="2" spans="1:11" ht="15.6">
      <c r="A2" s="63"/>
      <c r="B2" s="63"/>
      <c r="C2" s="63"/>
      <c r="D2" s="63"/>
      <c r="E2" s="63"/>
      <c r="F2" s="63"/>
      <c r="G2" s="63"/>
      <c r="H2" s="63"/>
      <c r="I2" s="1" t="s">
        <v>451</v>
      </c>
    </row>
    <row r="3" spans="1:11" ht="15.6">
      <c r="A3" s="63"/>
      <c r="B3" s="63"/>
      <c r="C3" s="63"/>
      <c r="D3" s="63"/>
      <c r="E3" s="63"/>
      <c r="F3" s="63"/>
      <c r="G3" s="63"/>
      <c r="H3" s="63"/>
      <c r="I3" s="106" t="s">
        <v>265</v>
      </c>
    </row>
    <row r="4" spans="1:11" ht="15.6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2">
      <c r="A5" s="63"/>
      <c r="B5" s="63"/>
      <c r="C5" s="63"/>
      <c r="D5" s="63"/>
      <c r="E5" s="63"/>
      <c r="F5" s="63"/>
      <c r="G5" s="63"/>
      <c r="H5" s="63"/>
      <c r="I5" s="63"/>
    </row>
    <row r="6" spans="1:11" ht="15.6">
      <c r="A6" s="12" t="s">
        <v>451</v>
      </c>
      <c r="B6" s="109"/>
      <c r="C6" s="109"/>
      <c r="D6" s="68"/>
      <c r="E6" s="109"/>
      <c r="F6" s="109"/>
      <c r="G6" s="109"/>
      <c r="H6" s="109"/>
      <c r="I6" s="109"/>
    </row>
    <row r="7" spans="1:11" ht="15.6">
      <c r="A7" s="66" t="s">
        <v>265</v>
      </c>
      <c r="B7" s="109"/>
      <c r="C7" s="68"/>
      <c r="D7" s="109"/>
      <c r="E7" s="109"/>
      <c r="F7" s="109"/>
      <c r="G7" s="109"/>
      <c r="H7" s="109"/>
      <c r="I7" s="109"/>
    </row>
    <row r="8" spans="1:11">
      <c r="B8" s="131"/>
    </row>
    <row r="9" spans="1:11" ht="17.399999999999999">
      <c r="B9" s="131"/>
      <c r="C9" s="132" t="s">
        <v>209</v>
      </c>
    </row>
    <row r="10" spans="1:11" ht="15.6">
      <c r="B10" s="131"/>
      <c r="C10" s="13" t="s">
        <v>210</v>
      </c>
      <c r="I10" s="15"/>
      <c r="J10" s="16"/>
      <c r="K10" s="17"/>
    </row>
    <row r="11" spans="1:11" ht="15.6">
      <c r="B11" s="131"/>
      <c r="C11" s="133" t="s">
        <v>211</v>
      </c>
      <c r="I11" s="15"/>
      <c r="J11" s="16"/>
      <c r="K11" s="17"/>
    </row>
    <row r="12" spans="1:11" ht="15.6">
      <c r="B12" s="131"/>
      <c r="C12" s="133" t="s">
        <v>4</v>
      </c>
      <c r="I12" s="15"/>
      <c r="J12" s="16"/>
      <c r="K12" s="17"/>
    </row>
    <row r="13" spans="1:11" ht="20.399999999999999">
      <c r="A13" s="134" t="s">
        <v>212</v>
      </c>
      <c r="B13" s="131"/>
      <c r="C13" s="15"/>
      <c r="I13" s="15"/>
      <c r="J13" s="16"/>
      <c r="K13" s="17"/>
    </row>
    <row r="14" spans="1:11">
      <c r="B14" s="131"/>
      <c r="C14" s="15"/>
      <c r="I14" s="15"/>
      <c r="J14" s="16"/>
      <c r="K14" s="17"/>
    </row>
    <row r="15" spans="1:11" ht="17.399999999999999">
      <c r="B15" s="131"/>
      <c r="C15" s="135" t="s">
        <v>3</v>
      </c>
      <c r="E15" s="132" t="s">
        <v>213</v>
      </c>
      <c r="I15" s="15"/>
      <c r="J15" s="16"/>
      <c r="K15" s="17"/>
    </row>
    <row r="16" spans="1:11" ht="15.6">
      <c r="B16" s="131"/>
      <c r="C16" s="15"/>
      <c r="E16" s="13" t="s">
        <v>214</v>
      </c>
      <c r="I16" s="15"/>
      <c r="J16" s="16"/>
      <c r="K16" s="17"/>
    </row>
    <row r="17" spans="1:11" ht="15.6">
      <c r="B17" s="131"/>
      <c r="C17" s="15"/>
      <c r="E17" s="133" t="s">
        <v>211</v>
      </c>
      <c r="I17" s="15"/>
      <c r="J17" s="16"/>
      <c r="K17" s="17"/>
    </row>
    <row r="18" spans="1:11" ht="17.399999999999999">
      <c r="B18" s="131"/>
      <c r="C18" s="15"/>
      <c r="E18" s="133" t="s">
        <v>3</v>
      </c>
      <c r="H18" s="132" t="s">
        <v>215</v>
      </c>
      <c r="I18" s="15"/>
      <c r="J18" s="16"/>
      <c r="K18" s="17"/>
    </row>
    <row r="19" spans="1:11" ht="15.6">
      <c r="B19" s="131"/>
      <c r="C19" s="15"/>
      <c r="H19" s="13" t="s">
        <v>216</v>
      </c>
      <c r="I19" s="15"/>
      <c r="J19" s="16"/>
      <c r="K19" s="17"/>
    </row>
    <row r="20" spans="1:11" ht="15.6">
      <c r="B20" s="131"/>
      <c r="C20" s="15"/>
      <c r="H20" s="133" t="s">
        <v>210</v>
      </c>
      <c r="I20" s="15"/>
      <c r="J20" s="16"/>
      <c r="K20" s="17"/>
    </row>
    <row r="21" spans="1:11" ht="15.6">
      <c r="B21" s="131"/>
      <c r="C21" s="15"/>
      <c r="H21" s="133" t="s">
        <v>217</v>
      </c>
      <c r="I21" s="15"/>
      <c r="J21" s="16"/>
      <c r="K21" s="17"/>
    </row>
    <row r="22" spans="1:11">
      <c r="B22" s="131"/>
      <c r="C22" s="15"/>
      <c r="I22" s="15"/>
      <c r="J22" s="16"/>
      <c r="K22" s="17"/>
    </row>
    <row r="23" spans="1:11">
      <c r="B23" s="131"/>
      <c r="C23" s="15"/>
      <c r="I23" s="15"/>
      <c r="J23" s="16"/>
      <c r="K23" s="17"/>
    </row>
    <row r="24" spans="1:11">
      <c r="B24" s="131"/>
      <c r="C24" s="15"/>
      <c r="I24" s="15"/>
      <c r="J24" s="16"/>
      <c r="K24" s="17"/>
    </row>
    <row r="25" spans="1:11" ht="17.399999999999999">
      <c r="B25" s="131"/>
      <c r="C25" s="15"/>
      <c r="E25" s="135" t="s">
        <v>4</v>
      </c>
      <c r="I25" s="15"/>
      <c r="J25" s="16"/>
      <c r="K25" s="17"/>
    </row>
    <row r="26" spans="1:11">
      <c r="B26" s="131"/>
      <c r="C26" s="15"/>
      <c r="I26" s="15"/>
      <c r="J26" s="16"/>
      <c r="K26" s="17"/>
    </row>
    <row r="27" spans="1:11">
      <c r="B27" s="131"/>
      <c r="C27" s="15"/>
      <c r="I27" s="15"/>
      <c r="J27" s="16"/>
      <c r="K27" s="17"/>
    </row>
    <row r="28" spans="1:11">
      <c r="B28" s="131"/>
      <c r="C28" s="15"/>
      <c r="I28" s="15"/>
      <c r="J28" s="16"/>
      <c r="K28" s="17"/>
    </row>
    <row r="29" spans="1:11">
      <c r="B29" s="136"/>
      <c r="C29" s="137"/>
      <c r="D29" s="138"/>
      <c r="E29" s="138"/>
      <c r="F29" s="138"/>
      <c r="G29" s="138"/>
      <c r="H29" s="138"/>
      <c r="I29" s="137"/>
      <c r="J29" s="16"/>
      <c r="K29" s="17"/>
    </row>
    <row r="30" spans="1:11" ht="20.399999999999999">
      <c r="C30" s="15"/>
      <c r="E30" s="139" t="s">
        <v>218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2">
      <c r="A32" s="140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3.2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1.0900000000000001" right="1.0900000000000001" top="0.26" bottom="0.3" header="0.3" footer="0.3"/>
  <pageSetup scale="7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J21"/>
  <sheetViews>
    <sheetView topLeftCell="C1" workbookViewId="0">
      <selection activeCell="D21" sqref="D21"/>
    </sheetView>
  </sheetViews>
  <sheetFormatPr defaultRowHeight="13.2"/>
  <cols>
    <col min="2" max="3" width="13" customWidth="1"/>
    <col min="4" max="4" width="7.21875" customWidth="1"/>
    <col min="8" max="8" width="19.5546875" customWidth="1"/>
    <col min="9" max="9" width="7.6640625" customWidth="1"/>
    <col min="10" max="10" width="8.44140625" customWidth="1"/>
    <col min="11" max="11" width="14.44140625" customWidth="1"/>
  </cols>
  <sheetData>
    <row r="1" spans="1:10" ht="15.6">
      <c r="A1" s="7"/>
      <c r="I1" s="22" t="s">
        <v>608</v>
      </c>
      <c r="J1" s="22"/>
    </row>
    <row r="2" spans="1:10" ht="15.6">
      <c r="A2" s="3"/>
      <c r="I2" s="1" t="s">
        <v>452</v>
      </c>
      <c r="J2" s="1"/>
    </row>
    <row r="3" spans="1:10" ht="15.6">
      <c r="A3" s="3"/>
      <c r="I3" s="1" t="s">
        <v>171</v>
      </c>
      <c r="J3" s="1"/>
    </row>
    <row r="4" spans="1:10" ht="15.6">
      <c r="A4" s="7"/>
      <c r="B4" s="7"/>
      <c r="C4" s="7"/>
      <c r="D4" s="7"/>
      <c r="E4" s="7"/>
      <c r="F4" s="7"/>
      <c r="G4" s="7"/>
      <c r="H4" s="7"/>
      <c r="I4" s="111" t="s">
        <v>204</v>
      </c>
      <c r="J4" s="111"/>
    </row>
    <row r="5" spans="1:10" ht="15.6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.6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.6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.6">
      <c r="A8" s="7"/>
      <c r="B8" s="7"/>
      <c r="C8" s="7"/>
      <c r="D8" s="12" t="s">
        <v>452</v>
      </c>
      <c r="E8" s="5"/>
      <c r="F8" s="5"/>
      <c r="G8" s="5"/>
      <c r="H8" s="5"/>
      <c r="I8" s="7"/>
      <c r="J8" s="7"/>
    </row>
    <row r="9" spans="1:10" ht="15.6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.6">
      <c r="A10" s="7"/>
      <c r="B10" s="7"/>
      <c r="C10" s="7"/>
      <c r="D10" s="5" t="s">
        <v>611</v>
      </c>
      <c r="E10" s="5"/>
      <c r="F10" s="5"/>
      <c r="G10" s="5"/>
      <c r="H10" s="5"/>
      <c r="I10" s="7"/>
      <c r="J10" s="7"/>
    </row>
    <row r="11" spans="1:10" ht="15.6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.6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6.2" thickBot="1">
      <c r="D13" s="38" t="s">
        <v>532</v>
      </c>
      <c r="E13" s="5"/>
      <c r="F13" s="5"/>
      <c r="G13" s="5"/>
      <c r="H13" s="5"/>
    </row>
    <row r="14" spans="1:10" ht="15.6">
      <c r="D14" s="24" t="s">
        <v>16</v>
      </c>
      <c r="E14" s="25"/>
      <c r="F14" s="25"/>
      <c r="G14" s="25"/>
      <c r="H14" s="678">
        <v>3.6499999999999998E-2</v>
      </c>
    </row>
    <row r="15" spans="1:10" ht="15.6">
      <c r="D15" s="27"/>
      <c r="E15" s="7" t="s">
        <v>17</v>
      </c>
      <c r="F15" s="7"/>
      <c r="G15" s="22"/>
      <c r="H15" s="679">
        <f>1+0.5*H17</f>
        <v>1.0262500000000001</v>
      </c>
    </row>
    <row r="16" spans="1:10" ht="15.6">
      <c r="D16" s="27" t="s">
        <v>18</v>
      </c>
      <c r="E16" s="7"/>
      <c r="F16" s="7"/>
      <c r="G16" s="7"/>
      <c r="H16" s="680">
        <f>H14*H15</f>
        <v>3.7458125000000002E-2</v>
      </c>
    </row>
    <row r="17" spans="4:10" ht="16.2" thickBot="1">
      <c r="D17" s="27" t="s">
        <v>49</v>
      </c>
      <c r="E17" s="7"/>
      <c r="F17" s="7"/>
      <c r="G17" s="7"/>
      <c r="H17" s="681">
        <v>5.2499999999999998E-2</v>
      </c>
    </row>
    <row r="18" spans="4:10" ht="16.2" thickBot="1">
      <c r="D18" s="42" t="s">
        <v>19</v>
      </c>
      <c r="E18" s="43"/>
      <c r="F18" s="43"/>
      <c r="G18" s="43"/>
      <c r="H18" s="98">
        <v>0.09</v>
      </c>
      <c r="J18" s="192">
        <f>H16+H17</f>
        <v>8.9958125E-2</v>
      </c>
    </row>
    <row r="19" spans="4:10" ht="15.6">
      <c r="D19" s="7" t="s">
        <v>636</v>
      </c>
      <c r="E19" s="7"/>
      <c r="F19" s="7"/>
      <c r="G19" s="7"/>
      <c r="H19" s="7"/>
    </row>
    <row r="20" spans="4:10" ht="15.6">
      <c r="D20" s="7" t="s">
        <v>259</v>
      </c>
      <c r="E20" s="7"/>
      <c r="F20" s="7"/>
      <c r="G20" s="7"/>
      <c r="H20" s="7"/>
    </row>
    <row r="21" spans="4:10" ht="15.6">
      <c r="D21" s="7" t="s">
        <v>637</v>
      </c>
      <c r="E21" s="7"/>
      <c r="F21" s="7"/>
      <c r="G21" s="7"/>
      <c r="H21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C1:G26"/>
  <sheetViews>
    <sheetView zoomScaleNormal="100" workbookViewId="0">
      <selection activeCell="G2" sqref="G2"/>
    </sheetView>
  </sheetViews>
  <sheetFormatPr defaultRowHeight="13.2"/>
  <cols>
    <col min="3" max="3" width="49.21875" customWidth="1"/>
    <col min="4" max="4" width="12.6640625" style="252" customWidth="1"/>
    <col min="5" max="7" width="12.6640625" style="299" customWidth="1"/>
  </cols>
  <sheetData>
    <row r="1" spans="3:7" ht="15.6">
      <c r="C1" s="35"/>
      <c r="D1" s="295"/>
      <c r="E1" s="296"/>
      <c r="F1" s="296"/>
      <c r="G1" s="300" t="s">
        <v>608</v>
      </c>
    </row>
    <row r="2" spans="3:7" ht="15.6">
      <c r="C2" s="35"/>
      <c r="D2" s="295"/>
      <c r="E2" s="296"/>
      <c r="F2" s="296"/>
      <c r="G2" s="304" t="s">
        <v>452</v>
      </c>
    </row>
    <row r="3" spans="3:7" ht="15.6">
      <c r="C3" s="35"/>
      <c r="D3" s="295"/>
      <c r="E3" s="296"/>
      <c r="F3" s="296"/>
      <c r="G3" s="297" t="s">
        <v>171</v>
      </c>
    </row>
    <row r="4" spans="3:7" ht="15.6">
      <c r="C4" s="35"/>
      <c r="D4" s="295"/>
      <c r="E4" s="296"/>
      <c r="F4" s="296"/>
      <c r="G4" s="298" t="s">
        <v>203</v>
      </c>
    </row>
    <row r="5" spans="3:7">
      <c r="C5" s="35"/>
      <c r="D5" s="295"/>
      <c r="E5" s="296"/>
      <c r="F5" s="296"/>
      <c r="G5" s="296"/>
    </row>
    <row r="6" spans="3:7" ht="15.6">
      <c r="C6" s="12" t="s">
        <v>452</v>
      </c>
      <c r="D6" s="12"/>
      <c r="E6" s="301"/>
      <c r="F6" s="301"/>
      <c r="G6" s="301"/>
    </row>
    <row r="7" spans="3:7" ht="15.6">
      <c r="C7" s="12"/>
      <c r="D7" s="12"/>
      <c r="E7" s="301"/>
      <c r="F7" s="301"/>
      <c r="G7" s="301"/>
    </row>
    <row r="8" spans="3:7" ht="15.6">
      <c r="C8" s="5" t="s">
        <v>611</v>
      </c>
      <c r="D8" s="5"/>
      <c r="E8" s="302"/>
      <c r="F8" s="302"/>
      <c r="G8" s="302"/>
    </row>
    <row r="9" spans="3:7" ht="15.6">
      <c r="C9" s="38" t="s">
        <v>13</v>
      </c>
      <c r="D9" s="38"/>
      <c r="E9" s="303"/>
      <c r="F9" s="303"/>
      <c r="G9" s="303"/>
    </row>
    <row r="10" spans="3:7" ht="15.6">
      <c r="C10" s="38"/>
      <c r="D10" s="38"/>
      <c r="E10" s="303"/>
      <c r="F10" s="303"/>
      <c r="G10" s="303"/>
    </row>
    <row r="11" spans="3:7" ht="16.2" thickBot="1">
      <c r="C11" s="38" t="s">
        <v>532</v>
      </c>
      <c r="D11" s="38"/>
      <c r="E11" s="302"/>
      <c r="F11" s="302"/>
      <c r="G11" s="302"/>
    </row>
    <row r="12" spans="3:7" ht="15.6">
      <c r="C12" s="515"/>
      <c r="D12" s="509"/>
      <c r="E12" s="510" t="s">
        <v>277</v>
      </c>
      <c r="F12" s="510" t="s">
        <v>277</v>
      </c>
      <c r="G12" s="510" t="s">
        <v>277</v>
      </c>
    </row>
    <row r="13" spans="3:7" ht="15.6">
      <c r="C13" s="516"/>
      <c r="D13" s="511" t="s">
        <v>278</v>
      </c>
      <c r="E13" s="512" t="s">
        <v>279</v>
      </c>
      <c r="F13" s="512" t="s">
        <v>279</v>
      </c>
      <c r="G13" s="512" t="s">
        <v>279</v>
      </c>
    </row>
    <row r="14" spans="3:7" ht="16.2" thickBot="1">
      <c r="C14" s="614" t="s">
        <v>47</v>
      </c>
      <c r="D14" s="511" t="s">
        <v>277</v>
      </c>
      <c r="E14" s="512" t="s">
        <v>280</v>
      </c>
      <c r="F14" s="512" t="s">
        <v>281</v>
      </c>
      <c r="G14" s="512" t="s">
        <v>282</v>
      </c>
    </row>
    <row r="15" spans="3:7" ht="15.6">
      <c r="C15" s="615" t="s">
        <v>574</v>
      </c>
      <c r="D15" s="667">
        <v>2.2999999999999998</v>
      </c>
      <c r="E15" s="668">
        <v>2.4109688634356911E-2</v>
      </c>
      <c r="F15" s="668">
        <v>2.3406144816216255E-2</v>
      </c>
      <c r="G15" s="669">
        <v>2.3189662886921807E-2</v>
      </c>
    </row>
    <row r="16" spans="3:7" ht="15.6">
      <c r="C16" s="670" t="s">
        <v>575</v>
      </c>
      <c r="D16" s="662">
        <v>1.69</v>
      </c>
      <c r="E16" s="663">
        <v>1.8525352782211856E-2</v>
      </c>
      <c r="F16" s="663">
        <v>1.9869924560504088E-2</v>
      </c>
      <c r="G16" s="671">
        <v>1.9713204898472964E-2</v>
      </c>
    </row>
    <row r="17" spans="3:7" ht="15.6">
      <c r="C17" s="670" t="s">
        <v>541</v>
      </c>
      <c r="D17" s="662">
        <v>1.33</v>
      </c>
      <c r="E17" s="663">
        <v>4.5953976972282477E-2</v>
      </c>
      <c r="F17" s="663">
        <v>4.4608270194562864E-2</v>
      </c>
      <c r="G17" s="671">
        <v>4.2698544411115605E-2</v>
      </c>
    </row>
    <row r="18" spans="3:7" ht="15.6">
      <c r="C18" s="670" t="s">
        <v>576</v>
      </c>
      <c r="D18" s="662">
        <v>0.84</v>
      </c>
      <c r="E18" s="663">
        <v>3.6656483209555314E-2</v>
      </c>
      <c r="F18" s="663">
        <v>3.6573089284920653E-2</v>
      </c>
      <c r="G18" s="671">
        <v>3.5734268020527732E-2</v>
      </c>
    </row>
    <row r="19" spans="3:7" ht="15.6">
      <c r="C19" s="670" t="s">
        <v>556</v>
      </c>
      <c r="D19" s="662">
        <v>1.92</v>
      </c>
      <c r="E19" s="663">
        <v>4.2275247384894479E-2</v>
      </c>
      <c r="F19" s="663">
        <v>3.9285355041181337E-2</v>
      </c>
      <c r="G19" s="671">
        <v>3.5145964120875187E-2</v>
      </c>
    </row>
    <row r="20" spans="3:7" ht="15.6">
      <c r="C20" s="670" t="s">
        <v>558</v>
      </c>
      <c r="D20" s="662">
        <v>2.16</v>
      </c>
      <c r="E20" s="663">
        <v>3.0093904210621768E-2</v>
      </c>
      <c r="F20" s="664">
        <v>2.9583435516660258E-2</v>
      </c>
      <c r="G20" s="672">
        <v>2.8282573827249659E-2</v>
      </c>
    </row>
    <row r="21" spans="3:7" ht="15.6">
      <c r="C21" s="670" t="s">
        <v>549</v>
      </c>
      <c r="D21" s="662">
        <v>1.18</v>
      </c>
      <c r="E21" s="663">
        <v>5.9180500328734308E-2</v>
      </c>
      <c r="F21" s="663">
        <v>5.4924905838657591E-2</v>
      </c>
      <c r="G21" s="671">
        <v>5.0043367679030372E-2</v>
      </c>
    </row>
    <row r="22" spans="3:7" ht="15.6">
      <c r="C22" s="670" t="s">
        <v>577</v>
      </c>
      <c r="D22" s="665">
        <v>2.2799999999999998</v>
      </c>
      <c r="E22" s="666">
        <v>3.4364779271247141E-2</v>
      </c>
      <c r="F22" s="666">
        <v>3.4221549166920634E-2</v>
      </c>
      <c r="G22" s="673">
        <v>3.3537404059631362E-2</v>
      </c>
    </row>
    <row r="23" spans="3:7" ht="16.2" thickBot="1">
      <c r="C23" s="674" t="s">
        <v>552</v>
      </c>
      <c r="D23" s="675">
        <v>2.4900000000000002</v>
      </c>
      <c r="E23" s="676">
        <v>4.4376325682209838E-2</v>
      </c>
      <c r="F23" s="676">
        <v>4.2753728790494716E-2</v>
      </c>
      <c r="G23" s="677">
        <v>3.8640220627445529E-2</v>
      </c>
    </row>
    <row r="24" spans="3:7" ht="15.6">
      <c r="C24" s="658" t="s">
        <v>1</v>
      </c>
      <c r="D24" s="659"/>
      <c r="E24" s="660">
        <f>AVERAGE(E15:E23)</f>
        <v>3.7281806497346012E-2</v>
      </c>
      <c r="F24" s="660">
        <f t="shared" ref="F24:G24" si="0">AVERAGE(F15:F23)</f>
        <v>3.6136267023346484E-2</v>
      </c>
      <c r="G24" s="661">
        <f t="shared" si="0"/>
        <v>3.4109467836807801E-2</v>
      </c>
    </row>
    <row r="25" spans="3:7" ht="16.2" thickBot="1">
      <c r="C25" s="617" t="s">
        <v>26</v>
      </c>
      <c r="D25" s="618"/>
      <c r="E25" s="619">
        <f>MEDIAN(E15:E23)</f>
        <v>3.6656483209555314E-2</v>
      </c>
      <c r="F25" s="619">
        <f t="shared" ref="F25:G25" si="1">MEDIAN(F15:F23)</f>
        <v>3.6573089284920653E-2</v>
      </c>
      <c r="G25" s="620">
        <f t="shared" si="1"/>
        <v>3.5145964120875187E-2</v>
      </c>
    </row>
    <row r="26" spans="3:7">
      <c r="C26" s="286" t="s">
        <v>605</v>
      </c>
      <c r="D26" s="173"/>
      <c r="E26" s="173"/>
      <c r="F26" s="173"/>
      <c r="G26" s="514"/>
    </row>
  </sheetData>
  <phoneticPr fontId="0" type="noConversion"/>
  <pageMargins left="1.26" right="0.48" top="0.31" bottom="0.48" header="0.34" footer="0.5"/>
  <pageSetup scale="8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C1:M129"/>
  <sheetViews>
    <sheetView topLeftCell="A13" zoomScaleNormal="100" workbookViewId="0">
      <selection activeCell="C6" sqref="C6"/>
    </sheetView>
  </sheetViews>
  <sheetFormatPr defaultRowHeight="13.2"/>
  <cols>
    <col min="3" max="3" width="59" customWidth="1"/>
    <col min="4" max="9" width="12.6640625" customWidth="1"/>
    <col min="11" max="11" width="9.44140625" style="292" bestFit="1" customWidth="1"/>
    <col min="12" max="13" width="9" style="292" bestFit="1" customWidth="1"/>
  </cols>
  <sheetData>
    <row r="1" spans="3:10" ht="15.6">
      <c r="C1" s="45"/>
      <c r="D1" s="45"/>
      <c r="E1" s="45"/>
      <c r="F1" s="45"/>
      <c r="G1" s="45"/>
      <c r="I1" s="22" t="s">
        <v>608</v>
      </c>
      <c r="J1" s="35"/>
    </row>
    <row r="2" spans="3:10" ht="15.6">
      <c r="C2" s="45"/>
      <c r="D2" s="45"/>
      <c r="E2" s="45"/>
      <c r="F2" s="45"/>
      <c r="G2" s="45"/>
      <c r="I2" s="1" t="s">
        <v>452</v>
      </c>
      <c r="J2" s="35"/>
    </row>
    <row r="3" spans="3:10" ht="15.6">
      <c r="C3" s="45"/>
      <c r="D3" s="45"/>
      <c r="E3" s="45"/>
      <c r="F3" s="45"/>
      <c r="G3" s="45"/>
      <c r="I3" s="1" t="s">
        <v>171</v>
      </c>
      <c r="J3" s="35"/>
    </row>
    <row r="4" spans="3:10" ht="15.6">
      <c r="C4" s="45"/>
      <c r="D4" s="45"/>
      <c r="E4" s="45"/>
      <c r="F4" s="45"/>
      <c r="G4" s="45"/>
      <c r="I4" s="111" t="s">
        <v>201</v>
      </c>
      <c r="J4" s="35"/>
    </row>
    <row r="5" spans="3:10" ht="13.8">
      <c r="C5" s="45"/>
      <c r="D5" s="45"/>
      <c r="E5" s="45"/>
      <c r="F5" s="45"/>
      <c r="G5" s="45"/>
      <c r="H5" s="45"/>
      <c r="I5" s="46"/>
      <c r="J5" s="35"/>
    </row>
    <row r="6" spans="3:10" ht="15.6">
      <c r="C6" s="12" t="s">
        <v>452</v>
      </c>
      <c r="D6" s="47"/>
      <c r="E6" s="47"/>
      <c r="F6" s="47"/>
      <c r="G6" s="47"/>
      <c r="H6" s="47"/>
      <c r="I6" s="47"/>
      <c r="J6" s="35"/>
    </row>
    <row r="7" spans="3:10" ht="13.8">
      <c r="C7" s="47"/>
      <c r="D7" s="47"/>
      <c r="E7" s="47"/>
      <c r="F7" s="47"/>
      <c r="G7" s="47"/>
      <c r="H7" s="47"/>
      <c r="I7" s="47"/>
      <c r="J7" s="35"/>
    </row>
    <row r="8" spans="3:10" ht="15.6">
      <c r="C8" s="5" t="s">
        <v>611</v>
      </c>
      <c r="D8" s="5"/>
      <c r="E8" s="5"/>
      <c r="F8" s="5"/>
      <c r="G8" s="6"/>
      <c r="H8" s="6"/>
      <c r="I8" s="47"/>
      <c r="J8" s="35"/>
    </row>
    <row r="9" spans="3:10" ht="15.6">
      <c r="C9" s="38" t="s">
        <v>21</v>
      </c>
      <c r="D9" s="47"/>
      <c r="E9" s="47"/>
      <c r="F9" s="47"/>
      <c r="G9" s="47"/>
      <c r="H9" s="47"/>
      <c r="I9" s="47"/>
      <c r="J9" s="35"/>
    </row>
    <row r="10" spans="3:10" ht="16.2">
      <c r="C10" s="48" t="s">
        <v>207</v>
      </c>
      <c r="D10" s="47"/>
      <c r="E10" s="47"/>
      <c r="F10" s="41"/>
      <c r="G10" s="41"/>
      <c r="H10" s="41"/>
      <c r="I10" s="41"/>
      <c r="J10" s="35"/>
    </row>
    <row r="11" spans="3:10" ht="16.2">
      <c r="C11" s="48"/>
      <c r="D11" s="47"/>
      <c r="E11" s="47"/>
      <c r="F11" s="41"/>
      <c r="G11" s="41"/>
      <c r="H11" s="41"/>
      <c r="I11" s="41"/>
      <c r="J11" s="35"/>
    </row>
    <row r="12" spans="3:10" ht="16.2" thickBot="1">
      <c r="C12" s="38" t="s">
        <v>532</v>
      </c>
      <c r="D12" s="5"/>
      <c r="E12" s="5"/>
      <c r="F12" s="5"/>
      <c r="G12" s="5"/>
      <c r="H12" s="38"/>
      <c r="I12" s="38"/>
      <c r="J12" s="35"/>
    </row>
    <row r="13" spans="3:10" ht="16.8" thickBot="1">
      <c r="C13" s="49"/>
      <c r="D13" s="50" t="s">
        <v>559</v>
      </c>
      <c r="E13" s="52"/>
      <c r="F13" s="52"/>
      <c r="G13" s="52"/>
      <c r="H13" s="52"/>
      <c r="I13" s="53"/>
      <c r="J13" s="35"/>
    </row>
    <row r="14" spans="3:10" ht="16.2" thickBot="1">
      <c r="C14" s="65" t="s">
        <v>47</v>
      </c>
      <c r="D14" s="54" t="s">
        <v>95</v>
      </c>
      <c r="E14" s="55"/>
      <c r="F14" s="521"/>
      <c r="G14" s="190" t="s">
        <v>96</v>
      </c>
      <c r="H14" s="52"/>
      <c r="I14" s="191"/>
      <c r="J14" s="35"/>
    </row>
    <row r="15" spans="3:10" ht="16.2" thickBot="1">
      <c r="C15" s="57"/>
      <c r="D15" s="176" t="s">
        <v>3</v>
      </c>
      <c r="E15" s="177" t="s">
        <v>4</v>
      </c>
      <c r="F15" s="125" t="s">
        <v>5</v>
      </c>
      <c r="G15" s="176" t="s">
        <v>3</v>
      </c>
      <c r="H15" s="177" t="s">
        <v>4</v>
      </c>
      <c r="I15" s="125" t="s">
        <v>5</v>
      </c>
      <c r="J15" s="35"/>
    </row>
    <row r="16" spans="3:10" ht="15.6">
      <c r="C16" s="494" t="s">
        <v>536</v>
      </c>
      <c r="D16" s="522">
        <v>7.5</v>
      </c>
      <c r="E16" s="523">
        <v>4</v>
      </c>
      <c r="F16" s="524">
        <v>6.5</v>
      </c>
      <c r="G16" s="522">
        <v>9.5</v>
      </c>
      <c r="H16" s="523">
        <v>6.5</v>
      </c>
      <c r="I16" s="524">
        <v>8.5</v>
      </c>
      <c r="J16" s="35"/>
    </row>
    <row r="17" spans="3:10" ht="15.6">
      <c r="C17" s="513" t="s">
        <v>539</v>
      </c>
      <c r="D17" s="525">
        <v>9</v>
      </c>
      <c r="E17" s="526">
        <v>5</v>
      </c>
      <c r="F17" s="527">
        <v>9.5</v>
      </c>
      <c r="G17" s="525">
        <v>8</v>
      </c>
      <c r="H17" s="526">
        <v>6.5</v>
      </c>
      <c r="I17" s="527">
        <v>10.5</v>
      </c>
      <c r="J17" s="35"/>
    </row>
    <row r="18" spans="3:10" ht="15.6">
      <c r="C18" s="493" t="s">
        <v>541</v>
      </c>
      <c r="D18" s="517">
        <v>7</v>
      </c>
      <c r="E18" s="518">
        <v>7</v>
      </c>
      <c r="F18" s="520">
        <v>7</v>
      </c>
      <c r="G18" s="517">
        <v>6</v>
      </c>
      <c r="H18" s="518">
        <v>6.5</v>
      </c>
      <c r="I18" s="520">
        <v>8.5</v>
      </c>
      <c r="J18" s="35"/>
    </row>
    <row r="19" spans="3:10" ht="15.6">
      <c r="C19" s="501" t="s">
        <v>542</v>
      </c>
      <c r="D19" s="517">
        <v>-1</v>
      </c>
      <c r="E19" s="518">
        <v>-2</v>
      </c>
      <c r="F19" s="520">
        <v>-3</v>
      </c>
      <c r="G19" s="517">
        <v>-8</v>
      </c>
      <c r="H19" s="518">
        <v>-5</v>
      </c>
      <c r="I19" s="520">
        <v>-7</v>
      </c>
      <c r="J19" s="35"/>
    </row>
    <row r="20" spans="3:10" ht="15.6">
      <c r="C20" s="431" t="s">
        <v>556</v>
      </c>
      <c r="D20" s="517">
        <v>-11</v>
      </c>
      <c r="E20" s="518">
        <v>2</v>
      </c>
      <c r="F20" s="520">
        <v>1.5</v>
      </c>
      <c r="G20" s="517">
        <v>-17</v>
      </c>
      <c r="H20" s="518">
        <v>0.5</v>
      </c>
      <c r="I20" s="520">
        <v>-0.5</v>
      </c>
      <c r="J20" s="35"/>
    </row>
    <row r="21" spans="3:10" ht="15.6">
      <c r="C21" s="528" t="s">
        <v>560</v>
      </c>
      <c r="D21" s="517"/>
      <c r="E21" s="518"/>
      <c r="F21" s="520"/>
      <c r="G21" s="517">
        <v>9.5</v>
      </c>
      <c r="H21" s="518">
        <v>17</v>
      </c>
      <c r="I21" s="520">
        <v>2.5</v>
      </c>
      <c r="J21" s="35"/>
    </row>
    <row r="22" spans="3:10" ht="15.6">
      <c r="C22" s="493" t="s">
        <v>549</v>
      </c>
      <c r="D22" s="517">
        <v>1.5</v>
      </c>
      <c r="E22" s="518">
        <v>8</v>
      </c>
      <c r="F22" s="520">
        <v>6.5</v>
      </c>
      <c r="G22" s="517">
        <v>-2.5</v>
      </c>
      <c r="H22" s="518">
        <v>6</v>
      </c>
      <c r="I22" s="520">
        <v>6</v>
      </c>
      <c r="J22" s="35"/>
    </row>
    <row r="23" spans="3:10" ht="15.6">
      <c r="C23" s="493" t="s">
        <v>550</v>
      </c>
      <c r="D23" s="517">
        <v>8</v>
      </c>
      <c r="E23" s="518">
        <v>8.5</v>
      </c>
      <c r="F23" s="520">
        <v>6</v>
      </c>
      <c r="G23" s="517">
        <v>4.5</v>
      </c>
      <c r="H23" s="518">
        <v>9.5</v>
      </c>
      <c r="I23" s="520">
        <v>6.5</v>
      </c>
      <c r="J23" s="35"/>
    </row>
    <row r="24" spans="3:10" ht="16.2" thickBot="1">
      <c r="C24" s="493" t="s">
        <v>552</v>
      </c>
      <c r="D24" s="529">
        <v>3.5</v>
      </c>
      <c r="E24" s="530">
        <v>4</v>
      </c>
      <c r="F24" s="531">
        <v>7</v>
      </c>
      <c r="G24" s="529">
        <v>9.5</v>
      </c>
      <c r="H24" s="530">
        <v>5.5</v>
      </c>
      <c r="I24" s="531">
        <v>7</v>
      </c>
      <c r="J24" s="35"/>
    </row>
    <row r="25" spans="3:10" ht="15.6">
      <c r="C25" s="362" t="s">
        <v>1</v>
      </c>
      <c r="D25" s="532">
        <f t="shared" ref="D25:I25" si="0">AVERAGE(D16:D24)</f>
        <v>3.0625</v>
      </c>
      <c r="E25" s="533">
        <f t="shared" si="0"/>
        <v>4.5625</v>
      </c>
      <c r="F25" s="534">
        <f t="shared" si="0"/>
        <v>5.125</v>
      </c>
      <c r="G25" s="532">
        <f t="shared" si="0"/>
        <v>2.1666666666666665</v>
      </c>
      <c r="H25" s="533">
        <f t="shared" si="0"/>
        <v>5.8888888888888893</v>
      </c>
      <c r="I25" s="534">
        <f t="shared" si="0"/>
        <v>4.666666666666667</v>
      </c>
      <c r="J25" s="35"/>
    </row>
    <row r="26" spans="3:10" ht="16.2" thickBot="1">
      <c r="C26" s="126" t="s">
        <v>26</v>
      </c>
      <c r="D26" s="535">
        <f t="shared" ref="D26:H26" si="1">MEDIAN(D16:D24)</f>
        <v>5.25</v>
      </c>
      <c r="E26" s="536">
        <f>MEDIAN(E16:E24)</f>
        <v>4.5</v>
      </c>
      <c r="F26" s="537">
        <f t="shared" si="1"/>
        <v>6.5</v>
      </c>
      <c r="G26" s="535">
        <f t="shared" si="1"/>
        <v>6</v>
      </c>
      <c r="H26" s="536">
        <f t="shared" si="1"/>
        <v>6.5</v>
      </c>
      <c r="I26" s="537">
        <f>MEDIAN(I16:I24)</f>
        <v>6.5</v>
      </c>
      <c r="J26" s="35"/>
    </row>
    <row r="27" spans="3:10" ht="16.2" thickBot="1">
      <c r="C27" s="112" t="s">
        <v>185</v>
      </c>
      <c r="D27" s="538" t="s">
        <v>198</v>
      </c>
      <c r="E27" s="538"/>
      <c r="F27" s="539"/>
      <c r="G27" s="540">
        <f>AVERAGE(D26,E26,F26,G26,H26,I26)</f>
        <v>5.875</v>
      </c>
      <c r="H27" s="541"/>
      <c r="I27" s="541"/>
      <c r="J27" s="35"/>
    </row>
    <row r="28" spans="3:10">
      <c r="C28" s="542" t="s">
        <v>561</v>
      </c>
      <c r="D28" s="35"/>
      <c r="E28" s="35"/>
      <c r="F28" s="35"/>
      <c r="G28" s="35"/>
      <c r="H28" s="35"/>
      <c r="I28" s="35"/>
      <c r="J28" s="35"/>
    </row>
    <row r="29" spans="3:10">
      <c r="C29" s="35"/>
      <c r="D29" s="35"/>
      <c r="E29" s="35"/>
      <c r="F29" s="35"/>
      <c r="G29" s="35"/>
      <c r="H29" s="35"/>
      <c r="I29" s="35"/>
      <c r="J29" s="35"/>
    </row>
    <row r="30" spans="3:10">
      <c r="C30" s="35"/>
      <c r="D30" s="35"/>
      <c r="E30" s="35"/>
      <c r="F30" s="35"/>
      <c r="G30" s="35"/>
      <c r="H30" s="35"/>
      <c r="I30" s="35"/>
      <c r="J30" s="35"/>
    </row>
    <row r="31" spans="3:10">
      <c r="C31" s="35"/>
      <c r="D31" s="35"/>
      <c r="E31" s="35"/>
      <c r="F31" s="35"/>
      <c r="G31" s="35"/>
      <c r="H31" s="35"/>
      <c r="I31" s="35"/>
      <c r="J31" s="35"/>
    </row>
    <row r="32" spans="3:10">
      <c r="C32" s="35"/>
      <c r="D32" s="35"/>
      <c r="E32" s="35"/>
      <c r="F32" s="35"/>
      <c r="G32" s="35"/>
      <c r="H32" s="35"/>
      <c r="I32" s="35"/>
      <c r="J32" s="35"/>
    </row>
    <row r="33" spans="3:10">
      <c r="C33" s="35"/>
      <c r="D33" s="35"/>
      <c r="E33" s="35"/>
      <c r="F33" s="35"/>
      <c r="G33" s="35"/>
      <c r="H33" s="35"/>
      <c r="I33" s="35"/>
      <c r="J33" s="35"/>
    </row>
    <row r="34" spans="3:10">
      <c r="C34" s="35"/>
      <c r="D34" s="35"/>
      <c r="E34" s="35"/>
      <c r="F34" s="35"/>
      <c r="G34" s="35"/>
      <c r="H34" s="35"/>
      <c r="I34" s="35"/>
      <c r="J34" s="35"/>
    </row>
    <row r="35" spans="3:10">
      <c r="C35" s="35"/>
      <c r="D35" s="35"/>
      <c r="E35" s="35"/>
      <c r="F35" s="35"/>
      <c r="G35" s="35"/>
      <c r="H35" s="35"/>
      <c r="I35" s="35"/>
      <c r="J35" s="35"/>
    </row>
    <row r="36" spans="3:10">
      <c r="C36" s="35"/>
      <c r="D36" s="35"/>
      <c r="E36" s="35"/>
      <c r="F36" s="35"/>
      <c r="G36" s="35"/>
      <c r="H36" s="35"/>
      <c r="I36" s="35"/>
      <c r="J36" s="35"/>
    </row>
    <row r="37" spans="3:10">
      <c r="C37" s="35"/>
      <c r="D37" s="35"/>
      <c r="E37" s="35"/>
      <c r="F37" s="35"/>
      <c r="G37" s="35"/>
      <c r="H37" s="35"/>
      <c r="I37" s="35"/>
      <c r="J37" s="35"/>
    </row>
    <row r="38" spans="3:10">
      <c r="C38" s="35"/>
      <c r="D38" s="35"/>
      <c r="E38" s="35"/>
      <c r="F38" s="35"/>
      <c r="G38" s="35"/>
      <c r="H38" s="35"/>
      <c r="I38" s="35"/>
      <c r="J38" s="35"/>
    </row>
    <row r="39" spans="3:10">
      <c r="C39" s="35"/>
      <c r="D39" s="35"/>
      <c r="E39" s="35"/>
      <c r="F39" s="35"/>
      <c r="G39" s="35"/>
      <c r="H39" s="35"/>
      <c r="I39" s="35"/>
      <c r="J39" s="35"/>
    </row>
    <row r="40" spans="3:10">
      <c r="C40" s="35"/>
      <c r="D40" s="35"/>
      <c r="E40" s="35"/>
      <c r="F40" s="35"/>
      <c r="G40" s="35"/>
      <c r="H40" s="35"/>
      <c r="I40" s="35"/>
      <c r="J40" s="35"/>
    </row>
    <row r="41" spans="3:10">
      <c r="C41" s="35"/>
      <c r="D41" s="35"/>
      <c r="E41" s="35"/>
      <c r="F41" s="35"/>
      <c r="G41" s="35"/>
      <c r="H41" s="35"/>
      <c r="I41" s="35"/>
      <c r="J41" s="35"/>
    </row>
    <row r="42" spans="3:10">
      <c r="C42" s="35"/>
      <c r="D42" s="35"/>
      <c r="E42" s="35"/>
      <c r="F42" s="35"/>
      <c r="G42" s="35"/>
      <c r="H42" s="35"/>
      <c r="I42" s="35"/>
      <c r="J42" s="35"/>
    </row>
    <row r="43" spans="3:10">
      <c r="C43" s="35"/>
      <c r="D43" s="35"/>
      <c r="E43" s="35"/>
      <c r="F43" s="35"/>
      <c r="G43" s="35"/>
      <c r="H43" s="35"/>
      <c r="I43" s="35"/>
      <c r="J43" s="35"/>
    </row>
    <row r="44" spans="3:10">
      <c r="C44" s="35"/>
      <c r="D44" s="35"/>
      <c r="E44" s="35"/>
      <c r="F44" s="35"/>
      <c r="G44" s="35"/>
      <c r="H44" s="35"/>
      <c r="I44" s="35"/>
      <c r="J44" s="35"/>
    </row>
    <row r="45" spans="3:10">
      <c r="C45" s="35"/>
      <c r="D45" s="35"/>
      <c r="E45" s="35"/>
      <c r="F45" s="35"/>
      <c r="G45" s="35"/>
      <c r="H45" s="35"/>
      <c r="I45" s="35"/>
      <c r="J45" s="35"/>
    </row>
    <row r="46" spans="3:10">
      <c r="C46" s="35"/>
      <c r="D46" s="35"/>
      <c r="E46" s="35"/>
      <c r="F46" s="35"/>
      <c r="G46" s="35"/>
      <c r="H46" s="35"/>
      <c r="I46" s="35"/>
      <c r="J46" s="35"/>
    </row>
    <row r="47" spans="3:10">
      <c r="C47" s="35"/>
      <c r="D47" s="35"/>
      <c r="E47" s="35"/>
      <c r="F47" s="35"/>
      <c r="G47" s="35"/>
      <c r="H47" s="35"/>
      <c r="I47" s="35"/>
      <c r="J47" s="35"/>
    </row>
    <row r="48" spans="3:10">
      <c r="C48" s="35"/>
      <c r="D48" s="35"/>
      <c r="E48" s="35"/>
      <c r="F48" s="35"/>
      <c r="G48" s="35"/>
      <c r="H48" s="35"/>
      <c r="I48" s="35"/>
      <c r="J48" s="35"/>
    </row>
    <row r="49" spans="3:10">
      <c r="C49" s="35"/>
      <c r="D49" s="35"/>
      <c r="E49" s="35"/>
      <c r="F49" s="35"/>
      <c r="G49" s="35"/>
      <c r="H49" s="35"/>
      <c r="I49" s="35"/>
      <c r="J49" s="35"/>
    </row>
    <row r="50" spans="3:10">
      <c r="C50" s="35"/>
      <c r="D50" s="35"/>
      <c r="E50" s="35"/>
      <c r="F50" s="35"/>
      <c r="G50" s="35"/>
      <c r="H50" s="35"/>
      <c r="I50" s="35"/>
      <c r="J50" s="35"/>
    </row>
    <row r="51" spans="3:10">
      <c r="C51" s="35"/>
      <c r="D51" s="35"/>
      <c r="E51" s="35"/>
      <c r="F51" s="35"/>
      <c r="G51" s="35"/>
      <c r="H51" s="35"/>
      <c r="I51" s="35"/>
      <c r="J51" s="35"/>
    </row>
    <row r="52" spans="3:10">
      <c r="C52" s="35"/>
      <c r="D52" s="35"/>
      <c r="E52" s="35"/>
      <c r="F52" s="35"/>
      <c r="G52" s="35"/>
      <c r="H52" s="35"/>
      <c r="I52" s="35"/>
      <c r="J52" s="35"/>
    </row>
    <row r="53" spans="3:10">
      <c r="C53" s="35"/>
      <c r="D53" s="35"/>
      <c r="E53" s="35"/>
      <c r="F53" s="35"/>
      <c r="G53" s="35"/>
      <c r="H53" s="35"/>
      <c r="I53" s="35"/>
      <c r="J53" s="35"/>
    </row>
    <row r="54" spans="3:10">
      <c r="C54" s="35"/>
      <c r="D54" s="35"/>
      <c r="E54" s="35"/>
      <c r="F54" s="35"/>
      <c r="G54" s="35"/>
      <c r="H54" s="35"/>
      <c r="I54" s="35"/>
      <c r="J54" s="35"/>
    </row>
    <row r="55" spans="3:10">
      <c r="C55" s="35"/>
      <c r="D55" s="35"/>
      <c r="E55" s="35"/>
      <c r="F55" s="35"/>
      <c r="G55" s="35"/>
      <c r="H55" s="35"/>
      <c r="I55" s="35"/>
      <c r="J55" s="35"/>
    </row>
    <row r="56" spans="3:10">
      <c r="C56" s="35"/>
      <c r="D56" s="35"/>
      <c r="E56" s="35"/>
      <c r="F56" s="35"/>
      <c r="G56" s="35"/>
      <c r="H56" s="35"/>
      <c r="I56" s="35"/>
      <c r="J56" s="35"/>
    </row>
    <row r="57" spans="3:10">
      <c r="C57" s="35"/>
      <c r="D57" s="35"/>
      <c r="E57" s="35"/>
      <c r="F57" s="35"/>
      <c r="G57" s="35"/>
      <c r="H57" s="35"/>
      <c r="I57" s="35"/>
      <c r="J57" s="35"/>
    </row>
    <row r="58" spans="3:10">
      <c r="C58" s="35"/>
      <c r="D58" s="35"/>
      <c r="E58" s="35"/>
      <c r="F58" s="35"/>
      <c r="G58" s="35"/>
      <c r="H58" s="35"/>
      <c r="I58" s="35"/>
      <c r="J58" s="35"/>
    </row>
    <row r="59" spans="3:10">
      <c r="C59" s="35"/>
      <c r="D59" s="35"/>
      <c r="E59" s="35"/>
      <c r="F59" s="35"/>
      <c r="G59" s="35"/>
      <c r="H59" s="35"/>
      <c r="I59" s="35"/>
      <c r="J59" s="35"/>
    </row>
    <row r="60" spans="3:10">
      <c r="C60" s="35"/>
      <c r="D60" s="35"/>
      <c r="E60" s="35"/>
      <c r="F60" s="35"/>
      <c r="G60" s="35"/>
      <c r="H60" s="35"/>
      <c r="I60" s="35"/>
      <c r="J60" s="35"/>
    </row>
    <row r="61" spans="3:10">
      <c r="C61" s="35"/>
      <c r="D61" s="35"/>
      <c r="E61" s="35"/>
      <c r="F61" s="35"/>
      <c r="G61" s="35"/>
      <c r="H61" s="35"/>
      <c r="I61" s="35"/>
      <c r="J61" s="35"/>
    </row>
    <row r="62" spans="3:10">
      <c r="C62" s="35"/>
      <c r="D62" s="35"/>
      <c r="E62" s="35"/>
      <c r="F62" s="35"/>
      <c r="G62" s="35"/>
      <c r="H62" s="35"/>
      <c r="I62" s="35"/>
      <c r="J62" s="35"/>
    </row>
    <row r="63" spans="3:10">
      <c r="C63" s="35"/>
      <c r="D63" s="35"/>
      <c r="E63" s="35"/>
      <c r="F63" s="35"/>
      <c r="G63" s="35"/>
      <c r="H63" s="35"/>
      <c r="I63" s="35"/>
      <c r="J63" s="35"/>
    </row>
    <row r="64" spans="3:10">
      <c r="C64" s="35"/>
      <c r="D64" s="35"/>
      <c r="E64" s="35"/>
      <c r="F64" s="35"/>
      <c r="G64" s="35"/>
      <c r="H64" s="35"/>
      <c r="I64" s="35"/>
      <c r="J64" s="35"/>
    </row>
    <row r="65" spans="3:10">
      <c r="C65" s="35"/>
      <c r="D65" s="35"/>
      <c r="E65" s="35"/>
      <c r="F65" s="35"/>
      <c r="G65" s="35"/>
      <c r="H65" s="35"/>
      <c r="I65" s="35"/>
      <c r="J65" s="35"/>
    </row>
    <row r="66" spans="3:10">
      <c r="C66" s="35"/>
      <c r="D66" s="35"/>
      <c r="E66" s="35"/>
      <c r="F66" s="35"/>
      <c r="G66" s="35"/>
      <c r="H66" s="35"/>
      <c r="I66" s="35"/>
      <c r="J66" s="35"/>
    </row>
    <row r="67" spans="3:10">
      <c r="C67" s="35"/>
      <c r="D67" s="35"/>
      <c r="E67" s="35"/>
      <c r="F67" s="35"/>
      <c r="G67" s="35"/>
      <c r="H67" s="35"/>
      <c r="I67" s="35"/>
      <c r="J67" s="35"/>
    </row>
    <row r="68" spans="3:10">
      <c r="C68" s="35"/>
      <c r="D68" s="35"/>
      <c r="E68" s="35"/>
      <c r="F68" s="35"/>
      <c r="G68" s="35"/>
      <c r="H68" s="35"/>
      <c r="I68" s="35"/>
      <c r="J68" s="35"/>
    </row>
    <row r="69" spans="3:10">
      <c r="C69" s="35"/>
      <c r="D69" s="35"/>
      <c r="E69" s="35"/>
      <c r="F69" s="35"/>
      <c r="G69" s="35"/>
      <c r="H69" s="35"/>
      <c r="I69" s="35"/>
      <c r="J69" s="35"/>
    </row>
    <row r="70" spans="3:10">
      <c r="C70" s="35"/>
      <c r="D70" s="35"/>
      <c r="E70" s="35"/>
      <c r="F70" s="35"/>
      <c r="G70" s="35"/>
      <c r="H70" s="35"/>
      <c r="I70" s="35"/>
      <c r="J70" s="35"/>
    </row>
    <row r="71" spans="3:10">
      <c r="C71" s="35"/>
      <c r="D71" s="35"/>
      <c r="E71" s="35"/>
      <c r="F71" s="35"/>
      <c r="G71" s="35"/>
      <c r="H71" s="35"/>
      <c r="I71" s="35"/>
      <c r="J71" s="35"/>
    </row>
    <row r="72" spans="3:10">
      <c r="C72" s="35"/>
      <c r="D72" s="35"/>
      <c r="E72" s="35"/>
      <c r="F72" s="35"/>
      <c r="G72" s="35"/>
      <c r="H72" s="35"/>
      <c r="I72" s="35"/>
      <c r="J72" s="35"/>
    </row>
    <row r="73" spans="3:10">
      <c r="C73" s="35"/>
      <c r="D73" s="35"/>
      <c r="E73" s="35"/>
      <c r="F73" s="35"/>
      <c r="G73" s="35"/>
      <c r="H73" s="35"/>
      <c r="I73" s="35"/>
      <c r="J73" s="35"/>
    </row>
    <row r="74" spans="3:10">
      <c r="C74" s="35"/>
      <c r="D74" s="35"/>
      <c r="E74" s="35"/>
      <c r="F74" s="35"/>
      <c r="G74" s="35"/>
      <c r="H74" s="35"/>
      <c r="I74" s="35"/>
      <c r="J74" s="35"/>
    </row>
    <row r="75" spans="3:10">
      <c r="C75" s="35"/>
      <c r="D75" s="35"/>
      <c r="E75" s="35"/>
      <c r="F75" s="35"/>
      <c r="G75" s="35"/>
      <c r="H75" s="35"/>
      <c r="I75" s="35"/>
      <c r="J75" s="35"/>
    </row>
    <row r="76" spans="3:10">
      <c r="C76" s="35"/>
      <c r="D76" s="35"/>
      <c r="E76" s="35"/>
      <c r="F76" s="35"/>
      <c r="G76" s="35"/>
      <c r="H76" s="35"/>
      <c r="I76" s="35"/>
      <c r="J76" s="35"/>
    </row>
    <row r="77" spans="3:10">
      <c r="C77" s="35"/>
      <c r="D77" s="35"/>
      <c r="E77" s="35"/>
      <c r="F77" s="35"/>
      <c r="G77" s="35"/>
      <c r="H77" s="35"/>
      <c r="I77" s="35"/>
      <c r="J77" s="35"/>
    </row>
    <row r="78" spans="3:10">
      <c r="C78" s="35"/>
      <c r="D78" s="35"/>
      <c r="E78" s="35"/>
      <c r="F78" s="35"/>
      <c r="G78" s="35"/>
      <c r="H78" s="35"/>
      <c r="I78" s="35"/>
      <c r="J78" s="35"/>
    </row>
    <row r="79" spans="3:10">
      <c r="C79" s="35"/>
      <c r="D79" s="35"/>
      <c r="E79" s="35"/>
      <c r="F79" s="35"/>
      <c r="G79" s="35"/>
      <c r="H79" s="35"/>
      <c r="I79" s="35"/>
      <c r="J79" s="35"/>
    </row>
    <row r="80" spans="3:10">
      <c r="C80" s="35"/>
      <c r="D80" s="35"/>
      <c r="E80" s="35"/>
      <c r="F80" s="35"/>
      <c r="G80" s="35"/>
      <c r="H80" s="35"/>
      <c r="I80" s="35"/>
      <c r="J80" s="35"/>
    </row>
    <row r="81" spans="3:10">
      <c r="C81" s="35"/>
      <c r="D81" s="35"/>
      <c r="E81" s="35"/>
      <c r="F81" s="35"/>
      <c r="G81" s="35"/>
      <c r="H81" s="35"/>
      <c r="I81" s="35"/>
      <c r="J81" s="35"/>
    </row>
    <row r="82" spans="3:10">
      <c r="C82" s="35"/>
      <c r="D82" s="35"/>
      <c r="E82" s="35"/>
      <c r="F82" s="35"/>
      <c r="G82" s="35"/>
      <c r="H82" s="35"/>
      <c r="I82" s="35"/>
      <c r="J82" s="35"/>
    </row>
    <row r="83" spans="3:10">
      <c r="C83" s="35"/>
      <c r="D83" s="35"/>
      <c r="E83" s="35"/>
      <c r="F83" s="35"/>
      <c r="G83" s="35"/>
      <c r="H83" s="35"/>
      <c r="I83" s="35"/>
      <c r="J83" s="35"/>
    </row>
    <row r="84" spans="3:10">
      <c r="C84" s="35"/>
      <c r="D84" s="35"/>
      <c r="E84" s="35"/>
      <c r="F84" s="35"/>
      <c r="G84" s="35"/>
      <c r="H84" s="35"/>
      <c r="I84" s="35"/>
      <c r="J84" s="35"/>
    </row>
    <row r="85" spans="3:10">
      <c r="C85" s="35"/>
      <c r="D85" s="35"/>
      <c r="E85" s="35"/>
      <c r="F85" s="35"/>
      <c r="G85" s="35"/>
      <c r="H85" s="35"/>
      <c r="I85" s="35"/>
      <c r="J85" s="35"/>
    </row>
    <row r="86" spans="3:10">
      <c r="C86" s="35"/>
      <c r="D86" s="35"/>
      <c r="E86" s="35"/>
      <c r="F86" s="35"/>
      <c r="G86" s="35"/>
      <c r="H86" s="35"/>
      <c r="I86" s="35"/>
      <c r="J86" s="35"/>
    </row>
    <row r="87" spans="3:10">
      <c r="C87" s="35"/>
      <c r="D87" s="35"/>
      <c r="E87" s="35"/>
      <c r="F87" s="35"/>
      <c r="G87" s="35"/>
      <c r="H87" s="35"/>
      <c r="I87" s="35"/>
      <c r="J87" s="35"/>
    </row>
    <row r="88" spans="3:10">
      <c r="C88" s="35"/>
      <c r="D88" s="35"/>
      <c r="E88" s="35"/>
      <c r="F88" s="35"/>
      <c r="G88" s="35"/>
      <c r="H88" s="35"/>
      <c r="I88" s="35"/>
      <c r="J88" s="35"/>
    </row>
    <row r="89" spans="3:10">
      <c r="C89" s="35"/>
      <c r="D89" s="35"/>
      <c r="E89" s="35"/>
      <c r="F89" s="35"/>
      <c r="G89" s="35"/>
      <c r="H89" s="35"/>
      <c r="I89" s="35"/>
      <c r="J89" s="35"/>
    </row>
    <row r="90" spans="3:10">
      <c r="C90" s="35"/>
      <c r="D90" s="35"/>
      <c r="E90" s="35"/>
      <c r="F90" s="35"/>
      <c r="G90" s="35"/>
      <c r="H90" s="35"/>
      <c r="I90" s="35"/>
      <c r="J90" s="35"/>
    </row>
    <row r="91" spans="3:10">
      <c r="C91" s="35"/>
      <c r="D91" s="35"/>
      <c r="E91" s="35"/>
      <c r="F91" s="35"/>
      <c r="G91" s="35"/>
      <c r="H91" s="35"/>
      <c r="I91" s="35"/>
      <c r="J91" s="35"/>
    </row>
    <row r="92" spans="3:10">
      <c r="C92" s="35"/>
      <c r="D92" s="35"/>
      <c r="E92" s="35"/>
      <c r="F92" s="35"/>
      <c r="G92" s="35"/>
      <c r="H92" s="35"/>
      <c r="I92" s="35"/>
      <c r="J92" s="35"/>
    </row>
    <row r="93" spans="3:10">
      <c r="C93" s="35"/>
      <c r="D93" s="35"/>
      <c r="E93" s="35"/>
      <c r="F93" s="35"/>
      <c r="G93" s="35"/>
      <c r="H93" s="35"/>
      <c r="I93" s="35"/>
      <c r="J93" s="35"/>
    </row>
    <row r="94" spans="3:10">
      <c r="C94" s="35"/>
      <c r="D94" s="35"/>
      <c r="E94" s="35"/>
      <c r="F94" s="35"/>
      <c r="G94" s="35"/>
      <c r="H94" s="35"/>
      <c r="I94" s="35"/>
      <c r="J94" s="35"/>
    </row>
    <row r="95" spans="3:10">
      <c r="C95" s="35"/>
      <c r="D95" s="35"/>
      <c r="E95" s="35"/>
      <c r="F95" s="35"/>
      <c r="G95" s="35"/>
      <c r="H95" s="35"/>
      <c r="I95" s="35"/>
      <c r="J95" s="35"/>
    </row>
    <row r="96" spans="3:10">
      <c r="C96" s="35"/>
      <c r="D96" s="35"/>
      <c r="E96" s="35"/>
      <c r="F96" s="35"/>
      <c r="G96" s="35"/>
      <c r="H96" s="35"/>
      <c r="I96" s="35"/>
      <c r="J96" s="35"/>
    </row>
    <row r="97" spans="3:10">
      <c r="C97" s="35"/>
      <c r="D97" s="35"/>
      <c r="E97" s="35"/>
      <c r="F97" s="35"/>
      <c r="G97" s="35"/>
      <c r="H97" s="35"/>
      <c r="I97" s="35"/>
      <c r="J97" s="35"/>
    </row>
    <row r="98" spans="3:10">
      <c r="C98" s="35"/>
      <c r="D98" s="35"/>
      <c r="E98" s="35"/>
      <c r="F98" s="35"/>
      <c r="G98" s="35"/>
      <c r="H98" s="35"/>
      <c r="I98" s="35"/>
      <c r="J98" s="35"/>
    </row>
    <row r="99" spans="3:10">
      <c r="C99" s="35"/>
      <c r="D99" s="35"/>
      <c r="E99" s="35"/>
      <c r="F99" s="35"/>
      <c r="G99" s="35"/>
      <c r="H99" s="35"/>
      <c r="I99" s="35"/>
      <c r="J99" s="35"/>
    </row>
    <row r="100" spans="3:10">
      <c r="C100" s="35"/>
      <c r="D100" s="35"/>
      <c r="E100" s="35"/>
      <c r="F100" s="35"/>
      <c r="G100" s="35"/>
      <c r="H100" s="35"/>
      <c r="I100" s="35"/>
      <c r="J100" s="35"/>
    </row>
    <row r="101" spans="3:10">
      <c r="C101" s="35"/>
      <c r="D101" s="35"/>
      <c r="E101" s="35"/>
      <c r="F101" s="35"/>
      <c r="G101" s="35"/>
      <c r="H101" s="35"/>
      <c r="I101" s="35"/>
      <c r="J101" s="35"/>
    </row>
    <row r="102" spans="3:10">
      <c r="C102" s="35"/>
      <c r="D102" s="35"/>
      <c r="E102" s="35"/>
      <c r="F102" s="35"/>
      <c r="G102" s="35"/>
      <c r="H102" s="35"/>
      <c r="I102" s="35"/>
      <c r="J102" s="35"/>
    </row>
    <row r="103" spans="3:10">
      <c r="C103" s="35"/>
      <c r="D103" s="35"/>
      <c r="E103" s="35"/>
      <c r="F103" s="35"/>
      <c r="G103" s="35"/>
      <c r="H103" s="35"/>
      <c r="I103" s="35"/>
      <c r="J103" s="35"/>
    </row>
    <row r="104" spans="3:10">
      <c r="C104" s="35"/>
      <c r="D104" s="35"/>
      <c r="E104" s="35"/>
      <c r="F104" s="35"/>
      <c r="G104" s="35"/>
      <c r="H104" s="35"/>
      <c r="I104" s="35"/>
      <c r="J104" s="35"/>
    </row>
    <row r="105" spans="3:10">
      <c r="C105" s="35"/>
      <c r="D105" s="35"/>
      <c r="E105" s="35"/>
      <c r="F105" s="35"/>
      <c r="G105" s="35"/>
      <c r="H105" s="35"/>
      <c r="I105" s="35"/>
      <c r="J105" s="35"/>
    </row>
    <row r="106" spans="3:10">
      <c r="C106" s="35"/>
      <c r="D106" s="35"/>
      <c r="E106" s="35"/>
      <c r="F106" s="35"/>
      <c r="G106" s="35"/>
      <c r="H106" s="35"/>
      <c r="I106" s="35"/>
      <c r="J106" s="35"/>
    </row>
    <row r="107" spans="3:10">
      <c r="C107" s="35"/>
      <c r="D107" s="35"/>
      <c r="E107" s="35"/>
      <c r="F107" s="35"/>
      <c r="G107" s="35"/>
      <c r="H107" s="35"/>
      <c r="I107" s="35"/>
      <c r="J107" s="35"/>
    </row>
    <row r="108" spans="3:10">
      <c r="C108" s="35"/>
      <c r="D108" s="35"/>
      <c r="E108" s="35"/>
      <c r="F108" s="35"/>
      <c r="G108" s="35"/>
      <c r="H108" s="35"/>
      <c r="I108" s="35"/>
      <c r="J108" s="35"/>
    </row>
    <row r="109" spans="3:10">
      <c r="C109" s="35"/>
      <c r="D109" s="35"/>
      <c r="E109" s="35"/>
      <c r="F109" s="35"/>
      <c r="G109" s="35"/>
      <c r="H109" s="35"/>
      <c r="I109" s="35"/>
      <c r="J109" s="35"/>
    </row>
    <row r="110" spans="3:10">
      <c r="C110" s="35"/>
      <c r="D110" s="35"/>
      <c r="E110" s="35"/>
      <c r="F110" s="35"/>
      <c r="G110" s="35"/>
      <c r="H110" s="35"/>
      <c r="I110" s="35"/>
      <c r="J110" s="35"/>
    </row>
    <row r="111" spans="3:10">
      <c r="C111" s="35"/>
      <c r="D111" s="35"/>
      <c r="E111" s="35"/>
      <c r="F111" s="35"/>
      <c r="G111" s="35"/>
      <c r="H111" s="35"/>
      <c r="I111" s="35"/>
      <c r="J111" s="35"/>
    </row>
    <row r="112" spans="3:10">
      <c r="C112" s="35"/>
      <c r="D112" s="35"/>
      <c r="E112" s="35"/>
      <c r="F112" s="35"/>
      <c r="G112" s="35"/>
      <c r="H112" s="35"/>
      <c r="I112" s="35"/>
      <c r="J112" s="35"/>
    </row>
    <row r="113" spans="3:10">
      <c r="C113" s="35"/>
      <c r="D113" s="35"/>
      <c r="E113" s="35"/>
      <c r="F113" s="35"/>
      <c r="G113" s="35"/>
      <c r="H113" s="35"/>
      <c r="I113" s="35"/>
      <c r="J113" s="35"/>
    </row>
    <row r="114" spans="3:10">
      <c r="C114" s="35"/>
      <c r="D114" s="35"/>
      <c r="E114" s="35"/>
      <c r="F114" s="35"/>
      <c r="G114" s="35"/>
      <c r="H114" s="35"/>
      <c r="I114" s="35"/>
      <c r="J114" s="35"/>
    </row>
    <row r="115" spans="3:10">
      <c r="C115" s="35"/>
      <c r="D115" s="35"/>
      <c r="E115" s="35"/>
      <c r="F115" s="35"/>
      <c r="G115" s="35"/>
      <c r="H115" s="35"/>
      <c r="I115" s="35"/>
      <c r="J115" s="35"/>
    </row>
    <row r="116" spans="3:10">
      <c r="C116" s="35"/>
      <c r="D116" s="35"/>
      <c r="E116" s="35"/>
      <c r="F116" s="35"/>
      <c r="G116" s="35"/>
      <c r="H116" s="35"/>
      <c r="I116" s="35"/>
      <c r="J116" s="35"/>
    </row>
    <row r="117" spans="3:10">
      <c r="C117" s="35"/>
      <c r="D117" s="35"/>
      <c r="E117" s="35"/>
      <c r="F117" s="35"/>
      <c r="G117" s="35"/>
      <c r="H117" s="35"/>
      <c r="I117" s="35"/>
      <c r="J117" s="35"/>
    </row>
    <row r="118" spans="3:10">
      <c r="C118" s="35"/>
      <c r="D118" s="35"/>
      <c r="E118" s="35"/>
      <c r="F118" s="35"/>
      <c r="G118" s="35"/>
      <c r="H118" s="35"/>
      <c r="I118" s="35"/>
      <c r="J118" s="35"/>
    </row>
    <row r="119" spans="3:10">
      <c r="C119" s="35"/>
      <c r="D119" s="35"/>
      <c r="E119" s="35"/>
      <c r="F119" s="35"/>
      <c r="G119" s="35"/>
      <c r="H119" s="35"/>
      <c r="I119" s="35"/>
      <c r="J119" s="35"/>
    </row>
    <row r="120" spans="3:10">
      <c r="C120" s="35"/>
      <c r="D120" s="35"/>
      <c r="E120" s="35"/>
      <c r="F120" s="35"/>
      <c r="G120" s="35"/>
      <c r="H120" s="35"/>
      <c r="I120" s="35"/>
      <c r="J120" s="35"/>
    </row>
    <row r="121" spans="3:10">
      <c r="C121" s="35"/>
      <c r="D121" s="35"/>
      <c r="E121" s="35"/>
      <c r="F121" s="35"/>
      <c r="G121" s="35"/>
      <c r="H121" s="35"/>
      <c r="I121" s="35"/>
      <c r="J121" s="35"/>
    </row>
    <row r="122" spans="3:10">
      <c r="C122" s="35"/>
      <c r="D122" s="35"/>
      <c r="E122" s="35"/>
      <c r="F122" s="35"/>
      <c r="G122" s="35"/>
      <c r="H122" s="35"/>
      <c r="I122" s="35"/>
      <c r="J122" s="35"/>
    </row>
    <row r="123" spans="3:10">
      <c r="C123" s="35"/>
      <c r="D123" s="35"/>
      <c r="E123" s="35"/>
      <c r="F123" s="35"/>
      <c r="G123" s="35"/>
      <c r="H123" s="35"/>
      <c r="I123" s="35"/>
      <c r="J123" s="35"/>
    </row>
    <row r="124" spans="3:10">
      <c r="C124" s="35"/>
      <c r="D124" s="35"/>
      <c r="E124" s="35"/>
      <c r="F124" s="35"/>
      <c r="G124" s="35"/>
      <c r="H124" s="35"/>
      <c r="I124" s="35"/>
      <c r="J124" s="35"/>
    </row>
    <row r="125" spans="3:10">
      <c r="C125" s="35"/>
      <c r="D125" s="35"/>
      <c r="E125" s="35"/>
      <c r="F125" s="35"/>
      <c r="G125" s="35"/>
      <c r="H125" s="35"/>
      <c r="I125" s="35"/>
      <c r="J125" s="35"/>
    </row>
    <row r="126" spans="3:10">
      <c r="C126" s="35"/>
      <c r="D126" s="35"/>
      <c r="E126" s="35"/>
      <c r="F126" s="35"/>
      <c r="G126" s="35"/>
      <c r="H126" s="35"/>
      <c r="I126" s="35"/>
      <c r="J126" s="35"/>
    </row>
    <row r="127" spans="3:10">
      <c r="C127" s="35"/>
      <c r="D127" s="35"/>
      <c r="E127" s="35"/>
      <c r="F127" s="35"/>
      <c r="G127" s="35"/>
      <c r="H127" s="35"/>
      <c r="I127" s="35"/>
      <c r="J127" s="35"/>
    </row>
    <row r="128" spans="3:10">
      <c r="C128" s="35"/>
      <c r="D128" s="35"/>
      <c r="E128" s="35"/>
      <c r="F128" s="35"/>
      <c r="G128" s="35"/>
      <c r="H128" s="35"/>
      <c r="I128" s="35"/>
      <c r="J128" s="35"/>
    </row>
    <row r="129" spans="3:10">
      <c r="C129" s="35"/>
      <c r="D129" s="35"/>
      <c r="E129" s="35"/>
      <c r="F129" s="35"/>
      <c r="G129" s="35"/>
      <c r="H129" s="35"/>
      <c r="I129" s="35"/>
      <c r="J129" s="35"/>
    </row>
  </sheetData>
  <phoneticPr fontId="67" type="noConversion"/>
  <pageMargins left="1.38" right="1" top="0.55000000000000004" bottom="0.3" header="0.49" footer="0.27"/>
  <pageSetup scale="5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C1:AB30"/>
  <sheetViews>
    <sheetView topLeftCell="B16" zoomScaleNormal="100" workbookViewId="0">
      <selection activeCell="C6" sqref="C6"/>
    </sheetView>
  </sheetViews>
  <sheetFormatPr defaultRowHeight="13.2"/>
  <cols>
    <col min="3" max="3" width="51.6640625" customWidth="1"/>
    <col min="4" max="4" width="12.44140625" customWidth="1"/>
    <col min="5" max="5" width="13" customWidth="1"/>
    <col min="6" max="6" width="15.109375" customWidth="1"/>
    <col min="7" max="7" width="11.6640625" customWidth="1"/>
    <col min="8" max="8" width="14.6640625" customWidth="1"/>
    <col min="9" max="9" width="12.44140625" customWidth="1"/>
  </cols>
  <sheetData>
    <row r="1" spans="3:28" ht="15.6">
      <c r="C1" s="35"/>
      <c r="D1" s="35"/>
      <c r="E1" s="35"/>
      <c r="F1" s="35"/>
      <c r="I1" s="22" t="s">
        <v>608</v>
      </c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3:28" ht="15.6">
      <c r="C2" s="35"/>
      <c r="D2" s="35"/>
      <c r="E2" s="35"/>
      <c r="F2" s="35"/>
      <c r="I2" s="1" t="s">
        <v>452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3:28" ht="15.6">
      <c r="C3" s="35"/>
      <c r="D3" s="35"/>
      <c r="E3" s="35"/>
      <c r="F3" s="35"/>
      <c r="I3" s="1" t="s">
        <v>171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3:28" ht="15.6">
      <c r="C4" s="35"/>
      <c r="D4" s="35"/>
      <c r="E4" s="35"/>
      <c r="F4" s="35"/>
      <c r="I4" s="1" t="s">
        <v>202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3:28">
      <c r="C5" s="35"/>
      <c r="D5" s="35"/>
      <c r="E5" s="35"/>
      <c r="F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3:28" ht="15.6">
      <c r="C6" s="12" t="s">
        <v>452</v>
      </c>
      <c r="D6" s="36"/>
      <c r="E6" s="36"/>
      <c r="F6" s="36"/>
      <c r="G6" s="226"/>
      <c r="H6" s="226"/>
      <c r="I6" s="6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3:28" ht="15.6">
      <c r="C7" s="38"/>
      <c r="D7" s="36"/>
      <c r="E7" s="36"/>
      <c r="F7" s="36"/>
      <c r="G7" s="226"/>
      <c r="H7" s="226"/>
      <c r="I7" s="6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3:28" ht="15.6">
      <c r="C8" s="5" t="s">
        <v>611</v>
      </c>
      <c r="D8" s="38"/>
      <c r="E8" s="38"/>
      <c r="F8" s="38"/>
      <c r="G8" s="5"/>
      <c r="H8" s="6"/>
      <c r="I8" s="6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3:28" ht="15.6">
      <c r="C9" s="38" t="s">
        <v>21</v>
      </c>
      <c r="D9" s="38"/>
      <c r="E9" s="37"/>
      <c r="F9" s="37"/>
      <c r="G9" s="185"/>
      <c r="H9" s="185"/>
      <c r="I9" s="18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3:28" ht="16.2">
      <c r="C10" s="48" t="s">
        <v>97</v>
      </c>
      <c r="D10" s="38"/>
      <c r="E10" s="37"/>
      <c r="F10" s="37"/>
      <c r="G10" s="5"/>
      <c r="H10" s="5"/>
      <c r="I10" s="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3:28" ht="16.2">
      <c r="C11" s="48"/>
      <c r="D11" s="38"/>
      <c r="E11" s="37"/>
      <c r="F11" s="37"/>
      <c r="G11" s="5"/>
      <c r="H11" s="5"/>
      <c r="I11" s="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3:28" ht="16.2" thickBot="1">
      <c r="C12" s="38" t="s">
        <v>532</v>
      </c>
      <c r="D12" s="5"/>
      <c r="E12" s="5"/>
      <c r="F12" s="5"/>
      <c r="G12" s="5"/>
      <c r="H12" s="5"/>
      <c r="I12" s="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</row>
    <row r="13" spans="3:28" ht="16.8" thickBot="1">
      <c r="C13" s="49"/>
      <c r="D13" s="50" t="s">
        <v>98</v>
      </c>
      <c r="E13" s="51"/>
      <c r="F13" s="51"/>
      <c r="G13" s="227" t="s">
        <v>6</v>
      </c>
      <c r="H13" s="228"/>
      <c r="I13" s="229"/>
    </row>
    <row r="14" spans="3:28" ht="15.6">
      <c r="C14" s="543"/>
      <c r="D14" s="54" t="s">
        <v>27</v>
      </c>
      <c r="E14" s="55"/>
      <c r="F14" s="55"/>
      <c r="G14" s="230" t="s">
        <v>200</v>
      </c>
      <c r="H14" s="231"/>
      <c r="I14" s="232"/>
    </row>
    <row r="15" spans="3:28" ht="15.6">
      <c r="C15" s="56" t="s">
        <v>47</v>
      </c>
      <c r="D15" s="44" t="s">
        <v>509</v>
      </c>
      <c r="E15" s="39"/>
      <c r="F15" s="39"/>
      <c r="G15" s="544" t="s">
        <v>7</v>
      </c>
      <c r="H15" s="545" t="s">
        <v>8</v>
      </c>
      <c r="I15" s="546" t="s">
        <v>9</v>
      </c>
    </row>
    <row r="16" spans="3:28" ht="16.2" thickBot="1">
      <c r="C16" s="113"/>
      <c r="D16" s="547" t="s">
        <v>3</v>
      </c>
      <c r="E16" s="548" t="s">
        <v>4</v>
      </c>
      <c r="F16" s="549" t="s">
        <v>5</v>
      </c>
      <c r="G16" s="233" t="s">
        <v>10</v>
      </c>
      <c r="H16" s="234" t="s">
        <v>11</v>
      </c>
      <c r="I16" s="235" t="s">
        <v>12</v>
      </c>
    </row>
    <row r="17" spans="3:9" ht="15.6">
      <c r="C17" s="494" t="s">
        <v>536</v>
      </c>
      <c r="D17" s="522">
        <v>7</v>
      </c>
      <c r="E17" s="523">
        <v>7.5</v>
      </c>
      <c r="F17" s="241">
        <v>7.5</v>
      </c>
      <c r="G17" s="550">
        <v>0.09</v>
      </c>
      <c r="H17" s="551">
        <v>0.5</v>
      </c>
      <c r="I17" s="552">
        <f t="shared" ref="I17:I25" si="0">G17*H17</f>
        <v>4.4999999999999998E-2</v>
      </c>
    </row>
    <row r="18" spans="3:9" ht="15.6">
      <c r="C18" s="513" t="s">
        <v>539</v>
      </c>
      <c r="D18" s="525">
        <v>9</v>
      </c>
      <c r="E18" s="526">
        <v>8.5</v>
      </c>
      <c r="F18" s="553">
        <v>10</v>
      </c>
      <c r="G18" s="554">
        <v>9.5000000000000001E-2</v>
      </c>
      <c r="H18" s="555">
        <v>0.57999999999999996</v>
      </c>
      <c r="I18" s="556">
        <f t="shared" si="0"/>
        <v>5.5099999999999996E-2</v>
      </c>
    </row>
    <row r="19" spans="3:9" ht="15.6">
      <c r="C19" s="493" t="s">
        <v>541</v>
      </c>
      <c r="D19" s="517">
        <v>2</v>
      </c>
      <c r="E19" s="518">
        <v>6</v>
      </c>
      <c r="F19" s="519">
        <v>8.5</v>
      </c>
      <c r="G19" s="554">
        <v>9.5000000000000001E-2</v>
      </c>
      <c r="H19" s="555">
        <v>0.35</v>
      </c>
      <c r="I19" s="556">
        <f t="shared" si="0"/>
        <v>3.3249999999999995E-2</v>
      </c>
    </row>
    <row r="20" spans="3:9" ht="15.6">
      <c r="C20" s="501" t="s">
        <v>542</v>
      </c>
      <c r="D20" s="517">
        <v>13</v>
      </c>
      <c r="E20" s="518">
        <v>7.5</v>
      </c>
      <c r="F20" s="519">
        <v>5</v>
      </c>
      <c r="G20" s="554">
        <v>0.11</v>
      </c>
      <c r="H20" s="555">
        <v>0.39</v>
      </c>
      <c r="I20" s="556">
        <f t="shared" si="0"/>
        <v>4.2900000000000001E-2</v>
      </c>
    </row>
    <row r="21" spans="3:9" ht="15.6">
      <c r="C21" s="431" t="s">
        <v>556</v>
      </c>
      <c r="D21" s="517">
        <v>24.5</v>
      </c>
      <c r="E21" s="518">
        <v>1</v>
      </c>
      <c r="F21" s="519">
        <v>2</v>
      </c>
      <c r="G21" s="554">
        <v>8.5000000000000006E-2</v>
      </c>
      <c r="H21" s="555">
        <v>0.39</v>
      </c>
      <c r="I21" s="556">
        <f t="shared" si="0"/>
        <v>3.3150000000000006E-2</v>
      </c>
    </row>
    <row r="22" spans="3:9" ht="15.6">
      <c r="C22" s="528" t="s">
        <v>557</v>
      </c>
      <c r="D22" s="517">
        <v>6.5</v>
      </c>
      <c r="E22" s="518">
        <v>7.5</v>
      </c>
      <c r="F22" s="519">
        <v>5.5</v>
      </c>
      <c r="G22" s="554">
        <v>8.5000000000000006E-2</v>
      </c>
      <c r="H22" s="555">
        <v>0.41</v>
      </c>
      <c r="I22" s="556">
        <f t="shared" si="0"/>
        <v>3.4849999999999999E-2</v>
      </c>
    </row>
    <row r="23" spans="3:9" ht="15.6">
      <c r="C23" s="493" t="s">
        <v>549</v>
      </c>
      <c r="D23" s="517">
        <v>12.5</v>
      </c>
      <c r="E23" s="518">
        <v>3.5</v>
      </c>
      <c r="F23" s="519">
        <v>5</v>
      </c>
      <c r="G23" s="554">
        <v>0.12</v>
      </c>
      <c r="H23" s="557">
        <v>0.44</v>
      </c>
      <c r="I23" s="556">
        <f t="shared" si="0"/>
        <v>5.28E-2</v>
      </c>
    </row>
    <row r="24" spans="3:9" ht="15.6">
      <c r="C24" s="493" t="s">
        <v>550</v>
      </c>
      <c r="D24" s="517">
        <v>9</v>
      </c>
      <c r="E24" s="518">
        <v>4</v>
      </c>
      <c r="F24" s="519">
        <v>6.5</v>
      </c>
      <c r="G24" s="554">
        <v>0.1</v>
      </c>
      <c r="H24" s="557">
        <v>0.56000000000000005</v>
      </c>
      <c r="I24" s="556">
        <f t="shared" si="0"/>
        <v>5.6000000000000008E-2</v>
      </c>
    </row>
    <row r="25" spans="3:9" ht="16.2" thickBot="1">
      <c r="C25" s="493" t="s">
        <v>552</v>
      </c>
      <c r="D25" s="558">
        <v>5.5</v>
      </c>
      <c r="E25" s="559">
        <v>5</v>
      </c>
      <c r="F25" s="560">
        <v>8.5</v>
      </c>
      <c r="G25" s="561">
        <v>7.0000000000000007E-2</v>
      </c>
      <c r="H25" s="562">
        <v>0.4</v>
      </c>
      <c r="I25" s="563">
        <f t="shared" si="0"/>
        <v>2.8000000000000004E-2</v>
      </c>
    </row>
    <row r="26" spans="3:9" ht="15.6">
      <c r="C26" s="366" t="s">
        <v>1</v>
      </c>
      <c r="D26" s="564">
        <f t="shared" ref="D26:I26" si="1">AVERAGE(D17:D25)</f>
        <v>9.8888888888888893</v>
      </c>
      <c r="E26" s="565">
        <f t="shared" si="1"/>
        <v>5.6111111111111107</v>
      </c>
      <c r="F26" s="566">
        <f t="shared" si="1"/>
        <v>6.5</v>
      </c>
      <c r="G26" s="567">
        <f t="shared" si="1"/>
        <v>9.4444444444444456E-2</v>
      </c>
      <c r="H26" s="568">
        <f t="shared" si="1"/>
        <v>0.44666666666666671</v>
      </c>
      <c r="I26" s="569">
        <f t="shared" si="1"/>
        <v>4.2338888888888891E-2</v>
      </c>
    </row>
    <row r="27" spans="3:9" ht="16.2" thickBot="1">
      <c r="C27" s="570" t="s">
        <v>26</v>
      </c>
      <c r="D27" s="571">
        <f t="shared" ref="D27:I27" si="2">MEDIAN(D17:D25)</f>
        <v>9</v>
      </c>
      <c r="E27" s="572">
        <f>MEDIAN(E17:E25)</f>
        <v>6</v>
      </c>
      <c r="F27" s="573">
        <f t="shared" si="2"/>
        <v>6.5</v>
      </c>
      <c r="G27" s="435">
        <f t="shared" si="2"/>
        <v>9.5000000000000001E-2</v>
      </c>
      <c r="H27" s="436">
        <f t="shared" si="2"/>
        <v>0.41</v>
      </c>
      <c r="I27" s="437">
        <f t="shared" si="2"/>
        <v>4.2900000000000001E-2</v>
      </c>
    </row>
    <row r="28" spans="3:9" ht="16.2" thickBot="1">
      <c r="C28" s="29" t="s">
        <v>198</v>
      </c>
      <c r="D28" s="178"/>
      <c r="E28" s="179">
        <f>AVERAGE(D27,E27,F27)</f>
        <v>7.166666666666667</v>
      </c>
      <c r="F28" s="180"/>
      <c r="G28" s="236"/>
      <c r="H28" s="237" t="s">
        <v>393</v>
      </c>
      <c r="I28" s="238">
        <f>I27</f>
        <v>4.2900000000000001E-2</v>
      </c>
    </row>
    <row r="29" spans="3:9" ht="15.6">
      <c r="C29" s="4" t="s">
        <v>510</v>
      </c>
      <c r="D29" s="194"/>
      <c r="E29" s="194"/>
      <c r="F29" s="195"/>
      <c r="G29" s="239"/>
      <c r="H29" s="239"/>
      <c r="I29" s="239"/>
    </row>
    <row r="30" spans="3:9" ht="15.6">
      <c r="C30" s="4" t="s">
        <v>562</v>
      </c>
      <c r="D30" s="7"/>
      <c r="E30" s="181"/>
      <c r="F30" s="181"/>
      <c r="G30" s="181"/>
      <c r="H30" s="181"/>
    </row>
  </sheetData>
  <phoneticPr fontId="67" type="noConversion"/>
  <pageMargins left="1.32" right="1.2" top="0.49" bottom="0.24" header="0.5" footer="0.5"/>
  <pageSetup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C1:F25"/>
  <sheetViews>
    <sheetView topLeftCell="A5" zoomScaleNormal="100" workbookViewId="0">
      <selection activeCell="I18" sqref="I18"/>
    </sheetView>
  </sheetViews>
  <sheetFormatPr defaultColWidth="9.109375" defaultRowHeight="13.2"/>
  <cols>
    <col min="1" max="2" width="9.109375" style="61"/>
    <col min="3" max="3" width="51.6640625" style="61" customWidth="1"/>
    <col min="4" max="5" width="12.44140625" style="293" customWidth="1"/>
    <col min="6" max="6" width="9.6640625" style="243" bestFit="1" customWidth="1"/>
    <col min="7" max="16384" width="9.109375" style="61"/>
  </cols>
  <sheetData>
    <row r="1" spans="3:6" ht="15.6">
      <c r="F1" s="22" t="s">
        <v>608</v>
      </c>
    </row>
    <row r="2" spans="3:6" ht="15.6">
      <c r="C2" s="288"/>
      <c r="F2" s="1" t="s">
        <v>451</v>
      </c>
    </row>
    <row r="3" spans="3:6" ht="15.6">
      <c r="C3" s="288"/>
      <c r="F3" s="1" t="s">
        <v>171</v>
      </c>
    </row>
    <row r="4" spans="3:6" ht="15.6">
      <c r="C4" s="289"/>
      <c r="D4" s="294"/>
      <c r="F4" s="1" t="s">
        <v>206</v>
      </c>
    </row>
    <row r="5" spans="3:6" ht="15.6">
      <c r="C5" s="289"/>
      <c r="D5" s="294"/>
      <c r="F5" s="244"/>
    </row>
    <row r="6" spans="3:6" ht="15.6">
      <c r="C6" s="290" t="s">
        <v>452</v>
      </c>
      <c r="D6" s="387"/>
      <c r="E6" s="388"/>
      <c r="F6" s="67"/>
    </row>
    <row r="7" spans="3:6" ht="15.6">
      <c r="C7" s="290"/>
      <c r="D7" s="387"/>
      <c r="E7" s="388"/>
      <c r="F7" s="67"/>
    </row>
    <row r="8" spans="3:6" ht="15.6">
      <c r="C8" s="291" t="s">
        <v>611</v>
      </c>
      <c r="D8" s="387"/>
      <c r="E8" s="388"/>
      <c r="F8" s="67"/>
    </row>
    <row r="9" spans="3:6" ht="15.6">
      <c r="C9" s="66" t="s">
        <v>21</v>
      </c>
      <c r="D9" s="387"/>
      <c r="E9" s="387"/>
      <c r="F9" s="67"/>
    </row>
    <row r="10" spans="3:6" ht="15.6">
      <c r="C10" s="66" t="s">
        <v>99</v>
      </c>
      <c r="D10" s="387"/>
      <c r="E10" s="389"/>
      <c r="F10" s="245"/>
    </row>
    <row r="11" spans="3:6">
      <c r="C11" s="68"/>
      <c r="D11" s="390"/>
      <c r="E11" s="390"/>
      <c r="F11" s="68"/>
    </row>
    <row r="12" spans="3:6" ht="16.2" thickBot="1">
      <c r="C12" s="5" t="s">
        <v>532</v>
      </c>
      <c r="D12" s="389"/>
      <c r="E12" s="389"/>
      <c r="F12" s="66"/>
    </row>
    <row r="13" spans="3:6" ht="16.2" thickBot="1">
      <c r="C13" s="575" t="s">
        <v>47</v>
      </c>
      <c r="D13" s="576" t="s">
        <v>184</v>
      </c>
      <c r="E13" s="622" t="s">
        <v>208</v>
      </c>
      <c r="F13" s="626" t="s">
        <v>1</v>
      </c>
    </row>
    <row r="14" spans="3:6" ht="15.6">
      <c r="C14" s="577" t="s">
        <v>536</v>
      </c>
      <c r="D14" s="557">
        <v>7.2499999999999995E-2</v>
      </c>
      <c r="E14" s="623">
        <v>7.1999999999999995E-2</v>
      </c>
      <c r="F14" s="627">
        <f t="shared" ref="F14:F22" si="0">AVERAGE(D14:E14)</f>
        <v>7.2249999999999995E-2</v>
      </c>
    </row>
    <row r="15" spans="3:6" ht="15.6">
      <c r="C15" s="578" t="s">
        <v>539</v>
      </c>
      <c r="D15" s="557">
        <v>4.7399999999999998E-2</v>
      </c>
      <c r="E15" s="623" t="s">
        <v>563</v>
      </c>
      <c r="F15" s="627">
        <f t="shared" si="0"/>
        <v>4.7399999999999998E-2</v>
      </c>
    </row>
    <row r="16" spans="3:6" ht="15.6">
      <c r="C16" s="578" t="s">
        <v>541</v>
      </c>
      <c r="D16" s="557">
        <v>0.06</v>
      </c>
      <c r="E16" s="623">
        <v>0.06</v>
      </c>
      <c r="F16" s="627">
        <f t="shared" si="0"/>
        <v>0.06</v>
      </c>
    </row>
    <row r="17" spans="3:6" ht="15.6">
      <c r="C17" s="501" t="s">
        <v>542</v>
      </c>
      <c r="D17" s="557">
        <v>1.6500000000000001E-2</v>
      </c>
      <c r="E17" s="623">
        <v>5.5800000000000002E-2</v>
      </c>
      <c r="F17" s="627">
        <f t="shared" si="0"/>
        <v>3.6150000000000002E-2</v>
      </c>
    </row>
    <row r="18" spans="3:6" ht="15.6">
      <c r="C18" s="578" t="s">
        <v>556</v>
      </c>
      <c r="D18" s="557">
        <v>3.1E-2</v>
      </c>
      <c r="E18" s="623">
        <v>3.1199999999999999E-2</v>
      </c>
      <c r="F18" s="627">
        <f t="shared" si="0"/>
        <v>3.1099999999999999E-2</v>
      </c>
    </row>
    <row r="19" spans="3:6" ht="15.6">
      <c r="C19" s="578" t="s">
        <v>557</v>
      </c>
      <c r="D19" s="557">
        <v>0.05</v>
      </c>
      <c r="E19" s="623">
        <v>5.5E-2</v>
      </c>
      <c r="F19" s="627">
        <f t="shared" si="0"/>
        <v>5.2500000000000005E-2</v>
      </c>
    </row>
    <row r="20" spans="3:6" ht="15.6">
      <c r="C20" s="578" t="s">
        <v>549</v>
      </c>
      <c r="D20" s="557">
        <v>0.104</v>
      </c>
      <c r="E20" s="623">
        <v>0.10440000000000001</v>
      </c>
      <c r="F20" s="627">
        <f t="shared" si="0"/>
        <v>0.1042</v>
      </c>
    </row>
    <row r="21" spans="3:6" ht="15.6">
      <c r="C21" s="493" t="s">
        <v>550</v>
      </c>
      <c r="D21" s="557">
        <v>0.04</v>
      </c>
      <c r="E21" s="623">
        <v>0.05</v>
      </c>
      <c r="F21" s="627">
        <f t="shared" si="0"/>
        <v>4.4999999999999998E-2</v>
      </c>
    </row>
    <row r="22" spans="3:6" ht="16.2" thickBot="1">
      <c r="C22" s="579" t="s">
        <v>552</v>
      </c>
      <c r="D22" s="557">
        <v>4.7800000000000002E-2</v>
      </c>
      <c r="E22" s="623">
        <v>4.8599999999999997E-2</v>
      </c>
      <c r="F22" s="627">
        <f t="shared" si="0"/>
        <v>4.82E-2</v>
      </c>
    </row>
    <row r="23" spans="3:6" ht="15.6">
      <c r="C23" s="580" t="s">
        <v>1</v>
      </c>
      <c r="D23" s="581">
        <f>AVERAGE(D14:D22)</f>
        <v>5.2133333333333337E-2</v>
      </c>
      <c r="E23" s="624">
        <f t="shared" ref="E23" si="1">AVERAGE(E14:E22)</f>
        <v>5.9624999999999997E-2</v>
      </c>
      <c r="F23" s="628">
        <f>AVERAGE(F14:F22)</f>
        <v>5.5199999999999999E-2</v>
      </c>
    </row>
    <row r="24" spans="3:6" ht="16.2" thickBot="1">
      <c r="C24" s="582" t="s">
        <v>26</v>
      </c>
      <c r="D24" s="583">
        <f>MEDIAN(D14:D22)</f>
        <v>4.7800000000000002E-2</v>
      </c>
      <c r="E24" s="625">
        <f t="shared" ref="E24" si="2">MEDIAN(E14:E22)</f>
        <v>5.5400000000000005E-2</v>
      </c>
      <c r="F24" s="629">
        <f>MEDIAN(F14:F22)</f>
        <v>4.82E-2</v>
      </c>
    </row>
    <row r="25" spans="3:6" ht="15.6">
      <c r="C25" s="286" t="s">
        <v>606</v>
      </c>
      <c r="D25" s="574"/>
      <c r="E25" s="574"/>
      <c r="F25" s="574"/>
    </row>
  </sheetData>
  <phoneticPr fontId="67" type="noConversion"/>
  <pageMargins left="1.22" right="0.45" top="0.46" bottom="0.27" header="0.48" footer="0.24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E22"/>
  <sheetViews>
    <sheetView topLeftCell="D1" workbookViewId="0">
      <selection activeCell="G15" sqref="G15"/>
    </sheetView>
  </sheetViews>
  <sheetFormatPr defaultRowHeight="13.2"/>
  <cols>
    <col min="2" max="3" width="13" customWidth="1"/>
    <col min="4" max="4" width="41.109375" customWidth="1"/>
    <col min="5" max="5" width="24.109375" customWidth="1"/>
  </cols>
  <sheetData>
    <row r="1" spans="1:5" ht="15.6">
      <c r="A1" s="7"/>
      <c r="E1" s="22" t="s">
        <v>608</v>
      </c>
    </row>
    <row r="2" spans="1:5" ht="15.6">
      <c r="A2" s="3"/>
      <c r="E2" s="1" t="s">
        <v>452</v>
      </c>
    </row>
    <row r="3" spans="1:5" ht="15.6">
      <c r="A3" s="3"/>
      <c r="E3" s="1" t="s">
        <v>171</v>
      </c>
    </row>
    <row r="4" spans="1:5" ht="15.6">
      <c r="A4" s="7"/>
      <c r="B4" s="7"/>
      <c r="C4" s="7"/>
      <c r="D4" s="7"/>
      <c r="E4" s="1" t="s">
        <v>205</v>
      </c>
    </row>
    <row r="5" spans="1:5" ht="15.6">
      <c r="A5" s="7"/>
      <c r="B5" s="7"/>
      <c r="C5" s="7"/>
      <c r="D5" s="7"/>
    </row>
    <row r="6" spans="1:5" ht="15.6">
      <c r="A6" s="7"/>
      <c r="B6" s="7"/>
      <c r="C6" s="7"/>
      <c r="D6" s="7"/>
    </row>
    <row r="7" spans="1:5" ht="15.6">
      <c r="A7" s="7"/>
      <c r="B7" s="7"/>
      <c r="C7" s="7"/>
      <c r="D7" s="7"/>
    </row>
    <row r="8" spans="1:5" ht="15.6">
      <c r="A8" s="7"/>
      <c r="B8" s="7"/>
      <c r="C8" s="7"/>
      <c r="D8" s="12" t="s">
        <v>452</v>
      </c>
      <c r="E8" s="6"/>
    </row>
    <row r="9" spans="1:5" ht="15.6">
      <c r="A9" s="7"/>
      <c r="B9" s="7"/>
      <c r="C9" s="7"/>
      <c r="D9" s="5"/>
      <c r="E9" s="6"/>
    </row>
    <row r="10" spans="1:5" ht="15.6">
      <c r="A10" s="7"/>
      <c r="B10" s="7"/>
      <c r="C10" s="7"/>
      <c r="D10" s="5" t="s">
        <v>611</v>
      </c>
      <c r="E10" s="6"/>
    </row>
    <row r="11" spans="1:5" ht="15.6">
      <c r="A11" s="7"/>
      <c r="B11" s="7"/>
      <c r="C11" s="7"/>
      <c r="D11" s="5" t="s">
        <v>195</v>
      </c>
      <c r="E11" s="6"/>
    </row>
    <row r="12" spans="1:5" ht="15.6">
      <c r="A12" s="7"/>
      <c r="B12" s="7"/>
      <c r="C12" s="7"/>
      <c r="D12" s="5"/>
      <c r="E12" s="6"/>
    </row>
    <row r="13" spans="1:5" ht="16.2" thickBot="1">
      <c r="D13" s="38" t="s">
        <v>532</v>
      </c>
      <c r="E13" s="6"/>
    </row>
    <row r="14" spans="1:5" ht="16.2" thickBot="1">
      <c r="D14" s="24" t="s">
        <v>166</v>
      </c>
      <c r="E14" s="166" t="s">
        <v>532</v>
      </c>
    </row>
    <row r="15" spans="1:5" ht="16.2">
      <c r="D15" s="24" t="s">
        <v>199</v>
      </c>
      <c r="E15" s="170"/>
    </row>
    <row r="16" spans="1:5" ht="16.2" thickBot="1">
      <c r="D16" s="29" t="s">
        <v>167</v>
      </c>
      <c r="E16" s="171">
        <f>'JRW 8.3'!G27/100</f>
        <v>5.8749999999999997E-2</v>
      </c>
    </row>
    <row r="17" spans="4:5" ht="16.2">
      <c r="D17" s="24" t="s">
        <v>168</v>
      </c>
      <c r="E17" s="182"/>
    </row>
    <row r="18" spans="4:5" ht="16.2" thickBot="1">
      <c r="D18" s="29" t="s">
        <v>167</v>
      </c>
      <c r="E18" s="171">
        <f>'JRW-8.4'!E28/100</f>
        <v>7.166666666666667E-2</v>
      </c>
    </row>
    <row r="19" spans="4:5" ht="15.6">
      <c r="D19" s="167" t="s">
        <v>200</v>
      </c>
      <c r="E19" s="166"/>
    </row>
    <row r="20" spans="4:5" ht="19.5" customHeight="1" thickBot="1">
      <c r="D20" s="168" t="s">
        <v>169</v>
      </c>
      <c r="E20" s="171">
        <f>'JRW-8.4'!I28</f>
        <v>4.2900000000000001E-2</v>
      </c>
    </row>
    <row r="21" spans="4:5" ht="31.8" thickBot="1">
      <c r="D21" s="169" t="s">
        <v>283</v>
      </c>
      <c r="E21" s="183" t="s">
        <v>607</v>
      </c>
    </row>
    <row r="22" spans="4:5">
      <c r="E22" s="643" t="s">
        <v>498</v>
      </c>
    </row>
  </sheetData>
  <phoneticPr fontId="67" type="noConversion"/>
  <pageMargins left="1.85" right="0.75" top="0.56000000000000005" bottom="0.56999999999999995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18"/>
  <sheetViews>
    <sheetView workbookViewId="0">
      <selection activeCell="G2" sqref="G2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6.6640625" customWidth="1"/>
  </cols>
  <sheetData>
    <row r="1" spans="1:7" ht="15.6">
      <c r="G1" s="22" t="s">
        <v>608</v>
      </c>
    </row>
    <row r="2" spans="1:7" ht="15.6">
      <c r="A2" s="7"/>
      <c r="F2" s="23"/>
      <c r="G2" s="1" t="s">
        <v>457</v>
      </c>
    </row>
    <row r="3" spans="1:7" ht="15.6">
      <c r="A3" s="7"/>
      <c r="F3" s="23"/>
      <c r="G3" s="1" t="s">
        <v>172</v>
      </c>
    </row>
    <row r="4" spans="1:7" ht="15.6">
      <c r="A4" s="3"/>
      <c r="F4" s="23"/>
      <c r="G4" s="111" t="s">
        <v>531</v>
      </c>
    </row>
    <row r="5" spans="1:7" ht="15.6">
      <c r="A5" s="3"/>
      <c r="D5" s="1"/>
      <c r="F5" s="23"/>
      <c r="G5" s="23"/>
    </row>
    <row r="7" spans="1:7" ht="15.6">
      <c r="C7" s="5" t="s">
        <v>457</v>
      </c>
      <c r="D7" s="34"/>
      <c r="E7" s="34"/>
      <c r="F7" s="34"/>
    </row>
    <row r="8" spans="1:7" ht="15.6">
      <c r="C8" s="5"/>
      <c r="D8" s="34"/>
      <c r="E8" s="34"/>
      <c r="F8" s="34"/>
    </row>
    <row r="9" spans="1:7" ht="15.6">
      <c r="C9" s="5" t="s">
        <v>611</v>
      </c>
      <c r="D9" s="6"/>
      <c r="E9" s="6"/>
      <c r="F9" s="6"/>
    </row>
    <row r="10" spans="1:7" ht="15.6">
      <c r="C10" s="5" t="s">
        <v>51</v>
      </c>
      <c r="D10" s="6"/>
      <c r="E10" s="6"/>
      <c r="F10" s="6"/>
    </row>
    <row r="11" spans="1:7" ht="15.6">
      <c r="C11" s="5"/>
      <c r="D11" s="6"/>
      <c r="E11" s="6"/>
      <c r="F11" s="6"/>
    </row>
    <row r="12" spans="1:7" ht="16.2" thickBot="1">
      <c r="C12" s="38" t="s">
        <v>532</v>
      </c>
      <c r="D12" s="105"/>
      <c r="E12" s="105"/>
      <c r="F12" s="105"/>
    </row>
    <row r="13" spans="1:7" ht="15.6">
      <c r="C13" s="24" t="s">
        <v>50</v>
      </c>
      <c r="D13" s="25"/>
      <c r="E13" s="25"/>
      <c r="F13" s="26">
        <v>2.5000000000000001E-2</v>
      </c>
    </row>
    <row r="14" spans="1:7" ht="15.6">
      <c r="C14" s="27" t="s">
        <v>93</v>
      </c>
      <c r="D14" s="7"/>
      <c r="E14" s="7"/>
      <c r="F14" s="31">
        <f>'JRW-9.3'!C27</f>
        <v>0.8</v>
      </c>
    </row>
    <row r="15" spans="1:7" ht="15.6">
      <c r="C15" s="28" t="s">
        <v>94</v>
      </c>
      <c r="D15" s="7"/>
      <c r="E15" s="7"/>
      <c r="F15" s="40">
        <v>0.06</v>
      </c>
    </row>
    <row r="16" spans="1:7" ht="16.2" thickBot="1">
      <c r="C16" s="29" t="s">
        <v>20</v>
      </c>
      <c r="D16" s="30"/>
      <c r="E16" s="30"/>
      <c r="F16" s="117">
        <f>F13+F14*F15</f>
        <v>7.3000000000000009E-2</v>
      </c>
    </row>
    <row r="17" spans="3:6" ht="15.6">
      <c r="C17" s="4" t="s">
        <v>635</v>
      </c>
      <c r="D17" s="2"/>
      <c r="E17" s="2"/>
      <c r="F17" s="2"/>
    </row>
    <row r="18" spans="3:6" ht="15.6">
      <c r="C18" s="4" t="s">
        <v>634</v>
      </c>
      <c r="D18" s="2"/>
      <c r="E18" s="2"/>
      <c r="F18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21"/>
  <sheetViews>
    <sheetView zoomScale="75" zoomScaleNormal="75" workbookViewId="0">
      <selection activeCell="C5" sqref="C5"/>
    </sheetView>
  </sheetViews>
  <sheetFormatPr defaultRowHeight="13.2"/>
  <cols>
    <col min="3" max="3" width="52.6640625" customWidth="1"/>
    <col min="4" max="4" width="12.6640625" style="252" customWidth="1"/>
    <col min="5" max="5" width="16.6640625" customWidth="1"/>
    <col min="6" max="7" width="12" customWidth="1"/>
    <col min="8" max="8" width="14.44140625" customWidth="1"/>
    <col min="9" max="9" width="14.109375" customWidth="1"/>
    <col min="10" max="10" width="17.44140625" customWidth="1"/>
    <col min="11" max="11" width="11.44140625" customWidth="1"/>
    <col min="12" max="12" width="27.5546875" customWidth="1"/>
    <col min="13" max="13" width="12.6640625" customWidth="1"/>
    <col min="14" max="15" width="14.44140625" customWidth="1"/>
    <col min="16" max="16" width="6.77734375" customWidth="1"/>
  </cols>
  <sheetData>
    <row r="1" spans="1:16" ht="15.6">
      <c r="A1" s="173"/>
      <c r="B1" s="173"/>
      <c r="P1" s="124" t="s">
        <v>608</v>
      </c>
    </row>
    <row r="2" spans="1:16" ht="18.75" customHeight="1">
      <c r="A2" s="173"/>
      <c r="B2" s="173"/>
      <c r="C2" s="172"/>
      <c r="D2" s="253"/>
      <c r="E2" s="172"/>
      <c r="F2" s="172"/>
      <c r="G2" s="172"/>
      <c r="H2" s="172"/>
      <c r="I2" s="172"/>
      <c r="J2" s="172"/>
      <c r="K2" s="4"/>
      <c r="L2" s="172"/>
      <c r="M2" s="172"/>
      <c r="N2" s="172"/>
      <c r="P2" s="1" t="s">
        <v>454</v>
      </c>
    </row>
    <row r="3" spans="1:16" ht="18.75" customHeight="1">
      <c r="A3" s="173"/>
      <c r="B3" s="173"/>
      <c r="C3" s="172"/>
      <c r="D3" s="253"/>
      <c r="E3" s="172"/>
      <c r="F3" s="172"/>
      <c r="G3" s="172"/>
      <c r="H3" s="172"/>
      <c r="I3" s="172"/>
      <c r="J3" s="172"/>
      <c r="K3" s="4"/>
      <c r="L3" s="172"/>
      <c r="M3" s="172"/>
      <c r="N3" s="172"/>
      <c r="P3" s="174" t="s">
        <v>275</v>
      </c>
    </row>
    <row r="4" spans="1:16" ht="18.75" customHeight="1">
      <c r="A4" s="173"/>
      <c r="B4" s="173"/>
      <c r="C4" s="172"/>
      <c r="D4" s="253"/>
      <c r="E4" s="172"/>
      <c r="F4" s="172"/>
      <c r="G4" s="172"/>
      <c r="H4" s="172"/>
      <c r="I4" s="172"/>
      <c r="J4" s="172"/>
      <c r="K4" s="4"/>
      <c r="L4" s="172"/>
      <c r="M4" s="172"/>
      <c r="N4" s="172"/>
      <c r="P4" s="1" t="s">
        <v>24</v>
      </c>
    </row>
    <row r="5" spans="1:16" ht="18.75" customHeight="1">
      <c r="A5" s="173"/>
      <c r="B5" s="173"/>
      <c r="C5" s="12" t="s">
        <v>454</v>
      </c>
      <c r="D5" s="175"/>
      <c r="E5" s="175"/>
      <c r="F5" s="175"/>
      <c r="G5" s="175"/>
      <c r="H5" s="175"/>
      <c r="I5" s="175"/>
      <c r="J5" s="175"/>
      <c r="K5" s="184"/>
      <c r="L5" s="175"/>
      <c r="M5" s="175"/>
      <c r="N5" s="175"/>
      <c r="O5" s="175"/>
      <c r="P5" s="6"/>
    </row>
    <row r="6" spans="1:16" ht="18.75" customHeight="1">
      <c r="A6" s="173"/>
      <c r="B6" s="173"/>
      <c r="C6" s="5" t="s">
        <v>611</v>
      </c>
      <c r="D6" s="11"/>
      <c r="E6" s="11"/>
      <c r="F6" s="11"/>
      <c r="G6" s="11"/>
      <c r="H6" s="11"/>
      <c r="I6" s="37"/>
      <c r="J6" s="37"/>
      <c r="K6" s="185"/>
      <c r="L6" s="37"/>
      <c r="M6" s="37"/>
      <c r="N6" s="37"/>
      <c r="O6" s="37"/>
      <c r="P6" s="6"/>
    </row>
    <row r="7" spans="1:16" ht="18.75" customHeight="1">
      <c r="A7" s="173"/>
      <c r="B7" s="173"/>
      <c r="C7" s="38"/>
      <c r="D7" s="37"/>
      <c r="E7" s="37"/>
      <c r="F7" s="37"/>
      <c r="G7" s="37"/>
      <c r="H7" s="37"/>
      <c r="I7" s="37"/>
      <c r="J7" s="37"/>
      <c r="K7" s="185"/>
      <c r="L7" s="37"/>
      <c r="M7" s="37"/>
      <c r="N7" s="37"/>
      <c r="O7" s="37"/>
      <c r="P7" s="6"/>
    </row>
    <row r="8" spans="1:16" ht="16.2" thickBot="1">
      <c r="C8" s="187" t="s">
        <v>532</v>
      </c>
      <c r="D8" s="187"/>
      <c r="E8" s="188"/>
      <c r="F8" s="188"/>
      <c r="G8" s="188"/>
      <c r="H8" s="188"/>
      <c r="I8" s="188"/>
      <c r="J8" s="186"/>
      <c r="K8" s="188"/>
      <c r="L8" s="186"/>
      <c r="M8" s="188"/>
      <c r="N8" s="188"/>
      <c r="O8" s="188"/>
    </row>
    <row r="9" spans="1:16" ht="47.4" thickBot="1">
      <c r="C9" s="343" t="s">
        <v>47</v>
      </c>
      <c r="D9" s="440" t="s">
        <v>119</v>
      </c>
      <c r="E9" s="346" t="s">
        <v>533</v>
      </c>
      <c r="F9" s="346" t="s">
        <v>534</v>
      </c>
      <c r="G9" s="344" t="s">
        <v>120</v>
      </c>
      <c r="H9" s="344" t="s">
        <v>475</v>
      </c>
      <c r="I9" s="345" t="s">
        <v>391</v>
      </c>
      <c r="J9" s="345" t="s">
        <v>535</v>
      </c>
      <c r="K9" s="345" t="s">
        <v>175</v>
      </c>
      <c r="L9" s="346" t="s">
        <v>121</v>
      </c>
      <c r="M9" s="346" t="s">
        <v>173</v>
      </c>
      <c r="N9" s="346" t="s">
        <v>122</v>
      </c>
      <c r="O9" s="125" t="s">
        <v>0</v>
      </c>
    </row>
    <row r="10" spans="1:16" ht="15.6">
      <c r="C10" s="441" t="s">
        <v>536</v>
      </c>
      <c r="D10" s="442">
        <v>2901.8</v>
      </c>
      <c r="E10" s="443">
        <v>0.94610779062170036</v>
      </c>
      <c r="F10" s="443">
        <v>0</v>
      </c>
      <c r="G10" s="444">
        <v>11787.67</v>
      </c>
      <c r="H10" s="363">
        <v>13191.3</v>
      </c>
      <c r="I10" s="445" t="s">
        <v>178</v>
      </c>
      <c r="J10" s="445" t="s">
        <v>537</v>
      </c>
      <c r="K10" s="446">
        <v>7.26</v>
      </c>
      <c r="L10" s="364" t="s">
        <v>538</v>
      </c>
      <c r="M10" s="447">
        <v>0.58993351936966509</v>
      </c>
      <c r="N10" s="447">
        <v>9.7000000000000003E-2</v>
      </c>
      <c r="O10" s="448">
        <v>2.2940593370665368</v>
      </c>
    </row>
    <row r="11" spans="1:16" ht="15.6">
      <c r="C11" s="449" t="s">
        <v>539</v>
      </c>
      <c r="D11" s="450">
        <v>479.6</v>
      </c>
      <c r="E11" s="451">
        <v>0.44849874895746455</v>
      </c>
      <c r="F11" s="451">
        <v>0.16138448707256048</v>
      </c>
      <c r="G11" s="452">
        <v>1475.36</v>
      </c>
      <c r="H11" s="438">
        <v>1498.6</v>
      </c>
      <c r="I11" s="453" t="s">
        <v>537</v>
      </c>
      <c r="J11" s="453" t="s">
        <v>537</v>
      </c>
      <c r="K11" s="454">
        <v>4.66</v>
      </c>
      <c r="L11" s="455" t="s">
        <v>540</v>
      </c>
      <c r="M11" s="456">
        <v>0.42991655821786723</v>
      </c>
      <c r="N11" s="456">
        <v>0.113</v>
      </c>
      <c r="O11" s="457">
        <v>2.6684472934472931</v>
      </c>
    </row>
    <row r="12" spans="1:16" ht="15.6">
      <c r="C12" s="449" t="s">
        <v>541</v>
      </c>
      <c r="D12" s="450">
        <v>2592</v>
      </c>
      <c r="E12" s="451">
        <v>0.27422093366434608</v>
      </c>
      <c r="F12" s="451">
        <v>0</v>
      </c>
      <c r="G12" s="452">
        <v>3041.17</v>
      </c>
      <c r="H12" s="458">
        <v>3595.4</v>
      </c>
      <c r="I12" s="453" t="s">
        <v>537</v>
      </c>
      <c r="J12" s="453" t="s">
        <v>537</v>
      </c>
      <c r="K12" s="454">
        <v>3.1</v>
      </c>
      <c r="L12" s="439" t="s">
        <v>506</v>
      </c>
      <c r="M12" s="456">
        <v>0.49484963485027272</v>
      </c>
      <c r="N12" s="456">
        <v>0.114</v>
      </c>
      <c r="O12" s="457">
        <v>2.3170715988915385</v>
      </c>
    </row>
    <row r="13" spans="1:16" ht="15.6">
      <c r="C13" s="459" t="s">
        <v>542</v>
      </c>
      <c r="D13" s="450">
        <v>5208.8999999999996</v>
      </c>
      <c r="E13" s="451">
        <v>0.67630401812282837</v>
      </c>
      <c r="F13" s="451">
        <v>0.32621090825318211</v>
      </c>
      <c r="G13" s="452">
        <v>16976.400000000001</v>
      </c>
      <c r="H13" s="458">
        <v>10917.4</v>
      </c>
      <c r="I13" s="453" t="s">
        <v>387</v>
      </c>
      <c r="J13" s="453" t="s">
        <v>389</v>
      </c>
      <c r="K13" s="454">
        <v>3.33</v>
      </c>
      <c r="L13" s="439" t="s">
        <v>543</v>
      </c>
      <c r="M13" s="456">
        <v>0.37961383595954473</v>
      </c>
      <c r="N13" s="456">
        <v>6.6000000000000003E-2</v>
      </c>
      <c r="O13" s="457">
        <v>1.823608999949889</v>
      </c>
    </row>
    <row r="14" spans="1:16" ht="15.6">
      <c r="C14" s="460" t="s">
        <v>544</v>
      </c>
      <c r="D14" s="450">
        <v>746.4</v>
      </c>
      <c r="E14" s="451">
        <v>0.9653738350313249</v>
      </c>
      <c r="F14" s="451">
        <v>0</v>
      </c>
      <c r="G14" s="452">
        <v>2441.85</v>
      </c>
      <c r="H14" s="438">
        <v>2017</v>
      </c>
      <c r="I14" s="453" t="s">
        <v>537</v>
      </c>
      <c r="J14" s="453" t="s">
        <v>537</v>
      </c>
      <c r="K14" s="454">
        <v>3.36</v>
      </c>
      <c r="L14" s="461" t="s">
        <v>545</v>
      </c>
      <c r="M14" s="456">
        <v>0.45600547627823707</v>
      </c>
      <c r="N14" s="456">
        <v>0.08</v>
      </c>
      <c r="O14" s="457">
        <v>2.3290993071593533</v>
      </c>
    </row>
    <row r="15" spans="1:16" ht="15.6">
      <c r="C15" s="460" t="s">
        <v>546</v>
      </c>
      <c r="D15" s="450">
        <v>1652.7</v>
      </c>
      <c r="E15" s="451">
        <v>1</v>
      </c>
      <c r="F15" s="451">
        <v>0</v>
      </c>
      <c r="G15" s="452">
        <v>4599.43</v>
      </c>
      <c r="H15" s="438">
        <v>4569.7</v>
      </c>
      <c r="I15" s="453" t="s">
        <v>178</v>
      </c>
      <c r="J15" s="453" t="s">
        <v>547</v>
      </c>
      <c r="K15" s="454">
        <v>4.62</v>
      </c>
      <c r="L15" s="461" t="s">
        <v>548</v>
      </c>
      <c r="M15" s="456">
        <v>0.53684608596999872</v>
      </c>
      <c r="N15" s="456">
        <v>0.09</v>
      </c>
      <c r="O15" s="457">
        <v>2.1460035690804919</v>
      </c>
    </row>
    <row r="16" spans="1:16" ht="15.6">
      <c r="C16" s="449" t="s">
        <v>549</v>
      </c>
      <c r="D16" s="450">
        <v>1628.6</v>
      </c>
      <c r="E16" s="451">
        <v>0.55403020705797401</v>
      </c>
      <c r="F16" s="451">
        <v>4.9853680341588553E-2</v>
      </c>
      <c r="G16" s="452">
        <v>4075.44</v>
      </c>
      <c r="H16" s="438">
        <v>2653</v>
      </c>
      <c r="I16" s="453" t="s">
        <v>390</v>
      </c>
      <c r="J16" s="453" t="s">
        <v>537</v>
      </c>
      <c r="K16" s="454">
        <v>1.81</v>
      </c>
      <c r="L16" s="461" t="s">
        <v>506</v>
      </c>
      <c r="M16" s="456">
        <v>0.29508808290155442</v>
      </c>
      <c r="N16" s="456">
        <v>5.7000000000000002E-2</v>
      </c>
      <c r="O16" s="457">
        <v>1.8633235004916422</v>
      </c>
    </row>
    <row r="17" spans="3:15" ht="15.6">
      <c r="C17" s="449" t="s">
        <v>550</v>
      </c>
      <c r="D17" s="462">
        <v>3119.9169999999999</v>
      </c>
      <c r="E17" s="451">
        <v>0.46229338127800612</v>
      </c>
      <c r="F17" s="451">
        <v>0</v>
      </c>
      <c r="G17" s="463">
        <v>6337.2979999999998</v>
      </c>
      <c r="H17" s="367">
        <v>3215.856765</v>
      </c>
      <c r="I17" s="464" t="s">
        <v>387</v>
      </c>
      <c r="J17" s="464" t="s">
        <v>388</v>
      </c>
      <c r="K17" s="465">
        <v>3.47</v>
      </c>
      <c r="L17" s="466" t="s">
        <v>551</v>
      </c>
      <c r="M17" s="467">
        <v>0.46700000000000003</v>
      </c>
      <c r="N17" s="468">
        <v>0.09</v>
      </c>
      <c r="O17" s="469">
        <v>1.5</v>
      </c>
    </row>
    <row r="18" spans="3:15" ht="16.2" thickBot="1">
      <c r="C18" s="470" t="s">
        <v>552</v>
      </c>
      <c r="D18" s="471">
        <v>1952.4</v>
      </c>
      <c r="E18" s="472">
        <v>0.95308338455234576</v>
      </c>
      <c r="F18" s="472">
        <v>0</v>
      </c>
      <c r="G18" s="473">
        <v>4829.8</v>
      </c>
      <c r="H18" s="474">
        <v>4060.9</v>
      </c>
      <c r="I18" s="475" t="s">
        <v>174</v>
      </c>
      <c r="J18" s="475" t="s">
        <v>389</v>
      </c>
      <c r="K18" s="476">
        <v>2.97</v>
      </c>
      <c r="L18" s="477" t="s">
        <v>553</v>
      </c>
      <c r="M18" s="478">
        <v>0.47015973968347874</v>
      </c>
      <c r="N18" s="478">
        <v>7.9000000000000001E-2</v>
      </c>
      <c r="O18" s="479">
        <v>1.596893432953205</v>
      </c>
    </row>
    <row r="19" spans="3:15" ht="15.6">
      <c r="C19" s="347" t="s">
        <v>1</v>
      </c>
      <c r="D19" s="480">
        <f>AVERAGE(D10:D18)</f>
        <v>2253.5907777777779</v>
      </c>
      <c r="E19" s="348">
        <f>AVERAGE(E10:E18)</f>
        <v>0.69776803325399894</v>
      </c>
      <c r="F19" s="348">
        <f>AVERAGE(F10:F18)</f>
        <v>5.9716563963036789E-2</v>
      </c>
      <c r="G19" s="480">
        <f>AVERAGE(G10:G18)</f>
        <v>6173.8242222222234</v>
      </c>
      <c r="H19" s="480">
        <f>AVERAGE(H10:H18)</f>
        <v>5079.9063072222216</v>
      </c>
      <c r="I19" s="481" t="s">
        <v>554</v>
      </c>
      <c r="J19" s="481" t="s">
        <v>388</v>
      </c>
      <c r="K19" s="482">
        <f>AVERAGE(K10:K18)</f>
        <v>3.842222222222222</v>
      </c>
      <c r="L19" s="483"/>
      <c r="M19" s="349">
        <f>AVERAGE(M10:M18)</f>
        <v>0.4577125481367354</v>
      </c>
      <c r="N19" s="349">
        <f>AVERAGE(N10:N18)</f>
        <v>8.7333333333333332E-2</v>
      </c>
      <c r="O19" s="484">
        <f>AVERAGE(O10:O18)</f>
        <v>2.0598341154488833</v>
      </c>
    </row>
    <row r="20" spans="3:15" ht="16.2" thickBot="1">
      <c r="C20" s="485" t="s">
        <v>26</v>
      </c>
      <c r="D20" s="486">
        <f>MEDIAN(D10:D18)</f>
        <v>1952.4</v>
      </c>
      <c r="E20" s="487">
        <f>MEDIAN(E8:E18)</f>
        <v>0.67630401812282837</v>
      </c>
      <c r="F20" s="487">
        <f>MEDIAN(F8:F18)</f>
        <v>0</v>
      </c>
      <c r="G20" s="486">
        <f>MEDIAN(G10:G18)</f>
        <v>4599.43</v>
      </c>
      <c r="H20" s="486">
        <f>MEDIAN(H10:H18)</f>
        <v>3595.4</v>
      </c>
      <c r="I20" s="475" t="s">
        <v>554</v>
      </c>
      <c r="J20" s="475" t="s">
        <v>388</v>
      </c>
      <c r="K20" s="488">
        <f>MEDIAN(K10:K18)</f>
        <v>3.36</v>
      </c>
      <c r="L20" s="489"/>
      <c r="M20" s="490">
        <f>MEDIAN(M8:M18)</f>
        <v>0.46700000000000003</v>
      </c>
      <c r="N20" s="490">
        <f>MEDIAN(N8:N18)</f>
        <v>0.09</v>
      </c>
      <c r="O20" s="479">
        <f>MEDIAN(O10:O18)</f>
        <v>2.1460035690804919</v>
      </c>
    </row>
    <row r="21" spans="3:15" ht="15.6">
      <c r="C21" s="39" t="s">
        <v>555</v>
      </c>
      <c r="D21"/>
    </row>
  </sheetData>
  <phoneticPr fontId="82" type="noConversion"/>
  <pageMargins left="0.59" right="0.33999999999999997" top="0.25999999999999995" bottom="0.3" header="0.3" footer="0.3"/>
  <pageSetup scale="4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zoomScale="75" zoomScaleNormal="75" workbookViewId="0">
      <selection activeCell="S18" sqref="S18"/>
    </sheetView>
  </sheetViews>
  <sheetFormatPr defaultRowHeight="13.2"/>
  <sheetData>
    <row r="1" spans="1:14" ht="15.6">
      <c r="N1" s="22" t="s">
        <v>608</v>
      </c>
    </row>
    <row r="2" spans="1:14" ht="15.6">
      <c r="N2" s="1" t="s">
        <v>457</v>
      </c>
    </row>
    <row r="3" spans="1:14" ht="15.6">
      <c r="N3" s="1" t="s">
        <v>172</v>
      </c>
    </row>
    <row r="4" spans="1:14" ht="15.6">
      <c r="N4" s="1" t="s">
        <v>530</v>
      </c>
    </row>
    <row r="5" spans="1:14" ht="15.6">
      <c r="K5" s="111"/>
    </row>
    <row r="6" spans="1:14" ht="15.6">
      <c r="A6" s="5" t="s">
        <v>457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6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6">
      <c r="A8" s="5" t="s">
        <v>264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6">
      <c r="A9" s="5" t="s">
        <v>499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>
      <c r="A36" s="141" t="s">
        <v>219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6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110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34"/>
  <sheetViews>
    <sheetView topLeftCell="A22" workbookViewId="0">
      <selection activeCell="E18" sqref="E18"/>
    </sheetView>
  </sheetViews>
  <sheetFormatPr defaultRowHeight="13.2"/>
  <cols>
    <col min="1" max="1" width="14.6640625" customWidth="1"/>
    <col min="2" max="2" width="51.5546875" customWidth="1"/>
    <col min="5" max="5" width="39.44140625" customWidth="1"/>
  </cols>
  <sheetData>
    <row r="1" spans="1:4" ht="15.6">
      <c r="D1" s="22" t="s">
        <v>608</v>
      </c>
    </row>
    <row r="2" spans="1:4" ht="15.6">
      <c r="D2" s="1" t="s">
        <v>457</v>
      </c>
    </row>
    <row r="3" spans="1:4" ht="15.6">
      <c r="D3" s="1" t="s">
        <v>172</v>
      </c>
    </row>
    <row r="4" spans="1:4" ht="15.6">
      <c r="D4" s="111" t="s">
        <v>529</v>
      </c>
    </row>
    <row r="5" spans="1:4">
      <c r="A5" s="6"/>
      <c r="B5" s="6"/>
      <c r="C5" s="6"/>
      <c r="D5" s="6"/>
    </row>
    <row r="22" spans="2:3" ht="16.2" thickBot="1">
      <c r="B22" s="38" t="s">
        <v>532</v>
      </c>
      <c r="C22" s="6"/>
    </row>
    <row r="23" spans="2:3" ht="15.6">
      <c r="B23" s="494" t="s">
        <v>536</v>
      </c>
      <c r="C23" s="391">
        <v>0.8</v>
      </c>
    </row>
    <row r="24" spans="2:3" ht="15.6">
      <c r="B24" s="496" t="s">
        <v>539</v>
      </c>
      <c r="C24" s="585">
        <v>0.75</v>
      </c>
    </row>
    <row r="25" spans="2:3" ht="15.6">
      <c r="B25" s="430" t="s">
        <v>541</v>
      </c>
      <c r="C25" s="621">
        <v>0.9</v>
      </c>
    </row>
    <row r="26" spans="2:3" ht="15.6">
      <c r="B26" s="501" t="s">
        <v>542</v>
      </c>
      <c r="C26" s="621">
        <v>0.85</v>
      </c>
    </row>
    <row r="27" spans="2:3" ht="15.6">
      <c r="B27" s="502" t="s">
        <v>556</v>
      </c>
      <c r="C27" s="621">
        <v>0.8</v>
      </c>
    </row>
    <row r="28" spans="2:3" ht="15.6">
      <c r="B28" s="502" t="s">
        <v>557</v>
      </c>
      <c r="C28" s="621">
        <v>0.8</v>
      </c>
    </row>
    <row r="29" spans="2:3" ht="15.6">
      <c r="B29" s="430" t="s">
        <v>549</v>
      </c>
      <c r="C29" s="621">
        <v>1</v>
      </c>
    </row>
    <row r="30" spans="2:3" ht="15.6">
      <c r="B30" s="493" t="s">
        <v>550</v>
      </c>
      <c r="C30" s="621">
        <v>0.9</v>
      </c>
    </row>
    <row r="31" spans="2:3" ht="16.2" thickBot="1">
      <c r="B31" s="432" t="s">
        <v>552</v>
      </c>
      <c r="C31" s="433">
        <v>0.8</v>
      </c>
    </row>
    <row r="32" spans="2:3" ht="16.2" thickBot="1">
      <c r="B32" s="199" t="s">
        <v>1</v>
      </c>
      <c r="C32" s="200">
        <f>AVERAGE(C23:C31)</f>
        <v>0.84444444444444455</v>
      </c>
    </row>
    <row r="33" spans="2:3" ht="16.2" thickBot="1">
      <c r="B33" s="584" t="s">
        <v>26</v>
      </c>
      <c r="C33" s="434">
        <f>MEDIAN(C23:C31)</f>
        <v>0.8</v>
      </c>
    </row>
    <row r="34" spans="2:3">
      <c r="B34" s="172" t="s">
        <v>505</v>
      </c>
      <c r="C34" s="35"/>
    </row>
  </sheetData>
  <phoneticPr fontId="67" type="noConversion"/>
  <pageMargins left="1.93" right="0.7" top="0.35" bottom="0.3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G7" sqref="G7"/>
    </sheetView>
  </sheetViews>
  <sheetFormatPr defaultColWidth="8.6640625" defaultRowHeight="13.2"/>
  <cols>
    <col min="1" max="1" width="22.6640625" style="130" customWidth="1"/>
    <col min="2" max="2" width="25" style="130" customWidth="1"/>
    <col min="3" max="3" width="26.44140625" style="130" customWidth="1"/>
    <col min="4" max="4" width="30.6640625" style="130" customWidth="1"/>
    <col min="5" max="16384" width="8.6640625" style="130"/>
  </cols>
  <sheetData>
    <row r="1" spans="1:6" ht="15.6">
      <c r="D1" s="22" t="s">
        <v>608</v>
      </c>
    </row>
    <row r="2" spans="1:6" ht="15.6">
      <c r="D2" s="1" t="s">
        <v>457</v>
      </c>
    </row>
    <row r="3" spans="1:6" ht="15.6">
      <c r="D3" s="1" t="s">
        <v>172</v>
      </c>
    </row>
    <row r="4" spans="1:6" ht="15.6">
      <c r="D4" s="111" t="s">
        <v>528</v>
      </c>
    </row>
    <row r="5" spans="1:6" ht="15.6">
      <c r="E5" s="116"/>
    </row>
    <row r="6" spans="1:6" ht="15.6">
      <c r="A6" s="128" t="s">
        <v>457</v>
      </c>
      <c r="B6" s="129"/>
      <c r="C6" s="129"/>
      <c r="D6" s="129"/>
    </row>
    <row r="7" spans="1:6" ht="15.75" customHeight="1">
      <c r="A7" s="142" t="s">
        <v>170</v>
      </c>
      <c r="B7" s="142"/>
      <c r="C7" s="143"/>
      <c r="D7" s="144"/>
    </row>
    <row r="8" spans="1:6" hidden="1"/>
    <row r="9" spans="1:6" ht="13.8" thickBot="1">
      <c r="F9" s="145"/>
    </row>
    <row r="10" spans="1:6" ht="17.25" customHeight="1">
      <c r="A10" s="127"/>
      <c r="B10" s="146" t="s">
        <v>221</v>
      </c>
      <c r="C10" s="147" t="s">
        <v>33</v>
      </c>
      <c r="D10" s="148" t="s">
        <v>222</v>
      </c>
      <c r="E10" s="127"/>
    </row>
    <row r="11" spans="1:6" ht="16.2" thickBot="1">
      <c r="A11" s="149"/>
      <c r="B11" s="150" t="s">
        <v>223</v>
      </c>
      <c r="C11" s="151"/>
      <c r="D11" s="152" t="s">
        <v>224</v>
      </c>
      <c r="E11" s="127"/>
    </row>
    <row r="12" spans="1:6" ht="15.6">
      <c r="A12" s="149" t="s">
        <v>225</v>
      </c>
      <c r="B12" s="153" t="s">
        <v>226</v>
      </c>
      <c r="C12" s="154" t="s">
        <v>227</v>
      </c>
      <c r="D12" s="155" t="s">
        <v>228</v>
      </c>
      <c r="E12" s="127"/>
    </row>
    <row r="13" spans="1:6" ht="15.6">
      <c r="A13" s="149" t="s">
        <v>229</v>
      </c>
      <c r="B13" s="156" t="s">
        <v>230</v>
      </c>
      <c r="C13" s="157" t="s">
        <v>231</v>
      </c>
      <c r="D13" s="158" t="s">
        <v>232</v>
      </c>
      <c r="E13" s="127"/>
    </row>
    <row r="14" spans="1:6" ht="15.6">
      <c r="A14" s="149" t="s">
        <v>233</v>
      </c>
      <c r="B14" s="156" t="s">
        <v>234</v>
      </c>
      <c r="C14" s="157" t="s">
        <v>235</v>
      </c>
      <c r="D14" s="158" t="s">
        <v>236</v>
      </c>
      <c r="E14" s="127"/>
    </row>
    <row r="15" spans="1:6" ht="15.6">
      <c r="A15" s="149"/>
      <c r="B15" s="156"/>
      <c r="C15" s="157" t="s">
        <v>237</v>
      </c>
      <c r="D15" s="158" t="s">
        <v>238</v>
      </c>
      <c r="E15" s="127"/>
    </row>
    <row r="16" spans="1:6" ht="16.2" thickBot="1">
      <c r="A16" s="149"/>
      <c r="B16" s="159"/>
      <c r="C16" s="160" t="s">
        <v>239</v>
      </c>
      <c r="D16" s="161" t="s">
        <v>240</v>
      </c>
      <c r="E16" s="127"/>
    </row>
    <row r="17" spans="1:5" ht="15.6">
      <c r="A17" s="149" t="s">
        <v>241</v>
      </c>
      <c r="B17" s="156" t="s">
        <v>242</v>
      </c>
      <c r="C17" s="157" t="s">
        <v>243</v>
      </c>
      <c r="D17" s="158" t="s">
        <v>244</v>
      </c>
      <c r="E17" s="127"/>
    </row>
    <row r="18" spans="1:5" ht="15.6">
      <c r="A18" s="149" t="s">
        <v>245</v>
      </c>
      <c r="B18" s="156" t="s">
        <v>246</v>
      </c>
      <c r="C18" s="157" t="s">
        <v>247</v>
      </c>
      <c r="D18" s="158" t="s">
        <v>248</v>
      </c>
      <c r="E18" s="127"/>
    </row>
    <row r="19" spans="1:5" ht="15.6">
      <c r="A19" s="149"/>
      <c r="B19" s="156" t="s">
        <v>249</v>
      </c>
      <c r="C19" s="157" t="s">
        <v>250</v>
      </c>
      <c r="D19" s="158" t="s">
        <v>12</v>
      </c>
      <c r="E19" s="127"/>
    </row>
    <row r="20" spans="1:5" ht="15.6">
      <c r="A20" s="127"/>
      <c r="B20" s="156" t="s">
        <v>251</v>
      </c>
      <c r="C20" s="157"/>
      <c r="D20" s="158"/>
      <c r="E20" s="127"/>
    </row>
    <row r="21" spans="1:5" ht="15.6">
      <c r="A21" s="127"/>
      <c r="B21" s="156" t="s">
        <v>252</v>
      </c>
      <c r="C21" s="157" t="s">
        <v>253</v>
      </c>
      <c r="D21" s="158"/>
      <c r="E21" s="127"/>
    </row>
    <row r="22" spans="1:5" ht="15.6">
      <c r="A22" s="127"/>
      <c r="B22" s="156" t="s">
        <v>254</v>
      </c>
      <c r="C22" s="157" t="s">
        <v>255</v>
      </c>
      <c r="D22" s="158"/>
      <c r="E22" s="127"/>
    </row>
    <row r="23" spans="1:5" ht="16.2" thickBot="1">
      <c r="A23" s="127"/>
      <c r="B23" s="159" t="s">
        <v>256</v>
      </c>
      <c r="C23" s="160" t="s">
        <v>257</v>
      </c>
      <c r="D23" s="161"/>
      <c r="E23" s="127"/>
    </row>
    <row r="24" spans="1:5" ht="15.6">
      <c r="A24" s="162" t="s">
        <v>258</v>
      </c>
      <c r="B24" s="163"/>
      <c r="C24" s="163"/>
      <c r="D24" s="163"/>
      <c r="E24" s="127"/>
    </row>
    <row r="25" spans="1:5" ht="12" customHeight="1">
      <c r="A25" s="127"/>
      <c r="B25" s="163"/>
      <c r="D25" s="163"/>
      <c r="E25" s="127"/>
    </row>
    <row r="28" spans="1:5">
      <c r="A28" s="164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N124"/>
  <sheetViews>
    <sheetView zoomScale="75" zoomScaleNormal="75" workbookViewId="0">
      <selection activeCell="C7" sqref="C7"/>
    </sheetView>
  </sheetViews>
  <sheetFormatPr defaultColWidth="9.109375" defaultRowHeight="13.2"/>
  <cols>
    <col min="1" max="1" width="13.6640625" style="61" customWidth="1"/>
    <col min="2" max="2" width="14.5546875" style="61" customWidth="1"/>
    <col min="3" max="3" width="42.6640625" style="61" customWidth="1"/>
    <col min="4" max="4" width="14.44140625" style="61" customWidth="1"/>
    <col min="5" max="5" width="19.109375" style="61" customWidth="1"/>
    <col min="6" max="6" width="46.21875" style="61" customWidth="1"/>
    <col min="7" max="7" width="12" style="61" customWidth="1"/>
    <col min="8" max="8" width="8.109375" style="61" customWidth="1"/>
    <col min="9" max="9" width="10.44140625" style="61" customWidth="1"/>
    <col min="10" max="10" width="10.21875" style="61" bestFit="1" customWidth="1"/>
    <col min="11" max="11" width="9.109375" style="61"/>
    <col min="12" max="12" width="13.6640625" style="61" customWidth="1"/>
    <col min="13" max="16384" width="9.109375" style="61"/>
  </cols>
  <sheetData>
    <row r="1" spans="1:13" ht="15.6">
      <c r="C1" s="64"/>
      <c r="D1" s="64"/>
      <c r="E1" s="64"/>
      <c r="F1" s="64"/>
      <c r="G1" s="64"/>
      <c r="H1" s="64"/>
      <c r="I1" s="64"/>
      <c r="J1" s="64"/>
      <c r="K1" s="64"/>
      <c r="L1" s="22" t="s">
        <v>608</v>
      </c>
    </row>
    <row r="2" spans="1:13" ht="15.6">
      <c r="C2" s="64"/>
      <c r="D2" s="64"/>
      <c r="E2" s="64"/>
      <c r="F2" s="64"/>
      <c r="G2" s="64"/>
      <c r="H2" s="64"/>
      <c r="I2" s="64"/>
      <c r="J2" s="64"/>
      <c r="K2" s="64"/>
      <c r="L2" s="1" t="s">
        <v>457</v>
      </c>
      <c r="M2" s="63"/>
    </row>
    <row r="3" spans="1:13" ht="15.6">
      <c r="C3" s="64"/>
      <c r="D3" s="64"/>
      <c r="E3" s="64"/>
      <c r="F3" s="64"/>
      <c r="G3" s="64"/>
      <c r="H3" s="64"/>
      <c r="I3" s="64"/>
      <c r="J3" s="64"/>
      <c r="K3" s="64"/>
      <c r="L3" s="1" t="s">
        <v>172</v>
      </c>
      <c r="M3" s="63"/>
    </row>
    <row r="4" spans="1:13" ht="15.6">
      <c r="C4" s="64"/>
      <c r="D4" s="64"/>
      <c r="E4" s="64"/>
      <c r="F4" s="64"/>
      <c r="G4" s="64"/>
      <c r="H4" s="64"/>
      <c r="I4" s="64"/>
      <c r="J4" s="64"/>
      <c r="K4" s="64"/>
      <c r="L4" s="111" t="s">
        <v>527</v>
      </c>
      <c r="M4" s="63"/>
    </row>
    <row r="5" spans="1:13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4"/>
      <c r="M5" s="63"/>
    </row>
    <row r="6" spans="1:13" ht="15.6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4"/>
      <c r="M6" s="63"/>
    </row>
    <row r="7" spans="1:13" ht="15.6">
      <c r="A7" s="66" t="s">
        <v>51</v>
      </c>
      <c r="B7" s="67"/>
      <c r="C7" s="108"/>
      <c r="D7" s="108"/>
      <c r="E7" s="108"/>
      <c r="F7" s="108"/>
      <c r="G7" s="108"/>
      <c r="H7" s="108"/>
      <c r="I7" s="108"/>
      <c r="J7" s="108"/>
      <c r="K7" s="108"/>
      <c r="L7" s="64"/>
      <c r="M7" s="63"/>
    </row>
    <row r="8" spans="1:13" ht="16.2" thickBot="1">
      <c r="A8" s="66" t="s">
        <v>476</v>
      </c>
      <c r="B8" s="67"/>
      <c r="C8" s="108"/>
      <c r="D8" s="108"/>
      <c r="E8" s="108"/>
      <c r="F8" s="108"/>
      <c r="G8" s="108"/>
      <c r="H8" s="108"/>
      <c r="I8" s="108"/>
      <c r="J8" s="108"/>
      <c r="K8" s="108"/>
      <c r="L8" s="64"/>
      <c r="M8" s="63"/>
    </row>
    <row r="9" spans="1:13" ht="15.6">
      <c r="A9" s="69"/>
      <c r="B9" s="69"/>
      <c r="C9" s="73"/>
      <c r="D9" s="71" t="s">
        <v>100</v>
      </c>
      <c r="E9" s="71" t="s">
        <v>101</v>
      </c>
      <c r="F9" s="74"/>
      <c r="G9" s="71" t="s">
        <v>102</v>
      </c>
      <c r="H9" s="73" t="s">
        <v>52</v>
      </c>
      <c r="I9" s="73"/>
      <c r="J9" s="73" t="s">
        <v>103</v>
      </c>
      <c r="K9" s="74"/>
      <c r="L9" s="75" t="s">
        <v>26</v>
      </c>
      <c r="M9" s="63"/>
    </row>
    <row r="10" spans="1:13" ht="16.2" thickBot="1">
      <c r="A10" s="76" t="s">
        <v>53</v>
      </c>
      <c r="B10" s="76" t="s">
        <v>53</v>
      </c>
      <c r="C10" s="77" t="s">
        <v>54</v>
      </c>
      <c r="D10" s="78" t="s">
        <v>104</v>
      </c>
      <c r="E10" s="78" t="s">
        <v>105</v>
      </c>
      <c r="F10" s="79" t="s">
        <v>106</v>
      </c>
      <c r="G10" s="78" t="s">
        <v>107</v>
      </c>
      <c r="H10" s="78" t="s">
        <v>55</v>
      </c>
      <c r="I10" s="78" t="s">
        <v>56</v>
      </c>
      <c r="J10" s="78" t="s">
        <v>57</v>
      </c>
      <c r="K10" s="78" t="s">
        <v>1</v>
      </c>
      <c r="L10" s="361"/>
      <c r="M10" s="63"/>
    </row>
    <row r="11" spans="1:13" ht="15.6">
      <c r="A11" s="81" t="s">
        <v>108</v>
      </c>
      <c r="B11" s="81" t="s">
        <v>108</v>
      </c>
      <c r="C11" s="64"/>
      <c r="D11" s="64"/>
      <c r="E11" s="64"/>
      <c r="F11" s="64"/>
      <c r="G11" s="64"/>
      <c r="H11" s="64"/>
      <c r="I11" s="64"/>
      <c r="J11" s="62"/>
      <c r="K11" s="62"/>
      <c r="L11" s="82"/>
      <c r="M11" s="63"/>
    </row>
    <row r="12" spans="1:13" ht="15.6">
      <c r="A12" s="81"/>
      <c r="B12" s="81"/>
      <c r="C12" s="64" t="s">
        <v>29</v>
      </c>
      <c r="D12" s="62">
        <v>2016</v>
      </c>
      <c r="E12" s="62" t="s">
        <v>404</v>
      </c>
      <c r="F12" s="64" t="s">
        <v>109</v>
      </c>
      <c r="G12" s="62" t="s">
        <v>30</v>
      </c>
      <c r="H12" s="83"/>
      <c r="I12" s="62"/>
      <c r="J12" s="64"/>
      <c r="K12" s="33">
        <f>0.12-0.06</f>
        <v>0.06</v>
      </c>
      <c r="L12" s="82"/>
      <c r="M12" s="63"/>
    </row>
    <row r="13" spans="1:13" ht="15.6">
      <c r="A13" s="81"/>
      <c r="B13" s="81"/>
      <c r="C13" s="64"/>
      <c r="D13" s="62"/>
      <c r="E13" s="64"/>
      <c r="F13" s="64"/>
      <c r="G13" s="62" t="s">
        <v>31</v>
      </c>
      <c r="H13" s="83"/>
      <c r="I13" s="62"/>
      <c r="J13" s="64"/>
      <c r="K13" s="33">
        <f>0.1-0.056</f>
        <v>4.4000000000000004E-2</v>
      </c>
      <c r="L13" s="58"/>
      <c r="M13" s="63"/>
    </row>
    <row r="14" spans="1:13" ht="15.6">
      <c r="A14" s="81"/>
      <c r="B14" s="81"/>
      <c r="C14" s="64" t="s">
        <v>263</v>
      </c>
      <c r="D14" s="62">
        <v>2020</v>
      </c>
      <c r="E14" s="62" t="s">
        <v>500</v>
      </c>
      <c r="F14" s="64" t="s">
        <v>109</v>
      </c>
      <c r="G14" s="62" t="s">
        <v>30</v>
      </c>
      <c r="H14" s="83"/>
      <c r="I14" s="62"/>
      <c r="J14" s="64"/>
      <c r="K14" s="33">
        <v>6.4299999999999996E-2</v>
      </c>
      <c r="L14" s="58"/>
      <c r="M14" s="63"/>
    </row>
    <row r="15" spans="1:13" ht="15.6">
      <c r="A15" s="81"/>
      <c r="B15" s="81"/>
      <c r="C15" s="64"/>
      <c r="D15" s="62"/>
      <c r="E15" s="64"/>
      <c r="F15" s="64"/>
      <c r="G15" s="62" t="s">
        <v>31</v>
      </c>
      <c r="H15" s="83"/>
      <c r="I15" s="62"/>
      <c r="J15" s="64"/>
      <c r="K15" s="33">
        <v>4.8300000000000003E-2</v>
      </c>
      <c r="L15" s="58"/>
      <c r="M15" s="63"/>
    </row>
    <row r="16" spans="1:13" ht="15.6">
      <c r="A16" s="81"/>
      <c r="B16" s="81"/>
      <c r="C16" s="64" t="s">
        <v>471</v>
      </c>
      <c r="D16" s="62">
        <v>2019</v>
      </c>
      <c r="E16" s="62" t="s">
        <v>472</v>
      </c>
      <c r="F16" s="64" t="s">
        <v>109</v>
      </c>
      <c r="G16" s="62" t="s">
        <v>30</v>
      </c>
      <c r="H16" s="83"/>
      <c r="I16" s="62"/>
      <c r="J16" s="64"/>
      <c r="K16" s="33">
        <v>5.5E-2</v>
      </c>
      <c r="L16" s="58"/>
      <c r="M16" s="63"/>
    </row>
    <row r="17" spans="1:13" ht="15.6">
      <c r="A17" s="81"/>
      <c r="B17" s="81"/>
      <c r="C17" s="64"/>
      <c r="D17" s="62"/>
      <c r="E17" s="64"/>
      <c r="F17" s="64"/>
      <c r="G17" s="62" t="s">
        <v>31</v>
      </c>
      <c r="H17" s="83"/>
      <c r="I17" s="62"/>
      <c r="J17" s="64"/>
      <c r="K17" s="33"/>
      <c r="L17" s="58"/>
      <c r="M17" s="63"/>
    </row>
    <row r="18" spans="1:13" ht="15.6">
      <c r="A18" s="81"/>
      <c r="B18" s="81"/>
      <c r="C18" s="64" t="s">
        <v>187</v>
      </c>
      <c r="D18" s="62">
        <v>2008</v>
      </c>
      <c r="E18" s="62" t="s">
        <v>188</v>
      </c>
      <c r="F18" s="64" t="s">
        <v>109</v>
      </c>
      <c r="G18" s="62" t="s">
        <v>31</v>
      </c>
      <c r="H18" s="83"/>
      <c r="I18" s="62"/>
      <c r="J18" s="64"/>
      <c r="K18" s="33">
        <v>4.4999999999999998E-2</v>
      </c>
      <c r="L18" s="58"/>
      <c r="M18" s="63"/>
    </row>
    <row r="19" spans="1:13" ht="15.6">
      <c r="A19" s="81"/>
      <c r="B19" s="81"/>
      <c r="C19" s="64"/>
      <c r="D19" s="62"/>
      <c r="E19" s="64"/>
      <c r="F19" s="64"/>
      <c r="G19" s="62"/>
      <c r="H19" s="83"/>
      <c r="I19" s="62"/>
      <c r="J19" s="64"/>
      <c r="K19" s="33"/>
      <c r="L19" s="58"/>
      <c r="M19" s="63"/>
    </row>
    <row r="20" spans="1:13" ht="15.6">
      <c r="A20" s="81"/>
      <c r="B20" s="81"/>
      <c r="C20" s="64" t="s">
        <v>189</v>
      </c>
      <c r="D20" s="62">
        <v>2006</v>
      </c>
      <c r="E20" s="62" t="s">
        <v>110</v>
      </c>
      <c r="F20" s="64" t="s">
        <v>109</v>
      </c>
      <c r="G20" s="62" t="s">
        <v>30</v>
      </c>
      <c r="H20" s="83"/>
      <c r="I20" s="62"/>
      <c r="J20" s="64"/>
      <c r="K20" s="33">
        <v>7.0000000000000007E-2</v>
      </c>
      <c r="L20" s="58"/>
      <c r="M20" s="63"/>
    </row>
    <row r="21" spans="1:13" ht="15.6">
      <c r="A21" s="81"/>
      <c r="B21" s="81"/>
      <c r="C21" s="64"/>
      <c r="D21" s="62"/>
      <c r="E21" s="64"/>
      <c r="F21" s="64"/>
      <c r="G21" s="62" t="s">
        <v>31</v>
      </c>
      <c r="H21" s="83"/>
      <c r="I21" s="62"/>
      <c r="J21" s="64"/>
      <c r="K21" s="33">
        <v>5.5E-2</v>
      </c>
      <c r="L21" s="58"/>
      <c r="M21" s="63"/>
    </row>
    <row r="22" spans="1:13" ht="15.6">
      <c r="A22" s="81"/>
      <c r="B22" s="81"/>
      <c r="C22" s="64" t="s">
        <v>61</v>
      </c>
      <c r="D22" s="62">
        <v>2005</v>
      </c>
      <c r="E22" s="62" t="s">
        <v>110</v>
      </c>
      <c r="F22" s="64" t="s">
        <v>109</v>
      </c>
      <c r="G22" s="62" t="s">
        <v>30</v>
      </c>
      <c r="H22" s="83"/>
      <c r="I22" s="62"/>
      <c r="J22" s="64"/>
      <c r="K22" s="33">
        <v>6.0999999999999999E-2</v>
      </c>
      <c r="L22" s="58"/>
      <c r="M22" s="63"/>
    </row>
    <row r="23" spans="1:13" ht="15.6">
      <c r="A23" s="81"/>
      <c r="B23" s="81"/>
      <c r="C23" s="64"/>
      <c r="D23" s="62"/>
      <c r="E23" s="62"/>
      <c r="F23" s="64"/>
      <c r="G23" s="62" t="s">
        <v>31</v>
      </c>
      <c r="H23" s="83"/>
      <c r="I23" s="62"/>
      <c r="J23" s="64"/>
      <c r="K23" s="33">
        <v>4.5999999999999999E-2</v>
      </c>
      <c r="L23" s="58"/>
      <c r="M23" s="63"/>
    </row>
    <row r="24" spans="1:13" ht="15.6">
      <c r="A24" s="81"/>
      <c r="B24" s="81"/>
      <c r="C24" s="64" t="s">
        <v>190</v>
      </c>
      <c r="D24" s="62">
        <v>2006</v>
      </c>
      <c r="E24" s="62" t="s">
        <v>191</v>
      </c>
      <c r="F24" s="64" t="s">
        <v>109</v>
      </c>
      <c r="G24" s="62" t="s">
        <v>30</v>
      </c>
      <c r="H24" s="83"/>
      <c r="I24" s="33"/>
      <c r="J24" s="33"/>
      <c r="K24" s="33">
        <v>5.5E-2</v>
      </c>
      <c r="L24" s="58"/>
      <c r="M24" s="63"/>
    </row>
    <row r="25" spans="1:13" ht="15.6">
      <c r="A25" s="81"/>
      <c r="B25" s="81"/>
      <c r="C25" s="64"/>
      <c r="D25" s="62"/>
      <c r="E25" s="64"/>
      <c r="F25" s="64"/>
      <c r="G25" s="62"/>
      <c r="H25" s="83"/>
      <c r="I25" s="62"/>
      <c r="J25" s="33"/>
      <c r="K25" s="64"/>
      <c r="L25" s="58"/>
      <c r="M25" s="63"/>
    </row>
    <row r="26" spans="1:13" ht="15.6">
      <c r="A26" s="81"/>
      <c r="B26" s="81"/>
      <c r="C26" s="64" t="s">
        <v>192</v>
      </c>
      <c r="D26" s="62">
        <v>2006</v>
      </c>
      <c r="E26" s="62" t="s">
        <v>193</v>
      </c>
      <c r="F26" s="64" t="s">
        <v>109</v>
      </c>
      <c r="G26" s="62"/>
      <c r="H26" s="83"/>
      <c r="I26" s="62"/>
      <c r="J26" s="33"/>
      <c r="K26" s="115">
        <v>4.7699999999999999E-2</v>
      </c>
      <c r="L26" s="58"/>
      <c r="M26" s="63"/>
    </row>
    <row r="27" spans="1:13" ht="15.6">
      <c r="A27" s="81"/>
      <c r="B27" s="81"/>
      <c r="C27" s="64"/>
      <c r="D27" s="64"/>
      <c r="E27" s="64"/>
      <c r="F27" s="64"/>
      <c r="G27" s="62"/>
      <c r="H27" s="83"/>
      <c r="I27" s="62"/>
      <c r="J27" s="33"/>
      <c r="K27" s="64"/>
      <c r="L27" s="82"/>
      <c r="M27" s="63"/>
    </row>
    <row r="28" spans="1:13" ht="15.6">
      <c r="A28" s="81"/>
      <c r="B28" s="81"/>
      <c r="C28" s="246" t="s">
        <v>26</v>
      </c>
      <c r="D28" s="246"/>
      <c r="E28" s="247"/>
      <c r="F28" s="246"/>
      <c r="G28" s="247"/>
      <c r="H28" s="248"/>
      <c r="I28" s="249"/>
      <c r="J28" s="249"/>
      <c r="K28" s="246"/>
      <c r="L28" s="250">
        <f>MEDIAN(K12:K26)</f>
        <v>5.5E-2</v>
      </c>
      <c r="M28" s="63"/>
    </row>
    <row r="29" spans="1:13" ht="15.6">
      <c r="A29" s="81"/>
      <c r="B29" s="81"/>
      <c r="C29" s="64"/>
      <c r="D29" s="64"/>
      <c r="E29" s="62"/>
      <c r="F29" s="64"/>
      <c r="G29" s="62"/>
      <c r="H29" s="83"/>
      <c r="I29" s="33"/>
      <c r="J29" s="33"/>
      <c r="K29" s="64"/>
      <c r="L29" s="58"/>
      <c r="M29" s="63"/>
    </row>
    <row r="30" spans="1:13" ht="15.6">
      <c r="A30" s="81" t="s">
        <v>111</v>
      </c>
      <c r="B30" s="81" t="s">
        <v>111</v>
      </c>
      <c r="C30" s="64"/>
      <c r="D30" s="64"/>
      <c r="E30" s="62"/>
      <c r="F30" s="64"/>
      <c r="G30" s="62"/>
      <c r="H30" s="83"/>
      <c r="I30" s="33"/>
      <c r="J30" s="33"/>
      <c r="K30" s="64"/>
      <c r="L30" s="58"/>
      <c r="M30" s="63"/>
    </row>
    <row r="31" spans="1:13" ht="15.6">
      <c r="A31" s="81"/>
      <c r="B31" s="81"/>
      <c r="C31" s="64" t="s">
        <v>32</v>
      </c>
      <c r="D31" s="62">
        <v>2001</v>
      </c>
      <c r="E31" s="62" t="s">
        <v>112</v>
      </c>
      <c r="F31" s="64" t="s">
        <v>113</v>
      </c>
      <c r="G31" s="62"/>
      <c r="H31" s="83"/>
      <c r="I31" s="33"/>
      <c r="J31" s="33"/>
      <c r="K31" s="33">
        <v>0.03</v>
      </c>
      <c r="L31" s="58"/>
      <c r="M31" s="63"/>
    </row>
    <row r="32" spans="1:13" ht="15.6">
      <c r="A32" s="81"/>
      <c r="B32" s="81"/>
      <c r="C32" s="64" t="s">
        <v>43</v>
      </c>
      <c r="D32" s="62">
        <v>2002</v>
      </c>
      <c r="E32" s="62" t="s">
        <v>114</v>
      </c>
      <c r="F32" s="64" t="s">
        <v>115</v>
      </c>
      <c r="G32" s="62"/>
      <c r="H32" s="83"/>
      <c r="I32" s="33"/>
      <c r="J32" s="64"/>
      <c r="K32" s="33">
        <v>2.4E-2</v>
      </c>
      <c r="L32" s="58"/>
      <c r="M32" s="63"/>
    </row>
    <row r="33" spans="1:13" ht="15.6">
      <c r="A33" s="81"/>
      <c r="B33" s="81"/>
      <c r="C33" s="64" t="s">
        <v>58</v>
      </c>
      <c r="D33" s="62">
        <v>2002</v>
      </c>
      <c r="E33" s="62" t="s">
        <v>116</v>
      </c>
      <c r="F33" s="64" t="s">
        <v>117</v>
      </c>
      <c r="G33" s="62"/>
      <c r="H33" s="83"/>
      <c r="I33" s="33"/>
      <c r="J33" s="64"/>
      <c r="K33" s="33">
        <v>6.9000000000000006E-2</v>
      </c>
      <c r="L33" s="58"/>
      <c r="M33" s="63"/>
    </row>
    <row r="34" spans="1:13" ht="15.6">
      <c r="A34" s="81"/>
      <c r="B34" s="81" t="s">
        <v>220</v>
      </c>
      <c r="C34" s="64" t="s">
        <v>59</v>
      </c>
      <c r="D34" s="62">
        <v>1999</v>
      </c>
      <c r="E34" s="62" t="s">
        <v>118</v>
      </c>
      <c r="F34" s="64" t="s">
        <v>176</v>
      </c>
      <c r="G34" s="62"/>
      <c r="H34" s="83">
        <v>3.5000000000000003E-2</v>
      </c>
      <c r="I34" s="33">
        <v>5.5E-2</v>
      </c>
      <c r="J34" s="83">
        <f>AVERAGE(H34:I34)</f>
        <v>4.4999999999999998E-2</v>
      </c>
      <c r="K34" s="83">
        <f>J34</f>
        <v>4.4999999999999998E-2</v>
      </c>
      <c r="L34" s="58"/>
      <c r="M34" s="63"/>
    </row>
    <row r="35" spans="1:13" ht="15.6">
      <c r="A35" s="81"/>
      <c r="B35" s="81"/>
      <c r="C35" s="64" t="s">
        <v>177</v>
      </c>
      <c r="D35" s="62">
        <v>2002</v>
      </c>
      <c r="E35" s="62" t="s">
        <v>179</v>
      </c>
      <c r="F35" s="64" t="s">
        <v>180</v>
      </c>
      <c r="G35" s="62"/>
      <c r="H35" s="83"/>
      <c r="I35" s="33"/>
      <c r="J35" s="33"/>
      <c r="K35" s="33">
        <v>5.2999999999999999E-2</v>
      </c>
      <c r="L35" s="58"/>
      <c r="M35" s="63"/>
    </row>
    <row r="36" spans="1:13" ht="15.6">
      <c r="A36" s="81"/>
      <c r="B36" s="81"/>
      <c r="C36" s="64" t="s">
        <v>28</v>
      </c>
      <c r="D36" s="62">
        <v>2002</v>
      </c>
      <c r="E36" s="62" t="s">
        <v>181</v>
      </c>
      <c r="F36" s="64" t="s">
        <v>182</v>
      </c>
      <c r="G36" s="62"/>
      <c r="H36" s="83">
        <v>2.5499999999999998E-2</v>
      </c>
      <c r="I36" s="33">
        <v>4.3200000000000002E-2</v>
      </c>
      <c r="J36" s="64"/>
      <c r="K36" s="33">
        <f>AVERAGE(H36:I36)</f>
        <v>3.4349999999999999E-2</v>
      </c>
      <c r="L36" s="58"/>
      <c r="M36" s="63"/>
    </row>
    <row r="37" spans="1:13" ht="15.6">
      <c r="A37" s="81"/>
      <c r="B37" s="81"/>
      <c r="C37" s="64" t="s">
        <v>60</v>
      </c>
      <c r="D37" s="62">
        <v>2001</v>
      </c>
      <c r="E37" s="62" t="s">
        <v>183</v>
      </c>
      <c r="F37" s="64" t="s">
        <v>124</v>
      </c>
      <c r="G37" s="62"/>
      <c r="H37" s="83"/>
      <c r="I37" s="33"/>
      <c r="J37" s="64"/>
      <c r="K37" s="33">
        <v>7.1400000000000005E-2</v>
      </c>
      <c r="L37" s="58"/>
      <c r="M37" s="63"/>
    </row>
    <row r="38" spans="1:13" ht="15.6">
      <c r="A38" s="81"/>
      <c r="B38" s="81"/>
      <c r="C38" s="64" t="s">
        <v>37</v>
      </c>
      <c r="D38" s="62">
        <v>2002</v>
      </c>
      <c r="E38" s="62" t="s">
        <v>125</v>
      </c>
      <c r="F38" s="64" t="s">
        <v>126</v>
      </c>
      <c r="G38" s="62"/>
      <c r="H38" s="83">
        <v>3.5000000000000003E-2</v>
      </c>
      <c r="I38" s="33">
        <v>3.9999999999999994E-2</v>
      </c>
      <c r="J38" s="33"/>
      <c r="K38" s="33">
        <f>AVERAGE(E38:I38)</f>
        <v>3.7499999999999999E-2</v>
      </c>
      <c r="L38" s="58"/>
      <c r="M38" s="63"/>
    </row>
    <row r="39" spans="1:13" ht="15.6">
      <c r="A39" s="81"/>
      <c r="B39" s="81"/>
      <c r="C39" s="64" t="s">
        <v>61</v>
      </c>
      <c r="D39" s="62">
        <v>2005</v>
      </c>
      <c r="E39" s="62" t="s">
        <v>127</v>
      </c>
      <c r="F39" s="64" t="s">
        <v>128</v>
      </c>
      <c r="G39" s="62"/>
      <c r="H39" s="83"/>
      <c r="I39" s="33"/>
      <c r="J39" s="64"/>
      <c r="K39" s="33">
        <v>2.5000000000000001E-2</v>
      </c>
      <c r="L39" s="58"/>
      <c r="M39" s="63"/>
    </row>
    <row r="40" spans="1:13" ht="15.6">
      <c r="A40" s="81"/>
      <c r="B40" s="81"/>
      <c r="C40" s="64" t="s">
        <v>129</v>
      </c>
      <c r="D40" s="62">
        <v>2006</v>
      </c>
      <c r="E40" s="62" t="s">
        <v>110</v>
      </c>
      <c r="F40" s="64" t="s">
        <v>130</v>
      </c>
      <c r="G40" s="62"/>
      <c r="H40" s="83">
        <v>3.5000000000000003E-2</v>
      </c>
      <c r="I40" s="33">
        <v>0.06</v>
      </c>
      <c r="J40" s="86">
        <f>AVERAGE(H40:I40)</f>
        <v>4.7500000000000001E-2</v>
      </c>
      <c r="K40" s="33">
        <v>4.7500000000000001E-2</v>
      </c>
      <c r="L40" s="58"/>
      <c r="M40" s="63"/>
    </row>
    <row r="41" spans="1:13" ht="15.6">
      <c r="A41" s="81"/>
      <c r="B41" s="81"/>
      <c r="C41" s="64" t="s">
        <v>131</v>
      </c>
      <c r="D41" s="62">
        <v>2006</v>
      </c>
      <c r="E41" s="62" t="s">
        <v>132</v>
      </c>
      <c r="F41" s="64" t="s">
        <v>133</v>
      </c>
      <c r="G41" s="62"/>
      <c r="H41" s="83">
        <v>4.02E-2</v>
      </c>
      <c r="I41" s="33">
        <v>5.0999999999999997E-2</v>
      </c>
      <c r="J41" s="86">
        <f>AVERAGE(H41:I41)</f>
        <v>4.5600000000000002E-2</v>
      </c>
      <c r="K41" s="33">
        <v>4.5600000000000002E-2</v>
      </c>
      <c r="L41" s="58"/>
      <c r="M41" s="63"/>
    </row>
    <row r="42" spans="1:13" ht="15.6">
      <c r="A42" s="81"/>
      <c r="B42" s="81"/>
      <c r="C42" s="64" t="s">
        <v>134</v>
      </c>
      <c r="D42" s="62">
        <v>2004</v>
      </c>
      <c r="E42" s="62" t="s">
        <v>135</v>
      </c>
      <c r="F42" s="64" t="s">
        <v>136</v>
      </c>
      <c r="G42" s="62"/>
      <c r="H42" s="83">
        <v>3.9E-2</v>
      </c>
      <c r="I42" s="33">
        <v>1.2999999999999999E-2</v>
      </c>
      <c r="J42" s="86">
        <f>AVERAGE(H42:I42)</f>
        <v>2.5999999999999999E-2</v>
      </c>
      <c r="K42" s="33">
        <v>2.5999999999999999E-2</v>
      </c>
      <c r="L42" s="58"/>
      <c r="M42" s="63"/>
    </row>
    <row r="43" spans="1:13" ht="15.6">
      <c r="A43" s="81"/>
      <c r="B43" s="81"/>
      <c r="C43" s="64" t="s">
        <v>137</v>
      </c>
      <c r="D43" s="62">
        <v>2005</v>
      </c>
      <c r="E43" s="62" t="s">
        <v>183</v>
      </c>
      <c r="F43" s="64" t="s">
        <v>138</v>
      </c>
      <c r="G43" s="62"/>
      <c r="H43" s="83"/>
      <c r="I43" s="33"/>
      <c r="J43" s="86"/>
      <c r="K43" s="33">
        <v>7.3099999999999998E-2</v>
      </c>
      <c r="L43" s="58"/>
      <c r="M43" s="63"/>
    </row>
    <row r="44" spans="1:13" ht="15.6">
      <c r="A44" s="81"/>
      <c r="B44" s="81"/>
      <c r="C44" s="64" t="s">
        <v>139</v>
      </c>
      <c r="D44" s="62">
        <v>2006</v>
      </c>
      <c r="E44" s="62" t="s">
        <v>140</v>
      </c>
      <c r="F44" s="64" t="s">
        <v>141</v>
      </c>
      <c r="G44" s="62"/>
      <c r="H44" s="83">
        <v>0.03</v>
      </c>
      <c r="I44" s="33">
        <v>3.9999999999999994E-2</v>
      </c>
      <c r="J44" s="86">
        <f>AVERAGE(H44:I44)</f>
        <v>3.4999999999999996E-2</v>
      </c>
      <c r="K44" s="33">
        <v>3.5000000000000003E-2</v>
      </c>
      <c r="L44" s="58"/>
      <c r="M44" s="63"/>
    </row>
    <row r="45" spans="1:13" ht="15.6">
      <c r="A45" s="81"/>
      <c r="B45" s="81"/>
      <c r="C45" s="64" t="s">
        <v>155</v>
      </c>
      <c r="D45" s="62">
        <v>2008</v>
      </c>
      <c r="E45" s="62" t="s">
        <v>156</v>
      </c>
      <c r="F45" s="64" t="s">
        <v>157</v>
      </c>
      <c r="G45" s="62"/>
      <c r="H45" s="83">
        <v>4.1000000000000002E-2</v>
      </c>
      <c r="I45" s="33">
        <v>5.3999999999999999E-2</v>
      </c>
      <c r="J45" s="86"/>
      <c r="K45" s="33">
        <f>AVERAGE(H45:I45)</f>
        <v>4.7500000000000001E-2</v>
      </c>
      <c r="L45" s="58"/>
      <c r="M45" s="63"/>
    </row>
    <row r="46" spans="1:13" ht="15.6">
      <c r="A46" s="81"/>
      <c r="B46" s="81"/>
      <c r="C46" s="64" t="s">
        <v>158</v>
      </c>
      <c r="D46" s="62">
        <v>2001</v>
      </c>
      <c r="E46" s="62" t="s">
        <v>143</v>
      </c>
      <c r="F46" s="64" t="s">
        <v>115</v>
      </c>
      <c r="G46" s="62"/>
      <c r="H46" s="83"/>
      <c r="I46" s="33"/>
      <c r="J46" s="86"/>
      <c r="K46" s="33">
        <v>1.9999999999999997E-2</v>
      </c>
      <c r="L46" s="58"/>
      <c r="M46" s="63"/>
    </row>
    <row r="47" spans="1:13" ht="15.6">
      <c r="A47" s="81"/>
      <c r="B47" s="81"/>
      <c r="C47" s="64" t="s">
        <v>142</v>
      </c>
      <c r="D47" s="62">
        <v>2007</v>
      </c>
      <c r="E47" s="62" t="s">
        <v>143</v>
      </c>
      <c r="F47" s="64" t="s">
        <v>144</v>
      </c>
      <c r="G47" s="62"/>
      <c r="H47" s="83"/>
      <c r="I47" s="33"/>
      <c r="J47" s="86"/>
      <c r="K47" s="33">
        <v>3.9999999999999994E-2</v>
      </c>
      <c r="L47" s="58"/>
      <c r="M47" s="63"/>
    </row>
    <row r="48" spans="1:13" ht="15.6">
      <c r="A48" s="81"/>
      <c r="B48" s="81"/>
      <c r="C48" s="64" t="s">
        <v>159</v>
      </c>
      <c r="D48" s="62">
        <v>2008</v>
      </c>
      <c r="E48" s="62" t="s">
        <v>143</v>
      </c>
      <c r="F48" s="64" t="s">
        <v>160</v>
      </c>
      <c r="G48" s="62"/>
      <c r="H48" s="83"/>
      <c r="I48" s="33"/>
      <c r="J48" s="86"/>
      <c r="K48" s="33">
        <v>3.2199999999999999E-2</v>
      </c>
      <c r="L48" s="58"/>
      <c r="M48" s="63"/>
    </row>
    <row r="49" spans="1:14" ht="15.6">
      <c r="A49" s="81"/>
      <c r="B49" s="81"/>
      <c r="C49" s="64" t="s">
        <v>271</v>
      </c>
      <c r="D49" s="62">
        <v>2011</v>
      </c>
      <c r="E49" s="62" t="s">
        <v>143</v>
      </c>
      <c r="F49" s="64" t="s">
        <v>272</v>
      </c>
      <c r="G49" s="62"/>
      <c r="H49" s="83"/>
      <c r="I49" s="33"/>
      <c r="J49" s="33"/>
      <c r="K49" s="33">
        <v>5.5E-2</v>
      </c>
      <c r="L49" s="58"/>
      <c r="M49" s="63"/>
    </row>
    <row r="50" spans="1:14" ht="15.6">
      <c r="A50" s="81"/>
      <c r="B50" s="81"/>
      <c r="C50" s="64" t="s">
        <v>262</v>
      </c>
      <c r="D50" s="62">
        <v>2020</v>
      </c>
      <c r="E50" s="62" t="s">
        <v>143</v>
      </c>
      <c r="F50" s="64" t="s">
        <v>435</v>
      </c>
      <c r="G50" s="62"/>
      <c r="H50" s="83"/>
      <c r="I50" s="33"/>
      <c r="J50" s="33"/>
      <c r="K50" s="83">
        <v>0.06</v>
      </c>
      <c r="L50" s="58"/>
      <c r="M50" s="63"/>
    </row>
    <row r="51" spans="1:14" ht="15.6">
      <c r="A51" s="81"/>
      <c r="B51" s="81"/>
      <c r="C51" s="64" t="s">
        <v>287</v>
      </c>
      <c r="D51" s="62">
        <v>2014</v>
      </c>
      <c r="E51" s="62" t="s">
        <v>143</v>
      </c>
      <c r="F51" s="64" t="s">
        <v>288</v>
      </c>
      <c r="G51" s="62"/>
      <c r="H51" s="83"/>
      <c r="I51" s="33"/>
      <c r="J51" s="33"/>
      <c r="K51" s="83">
        <v>5.5E-2</v>
      </c>
      <c r="L51" s="58"/>
      <c r="M51" s="63"/>
    </row>
    <row r="52" spans="1:14" ht="15.6">
      <c r="A52" s="81"/>
      <c r="B52" s="81"/>
      <c r="C52" s="64" t="s">
        <v>273</v>
      </c>
      <c r="D52" s="62">
        <v>2015</v>
      </c>
      <c r="E52" s="62" t="s">
        <v>143</v>
      </c>
      <c r="F52" s="64" t="s">
        <v>274</v>
      </c>
      <c r="G52" s="62"/>
      <c r="H52" s="83"/>
      <c r="I52" s="33"/>
      <c r="J52" s="33"/>
      <c r="K52" s="33">
        <v>0.06</v>
      </c>
      <c r="L52" s="58"/>
      <c r="M52" s="63"/>
    </row>
    <row r="53" spans="1:14" ht="15.6">
      <c r="A53" s="81"/>
      <c r="B53" s="81"/>
      <c r="C53" s="64" t="s">
        <v>470</v>
      </c>
      <c r="D53" s="62">
        <v>2020</v>
      </c>
      <c r="E53" s="62" t="s">
        <v>143</v>
      </c>
      <c r="F53" s="64" t="s">
        <v>274</v>
      </c>
      <c r="G53" s="62"/>
      <c r="H53" s="83"/>
      <c r="I53" s="33"/>
      <c r="J53" s="33"/>
      <c r="K53" s="33">
        <v>5.2400000000000002E-2</v>
      </c>
      <c r="L53" s="58"/>
      <c r="M53" s="63"/>
      <c r="N53" s="61" t="s">
        <v>469</v>
      </c>
    </row>
    <row r="54" spans="1:14" ht="15.6">
      <c r="A54" s="81"/>
      <c r="B54" s="81"/>
      <c r="C54" s="64" t="s">
        <v>468</v>
      </c>
      <c r="D54" s="62">
        <v>2020</v>
      </c>
      <c r="E54" s="62" t="s">
        <v>143</v>
      </c>
      <c r="F54" s="64" t="s">
        <v>274</v>
      </c>
      <c r="G54" s="62"/>
      <c r="H54" s="83"/>
      <c r="I54" s="33"/>
      <c r="J54" s="33"/>
      <c r="K54" s="33">
        <v>6.7500000000000004E-2</v>
      </c>
      <c r="L54" s="58"/>
      <c r="M54" s="63"/>
    </row>
    <row r="55" spans="1:14" ht="15.6">
      <c r="A55" s="81"/>
      <c r="B55" s="81"/>
      <c r="C55" s="64" t="s">
        <v>512</v>
      </c>
      <c r="D55" s="62">
        <v>2020</v>
      </c>
      <c r="E55" s="62" t="s">
        <v>143</v>
      </c>
      <c r="F55" s="64" t="s">
        <v>473</v>
      </c>
      <c r="G55" s="62"/>
      <c r="H55" s="83"/>
      <c r="I55" s="33"/>
      <c r="J55" s="86"/>
      <c r="K55" s="33">
        <v>5.6500000000000002E-2</v>
      </c>
      <c r="L55" s="58"/>
    </row>
    <row r="56" spans="1:14" ht="15.6">
      <c r="A56" s="87"/>
      <c r="B56" s="87"/>
      <c r="C56" s="88" t="s">
        <v>35</v>
      </c>
      <c r="D56" s="64"/>
      <c r="E56" s="64"/>
      <c r="F56" s="64"/>
      <c r="G56" s="62"/>
      <c r="H56" s="83"/>
      <c r="I56" s="33"/>
      <c r="J56" s="33"/>
      <c r="K56" s="33"/>
      <c r="L56" s="58"/>
      <c r="M56" s="63"/>
    </row>
    <row r="57" spans="1:14" ht="15.6">
      <c r="A57" s="81"/>
      <c r="B57" s="81"/>
      <c r="C57" s="64" t="s">
        <v>42</v>
      </c>
      <c r="D57" s="64"/>
      <c r="E57" s="62" t="s">
        <v>145</v>
      </c>
      <c r="F57" s="64"/>
      <c r="G57" s="62"/>
      <c r="H57" s="83"/>
      <c r="I57" s="33"/>
      <c r="J57" s="33"/>
      <c r="K57" s="33"/>
      <c r="L57" s="58"/>
      <c r="M57" s="63"/>
    </row>
    <row r="58" spans="1:14" ht="15.6">
      <c r="A58" s="81"/>
      <c r="B58" s="81"/>
      <c r="C58" s="64" t="s">
        <v>39</v>
      </c>
      <c r="D58" s="62">
        <v>2001</v>
      </c>
      <c r="E58" s="62" t="s">
        <v>146</v>
      </c>
      <c r="F58" s="64" t="s">
        <v>157</v>
      </c>
      <c r="G58" s="62" t="s">
        <v>30</v>
      </c>
      <c r="H58" s="83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8"/>
      <c r="M58" s="63"/>
    </row>
    <row r="59" spans="1:14" ht="15.6">
      <c r="A59" s="81"/>
      <c r="B59" s="81"/>
      <c r="C59" s="64"/>
      <c r="D59" s="64"/>
      <c r="E59" s="62" t="s">
        <v>147</v>
      </c>
      <c r="F59" s="64"/>
      <c r="G59" s="62" t="s">
        <v>31</v>
      </c>
      <c r="H59" s="83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8"/>
      <c r="M59" s="63"/>
    </row>
    <row r="60" spans="1:14" ht="15.6">
      <c r="A60" s="81"/>
      <c r="B60" s="81"/>
      <c r="C60" s="64" t="s">
        <v>40</v>
      </c>
      <c r="D60" s="62">
        <v>2001</v>
      </c>
      <c r="E60" s="62" t="s">
        <v>147</v>
      </c>
      <c r="F60" s="64" t="s">
        <v>148</v>
      </c>
      <c r="G60" s="62"/>
      <c r="H60" s="83">
        <v>0.03</v>
      </c>
      <c r="I60" s="33">
        <v>4.8000000000000001E-2</v>
      </c>
      <c r="J60" s="33">
        <f>AVERAGE(H60:I60)</f>
        <v>3.9E-2</v>
      </c>
      <c r="K60" s="33">
        <v>3.9E-2</v>
      </c>
      <c r="L60" s="58"/>
      <c r="M60" s="63"/>
    </row>
    <row r="61" spans="1:14" ht="15.6">
      <c r="A61" s="81"/>
      <c r="B61" s="81"/>
      <c r="C61" s="64" t="s">
        <v>41</v>
      </c>
      <c r="D61" s="62">
        <v>2001</v>
      </c>
      <c r="E61" s="62" t="s">
        <v>147</v>
      </c>
      <c r="F61" s="64" t="s">
        <v>149</v>
      </c>
      <c r="G61" s="62"/>
      <c r="H61" s="83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8"/>
      <c r="M61" s="63"/>
    </row>
    <row r="62" spans="1:14" ht="15.6">
      <c r="A62" s="81"/>
      <c r="B62" s="81"/>
      <c r="C62" s="246" t="s">
        <v>26</v>
      </c>
      <c r="D62" s="246"/>
      <c r="E62" s="246"/>
      <c r="F62" s="246"/>
      <c r="G62" s="247"/>
      <c r="H62" s="248"/>
      <c r="I62" s="249"/>
      <c r="J62" s="249"/>
      <c r="K62" s="246"/>
      <c r="L62" s="250">
        <f>MEDIAN(K29:K61)</f>
        <v>4.4999999999999998E-2</v>
      </c>
      <c r="M62" s="63"/>
    </row>
    <row r="63" spans="1:14" ht="15.6">
      <c r="A63" s="81" t="s">
        <v>33</v>
      </c>
      <c r="B63" s="81" t="s">
        <v>33</v>
      </c>
      <c r="C63" s="64"/>
      <c r="D63" s="62"/>
      <c r="E63" s="62"/>
      <c r="F63" s="64"/>
      <c r="G63" s="62"/>
      <c r="H63" s="83"/>
      <c r="I63" s="33"/>
      <c r="J63" s="33"/>
      <c r="K63" s="33"/>
      <c r="L63" s="58"/>
      <c r="M63" s="63"/>
    </row>
    <row r="64" spans="1:14" ht="15.6">
      <c r="A64" s="81"/>
      <c r="B64" s="81"/>
      <c r="C64" s="64" t="s">
        <v>284</v>
      </c>
      <c r="D64" s="89">
        <v>2015</v>
      </c>
      <c r="E64" s="62" t="s">
        <v>285</v>
      </c>
      <c r="F64" s="64" t="s">
        <v>286</v>
      </c>
      <c r="G64" s="64"/>
      <c r="H64" s="64"/>
      <c r="I64" s="64"/>
      <c r="J64" s="83"/>
      <c r="K64" s="33">
        <v>5.7000000000000002E-2</v>
      </c>
      <c r="L64" s="58"/>
      <c r="M64" s="63"/>
    </row>
    <row r="65" spans="1:13" ht="15.6">
      <c r="A65" s="81"/>
      <c r="B65" s="81"/>
      <c r="C65" s="64" t="s">
        <v>34</v>
      </c>
      <c r="D65" s="89">
        <v>2020</v>
      </c>
      <c r="E65" s="62" t="s">
        <v>150</v>
      </c>
      <c r="F65" s="64" t="s">
        <v>289</v>
      </c>
      <c r="G65" s="62"/>
      <c r="H65" s="83"/>
      <c r="I65" s="62"/>
      <c r="J65" s="64"/>
      <c r="K65" s="33">
        <f>0.0617-0.0281</f>
        <v>3.3599999999999998E-2</v>
      </c>
      <c r="L65" s="58"/>
      <c r="M65" s="63"/>
    </row>
    <row r="66" spans="1:13" ht="15.6">
      <c r="A66" s="81"/>
      <c r="B66" s="81"/>
      <c r="C66" s="64" t="s">
        <v>151</v>
      </c>
      <c r="D66" s="89">
        <v>2020</v>
      </c>
      <c r="E66" s="62" t="s">
        <v>150</v>
      </c>
      <c r="F66" s="64" t="s">
        <v>453</v>
      </c>
      <c r="G66" s="62"/>
      <c r="H66" s="83"/>
      <c r="I66" s="62"/>
      <c r="J66" s="64"/>
      <c r="K66" s="33">
        <f>0.0405</f>
        <v>4.0500000000000001E-2</v>
      </c>
      <c r="L66" s="58"/>
      <c r="M66" s="63"/>
    </row>
    <row r="67" spans="1:13" ht="15.6">
      <c r="A67" s="81"/>
      <c r="B67" s="81"/>
      <c r="C67" s="64" t="s">
        <v>196</v>
      </c>
      <c r="D67" s="89">
        <v>2008</v>
      </c>
      <c r="E67" s="62" t="s">
        <v>152</v>
      </c>
      <c r="F67" s="64" t="s">
        <v>197</v>
      </c>
      <c r="G67" s="62"/>
      <c r="H67" s="83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8"/>
      <c r="M67" s="63"/>
    </row>
    <row r="68" spans="1:13" ht="15.6">
      <c r="A68" s="81"/>
      <c r="B68" s="81"/>
      <c r="C68" s="64" t="s">
        <v>260</v>
      </c>
      <c r="D68" s="89">
        <v>2020</v>
      </c>
      <c r="E68" s="62" t="s">
        <v>186</v>
      </c>
      <c r="F68" s="64" t="s">
        <v>261</v>
      </c>
      <c r="G68" s="64"/>
      <c r="H68" s="64"/>
      <c r="I68" s="64"/>
      <c r="J68" s="83"/>
      <c r="K68" s="33">
        <v>5.6000000000000001E-2</v>
      </c>
      <c r="L68" s="58"/>
      <c r="M68" s="63"/>
    </row>
    <row r="69" spans="1:13" ht="15.6">
      <c r="A69" s="81"/>
      <c r="B69" s="81"/>
      <c r="C69" s="246" t="s">
        <v>26</v>
      </c>
      <c r="D69" s="246"/>
      <c r="E69" s="246"/>
      <c r="F69" s="246"/>
      <c r="G69" s="247"/>
      <c r="H69" s="248"/>
      <c r="I69" s="249"/>
      <c r="J69" s="249"/>
      <c r="K69" s="246"/>
      <c r="L69" s="250">
        <f>MEDIAN(K64:K68)</f>
        <v>5.3699999999999998E-2</v>
      </c>
      <c r="M69" s="63"/>
    </row>
    <row r="70" spans="1:13" ht="15.6">
      <c r="A70" s="81" t="s">
        <v>36</v>
      </c>
      <c r="B70" s="81" t="s">
        <v>36</v>
      </c>
      <c r="C70" s="64"/>
      <c r="D70" s="64"/>
      <c r="E70" s="64"/>
      <c r="F70" s="64"/>
      <c r="G70" s="62"/>
      <c r="H70" s="83"/>
      <c r="I70" s="33"/>
      <c r="J70" s="33"/>
      <c r="K70" s="33"/>
      <c r="L70" s="58"/>
      <c r="M70" s="63"/>
    </row>
    <row r="71" spans="1:13" ht="15.6">
      <c r="A71" s="81"/>
      <c r="B71" s="81"/>
      <c r="C71" s="64" t="s">
        <v>63</v>
      </c>
      <c r="D71" s="62">
        <v>2015</v>
      </c>
      <c r="E71" s="62" t="s">
        <v>143</v>
      </c>
      <c r="F71" s="64" t="s">
        <v>153</v>
      </c>
      <c r="G71" s="62" t="s">
        <v>30</v>
      </c>
      <c r="H71" s="83"/>
      <c r="I71" s="33"/>
      <c r="J71" s="33">
        <v>6.2199999999999998E-2</v>
      </c>
      <c r="K71" s="33">
        <f>AVERAGE(J71:J72)</f>
        <v>5.21E-2</v>
      </c>
      <c r="L71" s="58"/>
      <c r="M71" s="63"/>
    </row>
    <row r="72" spans="1:13" ht="15.6">
      <c r="A72" s="81"/>
      <c r="B72" s="81"/>
      <c r="C72" s="64"/>
      <c r="D72" s="64"/>
      <c r="E72" s="64"/>
      <c r="F72" s="64"/>
      <c r="G72" s="62" t="s">
        <v>31</v>
      </c>
      <c r="H72" s="83"/>
      <c r="I72" s="33"/>
      <c r="J72" s="33">
        <v>4.2000000000000003E-2</v>
      </c>
      <c r="K72" s="33"/>
      <c r="L72" s="58"/>
      <c r="M72" s="63"/>
    </row>
    <row r="73" spans="1:13" ht="15.6">
      <c r="A73" s="81"/>
      <c r="B73" s="81"/>
      <c r="C73" s="64" t="s">
        <v>268</v>
      </c>
      <c r="D73" s="62">
        <v>2010</v>
      </c>
      <c r="E73" s="62" t="s">
        <v>270</v>
      </c>
      <c r="F73" s="64" t="s">
        <v>269</v>
      </c>
      <c r="G73" s="62" t="s">
        <v>31</v>
      </c>
      <c r="H73" s="83"/>
      <c r="I73" s="33"/>
      <c r="J73" s="33"/>
      <c r="K73" s="33">
        <v>3.9999999999999994E-2</v>
      </c>
      <c r="L73" s="58"/>
      <c r="M73" s="63"/>
    </row>
    <row r="74" spans="1:13" ht="15.6">
      <c r="A74" s="81"/>
      <c r="B74" s="81"/>
      <c r="C74" s="64" t="s">
        <v>267</v>
      </c>
      <c r="D74" s="62">
        <v>2010</v>
      </c>
      <c r="E74" s="62" t="s">
        <v>143</v>
      </c>
      <c r="F74" s="64" t="s">
        <v>154</v>
      </c>
      <c r="G74" s="62" t="s">
        <v>31</v>
      </c>
      <c r="H74" s="83"/>
      <c r="I74" s="33"/>
      <c r="J74" s="33"/>
      <c r="K74" s="33">
        <v>0.03</v>
      </c>
      <c r="L74" s="58"/>
      <c r="M74" s="63"/>
    </row>
    <row r="75" spans="1:13" ht="15.6">
      <c r="A75" s="81"/>
      <c r="B75" s="81"/>
      <c r="C75" s="64" t="s">
        <v>266</v>
      </c>
      <c r="D75" s="62">
        <v>2011</v>
      </c>
      <c r="E75" s="62" t="s">
        <v>143</v>
      </c>
      <c r="F75" s="64" t="s">
        <v>154</v>
      </c>
      <c r="G75" s="62" t="s">
        <v>30</v>
      </c>
      <c r="H75" s="83"/>
      <c r="I75" s="33"/>
      <c r="J75" s="33">
        <v>4.6300000000000001E-2</v>
      </c>
      <c r="K75" s="33">
        <f>AVERAGE(J75:J76)</f>
        <v>4.1149999999999999E-2</v>
      </c>
      <c r="L75" s="58"/>
      <c r="M75" s="63"/>
    </row>
    <row r="76" spans="1:13" ht="15.6">
      <c r="A76" s="81"/>
      <c r="B76" s="81"/>
      <c r="C76" s="64"/>
      <c r="D76" s="64"/>
      <c r="E76" s="64"/>
      <c r="F76" s="64"/>
      <c r="G76" s="62" t="s">
        <v>31</v>
      </c>
      <c r="H76" s="83"/>
      <c r="I76" s="33"/>
      <c r="J76" s="33">
        <v>3.5999999999999997E-2</v>
      </c>
      <c r="K76" s="33"/>
      <c r="L76" s="58"/>
      <c r="M76" s="63"/>
    </row>
    <row r="77" spans="1:13" ht="16.2" thickBot="1">
      <c r="A77" s="87"/>
      <c r="B77" s="87"/>
      <c r="C77" s="246" t="s">
        <v>26</v>
      </c>
      <c r="D77" s="90"/>
      <c r="E77" s="90"/>
      <c r="F77" s="90"/>
      <c r="G77" s="91"/>
      <c r="H77" s="92"/>
      <c r="I77" s="59"/>
      <c r="J77" s="59"/>
      <c r="K77" s="90"/>
      <c r="L77" s="251">
        <f>MEDIAN(K71:K76)</f>
        <v>4.0575E-2</v>
      </c>
      <c r="M77" s="63"/>
    </row>
    <row r="78" spans="1:13" ht="16.2" thickBot="1">
      <c r="A78" s="93" t="s">
        <v>1</v>
      </c>
      <c r="B78" s="93" t="s">
        <v>1</v>
      </c>
      <c r="C78" s="94"/>
      <c r="D78" s="94"/>
      <c r="E78" s="94"/>
      <c r="F78" s="94"/>
      <c r="G78" s="95"/>
      <c r="H78" s="96"/>
      <c r="I78" s="60"/>
      <c r="J78" s="60"/>
      <c r="K78" s="97"/>
      <c r="L78" s="98">
        <f>AVERAGE(L28:L77)</f>
        <v>4.8568750000000001E-2</v>
      </c>
      <c r="M78" s="63"/>
    </row>
    <row r="79" spans="1:13" ht="16.2" thickBot="1">
      <c r="A79" s="118" t="s">
        <v>26</v>
      </c>
      <c r="B79" s="118" t="s">
        <v>26</v>
      </c>
      <c r="C79" s="119"/>
      <c r="D79" s="119"/>
      <c r="E79" s="119"/>
      <c r="F79" s="119"/>
      <c r="G79" s="120"/>
      <c r="H79" s="121"/>
      <c r="I79" s="122"/>
      <c r="J79" s="122"/>
      <c r="K79" s="123"/>
      <c r="L79" s="98">
        <v>4.8300000000000003E-2</v>
      </c>
      <c r="M79" s="63"/>
    </row>
    <row r="80" spans="1:13">
      <c r="M80" s="63"/>
    </row>
    <row r="81" spans="1:13">
      <c r="M81" s="63"/>
    </row>
    <row r="82" spans="1:13">
      <c r="M82" s="63"/>
    </row>
    <row r="83" spans="1:13">
      <c r="A83" s="100" t="s">
        <v>44</v>
      </c>
      <c r="B83" s="63"/>
      <c r="C83" s="63"/>
      <c r="D83" s="63"/>
      <c r="E83" s="63"/>
      <c r="F83" s="63"/>
      <c r="G83" s="99"/>
      <c r="H83" s="63"/>
      <c r="I83" s="63"/>
      <c r="J83" s="63"/>
      <c r="K83" s="63"/>
      <c r="L83" s="63"/>
      <c r="M83" s="63"/>
    </row>
    <row r="84" spans="1:13">
      <c r="A84" s="100" t="s">
        <v>45</v>
      </c>
      <c r="B84" s="63"/>
      <c r="C84" s="63"/>
      <c r="D84" s="63"/>
      <c r="E84" s="63"/>
      <c r="F84" s="63"/>
      <c r="G84" s="99"/>
      <c r="H84" s="63"/>
      <c r="I84" s="63"/>
      <c r="J84" s="63"/>
      <c r="K84" s="63"/>
      <c r="L84" s="63"/>
      <c r="M84" s="63"/>
    </row>
    <row r="85" spans="1:13">
      <c r="A85" s="100" t="s">
        <v>62</v>
      </c>
      <c r="B85" s="63"/>
      <c r="C85" s="63"/>
      <c r="D85" s="63"/>
      <c r="E85" s="63"/>
      <c r="F85" s="63"/>
      <c r="G85" s="99"/>
      <c r="H85" s="63"/>
      <c r="I85" s="63"/>
      <c r="J85" s="63"/>
      <c r="K85" s="63"/>
      <c r="L85" s="63"/>
      <c r="M85" s="63"/>
    </row>
    <row r="86" spans="1:13">
      <c r="A86" s="100" t="s">
        <v>38</v>
      </c>
      <c r="B86" s="63"/>
      <c r="C86" s="63"/>
      <c r="D86" s="63"/>
      <c r="E86" s="63"/>
      <c r="F86" s="63"/>
      <c r="G86" s="99"/>
      <c r="H86" s="63"/>
      <c r="I86" s="63"/>
      <c r="J86" s="63"/>
      <c r="K86" s="63"/>
      <c r="L86" s="63"/>
      <c r="M86" s="63"/>
    </row>
    <row r="87" spans="1:13">
      <c r="A87" s="100" t="s">
        <v>81</v>
      </c>
      <c r="B87" s="63"/>
      <c r="C87" s="63"/>
      <c r="D87" s="63"/>
      <c r="E87" s="63"/>
      <c r="F87" s="63"/>
      <c r="G87" s="99"/>
      <c r="H87" s="63"/>
      <c r="I87" s="63"/>
      <c r="J87" s="63"/>
      <c r="K87" s="63"/>
      <c r="L87" s="63"/>
      <c r="M87" s="63"/>
    </row>
    <row r="88" spans="1:13">
      <c r="A88" s="100" t="s">
        <v>123</v>
      </c>
      <c r="B88" s="63"/>
      <c r="C88" s="63"/>
      <c r="D88" s="63"/>
      <c r="E88" s="63"/>
      <c r="F88" s="63"/>
      <c r="G88" s="99"/>
      <c r="H88" s="63"/>
      <c r="I88" s="63"/>
      <c r="J88" s="63"/>
      <c r="K88" s="63"/>
      <c r="L88" s="63"/>
      <c r="M88" s="63"/>
    </row>
    <row r="89" spans="1:13">
      <c r="A89" s="100" t="s">
        <v>48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</row>
    <row r="90" spans="1:13">
      <c r="A90" s="100"/>
    </row>
    <row r="91" spans="1:13">
      <c r="A91" s="101" t="s">
        <v>75</v>
      </c>
      <c r="B91" s="63"/>
    </row>
    <row r="92" spans="1:13">
      <c r="A92" s="101" t="s">
        <v>76</v>
      </c>
      <c r="B92" s="63"/>
    </row>
    <row r="93" spans="1:13">
      <c r="A93" s="102" t="s">
        <v>77</v>
      </c>
      <c r="B93" s="63"/>
    </row>
    <row r="94" spans="1:13">
      <c r="A94" s="101" t="s">
        <v>64</v>
      </c>
      <c r="B94" s="63"/>
    </row>
    <row r="95" spans="1:13">
      <c r="A95" s="32" t="s">
        <v>65</v>
      </c>
      <c r="B95" s="63"/>
    </row>
    <row r="96" spans="1:13">
      <c r="A96" s="101" t="s">
        <v>66</v>
      </c>
      <c r="B96" s="63"/>
    </row>
    <row r="97" spans="1:2">
      <c r="A97" s="101" t="s">
        <v>67</v>
      </c>
      <c r="B97" s="63"/>
    </row>
    <row r="98" spans="1:2">
      <c r="A98" s="101" t="s">
        <v>78</v>
      </c>
      <c r="B98" s="63"/>
    </row>
    <row r="99" spans="1:2">
      <c r="A99" s="102" t="s">
        <v>161</v>
      </c>
      <c r="B99" s="63"/>
    </row>
    <row r="100" spans="1:2">
      <c r="A100" s="101" t="s">
        <v>68</v>
      </c>
      <c r="B100" s="63"/>
    </row>
    <row r="101" spans="1:2">
      <c r="A101" s="103"/>
      <c r="B101" s="63"/>
    </row>
    <row r="102" spans="1:2">
      <c r="A102" s="101" t="s">
        <v>69</v>
      </c>
      <c r="B102" s="63"/>
    </row>
    <row r="103" spans="1:2">
      <c r="A103" s="101" t="s">
        <v>162</v>
      </c>
      <c r="B103" s="63"/>
    </row>
    <row r="104" spans="1:2">
      <c r="A104" s="102" t="s">
        <v>163</v>
      </c>
      <c r="B104" s="63"/>
    </row>
    <row r="105" spans="1:2">
      <c r="A105" s="101" t="s">
        <v>70</v>
      </c>
      <c r="B105" s="63"/>
    </row>
    <row r="106" spans="1:2">
      <c r="A106" s="101" t="s">
        <v>71</v>
      </c>
      <c r="B106" s="63"/>
    </row>
    <row r="107" spans="1:2">
      <c r="A107" s="101" t="s">
        <v>79</v>
      </c>
      <c r="B107" s="63"/>
    </row>
    <row r="108" spans="1:2">
      <c r="A108" s="103"/>
      <c r="B108" s="63"/>
    </row>
    <row r="109" spans="1:2">
      <c r="A109" s="101" t="s">
        <v>80</v>
      </c>
      <c r="B109" s="63"/>
    </row>
    <row r="110" spans="1:2">
      <c r="A110" s="101" t="s">
        <v>72</v>
      </c>
      <c r="B110" s="63"/>
    </row>
    <row r="111" spans="1:2">
      <c r="A111" s="103"/>
      <c r="B111" s="63"/>
    </row>
    <row r="112" spans="1:2">
      <c r="A112" s="101" t="s">
        <v>82</v>
      </c>
      <c r="B112" s="63"/>
    </row>
    <row r="113" spans="1:1">
      <c r="A113" s="101" t="s">
        <v>73</v>
      </c>
    </row>
    <row r="114" spans="1:1">
      <c r="A114" s="101" t="s">
        <v>83</v>
      </c>
    </row>
    <row r="115" spans="1:1">
      <c r="A115" s="101" t="s">
        <v>84</v>
      </c>
    </row>
    <row r="116" spans="1:1">
      <c r="A116" s="102" t="s">
        <v>85</v>
      </c>
    </row>
    <row r="117" spans="1:1">
      <c r="A117" s="101" t="s">
        <v>86</v>
      </c>
    </row>
    <row r="118" spans="1:1">
      <c r="A118" s="101" t="s">
        <v>87</v>
      </c>
    </row>
    <row r="119" spans="1:1">
      <c r="A119" s="101">
        <v>85</v>
      </c>
    </row>
    <row r="120" spans="1:1">
      <c r="A120" s="101" t="s">
        <v>88</v>
      </c>
    </row>
    <row r="121" spans="1:1">
      <c r="A121" s="102" t="s">
        <v>89</v>
      </c>
    </row>
    <row r="122" spans="1:1">
      <c r="A122" s="101" t="s">
        <v>74</v>
      </c>
    </row>
    <row r="123" spans="1:1">
      <c r="A123" s="101" t="s">
        <v>90</v>
      </c>
    </row>
    <row r="124" spans="1:1">
      <c r="A124" s="102" t="s">
        <v>91</v>
      </c>
    </row>
  </sheetData>
  <phoneticPr fontId="88" type="noConversion"/>
  <hyperlinks>
    <hyperlink ref="A95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6"/>
  <sheetViews>
    <sheetView zoomScale="75" zoomScaleNormal="75" workbookViewId="0">
      <selection activeCell="C8" sqref="C8"/>
    </sheetView>
  </sheetViews>
  <sheetFormatPr defaultColWidth="9.109375" defaultRowHeight="13.2"/>
  <cols>
    <col min="1" max="1" width="21.21875" style="61" customWidth="1"/>
    <col min="2" max="2" width="43.77734375" style="61" customWidth="1"/>
    <col min="3" max="3" width="14.44140625" style="61" customWidth="1"/>
    <col min="4" max="4" width="18.21875" style="61" customWidth="1"/>
    <col min="5" max="5" width="52.21875" style="61" customWidth="1"/>
    <col min="6" max="6" width="16.5546875" style="61" customWidth="1"/>
    <col min="7" max="7" width="10.44140625" style="61" customWidth="1"/>
    <col min="8" max="8" width="10.21875" style="61" bestFit="1" customWidth="1"/>
    <col min="9" max="10" width="9.109375" style="61"/>
    <col min="11" max="11" width="10.6640625" style="61" bestFit="1" customWidth="1"/>
    <col min="12" max="16384" width="9.109375" style="61"/>
  </cols>
  <sheetData>
    <row r="1" spans="1:15" ht="15.6">
      <c r="K1" s="22" t="s">
        <v>608</v>
      </c>
    </row>
    <row r="2" spans="1:15" ht="15.6">
      <c r="J2" s="63"/>
      <c r="K2" s="1" t="s">
        <v>457</v>
      </c>
      <c r="L2" s="63"/>
      <c r="M2" s="63"/>
      <c r="N2" s="63"/>
      <c r="O2" s="63"/>
    </row>
    <row r="3" spans="1:15" ht="15.6">
      <c r="J3" s="63"/>
      <c r="K3" s="1" t="s">
        <v>172</v>
      </c>
      <c r="L3" s="63"/>
      <c r="M3" s="63"/>
      <c r="N3" s="63"/>
      <c r="O3" s="63"/>
    </row>
    <row r="4" spans="1:15" ht="15.6">
      <c r="J4" s="63"/>
      <c r="K4" s="111" t="s">
        <v>526</v>
      </c>
      <c r="L4" s="63"/>
      <c r="M4" s="63"/>
      <c r="N4" s="63"/>
      <c r="O4" s="63"/>
    </row>
    <row r="5" spans="1:15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109"/>
      <c r="K5" s="109"/>
      <c r="L5" s="63"/>
      <c r="M5" s="63"/>
      <c r="N5" s="63"/>
      <c r="O5" s="63"/>
    </row>
    <row r="6" spans="1:15" ht="15.6">
      <c r="A6" s="66"/>
      <c r="B6" s="66"/>
      <c r="C6" s="66"/>
      <c r="D6" s="66"/>
      <c r="E6" s="66"/>
      <c r="F6" s="66"/>
      <c r="G6" s="66"/>
      <c r="H6" s="66"/>
      <c r="I6" s="66"/>
      <c r="J6" s="109"/>
      <c r="K6" s="109"/>
      <c r="L6" s="63"/>
      <c r="M6" s="63"/>
      <c r="N6" s="63"/>
      <c r="O6" s="63"/>
    </row>
    <row r="7" spans="1:15" ht="15.6">
      <c r="A7" s="66" t="s">
        <v>51</v>
      </c>
      <c r="B7" s="67"/>
      <c r="C7" s="67"/>
      <c r="D7" s="67"/>
      <c r="E7" s="67"/>
      <c r="F7" s="67"/>
      <c r="G7" s="67"/>
      <c r="H7" s="67"/>
      <c r="I7" s="68"/>
      <c r="J7" s="109"/>
      <c r="K7" s="109"/>
      <c r="L7" s="63"/>
      <c r="M7" s="63"/>
      <c r="N7" s="63"/>
      <c r="O7" s="63"/>
    </row>
    <row r="8" spans="1:15" ht="15.6">
      <c r="A8" s="66" t="s">
        <v>476</v>
      </c>
      <c r="B8" s="67"/>
      <c r="C8" s="67"/>
      <c r="D8" s="67"/>
      <c r="E8" s="67"/>
      <c r="F8" s="67"/>
      <c r="G8" s="67"/>
      <c r="H8" s="67"/>
      <c r="I8" s="68"/>
      <c r="J8" s="109"/>
      <c r="K8" s="109"/>
      <c r="L8" s="63"/>
      <c r="M8" s="63"/>
      <c r="N8" s="63"/>
      <c r="O8" s="63"/>
    </row>
    <row r="9" spans="1:15" ht="15.6">
      <c r="A9" s="66"/>
      <c r="B9" s="67"/>
      <c r="C9" s="67"/>
      <c r="D9" s="67"/>
      <c r="E9" s="67"/>
      <c r="F9" s="67"/>
      <c r="G9" s="67"/>
      <c r="H9" s="67"/>
      <c r="I9" s="68"/>
      <c r="J9" s="109"/>
      <c r="K9" s="109"/>
      <c r="L9" s="63"/>
      <c r="M9" s="63"/>
      <c r="N9" s="63"/>
      <c r="O9" s="63"/>
    </row>
    <row r="10" spans="1:15" ht="16.2" thickBot="1">
      <c r="A10" s="66" t="s">
        <v>501</v>
      </c>
      <c r="B10" s="67"/>
      <c r="C10" s="67"/>
      <c r="D10" s="67"/>
      <c r="E10" s="67"/>
      <c r="F10" s="67"/>
      <c r="G10" s="67"/>
      <c r="H10" s="67"/>
      <c r="I10" s="67"/>
      <c r="J10" s="67"/>
      <c r="K10" s="68"/>
      <c r="L10" s="63"/>
      <c r="M10" s="63"/>
      <c r="N10" s="63"/>
      <c r="O10" s="63"/>
    </row>
    <row r="11" spans="1:15" ht="15.6">
      <c r="A11" s="69"/>
      <c r="B11" s="70"/>
      <c r="C11" s="71" t="s">
        <v>100</v>
      </c>
      <c r="D11" s="71" t="s">
        <v>101</v>
      </c>
      <c r="E11" s="72"/>
      <c r="F11" s="71" t="s">
        <v>102</v>
      </c>
      <c r="G11" s="73" t="s">
        <v>52</v>
      </c>
      <c r="H11" s="70"/>
      <c r="I11" s="73" t="s">
        <v>103</v>
      </c>
      <c r="J11" s="74"/>
      <c r="K11" s="75" t="s">
        <v>2</v>
      </c>
      <c r="L11" s="63"/>
      <c r="M11" s="63"/>
      <c r="N11" s="63"/>
      <c r="O11" s="63"/>
    </row>
    <row r="12" spans="1:15" ht="16.2" thickBot="1">
      <c r="A12" s="76" t="s">
        <v>53</v>
      </c>
      <c r="B12" s="77" t="s">
        <v>54</v>
      </c>
      <c r="C12" s="78" t="s">
        <v>104</v>
      </c>
      <c r="D12" s="78" t="s">
        <v>105</v>
      </c>
      <c r="E12" s="79" t="s">
        <v>106</v>
      </c>
      <c r="F12" s="78" t="s">
        <v>107</v>
      </c>
      <c r="G12" s="78" t="s">
        <v>55</v>
      </c>
      <c r="H12" s="78" t="s">
        <v>56</v>
      </c>
      <c r="I12" s="78" t="s">
        <v>57</v>
      </c>
      <c r="J12" s="78" t="s">
        <v>1</v>
      </c>
      <c r="K12" s="80"/>
      <c r="L12" s="63"/>
      <c r="M12" s="63"/>
      <c r="N12" s="63"/>
      <c r="O12" s="63"/>
    </row>
    <row r="13" spans="1:15" ht="15.6">
      <c r="A13" s="81" t="s">
        <v>108</v>
      </c>
      <c r="B13" s="64"/>
      <c r="C13" s="64"/>
      <c r="D13" s="64"/>
      <c r="E13" s="64"/>
      <c r="F13" s="64"/>
      <c r="G13" s="64"/>
      <c r="H13" s="64"/>
      <c r="I13" s="62"/>
      <c r="J13" s="62"/>
      <c r="K13" s="82"/>
      <c r="L13" s="63"/>
      <c r="M13" s="63"/>
      <c r="N13" s="63"/>
      <c r="O13" s="63"/>
    </row>
    <row r="14" spans="1:15" ht="15.6">
      <c r="A14" s="81"/>
      <c r="B14" s="64" t="s">
        <v>29</v>
      </c>
      <c r="C14" s="62">
        <v>2016</v>
      </c>
      <c r="D14" s="62" t="s">
        <v>404</v>
      </c>
      <c r="E14" s="64" t="s">
        <v>109</v>
      </c>
      <c r="F14" s="62" t="s">
        <v>30</v>
      </c>
      <c r="G14" s="83"/>
      <c r="H14" s="62"/>
      <c r="I14" s="84"/>
      <c r="J14" s="33">
        <f>0.12-0.06</f>
        <v>0.06</v>
      </c>
      <c r="K14" s="82"/>
      <c r="L14" s="63"/>
      <c r="M14" s="63"/>
      <c r="N14" s="63"/>
      <c r="O14" s="63"/>
    </row>
    <row r="15" spans="1:15" ht="15.6">
      <c r="A15" s="81"/>
      <c r="B15" s="84"/>
      <c r="C15" s="85"/>
      <c r="D15" s="84"/>
      <c r="E15" s="64"/>
      <c r="F15" s="62" t="s">
        <v>31</v>
      </c>
      <c r="G15" s="83"/>
      <c r="H15" s="62"/>
      <c r="I15" s="84"/>
      <c r="J15" s="33">
        <f>0.1-0.056</f>
        <v>4.4000000000000004E-2</v>
      </c>
      <c r="K15" s="58"/>
      <c r="L15" s="63"/>
      <c r="M15" s="63"/>
      <c r="N15" s="63"/>
      <c r="O15" s="63"/>
    </row>
    <row r="16" spans="1:15" ht="15.6">
      <c r="A16" s="81"/>
      <c r="B16" s="64" t="s">
        <v>263</v>
      </c>
      <c r="C16" s="62">
        <v>2020</v>
      </c>
      <c r="D16" s="62" t="s">
        <v>500</v>
      </c>
      <c r="E16" s="64" t="s">
        <v>109</v>
      </c>
      <c r="F16" s="62" t="s">
        <v>30</v>
      </c>
      <c r="G16" s="83"/>
      <c r="H16" s="62"/>
      <c r="I16" s="84"/>
      <c r="J16" s="33">
        <v>6.4299999999999996E-2</v>
      </c>
      <c r="K16" s="58"/>
      <c r="L16" s="63"/>
      <c r="M16" s="63"/>
      <c r="N16" s="63"/>
      <c r="O16" s="63"/>
    </row>
    <row r="17" spans="1:15" ht="15.6">
      <c r="A17" s="81"/>
      <c r="B17" s="84"/>
      <c r="C17" s="85"/>
      <c r="D17" s="84"/>
      <c r="E17" s="64"/>
      <c r="F17" s="62" t="s">
        <v>31</v>
      </c>
      <c r="G17" s="83"/>
      <c r="H17" s="62"/>
      <c r="I17" s="84"/>
      <c r="J17" s="33">
        <v>4.8300000000000003E-2</v>
      </c>
      <c r="K17" s="58"/>
      <c r="L17" s="63"/>
      <c r="M17" s="63"/>
      <c r="N17" s="63"/>
      <c r="O17" s="63"/>
    </row>
    <row r="18" spans="1:15" ht="15.6">
      <c r="A18" s="81"/>
      <c r="B18" s="64" t="s">
        <v>471</v>
      </c>
      <c r="C18" s="62">
        <v>2019</v>
      </c>
      <c r="D18" s="62" t="s">
        <v>472</v>
      </c>
      <c r="E18" s="64" t="s">
        <v>109</v>
      </c>
      <c r="F18" s="62" t="s">
        <v>30</v>
      </c>
      <c r="G18" s="83"/>
      <c r="H18" s="62"/>
      <c r="I18" s="84"/>
      <c r="J18" s="33">
        <v>5.5E-2</v>
      </c>
      <c r="K18" s="58"/>
      <c r="L18" s="63"/>
      <c r="M18" s="63"/>
      <c r="N18" s="63"/>
      <c r="O18" s="63"/>
    </row>
    <row r="19" spans="1:15" ht="15.6">
      <c r="A19" s="81"/>
      <c r="B19" s="84"/>
      <c r="C19" s="85"/>
      <c r="D19" s="84"/>
      <c r="E19" s="64"/>
      <c r="F19" s="62" t="s">
        <v>31</v>
      </c>
      <c r="G19" s="83"/>
      <c r="H19" s="62"/>
      <c r="I19" s="84"/>
      <c r="J19" s="33"/>
      <c r="K19" s="58"/>
      <c r="L19" s="63"/>
      <c r="M19" s="63"/>
      <c r="N19" s="63"/>
      <c r="O19" s="63"/>
    </row>
    <row r="20" spans="1:15" ht="15.6">
      <c r="A20" s="81"/>
      <c r="B20" s="246" t="s">
        <v>26</v>
      </c>
      <c r="C20" s="246"/>
      <c r="D20" s="247"/>
      <c r="E20" s="246"/>
      <c r="F20" s="247"/>
      <c r="G20" s="248"/>
      <c r="H20" s="249"/>
      <c r="I20" s="249"/>
      <c r="J20" s="246"/>
      <c r="K20" s="250">
        <f>AVERAGE(J14:J19)</f>
        <v>5.432E-2</v>
      </c>
      <c r="L20" s="63"/>
      <c r="M20" s="63"/>
      <c r="N20" s="63"/>
      <c r="O20" s="63"/>
    </row>
    <row r="21" spans="1:15" ht="15.6">
      <c r="A21" s="81"/>
      <c r="B21" s="64"/>
      <c r="C21" s="64"/>
      <c r="D21" s="62"/>
      <c r="E21" s="64"/>
      <c r="F21" s="62"/>
      <c r="G21" s="83"/>
      <c r="H21" s="33"/>
      <c r="I21" s="33"/>
      <c r="J21" s="64"/>
      <c r="K21" s="58"/>
      <c r="L21" s="63"/>
      <c r="M21" s="63"/>
      <c r="N21" s="63"/>
      <c r="O21" s="63"/>
    </row>
    <row r="22" spans="1:15" ht="15.6">
      <c r="A22" s="81" t="s">
        <v>111</v>
      </c>
      <c r="B22" s="64"/>
      <c r="C22" s="64"/>
      <c r="D22" s="62"/>
      <c r="E22" s="64"/>
      <c r="F22" s="62"/>
      <c r="G22" s="83"/>
      <c r="H22" s="33"/>
      <c r="I22" s="33"/>
      <c r="J22" s="64"/>
      <c r="K22" s="58"/>
    </row>
    <row r="23" spans="1:15" ht="15.6">
      <c r="A23" s="81"/>
      <c r="B23" s="64" t="s">
        <v>271</v>
      </c>
      <c r="C23" s="62">
        <v>2011</v>
      </c>
      <c r="D23" s="62" t="s">
        <v>143</v>
      </c>
      <c r="E23" s="64" t="s">
        <v>272</v>
      </c>
      <c r="F23" s="62"/>
      <c r="G23" s="83"/>
      <c r="H23" s="33"/>
      <c r="I23" s="33"/>
      <c r="J23" s="33">
        <v>5.5E-2</v>
      </c>
      <c r="K23" s="58"/>
    </row>
    <row r="24" spans="1:15" ht="15.6">
      <c r="A24" s="81"/>
      <c r="B24" s="64" t="s">
        <v>262</v>
      </c>
      <c r="C24" s="62">
        <v>2020</v>
      </c>
      <c r="D24" s="62" t="s">
        <v>143</v>
      </c>
      <c r="E24" s="64" t="s">
        <v>435</v>
      </c>
      <c r="F24" s="62"/>
      <c r="G24" s="83"/>
      <c r="H24" s="33"/>
      <c r="I24" s="33"/>
      <c r="J24" s="83">
        <v>0.06</v>
      </c>
      <c r="K24" s="58"/>
      <c r="M24" s="258" t="s">
        <v>455</v>
      </c>
    </row>
    <row r="25" spans="1:15" ht="15.6">
      <c r="A25" s="81"/>
      <c r="B25" s="64" t="s">
        <v>287</v>
      </c>
      <c r="C25" s="62">
        <v>2014</v>
      </c>
      <c r="D25" s="62" t="s">
        <v>143</v>
      </c>
      <c r="E25" s="64" t="s">
        <v>288</v>
      </c>
      <c r="F25" s="62"/>
      <c r="G25" s="83"/>
      <c r="H25" s="33"/>
      <c r="I25" s="33"/>
      <c r="J25" s="83">
        <v>5.5E-2</v>
      </c>
      <c r="K25" s="58"/>
    </row>
    <row r="26" spans="1:15" ht="15.6">
      <c r="A26" s="81"/>
      <c r="B26" s="64" t="s">
        <v>273</v>
      </c>
      <c r="C26" s="62">
        <v>2015</v>
      </c>
      <c r="D26" s="62" t="s">
        <v>143</v>
      </c>
      <c r="E26" s="64" t="s">
        <v>274</v>
      </c>
      <c r="F26" s="62"/>
      <c r="G26" s="83"/>
      <c r="H26" s="33"/>
      <c r="I26" s="33"/>
      <c r="J26" s="33">
        <v>0.06</v>
      </c>
      <c r="K26" s="58"/>
    </row>
    <row r="27" spans="1:15" ht="15.6">
      <c r="A27" s="81"/>
      <c r="B27" s="64" t="s">
        <v>470</v>
      </c>
      <c r="C27" s="62">
        <v>2020</v>
      </c>
      <c r="D27" s="62" t="s">
        <v>143</v>
      </c>
      <c r="E27" s="64" t="s">
        <v>274</v>
      </c>
      <c r="F27" s="62"/>
      <c r="G27" s="83"/>
      <c r="H27" s="33"/>
      <c r="I27" s="33"/>
      <c r="J27" s="33">
        <v>5.2400000000000002E-2</v>
      </c>
      <c r="K27" s="58"/>
    </row>
    <row r="28" spans="1:15" ht="15.6">
      <c r="A28" s="81"/>
      <c r="B28" s="64" t="s">
        <v>468</v>
      </c>
      <c r="C28" s="62">
        <v>2020</v>
      </c>
      <c r="D28" s="62" t="s">
        <v>143</v>
      </c>
      <c r="E28" s="64" t="s">
        <v>274</v>
      </c>
      <c r="F28" s="62"/>
      <c r="G28" s="83"/>
      <c r="H28" s="33"/>
      <c r="I28" s="33"/>
      <c r="J28" s="33">
        <v>6.7500000000000004E-2</v>
      </c>
      <c r="K28" s="58"/>
    </row>
    <row r="29" spans="1:15" ht="15.6">
      <c r="A29" s="81"/>
      <c r="B29" s="64" t="s">
        <v>512</v>
      </c>
      <c r="C29" s="62">
        <v>2020</v>
      </c>
      <c r="D29" s="62" t="s">
        <v>143</v>
      </c>
      <c r="E29" s="64" t="s">
        <v>473</v>
      </c>
      <c r="F29" s="62"/>
      <c r="G29" s="83"/>
      <c r="H29" s="33"/>
      <c r="I29" s="86"/>
      <c r="J29" s="33">
        <v>5.6500000000000002E-2</v>
      </c>
      <c r="K29" s="58"/>
    </row>
    <row r="30" spans="1:15" ht="15.6">
      <c r="A30" s="81"/>
      <c r="B30" s="246" t="s">
        <v>26</v>
      </c>
      <c r="C30" s="246"/>
      <c r="D30" s="246"/>
      <c r="E30" s="246"/>
      <c r="F30" s="247"/>
      <c r="G30" s="248"/>
      <c r="H30" s="249"/>
      <c r="I30" s="249"/>
      <c r="J30" s="246"/>
      <c r="K30" s="251">
        <f>MEDIAN(J22:J29)</f>
        <v>5.6500000000000002E-2</v>
      </c>
    </row>
    <row r="31" spans="1:15" ht="15.6">
      <c r="A31" s="81" t="s">
        <v>33</v>
      </c>
      <c r="B31" s="84"/>
      <c r="C31" s="62"/>
      <c r="D31" s="62"/>
      <c r="E31" s="64"/>
      <c r="F31" s="62"/>
      <c r="G31" s="83"/>
      <c r="H31" s="33"/>
      <c r="I31" s="33"/>
      <c r="J31" s="33"/>
      <c r="K31" s="58"/>
    </row>
    <row r="32" spans="1:15" ht="15.6">
      <c r="A32" s="81"/>
      <c r="B32" s="64" t="s">
        <v>284</v>
      </c>
      <c r="C32" s="89">
        <v>2015</v>
      </c>
      <c r="D32" s="62" t="s">
        <v>285</v>
      </c>
      <c r="E32" s="64" t="s">
        <v>286</v>
      </c>
      <c r="I32" s="83"/>
      <c r="J32" s="33">
        <v>5.7000000000000002E-2</v>
      </c>
      <c r="K32" s="58"/>
    </row>
    <row r="33" spans="1:11" ht="15.6">
      <c r="A33" s="81"/>
      <c r="B33" s="64" t="s">
        <v>34</v>
      </c>
      <c r="C33" s="89">
        <v>2020</v>
      </c>
      <c r="D33" s="62" t="s">
        <v>150</v>
      </c>
      <c r="E33" s="64" t="s">
        <v>289</v>
      </c>
      <c r="F33" s="62"/>
      <c r="G33" s="83"/>
      <c r="H33" s="62"/>
      <c r="I33" s="64"/>
      <c r="J33" s="33">
        <f>0.0617-0.0281</f>
        <v>3.3599999999999998E-2</v>
      </c>
      <c r="K33" s="58"/>
    </row>
    <row r="34" spans="1:11" ht="15.6">
      <c r="A34" s="81"/>
      <c r="B34" s="64" t="s">
        <v>151</v>
      </c>
      <c r="C34" s="89">
        <v>2020</v>
      </c>
      <c r="D34" s="62" t="s">
        <v>150</v>
      </c>
      <c r="E34" s="64" t="s">
        <v>453</v>
      </c>
      <c r="F34" s="62"/>
      <c r="G34" s="83"/>
      <c r="H34" s="62"/>
      <c r="I34" s="64"/>
      <c r="J34" s="33">
        <f>0.0405</f>
        <v>4.0500000000000001E-2</v>
      </c>
      <c r="K34" s="58"/>
    </row>
    <row r="35" spans="1:11" ht="15.6">
      <c r="A35" s="81"/>
      <c r="B35" s="64" t="s">
        <v>260</v>
      </c>
      <c r="C35" s="89">
        <v>2020</v>
      </c>
      <c r="D35" s="62" t="s">
        <v>186</v>
      </c>
      <c r="E35" s="64" t="s">
        <v>261</v>
      </c>
      <c r="I35" s="83"/>
      <c r="J35" s="33">
        <v>5.6000000000000001E-2</v>
      </c>
      <c r="K35" s="58"/>
    </row>
    <row r="36" spans="1:11" ht="15.6">
      <c r="A36" s="81"/>
      <c r="B36" s="246" t="s">
        <v>26</v>
      </c>
      <c r="C36" s="246"/>
      <c r="D36" s="246"/>
      <c r="E36" s="246"/>
      <c r="F36" s="247"/>
      <c r="G36" s="248"/>
      <c r="H36" s="249"/>
      <c r="I36" s="249"/>
      <c r="J36" s="246"/>
      <c r="K36" s="250">
        <f>MEDIAN(J32:J35)</f>
        <v>4.8250000000000001E-2</v>
      </c>
    </row>
    <row r="37" spans="1:11" ht="15.6">
      <c r="A37" s="81" t="s">
        <v>36</v>
      </c>
      <c r="B37" s="64"/>
      <c r="C37" s="64"/>
      <c r="D37" s="64"/>
      <c r="E37" s="64"/>
      <c r="F37" s="62"/>
      <c r="G37" s="83"/>
      <c r="H37" s="33"/>
      <c r="I37" s="33"/>
      <c r="J37" s="33"/>
      <c r="K37" s="58"/>
    </row>
    <row r="38" spans="1:11" ht="15.6">
      <c r="A38" s="81"/>
      <c r="B38" s="64" t="s">
        <v>63</v>
      </c>
      <c r="C38" s="62">
        <v>2015</v>
      </c>
      <c r="D38" s="62" t="s">
        <v>143</v>
      </c>
      <c r="E38" s="64" t="s">
        <v>153</v>
      </c>
      <c r="F38" s="62" t="s">
        <v>30</v>
      </c>
      <c r="G38" s="83"/>
      <c r="H38" s="33"/>
      <c r="I38" s="33">
        <v>6.2199999999999998E-2</v>
      </c>
      <c r="J38" s="33">
        <f>AVERAGE(I38:I39)</f>
        <v>5.21E-2</v>
      </c>
      <c r="K38" s="58"/>
    </row>
    <row r="39" spans="1:11" ht="15.6">
      <c r="A39" s="81"/>
      <c r="B39" s="64"/>
      <c r="C39" s="64"/>
      <c r="D39" s="64"/>
      <c r="E39" s="64"/>
      <c r="F39" s="62" t="s">
        <v>31</v>
      </c>
      <c r="G39" s="83"/>
      <c r="H39" s="33"/>
      <c r="I39" s="33">
        <v>4.2000000000000003E-2</v>
      </c>
      <c r="J39" s="33"/>
      <c r="K39" s="58"/>
    </row>
    <row r="40" spans="1:11" ht="15.6">
      <c r="A40" s="81"/>
      <c r="B40" s="64" t="s">
        <v>268</v>
      </c>
      <c r="C40" s="62">
        <v>2010</v>
      </c>
      <c r="D40" s="62" t="s">
        <v>270</v>
      </c>
      <c r="E40" s="64" t="s">
        <v>269</v>
      </c>
      <c r="F40" s="62" t="s">
        <v>31</v>
      </c>
      <c r="G40" s="83"/>
      <c r="H40" s="33"/>
      <c r="I40" s="33"/>
      <c r="J40" s="33">
        <v>3.9999999999999994E-2</v>
      </c>
      <c r="K40" s="58"/>
    </row>
    <row r="41" spans="1:11" ht="15.6">
      <c r="A41" s="81"/>
      <c r="B41" s="64" t="s">
        <v>267</v>
      </c>
      <c r="C41" s="62">
        <v>2010</v>
      </c>
      <c r="D41" s="62" t="s">
        <v>143</v>
      </c>
      <c r="E41" s="64" t="s">
        <v>154</v>
      </c>
      <c r="F41" s="62" t="s">
        <v>31</v>
      </c>
      <c r="G41" s="83"/>
      <c r="H41" s="33"/>
      <c r="I41" s="33"/>
      <c r="J41" s="33">
        <v>0.03</v>
      </c>
      <c r="K41" s="58"/>
    </row>
    <row r="42" spans="1:11" ht="15.6">
      <c r="A42" s="81"/>
      <c r="B42" s="64" t="s">
        <v>266</v>
      </c>
      <c r="C42" s="62">
        <v>2011</v>
      </c>
      <c r="D42" s="62" t="s">
        <v>143</v>
      </c>
      <c r="E42" s="64" t="s">
        <v>154</v>
      </c>
      <c r="F42" s="62" t="s">
        <v>30</v>
      </c>
      <c r="G42" s="83"/>
      <c r="H42" s="33"/>
      <c r="I42" s="33">
        <v>4.6300000000000001E-2</v>
      </c>
      <c r="J42" s="33">
        <f>AVERAGE(I42:I43)</f>
        <v>4.1149999999999999E-2</v>
      </c>
      <c r="K42" s="58"/>
    </row>
    <row r="43" spans="1:11" ht="15.6">
      <c r="A43" s="81"/>
      <c r="B43" s="64"/>
      <c r="C43" s="64"/>
      <c r="D43" s="64"/>
      <c r="E43" s="64"/>
      <c r="F43" s="62" t="s">
        <v>31</v>
      </c>
      <c r="G43" s="83"/>
      <c r="H43" s="33"/>
      <c r="I43" s="33">
        <v>3.5999999999999997E-2</v>
      </c>
      <c r="J43" s="33"/>
      <c r="K43" s="58"/>
    </row>
    <row r="44" spans="1:11" ht="16.2" thickBot="1">
      <c r="A44" s="87"/>
      <c r="B44" s="246" t="s">
        <v>26</v>
      </c>
      <c r="C44" s="90"/>
      <c r="D44" s="90"/>
      <c r="E44" s="90"/>
      <c r="F44" s="91"/>
      <c r="G44" s="92"/>
      <c r="H44" s="59"/>
      <c r="I44" s="59"/>
      <c r="J44" s="90"/>
      <c r="K44" s="251">
        <f>MEDIAN(J38:J43)</f>
        <v>4.0575E-2</v>
      </c>
    </row>
    <row r="45" spans="1:11" ht="16.2" thickBot="1">
      <c r="A45" s="93" t="s">
        <v>1</v>
      </c>
      <c r="B45" s="94"/>
      <c r="C45" s="94"/>
      <c r="D45" s="94"/>
      <c r="E45" s="94"/>
      <c r="F45" s="95"/>
      <c r="G45" s="96"/>
      <c r="H45" s="60"/>
      <c r="I45" s="60"/>
      <c r="J45" s="97"/>
      <c r="K45" s="98">
        <f>AVERAGE(K15:K44)</f>
        <v>4.9911249999999997E-2</v>
      </c>
    </row>
    <row r="46" spans="1:11" ht="16.2" thickBot="1">
      <c r="A46" s="118" t="s">
        <v>26</v>
      </c>
      <c r="B46" s="119"/>
      <c r="C46" s="119"/>
      <c r="D46" s="119"/>
      <c r="E46" s="119"/>
      <c r="F46" s="120"/>
      <c r="G46" s="121"/>
      <c r="H46" s="122"/>
      <c r="I46" s="122"/>
      <c r="J46" s="123"/>
      <c r="K46" s="98">
        <f>MEDIAN(K20:K44)</f>
        <v>5.1284999999999997E-2</v>
      </c>
    </row>
  </sheetData>
  <phoneticPr fontId="88" type="noConversion"/>
  <pageMargins left="0.59" right="0.56000000000000005" top="0.31" bottom="0.19999999999999998" header="0.26999999999999996" footer="0.21999999999999997"/>
  <pageSetup scale="4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topLeftCell="A31" workbookViewId="0">
      <selection activeCell="N21" sqref="N21"/>
    </sheetView>
  </sheetViews>
  <sheetFormatPr defaultRowHeight="13.2"/>
  <sheetData>
    <row r="1" spans="1:13" ht="15.6">
      <c r="M1" s="22" t="s">
        <v>608</v>
      </c>
    </row>
    <row r="2" spans="1:13" ht="15.6">
      <c r="M2" s="1" t="s">
        <v>457</v>
      </c>
    </row>
    <row r="3" spans="1:13" ht="15.6">
      <c r="M3" s="1" t="s">
        <v>172</v>
      </c>
    </row>
    <row r="4" spans="1:13" ht="15.6">
      <c r="M4" s="111" t="s">
        <v>525</v>
      </c>
    </row>
    <row r="5" spans="1:13" ht="15.6">
      <c r="A5" s="5" t="s">
        <v>456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58" t="s">
        <v>511</v>
      </c>
    </row>
  </sheetData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E8" sqref="E8"/>
    </sheetView>
  </sheetViews>
  <sheetFormatPr defaultRowHeight="13.2"/>
  <cols>
    <col min="1" max="1" width="24" customWidth="1"/>
    <col min="2" max="2" width="14.77734375" customWidth="1"/>
    <col min="3" max="3" width="14" customWidth="1"/>
    <col min="4" max="4" width="12.5546875" customWidth="1"/>
  </cols>
  <sheetData>
    <row r="1" spans="1:5" ht="15.6">
      <c r="E1" s="22" t="s">
        <v>608</v>
      </c>
    </row>
    <row r="2" spans="1:5" ht="15.6">
      <c r="E2" s="1" t="s">
        <v>466</v>
      </c>
    </row>
    <row r="3" spans="1:5" ht="15.6">
      <c r="E3" s="22" t="s">
        <v>612</v>
      </c>
    </row>
    <row r="4" spans="1:5" ht="15.6">
      <c r="E4" s="111" t="s">
        <v>486</v>
      </c>
    </row>
    <row r="8" spans="1:5" ht="13.8" thickBot="1"/>
    <row r="9" spans="1:5" ht="15.6">
      <c r="A9" s="255"/>
      <c r="B9" s="307" t="s">
        <v>478</v>
      </c>
      <c r="C9" s="308" t="s">
        <v>479</v>
      </c>
      <c r="D9" s="309" t="s">
        <v>480</v>
      </c>
    </row>
    <row r="10" spans="1:5" ht="15.6">
      <c r="A10" s="310" t="s">
        <v>481</v>
      </c>
      <c r="B10" s="311" t="s">
        <v>502</v>
      </c>
      <c r="C10" s="312" t="s">
        <v>11</v>
      </c>
      <c r="D10" s="313" t="s">
        <v>482</v>
      </c>
    </row>
    <row r="11" spans="1:5" ht="15.6">
      <c r="A11" s="314" t="s">
        <v>483</v>
      </c>
      <c r="B11" s="586">
        <v>0.496</v>
      </c>
      <c r="C11" s="590">
        <v>4.7449999999999999E-2</v>
      </c>
      <c r="D11" s="588">
        <f>B11*C11</f>
        <v>2.3535199999999999E-2</v>
      </c>
    </row>
    <row r="12" spans="1:5" ht="16.2" thickBot="1">
      <c r="A12" s="315" t="s">
        <v>484</v>
      </c>
      <c r="B12" s="587">
        <v>0.504</v>
      </c>
      <c r="C12" s="591">
        <v>0.10299999999999999</v>
      </c>
      <c r="D12" s="589">
        <f>B12*C12</f>
        <v>5.1912E-2</v>
      </c>
    </row>
    <row r="13" spans="1:5" ht="16.2" thickBot="1">
      <c r="A13" s="29" t="s">
        <v>485</v>
      </c>
      <c r="B13" s="338">
        <f>SUM(B11:B12)</f>
        <v>1</v>
      </c>
      <c r="C13" s="316"/>
      <c r="D13" s="317">
        <f>SUM(D11:D12)</f>
        <v>7.5447199999999992E-2</v>
      </c>
    </row>
  </sheetData>
  <pageMargins left="1.7" right="0.7" top="0.75" bottom="0.75" header="0.3" footer="0.3"/>
  <pageSetup orientation="portrait" r:id="rId1"/>
  <ignoredErrors>
    <ignoredError sqref="B13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"/>
  <sheetViews>
    <sheetView topLeftCell="A4" workbookViewId="0">
      <selection activeCell="H14" sqref="H14"/>
    </sheetView>
  </sheetViews>
  <sheetFormatPr defaultRowHeight="13.2"/>
  <cols>
    <col min="1" max="1" width="30.33203125" customWidth="1"/>
    <col min="2" max="2" width="19.33203125" customWidth="1"/>
    <col min="3" max="3" width="16.6640625" customWidth="1"/>
    <col min="4" max="4" width="20" customWidth="1"/>
    <col min="5" max="5" width="12.5546875" customWidth="1"/>
  </cols>
  <sheetData>
    <row r="1" spans="1:4" ht="15.6">
      <c r="A1" s="645"/>
      <c r="B1" s="645"/>
      <c r="C1" s="646"/>
      <c r="D1" s="22" t="s">
        <v>608</v>
      </c>
    </row>
    <row r="2" spans="1:4" ht="15.6">
      <c r="A2" s="645"/>
      <c r="B2" s="645"/>
      <c r="C2" s="646"/>
      <c r="D2" s="1" t="s">
        <v>466</v>
      </c>
    </row>
    <row r="3" spans="1:4" ht="15.6">
      <c r="A3" s="645"/>
      <c r="B3" s="645"/>
      <c r="C3" s="646"/>
      <c r="D3" s="22" t="s">
        <v>613</v>
      </c>
    </row>
    <row r="4" spans="1:4" ht="15.6">
      <c r="A4" s="645"/>
      <c r="B4" s="645"/>
      <c r="C4" s="646"/>
      <c r="D4" s="111" t="s">
        <v>489</v>
      </c>
    </row>
    <row r="5" spans="1:4" ht="15.6">
      <c r="A5" s="645"/>
      <c r="B5" s="645"/>
      <c r="C5" s="645"/>
      <c r="D5" s="645"/>
    </row>
    <row r="6" spans="1:4" ht="15.6">
      <c r="A6" s="730" t="s">
        <v>614</v>
      </c>
      <c r="B6" s="730"/>
      <c r="C6" s="730"/>
      <c r="D6" s="730"/>
    </row>
    <row r="7" spans="1:4" ht="16.2" thickBot="1">
      <c r="A7" s="645"/>
      <c r="B7" s="645"/>
      <c r="C7" s="645"/>
      <c r="D7" s="645"/>
    </row>
    <row r="8" spans="1:4" ht="16.2">
      <c r="A8" s="731" t="s">
        <v>578</v>
      </c>
      <c r="B8" s="732"/>
      <c r="C8" s="732"/>
      <c r="D8" s="733"/>
    </row>
    <row r="9" spans="1:4" ht="15.6">
      <c r="A9" s="644"/>
      <c r="B9" s="647" t="s">
        <v>579</v>
      </c>
      <c r="C9" s="647" t="s">
        <v>26</v>
      </c>
      <c r="D9" s="648" t="s">
        <v>580</v>
      </c>
    </row>
    <row r="10" spans="1:4" ht="15.6">
      <c r="A10" s="644" t="s">
        <v>581</v>
      </c>
      <c r="B10" s="649">
        <v>9.1331308517714038E-2</v>
      </c>
      <c r="C10" s="649">
        <v>9.616254545333347E-2</v>
      </c>
      <c r="D10" s="650">
        <v>9.968009369125036E-2</v>
      </c>
    </row>
    <row r="11" spans="1:4" ht="15.6">
      <c r="A11" s="644" t="s">
        <v>582</v>
      </c>
      <c r="B11" s="649">
        <v>9.0757452844690722E-2</v>
      </c>
      <c r="C11" s="649">
        <v>9.432121412178944E-2</v>
      </c>
      <c r="D11" s="650">
        <v>9.7016174667546917E-2</v>
      </c>
    </row>
    <row r="12" spans="1:4" ht="15.6">
      <c r="A12" s="644" t="s">
        <v>583</v>
      </c>
      <c r="B12" s="649">
        <v>8.8422644895559593E-2</v>
      </c>
      <c r="C12" s="649">
        <v>9.4161898597473065E-2</v>
      </c>
      <c r="D12" s="650">
        <v>9.6856654136926124E-2</v>
      </c>
    </row>
    <row r="13" spans="1:4" ht="18.899999999999999" customHeight="1">
      <c r="A13" s="644" t="s">
        <v>584</v>
      </c>
      <c r="B13" s="649">
        <v>9.0170468752654775E-2</v>
      </c>
      <c r="C13" s="649">
        <v>9.4881886057532006E-2</v>
      </c>
      <c r="D13" s="650">
        <v>9.7850974165241134E-2</v>
      </c>
    </row>
    <row r="14" spans="1:4" ht="16.2">
      <c r="A14" s="734" t="s">
        <v>514</v>
      </c>
      <c r="B14" s="735"/>
      <c r="C14" s="735"/>
      <c r="D14" s="736"/>
    </row>
    <row r="15" spans="1:4" ht="46.8">
      <c r="A15" s="644"/>
      <c r="B15" s="647" t="s">
        <v>586</v>
      </c>
      <c r="C15" s="647" t="s">
        <v>587</v>
      </c>
      <c r="D15" s="648" t="s">
        <v>588</v>
      </c>
    </row>
    <row r="16" spans="1:4" ht="15.6">
      <c r="A16" s="644" t="s">
        <v>589</v>
      </c>
      <c r="B16" s="649">
        <v>8.9430532049128555E-2</v>
      </c>
      <c r="C16" s="649">
        <v>9.0490341572938088E-2</v>
      </c>
      <c r="D16" s="650">
        <v>9.6433198715795213E-2</v>
      </c>
    </row>
    <row r="17" spans="1:4" ht="15.6">
      <c r="A17" s="644" t="s">
        <v>590</v>
      </c>
      <c r="B17" s="649">
        <v>0.11009112059997027</v>
      </c>
      <c r="C17" s="649">
        <v>0.11066517527511123</v>
      </c>
      <c r="D17" s="650">
        <v>0.11388417345347186</v>
      </c>
    </row>
    <row r="18" spans="1:4" ht="16.2">
      <c r="A18" s="734" t="s">
        <v>585</v>
      </c>
      <c r="B18" s="735"/>
      <c r="C18" s="735"/>
      <c r="D18" s="736"/>
    </row>
    <row r="19" spans="1:4" ht="15.6">
      <c r="A19" s="644" t="s">
        <v>589</v>
      </c>
      <c r="B19" s="649">
        <v>0.10069973943517406</v>
      </c>
      <c r="C19" s="649">
        <v>0.1014945965780312</v>
      </c>
      <c r="D19" s="650">
        <v>0.10595173943517404</v>
      </c>
    </row>
    <row r="20" spans="1:4" ht="15.6">
      <c r="A20" s="644" t="s">
        <v>590</v>
      </c>
      <c r="B20" s="649">
        <v>0.11619518084830534</v>
      </c>
      <c r="C20" s="649">
        <v>0.11662572185466107</v>
      </c>
      <c r="D20" s="650">
        <v>0.11903997048843153</v>
      </c>
    </row>
    <row r="21" spans="1:4" ht="16.2">
      <c r="A21" s="737" t="s">
        <v>591</v>
      </c>
      <c r="B21" s="738"/>
      <c r="C21" s="738"/>
      <c r="D21" s="739"/>
    </row>
    <row r="22" spans="1:4" ht="46.8">
      <c r="A22" s="651"/>
      <c r="B22" s="647" t="s">
        <v>586</v>
      </c>
      <c r="C22" s="647" t="s">
        <v>587</v>
      </c>
      <c r="D22" s="652" t="s">
        <v>588</v>
      </c>
    </row>
    <row r="23" spans="1:4" ht="15.6">
      <c r="A23" s="651" t="s">
        <v>592</v>
      </c>
      <c r="B23" s="653">
        <v>9.0584877955878426E-2</v>
      </c>
      <c r="C23" s="653">
        <v>9.1801692333957782E-2</v>
      </c>
      <c r="D23" s="654">
        <v>9.8624950528795219E-2</v>
      </c>
    </row>
    <row r="24" spans="1:4" ht="15.6">
      <c r="A24" s="655" t="s">
        <v>593</v>
      </c>
      <c r="B24" s="740">
        <v>9.3670506939543818E-2</v>
      </c>
      <c r="C24" s="741"/>
      <c r="D24" s="742"/>
    </row>
    <row r="25" spans="1:4" ht="16.2">
      <c r="A25" s="723" t="s">
        <v>594</v>
      </c>
      <c r="B25" s="724"/>
      <c r="C25" s="724"/>
      <c r="D25" s="725"/>
    </row>
    <row r="26" spans="1:4" ht="15.6">
      <c r="A26" s="644"/>
      <c r="B26" s="726" t="s">
        <v>1</v>
      </c>
      <c r="C26" s="727"/>
      <c r="D26" s="648" t="s">
        <v>26</v>
      </c>
    </row>
    <row r="27" spans="1:4" ht="16.2" thickBot="1">
      <c r="A27" s="656" t="s">
        <v>610</v>
      </c>
      <c r="B27" s="728">
        <v>9.9387071276516484E-2</v>
      </c>
      <c r="C27" s="729"/>
      <c r="D27" s="657">
        <v>9.7407041667467664E-2</v>
      </c>
    </row>
  </sheetData>
  <mergeCells count="9">
    <mergeCell ref="A25:D25"/>
    <mergeCell ref="B26:C26"/>
    <mergeCell ref="B27:C27"/>
    <mergeCell ref="A6:D6"/>
    <mergeCell ref="A8:D8"/>
    <mergeCell ref="A14:D14"/>
    <mergeCell ref="A18:D18"/>
    <mergeCell ref="A21:D21"/>
    <mergeCell ref="B24:D24"/>
  </mergeCells>
  <pageMargins left="1.45" right="0.7" top="0.75" bottom="0.75" header="0.3" footer="0.3"/>
  <pageSetup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5"/>
  <sheetViews>
    <sheetView showGridLines="0" zoomScaleNormal="100" zoomScaleSheetLayoutView="100" workbookViewId="0">
      <selection activeCell="B19" sqref="B19"/>
    </sheetView>
  </sheetViews>
  <sheetFormatPr defaultColWidth="9.5546875" defaultRowHeight="15.6"/>
  <cols>
    <col min="1" max="1" width="9.5546875" style="596"/>
    <col min="2" max="2" width="41.44140625" style="598" customWidth="1"/>
    <col min="3" max="3" width="15.44140625" style="596" customWidth="1"/>
    <col min="4" max="4" width="12.21875" style="596" customWidth="1"/>
    <col min="5" max="5" width="11.109375" style="596" customWidth="1"/>
    <col min="6" max="6" width="9.44140625" style="597" customWidth="1"/>
    <col min="7" max="16384" width="9.5546875" style="596"/>
  </cols>
  <sheetData>
    <row r="1" spans="2:5" ht="16.2">
      <c r="B1" s="594"/>
      <c r="C1" s="594"/>
      <c r="D1" s="594"/>
      <c r="E1" s="22" t="s">
        <v>608</v>
      </c>
    </row>
    <row r="2" spans="2:5" ht="16.2">
      <c r="B2" s="594"/>
      <c r="C2" s="594"/>
      <c r="D2" s="594"/>
      <c r="E2" s="1" t="s">
        <v>466</v>
      </c>
    </row>
    <row r="3" spans="2:5" ht="16.2">
      <c r="B3" s="594"/>
      <c r="C3" s="594"/>
      <c r="D3" s="594"/>
      <c r="E3" s="22" t="s">
        <v>613</v>
      </c>
    </row>
    <row r="4" spans="2:5" ht="16.2">
      <c r="B4" s="594"/>
      <c r="C4" s="594"/>
      <c r="D4" s="594"/>
      <c r="E4" s="111" t="s">
        <v>488</v>
      </c>
    </row>
    <row r="5" spans="2:5" ht="16.95" customHeight="1" thickBot="1">
      <c r="B5" s="596"/>
      <c r="D5" s="595"/>
    </row>
    <row r="6" spans="2:5" ht="16.95" customHeight="1">
      <c r="B6" s="616" t="s">
        <v>47</v>
      </c>
      <c r="C6" s="640" t="s">
        <v>513</v>
      </c>
      <c r="D6" s="641" t="s">
        <v>184</v>
      </c>
      <c r="E6" s="642" t="s">
        <v>208</v>
      </c>
    </row>
    <row r="7" spans="2:5" ht="16.95" customHeight="1">
      <c r="B7" s="715" t="s">
        <v>596</v>
      </c>
      <c r="C7" s="716">
        <v>7.0000000000000007E-2</v>
      </c>
      <c r="D7" s="716">
        <v>7.4999999999999997E-2</v>
      </c>
      <c r="E7" s="717">
        <v>7.1999999999999995E-2</v>
      </c>
    </row>
    <row r="8" spans="2:5" ht="16.2" customHeight="1">
      <c r="B8" s="715" t="s">
        <v>597</v>
      </c>
      <c r="C8" s="716">
        <v>2.5000000000000001E-2</v>
      </c>
      <c r="D8" s="716">
        <v>0.06</v>
      </c>
      <c r="E8" s="717">
        <v>0.06</v>
      </c>
    </row>
    <row r="9" spans="2:5" ht="16.2">
      <c r="B9" s="715" t="s">
        <v>598</v>
      </c>
      <c r="C9" s="716">
        <v>0.22500000000000001</v>
      </c>
      <c r="D9" s="716">
        <v>3.7499999999999999E-2</v>
      </c>
      <c r="E9" s="717" t="s">
        <v>595</v>
      </c>
    </row>
    <row r="10" spans="2:5" ht="17.100000000000001" customHeight="1">
      <c r="B10" s="715" t="s">
        <v>599</v>
      </c>
      <c r="C10" s="716">
        <v>7.0000000000000007E-2</v>
      </c>
      <c r="D10" s="716">
        <v>0.05</v>
      </c>
      <c r="E10" s="717">
        <v>5.5E-2</v>
      </c>
    </row>
    <row r="11" spans="2:5" ht="16.2">
      <c r="B11" s="715" t="s">
        <v>600</v>
      </c>
      <c r="C11" s="716">
        <v>9.5000000000000001E-2</v>
      </c>
      <c r="D11" s="716">
        <v>0.10199999999999999</v>
      </c>
      <c r="E11" s="717">
        <v>0.10199999999999999</v>
      </c>
    </row>
    <row r="12" spans="2:5" ht="16.2">
      <c r="B12" s="715" t="s">
        <v>601</v>
      </c>
      <c r="C12" s="716">
        <v>0.08</v>
      </c>
      <c r="D12" s="716">
        <v>8.2000000000000003E-2</v>
      </c>
      <c r="E12" s="717">
        <v>0.06</v>
      </c>
    </row>
    <row r="13" spans="2:5" ht="16.2">
      <c r="B13" s="715" t="s">
        <v>602</v>
      </c>
      <c r="C13" s="718">
        <v>5.5E-2</v>
      </c>
      <c r="D13" s="718">
        <v>4.65E-2</v>
      </c>
      <c r="E13" s="719">
        <v>4.8000000000000001E-2</v>
      </c>
    </row>
    <row r="14" spans="2:5" ht="16.8" thickBot="1">
      <c r="B14" s="720" t="s">
        <v>2</v>
      </c>
      <c r="C14" s="721">
        <f>AVERAGE(C7:C13)</f>
        <v>8.8571428571428565E-2</v>
      </c>
      <c r="D14" s="721">
        <f t="shared" ref="D14:E14" si="0">AVERAGE(D7:D13)</f>
        <v>6.471428571428571E-2</v>
      </c>
      <c r="E14" s="722">
        <f t="shared" si="0"/>
        <v>6.6166666666666665E-2</v>
      </c>
    </row>
    <row r="15" spans="2:5">
      <c r="B15" s="63" t="s">
        <v>603</v>
      </c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"/>
  <sheetViews>
    <sheetView workbookViewId="0">
      <selection activeCell="C22" sqref="C22"/>
    </sheetView>
  </sheetViews>
  <sheetFormatPr defaultColWidth="8.77734375" defaultRowHeight="15.6"/>
  <cols>
    <col min="1" max="1" width="8.77734375" style="130"/>
    <col min="2" max="2" width="35" style="149" customWidth="1"/>
    <col min="3" max="3" width="19" style="149" customWidth="1"/>
    <col min="4" max="7" width="8.77734375" style="149"/>
    <col min="8" max="8" width="10.21875" style="149" customWidth="1"/>
    <col min="9" max="11" width="8.77734375" style="149"/>
    <col min="12" max="16384" width="8.77734375" style="130"/>
  </cols>
  <sheetData>
    <row r="1" spans="2:11">
      <c r="H1" s="22" t="s">
        <v>608</v>
      </c>
    </row>
    <row r="2" spans="2:11">
      <c r="H2" s="1" t="s">
        <v>466</v>
      </c>
    </row>
    <row r="3" spans="2:11" ht="16.2">
      <c r="H3" s="124" t="s">
        <v>564</v>
      </c>
    </row>
    <row r="4" spans="2:11">
      <c r="B4" s="130"/>
      <c r="H4" s="111" t="s">
        <v>487</v>
      </c>
      <c r="I4" s="130"/>
      <c r="J4" s="130"/>
      <c r="K4" s="130"/>
    </row>
    <row r="6" spans="2:11" ht="16.2">
      <c r="B6" s="128" t="s">
        <v>565</v>
      </c>
      <c r="C6" s="128"/>
      <c r="D6" s="128"/>
      <c r="E6" s="128"/>
      <c r="F6" s="128"/>
      <c r="G6" s="128"/>
      <c r="H6" s="130"/>
    </row>
    <row r="7" spans="2:11">
      <c r="B7" s="128"/>
      <c r="C7" s="128"/>
      <c r="D7" s="128"/>
      <c r="E7" s="128"/>
      <c r="F7" s="128"/>
      <c r="G7" s="128"/>
      <c r="H7" s="130"/>
    </row>
    <row r="8" spans="2:11">
      <c r="B8" s="599"/>
      <c r="C8" s="600"/>
      <c r="D8" s="600"/>
      <c r="E8" s="600"/>
      <c r="F8" s="127"/>
      <c r="G8" s="127"/>
      <c r="H8" s="130"/>
    </row>
    <row r="9" spans="2:11">
      <c r="B9" s="599"/>
      <c r="C9" s="600"/>
      <c r="D9" s="600"/>
      <c r="E9" s="600"/>
      <c r="F9" s="127"/>
      <c r="G9" s="127"/>
      <c r="H9" s="130"/>
    </row>
    <row r="10" spans="2:11">
      <c r="B10" s="599"/>
      <c r="C10" s="600"/>
      <c r="D10" s="600"/>
      <c r="E10" s="600"/>
      <c r="F10" s="127"/>
      <c r="G10" s="127"/>
      <c r="H10" s="130"/>
    </row>
    <row r="11" spans="2:11">
      <c r="B11" s="599"/>
      <c r="C11" s="600"/>
      <c r="D11" s="600"/>
      <c r="E11" s="600"/>
      <c r="F11" s="127"/>
      <c r="G11" s="127"/>
      <c r="H11" s="130"/>
    </row>
    <row r="12" spans="2:11">
      <c r="B12" s="599"/>
      <c r="C12" s="600"/>
      <c r="D12" s="600"/>
      <c r="E12" s="600"/>
      <c r="F12" s="127"/>
      <c r="G12" s="127"/>
      <c r="H12" s="130"/>
    </row>
    <row r="13" spans="2:11" ht="16.2" thickBot="1">
      <c r="B13" s="601"/>
      <c r="C13" s="601"/>
      <c r="D13" s="601"/>
      <c r="E13" s="601"/>
      <c r="F13" s="601"/>
      <c r="G13" s="601"/>
      <c r="H13" s="602"/>
    </row>
    <row r="14" spans="2:11" s="149" customFormat="1" ht="16.2" thickBot="1">
      <c r="B14" s="603" t="s">
        <v>566</v>
      </c>
      <c r="C14" s="604">
        <v>2016</v>
      </c>
      <c r="D14" s="604">
        <f>C14+1</f>
        <v>2017</v>
      </c>
      <c r="E14" s="604">
        <f t="shared" ref="E14:G14" si="0">D14+1</f>
        <v>2018</v>
      </c>
      <c r="F14" s="604">
        <f t="shared" si="0"/>
        <v>2019</v>
      </c>
      <c r="G14" s="604">
        <f t="shared" si="0"/>
        <v>2020</v>
      </c>
      <c r="H14" s="605" t="s">
        <v>604</v>
      </c>
    </row>
    <row r="15" spans="2:11" s="149" customFormat="1">
      <c r="B15" s="606" t="s">
        <v>567</v>
      </c>
      <c r="C15" s="607">
        <v>2.12</v>
      </c>
      <c r="D15" s="607">
        <v>-1.94</v>
      </c>
      <c r="E15" s="607">
        <v>2.33</v>
      </c>
      <c r="F15" s="607">
        <v>2.1</v>
      </c>
      <c r="G15" s="607">
        <v>2.4</v>
      </c>
      <c r="H15" s="608">
        <v>3.5</v>
      </c>
    </row>
    <row r="16" spans="2:11" s="149" customFormat="1">
      <c r="B16" s="630" t="s">
        <v>568</v>
      </c>
      <c r="C16" s="631" t="s">
        <v>569</v>
      </c>
      <c r="D16" s="632"/>
      <c r="E16" s="632"/>
      <c r="F16" s="632"/>
      <c r="G16" s="632"/>
      <c r="H16" s="633" t="s">
        <v>604</v>
      </c>
    </row>
    <row r="17" spans="2:8" s="149" customFormat="1">
      <c r="B17" s="630" t="s">
        <v>570</v>
      </c>
      <c r="C17" s="634">
        <f>AVERAGE(C15:E15)</f>
        <v>0.83666666666666678</v>
      </c>
      <c r="D17" s="634"/>
      <c r="E17" s="634"/>
      <c r="F17" s="634"/>
      <c r="G17" s="634"/>
      <c r="H17" s="635">
        <v>3.5</v>
      </c>
    </row>
    <row r="18" spans="2:8" s="149" customFormat="1" ht="16.2" thickBot="1">
      <c r="B18" s="636" t="s">
        <v>571</v>
      </c>
      <c r="C18" s="637"/>
      <c r="D18" s="637"/>
      <c r="E18" s="638">
        <f>((H17/C17)^(1/7))-1</f>
        <v>0.22684003485514292</v>
      </c>
      <c r="F18" s="637"/>
      <c r="G18" s="637"/>
      <c r="H18" s="639"/>
    </row>
  </sheetData>
  <pageMargins left="1.2" right="0.7" top="0.75" bottom="0.75" header="0.3" footer="0.3"/>
  <pageSetup scale="86" orientation="portrait" r:id="rId1"/>
  <ignoredErrors>
    <ignoredError sqref="C1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21"/>
  <sheetViews>
    <sheetView topLeftCell="D1" zoomScaleNormal="100" workbookViewId="0">
      <selection activeCell="I2" sqref="I2"/>
    </sheetView>
  </sheetViews>
  <sheetFormatPr defaultRowHeight="13.2"/>
  <cols>
    <col min="4" max="4" width="50.109375" customWidth="1"/>
    <col min="5" max="6" width="11.44140625" customWidth="1"/>
    <col min="7" max="7" width="12" customWidth="1"/>
    <col min="8" max="8" width="16" customWidth="1"/>
    <col min="9" max="9" width="14.6640625" customWidth="1"/>
  </cols>
  <sheetData>
    <row r="1" spans="1:10" ht="15.6">
      <c r="I1" s="124" t="s">
        <v>608</v>
      </c>
    </row>
    <row r="2" spans="1:10" ht="18.75" customHeight="1">
      <c r="D2" s="4"/>
      <c r="E2" s="4"/>
      <c r="F2" s="4"/>
      <c r="G2" s="4"/>
      <c r="H2" s="4"/>
      <c r="I2" s="1" t="s">
        <v>454</v>
      </c>
    </row>
    <row r="3" spans="1:10" ht="18.75" customHeight="1">
      <c r="D3" s="4"/>
      <c r="E3" s="4"/>
      <c r="F3" s="4"/>
      <c r="G3" s="4"/>
      <c r="H3" s="4"/>
      <c r="I3" s="174" t="s">
        <v>442</v>
      </c>
    </row>
    <row r="4" spans="1:10" ht="18.75" customHeight="1">
      <c r="A4" s="173"/>
      <c r="B4" s="173"/>
      <c r="C4" s="173"/>
      <c r="D4" s="172"/>
      <c r="E4" s="172"/>
      <c r="F4" s="172"/>
      <c r="G4" s="172"/>
      <c r="H4" s="172"/>
      <c r="I4" s="280" t="s">
        <v>194</v>
      </c>
      <c r="J4" s="173"/>
    </row>
    <row r="5" spans="1:10" ht="18.75" customHeight="1">
      <c r="A5" s="173"/>
      <c r="B5" s="173"/>
      <c r="C5" s="173"/>
      <c r="D5" s="281" t="s">
        <v>454</v>
      </c>
      <c r="E5" s="175"/>
      <c r="F5" s="175"/>
      <c r="G5" s="175"/>
      <c r="H5" s="175"/>
      <c r="I5" s="175"/>
      <c r="J5" s="173"/>
    </row>
    <row r="6" spans="1:10" ht="18.75" customHeight="1">
      <c r="A6" s="173"/>
      <c r="B6" s="173"/>
      <c r="C6" s="173"/>
      <c r="D6" s="5" t="s">
        <v>611</v>
      </c>
      <c r="E6" s="282"/>
      <c r="F6" s="282"/>
      <c r="G6" s="282"/>
      <c r="H6" s="282"/>
      <c r="I6" s="282"/>
      <c r="J6" s="173"/>
    </row>
    <row r="7" spans="1:10" ht="18.75" customHeight="1">
      <c r="A7" s="173"/>
      <c r="B7" s="173"/>
      <c r="C7" s="173"/>
      <c r="D7" s="283" t="s">
        <v>395</v>
      </c>
      <c r="E7" s="282"/>
      <c r="F7" s="282"/>
      <c r="G7" s="282"/>
      <c r="H7" s="282"/>
      <c r="I7" s="282"/>
      <c r="J7" s="173"/>
    </row>
    <row r="8" spans="1:10" ht="16.2" thickBot="1">
      <c r="A8" s="173"/>
      <c r="B8" s="173"/>
      <c r="C8" s="173"/>
      <c r="D8" s="187"/>
      <c r="E8" s="282"/>
      <c r="F8" s="282"/>
      <c r="G8" s="282"/>
      <c r="H8" s="282"/>
      <c r="I8" s="282"/>
      <c r="J8" s="173"/>
    </row>
    <row r="9" spans="1:10" ht="18" customHeight="1" thickBot="1">
      <c r="A9" s="173">
        <v>1</v>
      </c>
      <c r="B9" s="173"/>
      <c r="C9" s="173"/>
      <c r="D9" s="187" t="s">
        <v>532</v>
      </c>
      <c r="E9" s="284"/>
      <c r="F9" s="188"/>
      <c r="G9" s="188"/>
      <c r="H9" s="188"/>
      <c r="I9" s="188"/>
      <c r="J9" s="285"/>
    </row>
    <row r="10" spans="1:10" ht="31.8" thickBot="1">
      <c r="A10" s="173"/>
      <c r="B10" s="173"/>
      <c r="C10" s="173"/>
      <c r="D10" s="384" t="s">
        <v>47</v>
      </c>
      <c r="E10" s="273" t="s">
        <v>14</v>
      </c>
      <c r="F10" s="273" t="s">
        <v>396</v>
      </c>
      <c r="G10" s="274" t="s">
        <v>397</v>
      </c>
      <c r="H10" s="274" t="s">
        <v>398</v>
      </c>
      <c r="I10" s="275" t="s">
        <v>399</v>
      </c>
      <c r="J10" s="173"/>
    </row>
    <row r="11" spans="1:10" ht="15.6">
      <c r="A11" s="173"/>
      <c r="B11" s="173"/>
      <c r="C11" s="173"/>
      <c r="D11" s="494" t="s">
        <v>536</v>
      </c>
      <c r="E11" s="495">
        <v>0.8</v>
      </c>
      <c r="F11" s="385" t="s">
        <v>392</v>
      </c>
      <c r="G11" s="385">
        <v>1</v>
      </c>
      <c r="H11" s="385">
        <v>100</v>
      </c>
      <c r="I11" s="386">
        <v>95</v>
      </c>
      <c r="J11" s="173"/>
    </row>
    <row r="12" spans="1:10" ht="15.6">
      <c r="A12" s="173"/>
      <c r="B12" s="173"/>
      <c r="C12" s="173"/>
      <c r="D12" s="496" t="s">
        <v>539</v>
      </c>
      <c r="E12" s="497">
        <v>0.75</v>
      </c>
      <c r="F12" s="498" t="s">
        <v>178</v>
      </c>
      <c r="G12" s="498">
        <v>2</v>
      </c>
      <c r="H12" s="498">
        <v>95</v>
      </c>
      <c r="I12" s="499">
        <v>85</v>
      </c>
      <c r="J12" s="173"/>
    </row>
    <row r="13" spans="1:10" ht="15.6">
      <c r="A13" s="173"/>
      <c r="B13" s="173"/>
      <c r="C13" s="173"/>
      <c r="D13" s="430" t="s">
        <v>541</v>
      </c>
      <c r="E13" s="500">
        <v>0.9</v>
      </c>
      <c r="F13" s="491" t="s">
        <v>392</v>
      </c>
      <c r="G13" s="491">
        <v>2</v>
      </c>
      <c r="H13" s="491">
        <v>45</v>
      </c>
      <c r="I13" s="492">
        <v>85</v>
      </c>
      <c r="J13" s="173"/>
    </row>
    <row r="14" spans="1:10" ht="15.6">
      <c r="A14" s="173"/>
      <c r="B14" s="173"/>
      <c r="C14" s="173"/>
      <c r="D14" s="501" t="s">
        <v>542</v>
      </c>
      <c r="E14" s="500">
        <v>0.85</v>
      </c>
      <c r="F14" s="491" t="s">
        <v>401</v>
      </c>
      <c r="G14" s="491">
        <v>3</v>
      </c>
      <c r="H14" s="491">
        <v>40</v>
      </c>
      <c r="I14" s="492">
        <v>95</v>
      </c>
      <c r="J14" s="173"/>
    </row>
    <row r="15" spans="1:10" ht="15.6">
      <c r="D15" s="502" t="s">
        <v>556</v>
      </c>
      <c r="E15" s="500">
        <v>0.8</v>
      </c>
      <c r="F15" s="491" t="s">
        <v>178</v>
      </c>
      <c r="G15" s="491">
        <v>1</v>
      </c>
      <c r="H15" s="491">
        <v>5</v>
      </c>
      <c r="I15" s="492">
        <v>90</v>
      </c>
    </row>
    <row r="16" spans="1:10" ht="15.6">
      <c r="D16" s="502" t="s">
        <v>557</v>
      </c>
      <c r="E16" s="500">
        <v>0.8</v>
      </c>
      <c r="F16" s="491" t="s">
        <v>178</v>
      </c>
      <c r="G16" s="491">
        <v>2</v>
      </c>
      <c r="H16" s="491">
        <v>95</v>
      </c>
      <c r="I16" s="492">
        <v>95</v>
      </c>
    </row>
    <row r="17" spans="4:9" ht="15.6">
      <c r="D17" s="430" t="s">
        <v>549</v>
      </c>
      <c r="E17" s="500">
        <v>1</v>
      </c>
      <c r="F17" s="491" t="s">
        <v>178</v>
      </c>
      <c r="G17" s="491">
        <v>3</v>
      </c>
      <c r="H17" s="491">
        <v>65</v>
      </c>
      <c r="I17" s="492">
        <v>70</v>
      </c>
    </row>
    <row r="18" spans="4:9" ht="15.6">
      <c r="D18" s="493" t="s">
        <v>550</v>
      </c>
      <c r="E18" s="500">
        <v>0.9</v>
      </c>
      <c r="F18" s="491" t="s">
        <v>178</v>
      </c>
      <c r="G18" s="491">
        <v>3</v>
      </c>
      <c r="H18" s="491">
        <v>95</v>
      </c>
      <c r="I18" s="492">
        <v>85</v>
      </c>
    </row>
    <row r="19" spans="4:9" ht="16.2" thickBot="1">
      <c r="D19" s="432" t="s">
        <v>552</v>
      </c>
      <c r="E19" s="503">
        <v>0.8</v>
      </c>
      <c r="F19" s="504" t="s">
        <v>400</v>
      </c>
      <c r="G19" s="504">
        <v>2</v>
      </c>
      <c r="H19" s="504">
        <v>65</v>
      </c>
      <c r="I19" s="505">
        <v>95</v>
      </c>
    </row>
    <row r="20" spans="4:9" ht="16.2" thickBot="1">
      <c r="D20" s="506" t="s">
        <v>1</v>
      </c>
      <c r="E20" s="507">
        <f>AVERAGE(E11:E19)</f>
        <v>0.84444444444444455</v>
      </c>
      <c r="F20" s="276" t="s">
        <v>178</v>
      </c>
      <c r="G20" s="508">
        <f>AVERAGE(G11:G19)</f>
        <v>2.1111111111111112</v>
      </c>
      <c r="H20" s="277">
        <f>AVERAGE(H11:H19)</f>
        <v>67.222222222222229</v>
      </c>
      <c r="I20" s="278">
        <f>AVERAGE(I11:I19)</f>
        <v>88.333333333333329</v>
      </c>
    </row>
    <row r="21" spans="4:9" ht="15.6">
      <c r="D21" s="279" t="s">
        <v>504</v>
      </c>
      <c r="E21" s="173"/>
      <c r="F21" s="173"/>
      <c r="G21" s="173"/>
      <c r="H21" s="173"/>
      <c r="I21" s="173"/>
    </row>
  </sheetData>
  <pageMargins left="0.59" right="0.33999999999999997" top="0.25999999999999995" bottom="0.3" header="0.3" footer="0.3"/>
  <pageSetup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topLeftCell="A58" workbookViewId="0">
      <selection activeCell="K18" sqref="K18"/>
    </sheetView>
  </sheetViews>
  <sheetFormatPr defaultRowHeight="15.6"/>
  <cols>
    <col min="2" max="2" width="15.44140625" customWidth="1"/>
    <col min="3" max="3" width="12.21875" customWidth="1"/>
    <col min="4" max="4" width="10.6640625" customWidth="1"/>
    <col min="5" max="5" width="16.44140625" customWidth="1"/>
    <col min="6" max="6" width="18.44140625" customWidth="1"/>
    <col min="8" max="8" width="3.21875" customWidth="1"/>
    <col min="10" max="10" width="8.6640625" style="7"/>
    <col min="11" max="11" width="25.5546875" style="7" customWidth="1"/>
    <col min="12" max="12" width="10.5546875" style="7" customWidth="1"/>
    <col min="13" max="14" width="8.6640625" style="7"/>
  </cols>
  <sheetData>
    <row r="1" spans="1:8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>
      <c r="A3" s="201"/>
      <c r="B3" s="201"/>
      <c r="C3" s="201"/>
      <c r="D3" s="201"/>
      <c r="E3" s="201"/>
      <c r="F3" s="201"/>
      <c r="G3" s="201"/>
      <c r="H3" s="107" t="s">
        <v>407</v>
      </c>
    </row>
    <row r="4" spans="1:8">
      <c r="A4" s="201"/>
      <c r="B4" s="201"/>
      <c r="C4" s="201"/>
      <c r="D4" s="201"/>
      <c r="E4" s="201"/>
      <c r="F4" s="201"/>
      <c r="G4" s="201"/>
      <c r="H4" s="111" t="s">
        <v>204</v>
      </c>
    </row>
    <row r="5" spans="1:8">
      <c r="A5" s="201"/>
      <c r="B5" s="201"/>
      <c r="C5" s="201"/>
      <c r="D5" s="201"/>
      <c r="E5" s="201"/>
      <c r="F5" s="201"/>
      <c r="G5" s="201"/>
      <c r="H5" s="111"/>
    </row>
    <row r="6" spans="1:8">
      <c r="A6" s="201"/>
      <c r="B6" s="202" t="s">
        <v>408</v>
      </c>
      <c r="C6" s="203"/>
      <c r="D6" s="203"/>
      <c r="E6" s="203"/>
      <c r="F6" s="203"/>
      <c r="G6" s="204"/>
      <c r="H6" s="201"/>
    </row>
    <row r="7" spans="1:8" ht="16.2" thickBot="1">
      <c r="A7" s="201"/>
      <c r="B7" s="205" t="s">
        <v>409</v>
      </c>
      <c r="C7" s="203"/>
      <c r="D7" s="203"/>
      <c r="E7" s="203"/>
      <c r="F7" s="203"/>
      <c r="G7" s="204"/>
      <c r="H7" s="201"/>
    </row>
    <row r="8" spans="1:8" ht="16.2" thickBot="1">
      <c r="A8" s="201"/>
      <c r="B8" s="394"/>
      <c r="C8" s="395" t="s">
        <v>410</v>
      </c>
      <c r="D8" s="395" t="s">
        <v>411</v>
      </c>
      <c r="E8" s="395" t="s">
        <v>433</v>
      </c>
      <c r="F8" s="396" t="s">
        <v>434</v>
      </c>
      <c r="G8" s="206"/>
      <c r="H8" s="201"/>
    </row>
    <row r="9" spans="1:8">
      <c r="A9" s="201"/>
      <c r="B9" s="397">
        <v>1960</v>
      </c>
      <c r="C9" s="398">
        <v>542.38199999999995</v>
      </c>
      <c r="D9" s="399">
        <v>58.11</v>
      </c>
      <c r="E9" s="400">
        <v>3.1030739999999999</v>
      </c>
      <c r="F9" s="401">
        <v>1.9815509999999998</v>
      </c>
      <c r="G9" s="206"/>
      <c r="H9" s="201"/>
    </row>
    <row r="10" spans="1:8">
      <c r="A10" s="201">
        <v>1</v>
      </c>
      <c r="B10" s="402">
        <v>1961</v>
      </c>
      <c r="C10" s="403">
        <v>562.21</v>
      </c>
      <c r="D10" s="404">
        <v>71.55</v>
      </c>
      <c r="E10" s="405">
        <v>3.3700049999999999</v>
      </c>
      <c r="F10" s="406">
        <v>2.0391750000000002</v>
      </c>
      <c r="G10" s="206"/>
      <c r="H10" s="201"/>
    </row>
    <row r="11" spans="1:8">
      <c r="A11" s="201">
        <f>A10+1</f>
        <v>2</v>
      </c>
      <c r="B11" s="402">
        <v>1962</v>
      </c>
      <c r="C11" s="403">
        <v>603.92100000000005</v>
      </c>
      <c r="D11" s="404">
        <v>63.1</v>
      </c>
      <c r="E11" s="405">
        <v>3.6661100000000002</v>
      </c>
      <c r="F11" s="406">
        <v>2.1454000000000004</v>
      </c>
      <c r="G11" s="206"/>
      <c r="H11" s="201"/>
    </row>
    <row r="12" spans="1:8">
      <c r="A12" s="201">
        <f t="shared" ref="A12:A57" si="0">A11+1</f>
        <v>3</v>
      </c>
      <c r="B12" s="402">
        <v>1963</v>
      </c>
      <c r="C12" s="403">
        <v>637.45100000000002</v>
      </c>
      <c r="D12" s="404">
        <v>75.02</v>
      </c>
      <c r="E12" s="405">
        <v>4.1336019999999998</v>
      </c>
      <c r="F12" s="406">
        <v>2.3481260000000002</v>
      </c>
      <c r="G12" s="206"/>
      <c r="H12" s="201"/>
    </row>
    <row r="13" spans="1:8">
      <c r="A13" s="201">
        <f t="shared" si="0"/>
        <v>4</v>
      </c>
      <c r="B13" s="402">
        <v>1964</v>
      </c>
      <c r="C13" s="403">
        <v>684.46</v>
      </c>
      <c r="D13" s="404">
        <v>84.75</v>
      </c>
      <c r="E13" s="405">
        <v>4.76295</v>
      </c>
      <c r="F13" s="406">
        <v>2.5848749999999998</v>
      </c>
      <c r="G13" s="206"/>
      <c r="H13" s="201"/>
    </row>
    <row r="14" spans="1:8">
      <c r="A14" s="201">
        <f t="shared" si="0"/>
        <v>5</v>
      </c>
      <c r="B14" s="402">
        <v>1965</v>
      </c>
      <c r="C14" s="403">
        <v>742.28899999999999</v>
      </c>
      <c r="D14" s="404">
        <v>92.43</v>
      </c>
      <c r="E14" s="405">
        <v>5.2962389999999999</v>
      </c>
      <c r="F14" s="406">
        <v>2.8283580000000001</v>
      </c>
      <c r="G14" s="206"/>
      <c r="H14" s="201"/>
    </row>
    <row r="15" spans="1:8">
      <c r="A15" s="201">
        <f t="shared" si="0"/>
        <v>6</v>
      </c>
      <c r="B15" s="402">
        <v>1966</v>
      </c>
      <c r="C15" s="403">
        <v>813.41399999999999</v>
      </c>
      <c r="D15" s="404">
        <v>80.33</v>
      </c>
      <c r="E15" s="405">
        <v>5.4142419999999998</v>
      </c>
      <c r="F15" s="406">
        <v>2.8838469999999998</v>
      </c>
      <c r="G15" s="206"/>
      <c r="H15" s="201"/>
    </row>
    <row r="16" spans="1:8">
      <c r="A16" s="201">
        <f t="shared" si="0"/>
        <v>7</v>
      </c>
      <c r="B16" s="402">
        <v>1967</v>
      </c>
      <c r="C16" s="403">
        <v>859.95799999999997</v>
      </c>
      <c r="D16" s="404">
        <v>96.47</v>
      </c>
      <c r="E16" s="405">
        <v>5.4602019999999998</v>
      </c>
      <c r="F16" s="406">
        <v>2.9809230000000002</v>
      </c>
      <c r="G16" s="206"/>
      <c r="H16" s="201"/>
    </row>
    <row r="17" spans="1:8">
      <c r="A17" s="201">
        <f t="shared" si="0"/>
        <v>8</v>
      </c>
      <c r="B17" s="402">
        <v>1968</v>
      </c>
      <c r="C17" s="403">
        <v>940.65099999999995</v>
      </c>
      <c r="D17" s="404">
        <v>103.86</v>
      </c>
      <c r="E17" s="405">
        <v>5.7226860000000004</v>
      </c>
      <c r="F17" s="406">
        <v>3.0430980000000001</v>
      </c>
      <c r="G17" s="206"/>
      <c r="H17" s="201"/>
    </row>
    <row r="18" spans="1:8">
      <c r="A18" s="201">
        <f t="shared" si="0"/>
        <v>9</v>
      </c>
      <c r="B18" s="402">
        <v>1969</v>
      </c>
      <c r="C18" s="403">
        <v>1017.615</v>
      </c>
      <c r="D18" s="404">
        <v>92.06</v>
      </c>
      <c r="E18" s="405">
        <v>6.1035779999999997</v>
      </c>
      <c r="F18" s="406">
        <v>3.2405120000000003</v>
      </c>
      <c r="G18" s="206"/>
      <c r="H18" s="201"/>
    </row>
    <row r="19" spans="1:8">
      <c r="A19" s="201">
        <f t="shared" si="0"/>
        <v>10</v>
      </c>
      <c r="B19" s="402">
        <v>1970</v>
      </c>
      <c r="C19" s="403">
        <v>1073.3030000000001</v>
      </c>
      <c r="D19" s="404">
        <v>92.15</v>
      </c>
      <c r="E19" s="405">
        <v>5.5105700000000004</v>
      </c>
      <c r="F19" s="406">
        <v>3.1883900000000001</v>
      </c>
      <c r="G19" s="206"/>
      <c r="H19" s="201"/>
    </row>
    <row r="20" spans="1:8">
      <c r="A20" s="201">
        <f t="shared" si="0"/>
        <v>11</v>
      </c>
      <c r="B20" s="402">
        <v>1971</v>
      </c>
      <c r="C20" s="403">
        <v>1164.8499999999999</v>
      </c>
      <c r="D20" s="404">
        <v>102.09</v>
      </c>
      <c r="E20" s="405">
        <v>5.5741139999999998</v>
      </c>
      <c r="F20" s="406">
        <v>3.16479</v>
      </c>
      <c r="G20" s="206"/>
      <c r="H20" s="201"/>
    </row>
    <row r="21" spans="1:8">
      <c r="A21" s="201">
        <f t="shared" si="0"/>
        <v>12</v>
      </c>
      <c r="B21" s="402">
        <v>1972</v>
      </c>
      <c r="C21" s="403">
        <v>1279.1099999999999</v>
      </c>
      <c r="D21" s="404">
        <v>118.05</v>
      </c>
      <c r="E21" s="405">
        <v>6.1740149999999998</v>
      </c>
      <c r="F21" s="406">
        <v>3.1873499999999999</v>
      </c>
      <c r="G21" s="206"/>
      <c r="H21" s="201"/>
    </row>
    <row r="22" spans="1:8">
      <c r="A22" s="201">
        <f t="shared" si="0"/>
        <v>13</v>
      </c>
      <c r="B22" s="402">
        <v>1973</v>
      </c>
      <c r="C22" s="403">
        <v>1425.376</v>
      </c>
      <c r="D22" s="404">
        <v>97.55</v>
      </c>
      <c r="E22" s="405">
        <v>7.9600799999999996</v>
      </c>
      <c r="F22" s="406">
        <v>3.6093499999999996</v>
      </c>
      <c r="G22" s="206"/>
      <c r="H22" s="201"/>
    </row>
    <row r="23" spans="1:8">
      <c r="A23" s="201">
        <f t="shared" si="0"/>
        <v>14</v>
      </c>
      <c r="B23" s="402">
        <v>1974</v>
      </c>
      <c r="C23" s="403">
        <v>1545.2429999999999</v>
      </c>
      <c r="D23" s="404">
        <v>68.56</v>
      </c>
      <c r="E23" s="405">
        <v>9.3515840000000008</v>
      </c>
      <c r="F23" s="406">
        <v>3.7228080000000001</v>
      </c>
      <c r="G23" s="206"/>
      <c r="H23" s="201"/>
    </row>
    <row r="24" spans="1:8">
      <c r="A24" s="201">
        <f t="shared" si="0"/>
        <v>15</v>
      </c>
      <c r="B24" s="402">
        <v>1975</v>
      </c>
      <c r="C24" s="403">
        <v>1684.904</v>
      </c>
      <c r="D24" s="404">
        <v>90.19</v>
      </c>
      <c r="E24" s="405">
        <v>7.7112449999999999</v>
      </c>
      <c r="F24" s="406">
        <v>3.7338659999999999</v>
      </c>
      <c r="G24" s="206"/>
      <c r="H24" s="201"/>
    </row>
    <row r="25" spans="1:8">
      <c r="A25" s="201">
        <f t="shared" si="0"/>
        <v>16</v>
      </c>
      <c r="B25" s="402">
        <v>1976</v>
      </c>
      <c r="C25" s="403">
        <v>1873.412</v>
      </c>
      <c r="D25" s="404">
        <v>107.46</v>
      </c>
      <c r="E25" s="405">
        <v>9.7466220000000003</v>
      </c>
      <c r="F25" s="406">
        <v>4.2231779999999999</v>
      </c>
      <c r="G25" s="206"/>
      <c r="H25" s="201"/>
    </row>
    <row r="26" spans="1:8">
      <c r="A26" s="201">
        <f t="shared" si="0"/>
        <v>17</v>
      </c>
      <c r="B26" s="402">
        <v>1977</v>
      </c>
      <c r="C26" s="403">
        <v>2081.826</v>
      </c>
      <c r="D26" s="404">
        <v>95.1</v>
      </c>
      <c r="E26" s="405">
        <v>10.86993</v>
      </c>
      <c r="F26" s="406">
        <v>4.85961</v>
      </c>
      <c r="G26" s="206"/>
      <c r="H26" s="201"/>
    </row>
    <row r="27" spans="1:8">
      <c r="A27" s="201">
        <f t="shared" si="0"/>
        <v>18</v>
      </c>
      <c r="B27" s="402">
        <v>1978</v>
      </c>
      <c r="C27" s="403">
        <v>2351.5990000000002</v>
      </c>
      <c r="D27" s="404">
        <v>96.11</v>
      </c>
      <c r="E27" s="405">
        <v>11.638921</v>
      </c>
      <c r="F27" s="406">
        <v>5.1803290000000004</v>
      </c>
      <c r="G27" s="206"/>
      <c r="H27" s="201"/>
    </row>
    <row r="28" spans="1:8">
      <c r="A28" s="201">
        <f t="shared" si="0"/>
        <v>19</v>
      </c>
      <c r="B28" s="402">
        <v>1979</v>
      </c>
      <c r="C28" s="403">
        <v>2627.3339999999998</v>
      </c>
      <c r="D28" s="404">
        <v>107.94</v>
      </c>
      <c r="E28" s="405">
        <v>14.550312</v>
      </c>
      <c r="F28" s="406">
        <v>5.9690820000000002</v>
      </c>
      <c r="G28" s="206"/>
      <c r="H28" s="201"/>
    </row>
    <row r="29" spans="1:8">
      <c r="A29" s="201">
        <f t="shared" si="0"/>
        <v>20</v>
      </c>
      <c r="B29" s="402">
        <v>1980</v>
      </c>
      <c r="C29" s="403">
        <v>2857.3069999999998</v>
      </c>
      <c r="D29" s="404">
        <v>135.76</v>
      </c>
      <c r="E29" s="405">
        <v>14.987904</v>
      </c>
      <c r="F29" s="406">
        <v>6.4350239999999994</v>
      </c>
      <c r="G29" s="206"/>
      <c r="H29" s="201"/>
    </row>
    <row r="30" spans="1:8">
      <c r="A30" s="201">
        <f t="shared" si="0"/>
        <v>21</v>
      </c>
      <c r="B30" s="402">
        <v>1981</v>
      </c>
      <c r="C30" s="403">
        <v>3207.0419999999999</v>
      </c>
      <c r="D30" s="404">
        <v>122.55</v>
      </c>
      <c r="E30" s="405">
        <v>15.183945</v>
      </c>
      <c r="F30" s="406">
        <v>6.8260350000000001</v>
      </c>
      <c r="G30" s="206"/>
      <c r="H30" s="201"/>
    </row>
    <row r="31" spans="1:8">
      <c r="A31" s="201">
        <f t="shared" si="0"/>
        <v>22</v>
      </c>
      <c r="B31" s="402">
        <v>1982</v>
      </c>
      <c r="C31" s="403">
        <v>3343.7890000000002</v>
      </c>
      <c r="D31" s="404">
        <v>140.63999999999999</v>
      </c>
      <c r="E31" s="405">
        <v>13.824911999999999</v>
      </c>
      <c r="F31" s="406">
        <v>6.9335519999999988</v>
      </c>
      <c r="G31" s="206"/>
      <c r="H31" s="201"/>
    </row>
    <row r="32" spans="1:8">
      <c r="A32" s="201">
        <f t="shared" si="0"/>
        <v>23</v>
      </c>
      <c r="B32" s="402">
        <v>1983</v>
      </c>
      <c r="C32" s="403">
        <v>3634.038</v>
      </c>
      <c r="D32" s="404">
        <v>164.93</v>
      </c>
      <c r="E32" s="405">
        <v>13.293358</v>
      </c>
      <c r="F32" s="406">
        <v>7.1249760000000011</v>
      </c>
      <c r="G32" s="206"/>
      <c r="H32" s="201"/>
    </row>
    <row r="33" spans="1:8">
      <c r="A33" s="201">
        <f t="shared" si="0"/>
        <v>24</v>
      </c>
      <c r="B33" s="402">
        <v>1984</v>
      </c>
      <c r="C33" s="403">
        <v>4037.6129999999998</v>
      </c>
      <c r="D33" s="404">
        <v>167.24</v>
      </c>
      <c r="E33" s="405">
        <v>16.841068</v>
      </c>
      <c r="F33" s="406">
        <v>7.8268320000000005</v>
      </c>
      <c r="G33" s="206"/>
      <c r="H33" s="201"/>
    </row>
    <row r="34" spans="1:8">
      <c r="A34" s="201">
        <f t="shared" si="0"/>
        <v>25</v>
      </c>
      <c r="B34" s="402">
        <v>1985</v>
      </c>
      <c r="C34" s="403">
        <v>4338.9790000000003</v>
      </c>
      <c r="D34" s="404">
        <v>211.28</v>
      </c>
      <c r="E34" s="405">
        <v>15.676976</v>
      </c>
      <c r="F34" s="406">
        <v>8.1976639999999996</v>
      </c>
      <c r="G34" s="206"/>
      <c r="H34" s="201"/>
    </row>
    <row r="35" spans="1:8">
      <c r="A35" s="201">
        <f t="shared" si="0"/>
        <v>26</v>
      </c>
      <c r="B35" s="402">
        <v>1986</v>
      </c>
      <c r="C35" s="403">
        <v>4579.6310000000003</v>
      </c>
      <c r="D35" s="404">
        <v>242.17</v>
      </c>
      <c r="E35" s="405">
        <v>14.433332</v>
      </c>
      <c r="F35" s="406">
        <v>8.1853459999999991</v>
      </c>
      <c r="G35" s="206"/>
      <c r="H35" s="201"/>
    </row>
    <row r="36" spans="1:8">
      <c r="A36" s="201">
        <f t="shared" si="0"/>
        <v>27</v>
      </c>
      <c r="B36" s="402">
        <v>1987</v>
      </c>
      <c r="C36" s="403">
        <v>4855.2150000000001</v>
      </c>
      <c r="D36" s="404">
        <v>247.08</v>
      </c>
      <c r="E36" s="405">
        <v>16.035492000000001</v>
      </c>
      <c r="F36" s="406">
        <v>9.1666680000000014</v>
      </c>
      <c r="G36" s="206"/>
      <c r="H36" s="201"/>
    </row>
    <row r="37" spans="1:8">
      <c r="A37" s="201">
        <f t="shared" si="0"/>
        <v>28</v>
      </c>
      <c r="B37" s="402">
        <v>1988</v>
      </c>
      <c r="C37" s="403">
        <v>5236.4380000000001</v>
      </c>
      <c r="D37" s="404">
        <v>277.72000000000003</v>
      </c>
      <c r="E37" s="405">
        <v>24.12</v>
      </c>
      <c r="F37" s="406">
        <v>10.220096000000002</v>
      </c>
      <c r="G37" s="206"/>
      <c r="H37" s="201"/>
    </row>
    <row r="38" spans="1:8">
      <c r="A38" s="201">
        <f t="shared" si="0"/>
        <v>29</v>
      </c>
      <c r="B38" s="402">
        <v>1989</v>
      </c>
      <c r="C38" s="403">
        <v>5641.58</v>
      </c>
      <c r="D38" s="404">
        <v>353.4</v>
      </c>
      <c r="E38" s="405">
        <v>24.32</v>
      </c>
      <c r="F38" s="406">
        <v>11.73288</v>
      </c>
      <c r="G38" s="206"/>
      <c r="H38" s="201"/>
    </row>
    <row r="39" spans="1:8">
      <c r="A39" s="201">
        <f t="shared" si="0"/>
        <v>30</v>
      </c>
      <c r="B39" s="402">
        <v>1990</v>
      </c>
      <c r="C39" s="403">
        <v>5963.1440000000002</v>
      </c>
      <c r="D39" s="404">
        <v>330.22</v>
      </c>
      <c r="E39" s="405">
        <v>22.65</v>
      </c>
      <c r="F39" s="406">
        <v>12.350228000000001</v>
      </c>
      <c r="G39" s="206"/>
      <c r="H39" s="201"/>
    </row>
    <row r="40" spans="1:8">
      <c r="A40" s="201">
        <f t="shared" si="0"/>
        <v>31</v>
      </c>
      <c r="B40" s="402">
        <v>1991</v>
      </c>
      <c r="C40" s="403">
        <v>6158.1289999999999</v>
      </c>
      <c r="D40" s="404">
        <v>417.09</v>
      </c>
      <c r="E40" s="405">
        <v>19.3</v>
      </c>
      <c r="F40" s="406">
        <v>12.971499</v>
      </c>
      <c r="G40" s="206"/>
      <c r="H40" s="201"/>
    </row>
    <row r="41" spans="1:8">
      <c r="A41" s="201">
        <f t="shared" si="0"/>
        <v>32</v>
      </c>
      <c r="B41" s="402">
        <v>1992</v>
      </c>
      <c r="C41" s="403">
        <v>6520.3270000000002</v>
      </c>
      <c r="D41" s="404">
        <v>435.71</v>
      </c>
      <c r="E41" s="405">
        <v>20.87</v>
      </c>
      <c r="F41" s="406">
        <v>12.635590000000001</v>
      </c>
      <c r="G41" s="206"/>
      <c r="H41" s="201"/>
    </row>
    <row r="42" spans="1:8">
      <c r="A42" s="201">
        <f t="shared" si="0"/>
        <v>33</v>
      </c>
      <c r="B42" s="402">
        <v>1993</v>
      </c>
      <c r="C42" s="403">
        <v>6858.5590000000002</v>
      </c>
      <c r="D42" s="404">
        <v>466.45</v>
      </c>
      <c r="E42" s="405">
        <v>26.9</v>
      </c>
      <c r="F42" s="406">
        <v>12.687439999999999</v>
      </c>
      <c r="G42" s="206"/>
      <c r="H42" s="201"/>
    </row>
    <row r="43" spans="1:8">
      <c r="A43" s="201">
        <f t="shared" si="0"/>
        <v>34</v>
      </c>
      <c r="B43" s="402">
        <v>1994</v>
      </c>
      <c r="C43" s="403">
        <v>7287.2359999999999</v>
      </c>
      <c r="D43" s="404">
        <v>459.27</v>
      </c>
      <c r="E43" s="405">
        <v>31.75</v>
      </c>
      <c r="F43" s="406">
        <v>13.364756999999999</v>
      </c>
      <c r="G43" s="206"/>
      <c r="H43" s="201"/>
    </row>
    <row r="44" spans="1:8">
      <c r="A44" s="201">
        <f t="shared" si="0"/>
        <v>35</v>
      </c>
      <c r="B44" s="402">
        <v>1995</v>
      </c>
      <c r="C44" s="403">
        <v>7639.7489999999998</v>
      </c>
      <c r="D44" s="404">
        <v>615.92999999999995</v>
      </c>
      <c r="E44" s="405">
        <v>37.700000000000003</v>
      </c>
      <c r="F44" s="406">
        <v>14.166389999999998</v>
      </c>
      <c r="G44" s="206"/>
      <c r="H44" s="201"/>
    </row>
    <row r="45" spans="1:8">
      <c r="A45" s="201">
        <f t="shared" si="0"/>
        <v>36</v>
      </c>
      <c r="B45" s="402">
        <v>1996</v>
      </c>
      <c r="C45" s="403">
        <v>8073.1220000000003</v>
      </c>
      <c r="D45" s="404">
        <v>740.74</v>
      </c>
      <c r="E45" s="405">
        <v>40.630000000000003</v>
      </c>
      <c r="F45" s="406">
        <v>14.888873999999999</v>
      </c>
      <c r="G45" s="206"/>
      <c r="H45" s="201"/>
    </row>
    <row r="46" spans="1:8">
      <c r="A46" s="201">
        <f t="shared" si="0"/>
        <v>37</v>
      </c>
      <c r="B46" s="402">
        <v>1997</v>
      </c>
      <c r="C46" s="403">
        <v>8577.5519999999997</v>
      </c>
      <c r="D46" s="404">
        <v>970.43</v>
      </c>
      <c r="E46" s="405">
        <v>44.09</v>
      </c>
      <c r="F46" s="406">
        <v>15.522000000000002</v>
      </c>
      <c r="G46" s="206"/>
      <c r="H46" s="201"/>
    </row>
    <row r="47" spans="1:8">
      <c r="A47" s="201">
        <f t="shared" si="0"/>
        <v>38</v>
      </c>
      <c r="B47" s="402">
        <v>1998</v>
      </c>
      <c r="C47" s="403">
        <v>9062.8169999999991</v>
      </c>
      <c r="D47" s="404">
        <v>1229.23</v>
      </c>
      <c r="E47" s="405">
        <v>44.27</v>
      </c>
      <c r="F47" s="406">
        <v>16.2</v>
      </c>
      <c r="G47" s="206"/>
      <c r="H47" s="201"/>
    </row>
    <row r="48" spans="1:8">
      <c r="A48" s="201">
        <f t="shared" si="0"/>
        <v>39</v>
      </c>
      <c r="B48" s="402">
        <v>1999</v>
      </c>
      <c r="C48" s="403">
        <v>9630.6630000000005</v>
      </c>
      <c r="D48" s="404">
        <v>1469.25</v>
      </c>
      <c r="E48" s="405">
        <v>51.68</v>
      </c>
      <c r="F48" s="406">
        <v>16.711843601089175</v>
      </c>
      <c r="G48" s="206"/>
      <c r="H48" s="201"/>
    </row>
    <row r="49" spans="1:12">
      <c r="A49" s="201">
        <f t="shared" si="0"/>
        <v>40</v>
      </c>
      <c r="B49" s="402">
        <v>2000</v>
      </c>
      <c r="C49" s="403">
        <v>10252.347</v>
      </c>
      <c r="D49" s="404">
        <v>1320.28</v>
      </c>
      <c r="E49" s="405">
        <v>56.13</v>
      </c>
      <c r="F49" s="406">
        <v>16.26845015151515</v>
      </c>
      <c r="G49" s="206"/>
      <c r="H49" s="201"/>
    </row>
    <row r="50" spans="1:12">
      <c r="A50" s="201">
        <f t="shared" si="0"/>
        <v>41</v>
      </c>
      <c r="B50" s="402">
        <v>2001</v>
      </c>
      <c r="C50" s="403">
        <v>10581.822</v>
      </c>
      <c r="D50" s="404">
        <v>1148.0899999999999</v>
      </c>
      <c r="E50" s="405">
        <v>38.85</v>
      </c>
      <c r="F50" s="406">
        <v>15.741</v>
      </c>
      <c r="G50" s="206"/>
      <c r="H50" s="201"/>
    </row>
    <row r="51" spans="1:12">
      <c r="A51" s="201">
        <f t="shared" si="0"/>
        <v>42</v>
      </c>
      <c r="B51" s="402">
        <v>2002</v>
      </c>
      <c r="C51" s="403">
        <v>10936.418</v>
      </c>
      <c r="D51" s="404">
        <v>879.82</v>
      </c>
      <c r="E51" s="404">
        <v>46.04</v>
      </c>
      <c r="F51" s="407">
        <v>16.079999999999998</v>
      </c>
      <c r="G51" s="206"/>
      <c r="H51" s="201"/>
    </row>
    <row r="52" spans="1:12">
      <c r="A52" s="201">
        <f t="shared" si="0"/>
        <v>43</v>
      </c>
      <c r="B52" s="402">
        <v>2003</v>
      </c>
      <c r="C52" s="403">
        <v>11458.245999999999</v>
      </c>
      <c r="D52" s="404">
        <v>1111.9100000000001</v>
      </c>
      <c r="E52" s="404">
        <v>54.69</v>
      </c>
      <c r="F52" s="407">
        <v>17.88</v>
      </c>
      <c r="G52" s="206"/>
      <c r="H52" s="201"/>
    </row>
    <row r="53" spans="1:12">
      <c r="A53" s="201">
        <f t="shared" si="0"/>
        <v>44</v>
      </c>
      <c r="B53" s="402">
        <v>2004</v>
      </c>
      <c r="C53" s="403">
        <v>12213.73</v>
      </c>
      <c r="D53" s="404">
        <v>1211.92</v>
      </c>
      <c r="E53" s="404">
        <v>67.680000000000007</v>
      </c>
      <c r="F53" s="407">
        <v>19.407</v>
      </c>
      <c r="G53" s="206"/>
      <c r="H53" s="201"/>
    </row>
    <row r="54" spans="1:12">
      <c r="A54" s="201">
        <f t="shared" si="0"/>
        <v>45</v>
      </c>
      <c r="B54" s="402">
        <v>2005</v>
      </c>
      <c r="C54" s="403">
        <v>13036.637000000001</v>
      </c>
      <c r="D54" s="404">
        <v>1248.29</v>
      </c>
      <c r="E54" s="404">
        <v>76.45</v>
      </c>
      <c r="F54" s="407">
        <v>22.38</v>
      </c>
      <c r="G54" s="201"/>
      <c r="H54" s="201"/>
    </row>
    <row r="55" spans="1:12">
      <c r="A55" s="201">
        <f t="shared" si="0"/>
        <v>46</v>
      </c>
      <c r="B55" s="402">
        <v>2006</v>
      </c>
      <c r="C55" s="403">
        <v>13814.609</v>
      </c>
      <c r="D55" s="404">
        <v>1418.3</v>
      </c>
      <c r="E55" s="404">
        <v>87.72</v>
      </c>
      <c r="F55" s="407">
        <v>25.05</v>
      </c>
      <c r="G55" s="212"/>
      <c r="H55" s="201"/>
    </row>
    <row r="56" spans="1:12">
      <c r="A56" s="201">
        <f t="shared" si="0"/>
        <v>47</v>
      </c>
      <c r="B56" s="402">
        <v>2007</v>
      </c>
      <c r="C56" s="403">
        <v>14451.86</v>
      </c>
      <c r="D56" s="404">
        <v>1468.36</v>
      </c>
      <c r="E56" s="404">
        <v>82.54</v>
      </c>
      <c r="F56" s="407">
        <v>27.73</v>
      </c>
      <c r="G56" s="212"/>
      <c r="H56" s="201"/>
    </row>
    <row r="57" spans="1:12">
      <c r="A57" s="201">
        <f t="shared" si="0"/>
        <v>48</v>
      </c>
      <c r="B57" s="402">
        <v>2008</v>
      </c>
      <c r="C57" s="403">
        <v>14712.844999999999</v>
      </c>
      <c r="D57" s="405">
        <v>903.25</v>
      </c>
      <c r="E57" s="405">
        <v>65.39</v>
      </c>
      <c r="F57" s="406">
        <v>28.05</v>
      </c>
      <c r="G57" s="201"/>
      <c r="H57" s="201"/>
    </row>
    <row r="58" spans="1:12">
      <c r="A58" s="201">
        <v>49</v>
      </c>
      <c r="B58" s="402">
        <v>2009</v>
      </c>
      <c r="C58" s="403">
        <v>14448.932000000001</v>
      </c>
      <c r="D58" s="405">
        <v>1115.0999999999999</v>
      </c>
      <c r="E58" s="405">
        <v>59.65</v>
      </c>
      <c r="F58" s="406">
        <v>22.31</v>
      </c>
      <c r="G58" s="201"/>
      <c r="H58" s="201"/>
    </row>
    <row r="59" spans="1:12">
      <c r="A59" s="201">
        <v>50</v>
      </c>
      <c r="B59" s="402">
        <v>2010</v>
      </c>
      <c r="C59" s="403">
        <v>14992.052</v>
      </c>
      <c r="D59" s="405">
        <v>1257.6400000000001</v>
      </c>
      <c r="E59" s="405">
        <v>83.66</v>
      </c>
      <c r="F59" s="406">
        <v>23.12</v>
      </c>
      <c r="G59" s="201"/>
      <c r="H59" s="201"/>
    </row>
    <row r="60" spans="1:12" ht="16.2" thickBot="1">
      <c r="A60" s="201">
        <v>51</v>
      </c>
      <c r="B60" s="402">
        <v>2011</v>
      </c>
      <c r="C60" s="403">
        <v>15542.582</v>
      </c>
      <c r="D60" s="403">
        <v>1257.5999999999999</v>
      </c>
      <c r="E60" s="403">
        <v>97.05</v>
      </c>
      <c r="F60" s="393">
        <v>26.02</v>
      </c>
      <c r="G60" s="201"/>
      <c r="H60" s="201"/>
    </row>
    <row r="61" spans="1:12">
      <c r="A61" s="201">
        <v>52</v>
      </c>
      <c r="B61" s="402">
        <v>2012</v>
      </c>
      <c r="C61" s="403">
        <v>16197.007</v>
      </c>
      <c r="D61" s="403">
        <v>1426.19</v>
      </c>
      <c r="E61" s="403">
        <v>102.47</v>
      </c>
      <c r="F61" s="393">
        <v>30.44</v>
      </c>
      <c r="G61" s="269"/>
      <c r="H61" s="201"/>
    </row>
    <row r="62" spans="1:12">
      <c r="A62" s="201">
        <f>A61+1</f>
        <v>53</v>
      </c>
      <c r="B62" s="402">
        <v>2013</v>
      </c>
      <c r="C62" s="403">
        <v>16784.850999999999</v>
      </c>
      <c r="D62" s="403">
        <v>1848.36</v>
      </c>
      <c r="E62" s="403">
        <v>107.45</v>
      </c>
      <c r="F62" s="393">
        <v>36.28</v>
      </c>
      <c r="G62" s="408"/>
      <c r="H62" s="201"/>
    </row>
    <row r="63" spans="1:12" ht="16.2" thickBot="1">
      <c r="A63" s="201">
        <f t="shared" ref="A63:B67" si="1">A62+1</f>
        <v>54</v>
      </c>
      <c r="B63" s="402">
        <v>2014</v>
      </c>
      <c r="C63" s="403">
        <v>17527.258000000002</v>
      </c>
      <c r="D63" s="403">
        <v>2058.9</v>
      </c>
      <c r="E63" s="403">
        <v>113.01</v>
      </c>
      <c r="F63" s="393">
        <v>39.44</v>
      </c>
      <c r="G63" s="408"/>
      <c r="H63" s="201"/>
    </row>
    <row r="64" spans="1:12" ht="16.2" thickBot="1">
      <c r="A64" s="201">
        <f t="shared" si="1"/>
        <v>55</v>
      </c>
      <c r="B64" s="402">
        <f>B63+1</f>
        <v>2015</v>
      </c>
      <c r="C64" s="403">
        <v>18224.78</v>
      </c>
      <c r="D64" s="403">
        <v>2043.94</v>
      </c>
      <c r="E64" s="403">
        <v>106.32</v>
      </c>
      <c r="F64" s="393">
        <v>43.16</v>
      </c>
      <c r="G64" s="408"/>
      <c r="H64" s="201"/>
      <c r="K64" s="592" t="s">
        <v>423</v>
      </c>
      <c r="L64" s="610">
        <f>C69</f>
        <v>6.4294954272933191</v>
      </c>
    </row>
    <row r="65" spans="1:12" ht="16.2" thickBot="1">
      <c r="A65" s="201">
        <f t="shared" si="1"/>
        <v>56</v>
      </c>
      <c r="B65" s="402">
        <f t="shared" si="1"/>
        <v>2016</v>
      </c>
      <c r="C65" s="403">
        <v>18715.04</v>
      </c>
      <c r="D65" s="403">
        <v>2238.83</v>
      </c>
      <c r="E65" s="403">
        <v>108.86</v>
      </c>
      <c r="F65" s="393">
        <v>45.03</v>
      </c>
      <c r="G65" s="408"/>
      <c r="H65" s="201"/>
      <c r="K65" s="609" t="s">
        <v>474</v>
      </c>
      <c r="L65" s="611">
        <f>D69</f>
        <v>7.0476724920139677</v>
      </c>
    </row>
    <row r="66" spans="1:12" ht="16.2" thickBot="1">
      <c r="A66" s="201">
        <f t="shared" si="1"/>
        <v>57</v>
      </c>
      <c r="B66" s="402">
        <f t="shared" si="1"/>
        <v>2017</v>
      </c>
      <c r="C66" s="403">
        <v>19519.423999999999</v>
      </c>
      <c r="D66" s="403">
        <v>2673.61</v>
      </c>
      <c r="E66" s="403">
        <v>124.94</v>
      </c>
      <c r="F66" s="393">
        <v>49.73</v>
      </c>
      <c r="G66" s="408"/>
      <c r="H66" s="201"/>
      <c r="K66" s="609" t="s">
        <v>433</v>
      </c>
      <c r="L66" s="611">
        <f>E69</f>
        <v>6.8683275506308261</v>
      </c>
    </row>
    <row r="67" spans="1:12" ht="16.2" thickBot="1">
      <c r="A67" s="201">
        <f t="shared" si="1"/>
        <v>58</v>
      </c>
      <c r="B67" s="402">
        <f t="shared" si="1"/>
        <v>2018</v>
      </c>
      <c r="C67" s="403">
        <v>20580.223000000002</v>
      </c>
      <c r="D67" s="403">
        <v>2506.85</v>
      </c>
      <c r="E67" s="403">
        <v>148.34</v>
      </c>
      <c r="F67" s="393">
        <v>53.61</v>
      </c>
      <c r="G67" s="269" t="s">
        <v>2</v>
      </c>
      <c r="H67" s="201"/>
      <c r="K67" s="612" t="s">
        <v>434</v>
      </c>
      <c r="L67" s="611">
        <f>F69</f>
        <v>5.9145093889596101</v>
      </c>
    </row>
    <row r="68" spans="1:12" ht="16.2" thickBot="1">
      <c r="A68" s="201"/>
      <c r="B68" s="402">
        <v>2019</v>
      </c>
      <c r="C68" s="403">
        <v>21427.102999999999</v>
      </c>
      <c r="D68" s="403">
        <v>3230.78</v>
      </c>
      <c r="E68" s="403">
        <v>156.27297983231367</v>
      </c>
      <c r="F68" s="393">
        <v>58.8</v>
      </c>
      <c r="G68" s="212"/>
      <c r="H68" s="201"/>
      <c r="K68" s="593" t="s">
        <v>2</v>
      </c>
      <c r="L68" s="613">
        <f>G69</f>
        <v>6.5650012147244308</v>
      </c>
    </row>
    <row r="69" spans="1:12" ht="16.2" thickBot="1">
      <c r="A69" s="201"/>
      <c r="B69" s="409" t="s">
        <v>408</v>
      </c>
      <c r="C69" s="410">
        <f>(((C68/C9)^(1/59))-1)*100</f>
        <v>6.4294954272933191</v>
      </c>
      <c r="D69" s="410">
        <f>(((D68/D9)^(1/59))-1)*100</f>
        <v>7.0476724920139677</v>
      </c>
      <c r="E69" s="410">
        <f>(((E68/E9)^(1/59))-1)*100</f>
        <v>6.8683275506308261</v>
      </c>
      <c r="F69" s="411">
        <f>(((F68/F9)^(1/59))-1)*100</f>
        <v>5.9145093889596101</v>
      </c>
      <c r="G69" s="412">
        <f>AVERAGE(C69:F69)</f>
        <v>6.5650012147244308</v>
      </c>
      <c r="H69" s="201"/>
    </row>
    <row r="70" spans="1:12">
      <c r="A70" s="201"/>
      <c r="B70" s="418" t="s">
        <v>412</v>
      </c>
      <c r="C70" s="217"/>
      <c r="D70" s="217"/>
      <c r="E70" s="217"/>
      <c r="F70" s="217"/>
      <c r="G70" s="206"/>
      <c r="H70" s="201"/>
    </row>
    <row r="71" spans="1:12">
      <c r="A71" s="201"/>
      <c r="B71" s="418" t="s">
        <v>413</v>
      </c>
      <c r="C71" s="217"/>
      <c r="D71" s="217"/>
      <c r="E71" s="413"/>
      <c r="F71" s="413"/>
      <c r="G71" s="414"/>
      <c r="H71" s="201"/>
    </row>
    <row r="72" spans="1:12" ht="16.2" thickBot="1">
      <c r="A72" s="201"/>
      <c r="B72" s="207"/>
      <c r="C72" s="217"/>
      <c r="D72" s="217"/>
      <c r="E72" s="217"/>
      <c r="F72" s="217"/>
      <c r="G72" s="201"/>
    </row>
    <row r="73" spans="1:12" ht="16.2" thickBot="1">
      <c r="A73" s="201"/>
      <c r="B73" s="415" t="s">
        <v>416</v>
      </c>
      <c r="C73" s="270">
        <f>(((C$68/C58)^(1/10))-1)</f>
        <v>4.0190231596893389E-2</v>
      </c>
      <c r="D73" s="270">
        <f t="shared" ref="D73:F73" si="2">(((D$68/D58)^(1/10))-1)</f>
        <v>0.11224216980094148</v>
      </c>
      <c r="E73" s="270">
        <f t="shared" si="2"/>
        <v>0.10110147534411618</v>
      </c>
      <c r="F73" s="270">
        <f t="shared" si="2"/>
        <v>0.10176196496646495</v>
      </c>
      <c r="G73" s="201"/>
    </row>
    <row r="74" spans="1:12" ht="16.2" thickBot="1">
      <c r="A74" s="201"/>
      <c r="B74" s="416" t="s">
        <v>417</v>
      </c>
      <c r="C74" s="270">
        <f>(((C$68/C48)^(1/20))-1)</f>
        <v>4.0795398680772088E-2</v>
      </c>
      <c r="D74" s="270">
        <f t="shared" ref="D74:F74" si="3">(((D$68/D48)^(1/20))-1)</f>
        <v>4.0184994209160774E-2</v>
      </c>
      <c r="E74" s="270">
        <f t="shared" si="3"/>
        <v>5.6885815894313962E-2</v>
      </c>
      <c r="F74" s="270">
        <f t="shared" si="3"/>
        <v>6.4921629850273721E-2</v>
      </c>
      <c r="G74" s="201"/>
    </row>
    <row r="75" spans="1:12" ht="16.2" thickBot="1">
      <c r="A75" s="201"/>
      <c r="B75" s="416" t="s">
        <v>418</v>
      </c>
      <c r="C75" s="270">
        <f>(((C$68/C38)^(1/30))-1)</f>
        <v>4.5487288585363439E-2</v>
      </c>
      <c r="D75" s="270">
        <f t="shared" ref="D75:F75" si="4">(((D$68/D38)^(1/30))-1)</f>
        <v>7.6551213142793006E-2</v>
      </c>
      <c r="E75" s="270">
        <f t="shared" si="4"/>
        <v>6.3973172076460472E-2</v>
      </c>
      <c r="F75" s="270">
        <f t="shared" si="4"/>
        <v>5.5194267657385998E-2</v>
      </c>
      <c r="G75" s="201"/>
    </row>
    <row r="76" spans="1:12" ht="16.2" thickBot="1">
      <c r="A76" s="201"/>
      <c r="B76" s="416" t="s">
        <v>419</v>
      </c>
      <c r="C76" s="270">
        <f>(((C$68/C28)^(1/40))-1)</f>
        <v>5.386796756171508E-2</v>
      </c>
      <c r="D76" s="270">
        <f t="shared" ref="D76:F76" si="5">(((D$68/D28)^(1/40))-1)</f>
        <v>8.868721872998675E-2</v>
      </c>
      <c r="E76" s="270">
        <f t="shared" si="5"/>
        <v>6.114636249180383E-2</v>
      </c>
      <c r="F76" s="270">
        <f t="shared" si="5"/>
        <v>5.8855616342440964E-2</v>
      </c>
      <c r="G76" s="201"/>
    </row>
    <row r="77" spans="1:12" ht="16.2" thickBot="1">
      <c r="A77" s="201"/>
      <c r="B77" s="417" t="s">
        <v>420</v>
      </c>
      <c r="C77" s="270">
        <f>(((C$68/C18)^(1/50))-1)</f>
        <v>6.2839286422161411E-2</v>
      </c>
      <c r="D77" s="270">
        <f t="shared" ref="D77:F77" si="6">(((D$68/D18)^(1/50))-1)</f>
        <v>7.3753835848292759E-2</v>
      </c>
      <c r="E77" s="270">
        <f t="shared" si="6"/>
        <v>6.7003853501996558E-2</v>
      </c>
      <c r="F77" s="270">
        <f t="shared" si="6"/>
        <v>5.9681308179305947E-2</v>
      </c>
      <c r="G77" s="201"/>
      <c r="H77" s="201"/>
    </row>
    <row r="78" spans="1:12">
      <c r="A78" s="201"/>
      <c r="B78" s="271"/>
      <c r="C78" s="272"/>
      <c r="D78" s="207"/>
      <c r="E78" s="207"/>
      <c r="F78" s="207"/>
      <c r="G78" s="201"/>
      <c r="H78" s="201"/>
    </row>
    <row r="79" spans="1:12">
      <c r="A79" s="201"/>
      <c r="B79" s="271"/>
      <c r="C79" s="207"/>
      <c r="D79" s="207"/>
      <c r="E79" s="207"/>
      <c r="F79" s="207"/>
      <c r="G79" s="201"/>
    </row>
  </sheetData>
  <pageMargins left="1.95" right="0.7" top="0.5" bottom="0.5" header="0.3" footer="0.3"/>
  <pageSetup scale="6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topLeftCell="A13" workbookViewId="0">
      <selection activeCell="E42" sqref="E42"/>
    </sheetView>
  </sheetViews>
  <sheetFormatPr defaultColWidth="9.109375" defaultRowHeight="13.2"/>
  <cols>
    <col min="1" max="1" width="20.44140625" style="201" customWidth="1"/>
    <col min="2" max="2" width="14.109375" style="201" customWidth="1"/>
    <col min="3" max="3" width="16.6640625" style="201" customWidth="1"/>
    <col min="4" max="4" width="15.5546875" style="201" customWidth="1"/>
    <col min="5" max="5" width="18" style="201" customWidth="1"/>
    <col min="6" max="6" width="17.21875" style="201" customWidth="1"/>
    <col min="7" max="7" width="8.109375" style="201" customWidth="1"/>
    <col min="8" max="8" width="5.109375" style="201" customWidth="1"/>
    <col min="9" max="11" width="9.109375" style="201"/>
    <col min="12" max="12" width="12.6640625" style="201" customWidth="1"/>
    <col min="13" max="16384" width="9.109375" style="201"/>
  </cols>
  <sheetData>
    <row r="1" spans="1:10" ht="15.6">
      <c r="H1" s="22" t="s">
        <v>608</v>
      </c>
    </row>
    <row r="2" spans="1:10" ht="15.6">
      <c r="H2" s="1" t="s">
        <v>632</v>
      </c>
    </row>
    <row r="3" spans="1:10" ht="15.6">
      <c r="H3" s="107" t="s">
        <v>436</v>
      </c>
    </row>
    <row r="4" spans="1:10" ht="15.6">
      <c r="H4" s="111" t="s">
        <v>203</v>
      </c>
    </row>
    <row r="5" spans="1:10" ht="15.6">
      <c r="H5" s="111"/>
    </row>
    <row r="6" spans="1:10" ht="15.6">
      <c r="A6" s="240" t="s">
        <v>437</v>
      </c>
      <c r="B6" s="208"/>
      <c r="C6" s="208"/>
      <c r="D6" s="208"/>
      <c r="E6" s="208"/>
      <c r="F6" s="208"/>
      <c r="G6" s="208"/>
      <c r="H6" s="114"/>
      <c r="I6" s="209"/>
      <c r="J6" s="209"/>
    </row>
    <row r="7" spans="1:10" ht="15.6">
      <c r="A7" s="240" t="s">
        <v>515</v>
      </c>
      <c r="B7" s="202"/>
      <c r="C7" s="210"/>
      <c r="D7" s="210"/>
      <c r="E7" s="210"/>
      <c r="F7" s="210"/>
      <c r="G7" s="210"/>
      <c r="H7" s="208"/>
      <c r="I7" s="209"/>
      <c r="J7" s="209"/>
    </row>
    <row r="8" spans="1:10" ht="15.6">
      <c r="A8" s="209"/>
      <c r="B8" s="209"/>
      <c r="C8" s="209"/>
      <c r="D8" s="211"/>
      <c r="E8" s="209"/>
      <c r="F8" s="209"/>
      <c r="G8" s="209"/>
      <c r="H8" s="209"/>
      <c r="I8" s="209"/>
      <c r="J8" s="209"/>
    </row>
    <row r="9" spans="1:10" ht="15.6">
      <c r="A9" s="209"/>
      <c r="B9" s="209"/>
      <c r="C9" s="209"/>
      <c r="D9" s="211"/>
      <c r="E9" s="209"/>
      <c r="F9" s="209"/>
      <c r="G9" s="209"/>
      <c r="H9" s="209"/>
      <c r="I9" s="209"/>
      <c r="J9" s="209"/>
    </row>
    <row r="10" spans="1:10" ht="15.6">
      <c r="A10" s="209"/>
      <c r="B10" s="209"/>
      <c r="C10" s="209"/>
      <c r="D10" s="211"/>
      <c r="E10" s="209"/>
      <c r="F10" s="209"/>
      <c r="G10" s="209"/>
      <c r="H10" s="209"/>
      <c r="I10" s="209"/>
      <c r="J10" s="209"/>
    </row>
    <row r="11" spans="1:10" ht="15.6">
      <c r="A11" s="209"/>
      <c r="B11" s="209"/>
      <c r="C11" s="209"/>
      <c r="D11" s="211"/>
      <c r="E11" s="209"/>
      <c r="F11" s="209"/>
      <c r="G11" s="209"/>
      <c r="H11" s="209"/>
      <c r="I11" s="209"/>
      <c r="J11" s="209"/>
    </row>
    <row r="12" spans="1:10" ht="15.6">
      <c r="A12" s="209"/>
      <c r="B12" s="209"/>
      <c r="C12" s="209"/>
      <c r="D12" s="211"/>
      <c r="E12" s="209"/>
      <c r="F12" s="209"/>
      <c r="G12" s="209"/>
      <c r="H12" s="209"/>
      <c r="I12" s="209"/>
      <c r="J12" s="209"/>
    </row>
    <row r="13" spans="1:10" ht="15.6">
      <c r="A13" s="209"/>
      <c r="B13" s="209"/>
      <c r="C13" s="209"/>
      <c r="D13" s="211"/>
      <c r="E13" s="209"/>
      <c r="F13" s="209"/>
      <c r="G13" s="209"/>
      <c r="H13" s="209"/>
      <c r="I13" s="209"/>
      <c r="J13" s="209"/>
    </row>
    <row r="14" spans="1:10" ht="15.6">
      <c r="A14" s="209"/>
      <c r="B14" s="212"/>
      <c r="C14" s="209"/>
      <c r="D14" s="209"/>
      <c r="E14" s="209"/>
      <c r="F14" s="209"/>
      <c r="G14" s="209"/>
      <c r="H14" s="209"/>
      <c r="I14" s="209"/>
      <c r="J14" s="209"/>
    </row>
    <row r="15" spans="1:10" ht="15.6">
      <c r="A15" s="209"/>
      <c r="B15" s="208"/>
      <c r="C15" s="208"/>
      <c r="D15" s="208"/>
      <c r="E15" s="209"/>
      <c r="F15" s="209"/>
      <c r="G15" s="209"/>
      <c r="H15" s="209"/>
      <c r="I15" s="209"/>
      <c r="J15" s="209"/>
    </row>
    <row r="16" spans="1:10" ht="15.6">
      <c r="A16" s="209"/>
      <c r="B16" s="202"/>
      <c r="C16" s="210"/>
      <c r="D16" s="210"/>
      <c r="E16" s="209"/>
      <c r="F16" s="209"/>
      <c r="G16" s="209"/>
      <c r="H16" s="209"/>
      <c r="I16" s="209"/>
      <c r="J16" s="209"/>
    </row>
    <row r="17" spans="1:10" ht="15.6">
      <c r="A17" s="209"/>
      <c r="B17" s="209"/>
      <c r="C17" s="209"/>
      <c r="D17" s="209"/>
      <c r="E17" s="209"/>
      <c r="F17" s="209"/>
      <c r="G17" s="209"/>
      <c r="H17" s="209"/>
      <c r="I17" s="209"/>
      <c r="J17" s="209"/>
    </row>
    <row r="18" spans="1:10" ht="15.6">
      <c r="A18" s="209"/>
      <c r="B18" s="209"/>
      <c r="C18" s="209"/>
      <c r="D18" s="209"/>
      <c r="E18" s="209"/>
      <c r="F18" s="209"/>
      <c r="G18" s="209"/>
      <c r="H18" s="209"/>
      <c r="I18" s="209"/>
      <c r="J18" s="209"/>
    </row>
    <row r="19" spans="1:10" ht="15.6">
      <c r="A19" s="209"/>
      <c r="B19" s="209"/>
      <c r="C19" s="209"/>
      <c r="D19" s="209"/>
      <c r="E19" s="209"/>
      <c r="F19" s="209"/>
      <c r="G19" s="209"/>
      <c r="H19" s="209"/>
      <c r="I19" s="209"/>
      <c r="J19" s="209"/>
    </row>
    <row r="20" spans="1:10" ht="15.6">
      <c r="A20" s="209"/>
      <c r="B20" s="209"/>
      <c r="C20" s="209"/>
      <c r="D20" s="209"/>
      <c r="E20" s="209"/>
      <c r="F20" s="209"/>
      <c r="G20" s="209"/>
      <c r="H20" s="209"/>
      <c r="I20" s="209"/>
      <c r="J20" s="209"/>
    </row>
    <row r="21" spans="1:10" ht="15.6">
      <c r="A21" s="209"/>
      <c r="B21" s="209"/>
      <c r="C21" s="209"/>
      <c r="D21" s="213"/>
      <c r="E21" s="209"/>
      <c r="F21" s="209"/>
      <c r="G21" s="209"/>
      <c r="H21" s="209"/>
      <c r="I21" s="209"/>
      <c r="J21" s="209"/>
    </row>
    <row r="22" spans="1:10" ht="15.6">
      <c r="A22" s="209"/>
      <c r="B22" s="209"/>
      <c r="C22" s="209"/>
      <c r="D22" s="213"/>
      <c r="E22" s="209"/>
      <c r="F22" s="209"/>
      <c r="G22" s="209"/>
      <c r="H22" s="209"/>
      <c r="I22" s="209"/>
      <c r="J22" s="209"/>
    </row>
    <row r="23" spans="1:10" ht="15.6">
      <c r="A23" s="209"/>
      <c r="B23" s="209"/>
      <c r="C23" s="209"/>
      <c r="D23" s="213"/>
      <c r="E23" s="209"/>
      <c r="F23" s="209"/>
      <c r="G23" s="209"/>
      <c r="H23" s="209"/>
      <c r="I23" s="209"/>
      <c r="J23" s="209"/>
    </row>
    <row r="24" spans="1:10" ht="15.6">
      <c r="A24" s="212"/>
      <c r="B24" s="209"/>
      <c r="C24" s="209"/>
      <c r="D24" s="209"/>
      <c r="E24" s="209"/>
      <c r="F24" s="209"/>
      <c r="G24" s="209"/>
      <c r="H24" s="209"/>
      <c r="I24" s="209"/>
      <c r="J24" s="209"/>
    </row>
    <row r="25" spans="1:10">
      <c r="A25" s="32"/>
    </row>
    <row r="26" spans="1:10" ht="15.6">
      <c r="A26" s="127"/>
    </row>
    <row r="27" spans="1:10" ht="15.6">
      <c r="A27" s="127"/>
    </row>
    <row r="28" spans="1:10" ht="15.6">
      <c r="A28" s="127"/>
    </row>
    <row r="33" spans="1:1">
      <c r="A33" s="206" t="s">
        <v>444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2"/>
  <sheetViews>
    <sheetView topLeftCell="A10" workbookViewId="0">
      <selection activeCell="J11" sqref="J11"/>
    </sheetView>
  </sheetViews>
  <sheetFormatPr defaultRowHeight="13.2"/>
  <cols>
    <col min="1" max="8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438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201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439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 ht="15.6">
      <c r="A8" s="209"/>
      <c r="B8" s="209"/>
      <c r="C8" s="209"/>
      <c r="D8" s="211"/>
      <c r="E8" s="209"/>
      <c r="F8" s="209"/>
      <c r="G8" s="209"/>
      <c r="H8" s="209"/>
    </row>
    <row r="9" spans="1:8" ht="15.6">
      <c r="A9" s="209"/>
      <c r="B9" s="209"/>
      <c r="C9" s="209"/>
      <c r="D9" s="211"/>
      <c r="E9" s="209"/>
      <c r="F9" s="209"/>
      <c r="G9" s="209"/>
      <c r="H9" s="209"/>
    </row>
    <row r="10" spans="1:8" ht="15.6">
      <c r="A10" s="209"/>
      <c r="B10" s="209"/>
      <c r="C10" s="209"/>
      <c r="D10" s="211"/>
      <c r="E10" s="209"/>
      <c r="F10" s="209"/>
      <c r="G10" s="209"/>
      <c r="H10" s="209"/>
    </row>
    <row r="11" spans="1:8" ht="15.6">
      <c r="A11" s="209"/>
      <c r="B11" s="209"/>
      <c r="C11" s="209"/>
      <c r="D11" s="211"/>
      <c r="E11" s="209"/>
      <c r="F11" s="209"/>
      <c r="G11" s="209"/>
      <c r="H11" s="209"/>
    </row>
    <row r="12" spans="1:8" ht="15.6">
      <c r="A12" s="209"/>
      <c r="B12" s="209"/>
      <c r="C12" s="209"/>
      <c r="D12" s="211"/>
      <c r="E12" s="209"/>
      <c r="F12" s="209"/>
      <c r="G12" s="209"/>
      <c r="H12" s="209"/>
    </row>
    <row r="13" spans="1:8" ht="15.6">
      <c r="A13" s="209"/>
      <c r="B13" s="209"/>
      <c r="C13" s="209"/>
      <c r="D13" s="211"/>
      <c r="E13" s="209"/>
      <c r="F13" s="209"/>
      <c r="G13" s="209"/>
      <c r="H13" s="209"/>
    </row>
    <row r="14" spans="1:8" ht="15.6">
      <c r="A14" s="209"/>
      <c r="B14" s="212"/>
      <c r="C14" s="209"/>
      <c r="D14" s="209"/>
      <c r="E14" s="209"/>
      <c r="F14" s="209"/>
      <c r="G14" s="209"/>
      <c r="H14" s="209"/>
    </row>
    <row r="15" spans="1:8" ht="15.6">
      <c r="A15" s="209"/>
      <c r="B15" s="208"/>
      <c r="C15" s="208"/>
      <c r="D15" s="208"/>
      <c r="E15" s="209"/>
      <c r="F15" s="209"/>
      <c r="G15" s="209"/>
      <c r="H15" s="209"/>
    </row>
    <row r="16" spans="1:8" ht="15.6">
      <c r="A16" s="209"/>
      <c r="B16" s="202"/>
      <c r="C16" s="210"/>
      <c r="D16" s="210"/>
      <c r="E16" s="209"/>
      <c r="F16" s="209"/>
      <c r="G16" s="209"/>
      <c r="H16" s="209"/>
    </row>
    <row r="17" spans="1:8" ht="15.6">
      <c r="A17" s="209"/>
      <c r="B17" s="209"/>
      <c r="C17" s="209"/>
      <c r="D17" s="209"/>
      <c r="E17" s="209"/>
      <c r="F17" s="209"/>
      <c r="G17" s="209"/>
      <c r="H17" s="209"/>
    </row>
    <row r="32" spans="1:8">
      <c r="A32" s="206" t="s">
        <v>445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7"/>
  <sheetViews>
    <sheetView topLeftCell="A16" workbookViewId="0">
      <selection activeCell="J17" sqref="J17"/>
    </sheetView>
  </sheetViews>
  <sheetFormatPr defaultRowHeight="13.2"/>
  <cols>
    <col min="1" max="10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440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202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441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>
      <c r="A8" s="130"/>
      <c r="B8" s="130"/>
      <c r="C8" s="130"/>
      <c r="D8" s="130"/>
      <c r="E8" s="130"/>
      <c r="F8" s="130"/>
      <c r="G8" s="130"/>
      <c r="H8" s="130"/>
    </row>
    <row r="9" spans="1:8">
      <c r="A9" s="130"/>
      <c r="B9" s="130"/>
      <c r="C9" s="130"/>
      <c r="D9" s="130"/>
      <c r="E9" s="130"/>
      <c r="F9" s="130"/>
      <c r="G9" s="130"/>
      <c r="H9" s="130"/>
    </row>
    <row r="10" spans="1:8">
      <c r="A10" s="130"/>
      <c r="B10" s="130"/>
      <c r="C10" s="130"/>
      <c r="D10" s="130"/>
      <c r="E10" s="130"/>
      <c r="F10" s="130"/>
      <c r="G10" s="130"/>
      <c r="H10" s="130"/>
    </row>
    <row r="11" spans="1:8">
      <c r="A11" s="130"/>
      <c r="B11" s="130"/>
      <c r="C11" s="130"/>
      <c r="D11" s="130"/>
      <c r="E11" s="130"/>
      <c r="F11" s="130"/>
      <c r="G11" s="130"/>
      <c r="H11" s="130"/>
    </row>
    <row r="12" spans="1:8">
      <c r="A12" s="130"/>
      <c r="B12" s="130"/>
      <c r="C12" s="130"/>
      <c r="D12" s="130"/>
      <c r="E12" s="130"/>
      <c r="F12" s="130"/>
      <c r="G12" s="130"/>
      <c r="H12" s="130"/>
    </row>
    <row r="13" spans="1:8">
      <c r="A13" s="130"/>
      <c r="B13" s="130"/>
      <c r="C13" s="130"/>
      <c r="D13" s="130"/>
      <c r="E13" s="130"/>
      <c r="F13" s="130"/>
      <c r="G13" s="130"/>
      <c r="H13" s="130"/>
    </row>
    <row r="14" spans="1:8">
      <c r="A14" s="130"/>
      <c r="B14" s="130"/>
      <c r="C14" s="130"/>
      <c r="D14" s="130"/>
      <c r="E14" s="130"/>
      <c r="F14" s="130"/>
      <c r="G14" s="130"/>
      <c r="H14" s="130"/>
    </row>
    <row r="15" spans="1:8">
      <c r="A15" s="130"/>
      <c r="B15" s="130"/>
      <c r="C15" s="130"/>
      <c r="D15" s="130"/>
      <c r="E15" s="130"/>
      <c r="F15" s="130"/>
      <c r="G15" s="130"/>
      <c r="H15" s="130"/>
    </row>
    <row r="16" spans="1:8">
      <c r="A16" s="130"/>
      <c r="B16" s="130"/>
      <c r="C16" s="130"/>
      <c r="D16" s="130"/>
      <c r="E16" s="130"/>
      <c r="F16" s="130"/>
      <c r="G16" s="130"/>
      <c r="H16" s="130"/>
    </row>
    <row r="17" spans="1:8">
      <c r="A17" s="130"/>
      <c r="B17" s="130"/>
      <c r="C17" s="130"/>
      <c r="D17" s="130"/>
      <c r="E17" s="130"/>
      <c r="F17" s="130"/>
      <c r="G17" s="130"/>
      <c r="H17" s="130"/>
    </row>
    <row r="18" spans="1:8">
      <c r="A18" s="130"/>
      <c r="B18" s="130"/>
      <c r="C18" s="130"/>
      <c r="D18" s="130"/>
      <c r="E18" s="130"/>
      <c r="F18" s="130"/>
      <c r="G18" s="130"/>
      <c r="H18" s="130"/>
    </row>
    <row r="19" spans="1:8">
      <c r="A19" s="130"/>
      <c r="B19" s="130"/>
      <c r="C19" s="130"/>
      <c r="D19" s="130"/>
      <c r="E19" s="130"/>
      <c r="F19" s="130"/>
      <c r="G19" s="130"/>
      <c r="H19" s="130"/>
    </row>
    <row r="20" spans="1:8">
      <c r="A20" s="130"/>
      <c r="B20" s="130"/>
      <c r="C20" s="130"/>
      <c r="D20" s="130"/>
      <c r="E20" s="130"/>
      <c r="F20" s="130"/>
      <c r="G20" s="130"/>
      <c r="H20" s="130"/>
    </row>
    <row r="21" spans="1:8">
      <c r="A21" s="130"/>
      <c r="B21" s="130"/>
      <c r="C21" s="130"/>
      <c r="D21" s="130"/>
      <c r="E21" s="130"/>
      <c r="F21" s="130"/>
      <c r="G21" s="130"/>
      <c r="H21" s="130"/>
    </row>
    <row r="22" spans="1:8">
      <c r="A22" s="130"/>
      <c r="B22" s="130"/>
      <c r="C22" s="130"/>
      <c r="D22" s="130"/>
      <c r="E22" s="130"/>
      <c r="F22" s="130"/>
      <c r="G22" s="130"/>
      <c r="H22" s="130"/>
    </row>
    <row r="23" spans="1:8">
      <c r="A23" s="130"/>
      <c r="B23" s="130"/>
      <c r="C23" s="130"/>
      <c r="D23" s="130"/>
      <c r="E23" s="130"/>
      <c r="F23" s="130"/>
      <c r="G23" s="130"/>
      <c r="H23" s="130"/>
    </row>
    <row r="24" spans="1:8">
      <c r="A24" s="130"/>
      <c r="B24" s="130"/>
      <c r="C24" s="130"/>
      <c r="D24" s="130"/>
      <c r="E24" s="130"/>
      <c r="F24" s="130"/>
      <c r="G24" s="130"/>
      <c r="H24" s="130"/>
    </row>
    <row r="25" spans="1:8">
      <c r="A25" s="130"/>
      <c r="B25" s="130"/>
      <c r="C25" s="130"/>
      <c r="D25" s="130"/>
      <c r="E25" s="130"/>
      <c r="F25" s="130"/>
      <c r="G25" s="130"/>
      <c r="H25" s="130"/>
    </row>
    <row r="26" spans="1:8">
      <c r="A26" s="130"/>
      <c r="B26" s="130"/>
      <c r="C26" s="130"/>
      <c r="D26" s="130"/>
      <c r="E26" s="130"/>
      <c r="F26" s="130"/>
      <c r="G26" s="130"/>
      <c r="H26" s="130"/>
    </row>
    <row r="27" spans="1:8">
      <c r="A27" s="130"/>
      <c r="B27" s="130"/>
      <c r="C27" s="130"/>
      <c r="D27" s="130"/>
      <c r="E27" s="130"/>
      <c r="F27" s="130"/>
      <c r="G27" s="130"/>
      <c r="H27" s="130"/>
    </row>
    <row r="28" spans="1:8">
      <c r="A28" s="130"/>
      <c r="B28" s="130"/>
      <c r="C28" s="130"/>
      <c r="D28" s="130"/>
      <c r="E28" s="130"/>
      <c r="F28" s="130"/>
      <c r="G28" s="130"/>
      <c r="H28" s="130"/>
    </row>
    <row r="29" spans="1:8">
      <c r="A29" s="130"/>
      <c r="B29" s="130"/>
      <c r="C29" s="130"/>
      <c r="D29" s="130"/>
      <c r="E29" s="130"/>
      <c r="F29" s="130"/>
      <c r="G29" s="130"/>
      <c r="H29" s="130"/>
    </row>
    <row r="30" spans="1:8">
      <c r="A30" s="130"/>
      <c r="B30" s="130"/>
      <c r="C30" s="130"/>
      <c r="D30" s="130"/>
      <c r="E30" s="130"/>
      <c r="F30" s="130"/>
      <c r="G30" s="130"/>
      <c r="H30" s="130"/>
    </row>
    <row r="31" spans="1:8">
      <c r="A31" s="130"/>
      <c r="B31" s="130"/>
      <c r="C31" s="130"/>
      <c r="D31" s="130"/>
      <c r="E31" s="130"/>
      <c r="F31" s="130"/>
      <c r="G31" s="130"/>
      <c r="H31" s="130"/>
    </row>
    <row r="32" spans="1:8">
      <c r="A32" s="130"/>
      <c r="B32" s="130"/>
      <c r="C32" s="130"/>
      <c r="D32" s="130"/>
      <c r="E32" s="130"/>
      <c r="F32" s="130"/>
      <c r="G32" s="130"/>
      <c r="H32" s="130"/>
    </row>
    <row r="33" spans="1:8">
      <c r="A33" s="130"/>
      <c r="B33" s="130"/>
      <c r="C33" s="130"/>
      <c r="D33" s="130"/>
      <c r="E33" s="130"/>
      <c r="F33" s="130"/>
      <c r="G33" s="130"/>
      <c r="H33" s="130"/>
    </row>
    <row r="34" spans="1:8">
      <c r="A34" s="130"/>
      <c r="B34" s="130"/>
      <c r="C34" s="130"/>
      <c r="D34" s="130"/>
      <c r="E34" s="130"/>
      <c r="F34" s="130"/>
      <c r="G34" s="130"/>
      <c r="H34" s="130"/>
    </row>
    <row r="35" spans="1:8">
      <c r="A35" s="130"/>
      <c r="B35" s="130"/>
      <c r="C35" s="130"/>
      <c r="D35" s="130"/>
      <c r="E35" s="130"/>
      <c r="F35" s="130"/>
      <c r="G35" s="130"/>
      <c r="H35" s="130"/>
    </row>
    <row r="36" spans="1:8">
      <c r="A36" s="130"/>
      <c r="B36" s="130"/>
      <c r="C36" s="130"/>
      <c r="D36" s="130"/>
      <c r="E36" s="130"/>
      <c r="F36" s="130"/>
      <c r="G36" s="130"/>
      <c r="H36" s="130"/>
    </row>
    <row r="37" spans="1:8">
      <c r="A37" s="206" t="s">
        <v>446</v>
      </c>
      <c r="B37" s="130"/>
      <c r="C37" s="130"/>
      <c r="D37" s="130"/>
      <c r="E37" s="130"/>
      <c r="F37" s="130"/>
      <c r="G37" s="130"/>
      <c r="H37" s="130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topLeftCell="A7" workbookViewId="0">
      <selection activeCell="I26" sqref="I26"/>
    </sheetView>
  </sheetViews>
  <sheetFormatPr defaultRowHeight="13.2"/>
  <cols>
    <col min="1" max="1" width="17.109375" customWidth="1"/>
    <col min="2" max="2" width="20" customWidth="1"/>
    <col min="3" max="3" width="12.21875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A1" s="201"/>
      <c r="B1" s="201"/>
      <c r="C1" s="201"/>
      <c r="D1" s="201"/>
      <c r="E1" s="201"/>
      <c r="F1" s="201"/>
      <c r="G1" s="22" t="s">
        <v>608</v>
      </c>
    </row>
    <row r="2" spans="1:7" ht="15.6">
      <c r="A2" s="201"/>
      <c r="B2" s="201"/>
      <c r="C2" s="201"/>
      <c r="D2" s="201"/>
      <c r="E2" s="201"/>
      <c r="F2" s="201"/>
      <c r="G2" s="1" t="s">
        <v>632</v>
      </c>
    </row>
    <row r="3" spans="1:7" ht="15.6">
      <c r="A3" s="201"/>
      <c r="B3" s="201"/>
      <c r="C3" s="201"/>
      <c r="D3" s="201"/>
      <c r="E3" s="201"/>
      <c r="F3" s="201"/>
      <c r="G3" s="107" t="s">
        <v>414</v>
      </c>
    </row>
    <row r="4" spans="1:7" ht="15.6">
      <c r="A4" s="201"/>
      <c r="B4" s="201"/>
      <c r="C4" s="201"/>
      <c r="D4" s="201"/>
      <c r="E4" s="201"/>
      <c r="F4" s="201"/>
      <c r="G4" s="111" t="s">
        <v>206</v>
      </c>
    </row>
    <row r="5" spans="1:7" ht="15.6">
      <c r="A5" s="201"/>
      <c r="B5" s="208"/>
      <c r="C5" s="208"/>
      <c r="D5" s="208"/>
      <c r="E5" s="201"/>
      <c r="F5" s="201"/>
      <c r="G5" s="111"/>
    </row>
    <row r="6" spans="1:7" ht="15.6">
      <c r="A6" s="201"/>
      <c r="B6" s="214"/>
      <c r="C6" s="214"/>
      <c r="D6" s="214"/>
      <c r="E6" s="201"/>
      <c r="F6" s="201"/>
      <c r="G6" s="111"/>
    </row>
    <row r="7" spans="1:7" ht="15.6">
      <c r="A7" s="209"/>
      <c r="B7" s="208" t="s">
        <v>164</v>
      </c>
      <c r="C7" s="208"/>
      <c r="D7" s="208"/>
      <c r="E7" s="209"/>
      <c r="F7" s="201"/>
      <c r="G7" s="111"/>
    </row>
    <row r="8" spans="1:7" ht="16.2" thickBot="1">
      <c r="A8" s="209"/>
      <c r="B8" s="215" t="s">
        <v>415</v>
      </c>
      <c r="C8" s="210"/>
      <c r="D8" s="210"/>
      <c r="E8" s="216"/>
      <c r="F8" s="201"/>
      <c r="G8" s="111"/>
    </row>
    <row r="9" spans="1:7" ht="15.6">
      <c r="A9" s="209"/>
      <c r="B9" s="419" t="s">
        <v>416</v>
      </c>
      <c r="C9" s="420"/>
      <c r="D9" s="421">
        <f>'JRW-11.1'!C73</f>
        <v>4.0190231596893389E-2</v>
      </c>
      <c r="E9" s="209"/>
      <c r="F9" s="201"/>
      <c r="G9" s="111"/>
    </row>
    <row r="10" spans="1:7" ht="15.6">
      <c r="A10" s="209"/>
      <c r="B10" s="422" t="s">
        <v>417</v>
      </c>
      <c r="C10" s="423"/>
      <c r="D10" s="424">
        <f>'JRW-11.1'!C74</f>
        <v>4.0795398680772088E-2</v>
      </c>
      <c r="E10" s="209"/>
      <c r="F10" s="201"/>
      <c r="G10" s="111"/>
    </row>
    <row r="11" spans="1:7" ht="15.6">
      <c r="A11" s="209"/>
      <c r="B11" s="422" t="s">
        <v>418</v>
      </c>
      <c r="C11" s="423"/>
      <c r="D11" s="424">
        <f>'JRW-11.1'!C75</f>
        <v>4.5487288585363439E-2</v>
      </c>
      <c r="E11" s="209"/>
      <c r="F11" s="201"/>
      <c r="G11" s="111"/>
    </row>
    <row r="12" spans="1:7" ht="15.6">
      <c r="A12" s="209"/>
      <c r="B12" s="422" t="s">
        <v>419</v>
      </c>
      <c r="C12" s="423"/>
      <c r="D12" s="424">
        <f>'JRW-11.1'!C76</f>
        <v>5.386796756171508E-2</v>
      </c>
      <c r="E12" s="209"/>
      <c r="F12" s="201"/>
      <c r="G12" s="111"/>
    </row>
    <row r="13" spans="1:7" ht="16.2" thickBot="1">
      <c r="A13" s="209"/>
      <c r="B13" s="425" t="s">
        <v>420</v>
      </c>
      <c r="C13" s="426"/>
      <c r="D13" s="427">
        <f>'JRW-11.1'!C77</f>
        <v>6.2839286422161411E-2</v>
      </c>
      <c r="E13" s="209"/>
      <c r="F13" s="201"/>
      <c r="G13" s="111"/>
    </row>
    <row r="14" spans="1:7" ht="15.6">
      <c r="A14" s="209"/>
      <c r="B14" s="206" t="s">
        <v>633</v>
      </c>
      <c r="C14" s="209"/>
      <c r="D14" s="209"/>
      <c r="E14" s="209"/>
      <c r="F14" s="201"/>
      <c r="G14" s="111"/>
    </row>
    <row r="15" spans="1:7" ht="15.6">
      <c r="A15" s="209"/>
      <c r="B15" s="212"/>
      <c r="C15" s="209"/>
      <c r="D15" s="209"/>
      <c r="E15" s="209"/>
      <c r="F15" s="201"/>
      <c r="G15" s="111"/>
    </row>
    <row r="16" spans="1:7" ht="15.6">
      <c r="A16" s="209"/>
      <c r="B16" s="208" t="s">
        <v>165</v>
      </c>
      <c r="C16" s="208"/>
      <c r="D16" s="208"/>
      <c r="E16" s="209"/>
      <c r="F16" s="201"/>
      <c r="G16" s="111"/>
    </row>
    <row r="17" spans="1:7" ht="15.6">
      <c r="A17" s="209"/>
      <c r="B17" s="215" t="s">
        <v>421</v>
      </c>
      <c r="C17" s="210"/>
      <c r="D17" s="210"/>
      <c r="E17" s="209"/>
      <c r="F17" s="201"/>
      <c r="G17" s="111"/>
    </row>
    <row r="18" spans="1:7" ht="15.6">
      <c r="A18" s="209"/>
      <c r="B18" s="209"/>
      <c r="C18" s="209"/>
      <c r="D18" s="209"/>
      <c r="E18" s="209"/>
      <c r="F18" s="201"/>
      <c r="G18" s="111"/>
    </row>
    <row r="19" spans="1:7" ht="15.6">
      <c r="A19" s="209"/>
      <c r="B19" s="209"/>
      <c r="C19" s="209"/>
      <c r="D19" s="217" t="s">
        <v>422</v>
      </c>
      <c r="E19" s="209"/>
      <c r="F19" s="209"/>
      <c r="G19" s="209"/>
    </row>
    <row r="20" spans="1:7" ht="15.6">
      <c r="A20" s="209"/>
      <c r="B20" s="209"/>
      <c r="C20" s="209"/>
      <c r="D20" s="217" t="s">
        <v>423</v>
      </c>
      <c r="E20" s="209"/>
      <c r="F20" s="209"/>
      <c r="G20" s="209"/>
    </row>
    <row r="21" spans="1:7" ht="16.2" thickBot="1">
      <c r="A21" s="209"/>
      <c r="B21" s="209"/>
      <c r="C21" s="209" t="s">
        <v>424</v>
      </c>
      <c r="D21" s="209" t="s">
        <v>425</v>
      </c>
      <c r="E21" s="209"/>
      <c r="F21" s="209"/>
      <c r="G21" s="209"/>
    </row>
    <row r="22" spans="1:7" ht="15.6">
      <c r="A22" s="218" t="s">
        <v>426</v>
      </c>
      <c r="B22" s="219"/>
      <c r="C22" s="219" t="s">
        <v>523</v>
      </c>
      <c r="D22" s="220">
        <v>3.7999999999999999E-2</v>
      </c>
      <c r="E22" s="209"/>
      <c r="F22" s="209"/>
      <c r="G22" s="209"/>
    </row>
    <row r="23" spans="1:7" ht="15.6">
      <c r="A23" s="221" t="s">
        <v>427</v>
      </c>
      <c r="B23" s="209"/>
      <c r="C23" s="209" t="s">
        <v>428</v>
      </c>
      <c r="D23" s="222">
        <v>4.2700000000000002E-2</v>
      </c>
      <c r="E23" s="209"/>
      <c r="F23" s="209"/>
      <c r="G23" s="209"/>
    </row>
    <row r="24" spans="1:7" ht="15.6">
      <c r="A24" s="221" t="s">
        <v>429</v>
      </c>
      <c r="B24" s="209"/>
      <c r="C24" s="209" t="s">
        <v>517</v>
      </c>
      <c r="D24" s="222">
        <v>4.1000000000000002E-2</v>
      </c>
      <c r="E24" s="206"/>
      <c r="F24" s="209"/>
      <c r="G24" s="209"/>
    </row>
    <row r="25" spans="1:7" ht="16.2" thickBot="1">
      <c r="A25" s="223" t="s">
        <v>430</v>
      </c>
      <c r="B25" s="224"/>
      <c r="C25" s="224" t="s">
        <v>522</v>
      </c>
      <c r="D25" s="225">
        <v>4.2000000000000003E-2</v>
      </c>
      <c r="E25" s="206"/>
      <c r="F25" s="209"/>
      <c r="G25" s="209"/>
    </row>
    <row r="26" spans="1:7" ht="15.6">
      <c r="A26" s="212" t="s">
        <v>431</v>
      </c>
      <c r="B26" s="209"/>
      <c r="C26" s="209"/>
      <c r="D26" s="209"/>
      <c r="E26" s="206"/>
      <c r="F26" s="206"/>
      <c r="G26" s="201"/>
    </row>
    <row r="27" spans="1:7">
      <c r="A27" s="242" t="s">
        <v>518</v>
      </c>
      <c r="B27" s="206"/>
      <c r="C27" s="206"/>
      <c r="D27" s="206"/>
      <c r="E27" s="206"/>
      <c r="F27" s="206"/>
      <c r="G27" s="201"/>
    </row>
    <row r="28" spans="1:7">
      <c r="A28" s="4" t="s">
        <v>519</v>
      </c>
      <c r="B28" s="206"/>
      <c r="C28" s="206"/>
      <c r="D28" s="206"/>
    </row>
    <row r="29" spans="1:7">
      <c r="A29" s="428" t="s">
        <v>520</v>
      </c>
      <c r="B29" s="206"/>
      <c r="C29" s="206"/>
      <c r="D29" s="206"/>
    </row>
    <row r="30" spans="1:7">
      <c r="A30" s="428" t="s">
        <v>521</v>
      </c>
      <c r="B30" s="206"/>
      <c r="C30" s="206"/>
      <c r="D30" s="206"/>
    </row>
    <row r="31" spans="1:7">
      <c r="A31" s="428" t="s">
        <v>524</v>
      </c>
    </row>
    <row r="32" spans="1:7">
      <c r="A32" s="429" t="s">
        <v>477</v>
      </c>
    </row>
  </sheetData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3"/>
  <sheetViews>
    <sheetView topLeftCell="A10" workbookViewId="0">
      <selection activeCell="M17" sqref="M17"/>
    </sheetView>
  </sheetViews>
  <sheetFormatPr defaultRowHeight="13.2"/>
  <cols>
    <col min="1" max="6" width="16.6640625" customWidth="1"/>
    <col min="7" max="7" width="9.21875" customWidth="1"/>
    <col min="8" max="8" width="7.5546875" customWidth="1"/>
  </cols>
  <sheetData>
    <row r="1" spans="1:9" ht="15.6">
      <c r="A1" s="201"/>
      <c r="B1" s="201"/>
      <c r="C1" s="201"/>
      <c r="D1" s="201"/>
      <c r="E1" s="201"/>
      <c r="F1" s="201"/>
      <c r="G1" s="201"/>
      <c r="H1" s="22" t="s">
        <v>608</v>
      </c>
      <c r="I1" s="201"/>
    </row>
    <row r="2" spans="1:9" ht="15.6">
      <c r="A2" s="201"/>
      <c r="B2" s="201"/>
      <c r="C2" s="201"/>
      <c r="D2" s="201"/>
      <c r="E2" s="201"/>
      <c r="F2" s="201"/>
      <c r="G2" s="201"/>
      <c r="H2" s="1" t="s">
        <v>632</v>
      </c>
      <c r="I2" s="201"/>
    </row>
    <row r="3" spans="1:9" ht="15.6">
      <c r="A3" s="201"/>
      <c r="B3" s="201"/>
      <c r="C3" s="201"/>
      <c r="D3" s="201"/>
      <c r="E3" s="201"/>
      <c r="F3" s="201"/>
      <c r="G3" s="201"/>
      <c r="H3" s="107" t="s">
        <v>407</v>
      </c>
      <c r="I3" s="201"/>
    </row>
    <row r="4" spans="1:9" ht="15.6">
      <c r="A4" s="201"/>
      <c r="B4" s="201"/>
      <c r="C4" s="201"/>
      <c r="D4" s="201"/>
      <c r="E4" s="201"/>
      <c r="F4" s="201"/>
      <c r="G4" s="201"/>
      <c r="H4" s="111" t="s">
        <v>205</v>
      </c>
      <c r="I4" s="201"/>
    </row>
    <row r="5" spans="1:9" ht="15.6">
      <c r="A5" s="201"/>
      <c r="B5" s="201"/>
      <c r="C5" s="201"/>
      <c r="D5" s="201"/>
      <c r="E5" s="201"/>
      <c r="F5" s="201"/>
      <c r="G5" s="201"/>
      <c r="H5" s="111"/>
      <c r="I5" s="201"/>
    </row>
    <row r="6" spans="1:9" ht="15.6">
      <c r="A6" s="208" t="s">
        <v>432</v>
      </c>
      <c r="B6" s="208"/>
      <c r="C6" s="208"/>
      <c r="D6" s="208"/>
      <c r="E6" s="208"/>
      <c r="F6" s="208"/>
      <c r="G6" s="208"/>
      <c r="H6" s="114"/>
      <c r="I6" s="209"/>
    </row>
    <row r="7" spans="1:9" ht="15.6">
      <c r="A7" s="209"/>
      <c r="B7" s="202"/>
      <c r="C7" s="210"/>
      <c r="D7" s="210"/>
      <c r="E7" s="216"/>
      <c r="F7" s="216"/>
      <c r="G7" s="216"/>
      <c r="H7" s="209"/>
      <c r="I7" s="209"/>
    </row>
    <row r="8" spans="1:9" ht="15.6">
      <c r="A8" s="209"/>
      <c r="B8" s="209"/>
      <c r="C8" s="209"/>
      <c r="D8" s="211"/>
      <c r="E8" s="209"/>
      <c r="F8" s="209"/>
      <c r="G8" s="209"/>
      <c r="H8" s="209"/>
      <c r="I8" s="209"/>
    </row>
    <row r="9" spans="1:9" ht="15.6">
      <c r="A9" s="209"/>
      <c r="B9" s="209"/>
      <c r="C9" s="209"/>
      <c r="D9" s="211"/>
      <c r="E9" s="209"/>
      <c r="F9" s="209"/>
      <c r="G9" s="209"/>
      <c r="H9" s="209"/>
      <c r="I9" s="209"/>
    </row>
    <row r="10" spans="1:9" ht="15.6">
      <c r="A10" s="209"/>
      <c r="B10" s="209"/>
      <c r="C10" s="209"/>
      <c r="D10" s="211"/>
      <c r="E10" s="209"/>
      <c r="F10" s="209"/>
      <c r="G10" s="209"/>
      <c r="H10" s="209"/>
      <c r="I10" s="209"/>
    </row>
    <row r="11" spans="1:9" ht="15.6">
      <c r="A11" s="209"/>
      <c r="B11" s="209"/>
      <c r="C11" s="209"/>
      <c r="D11" s="211"/>
      <c r="E11" s="209"/>
      <c r="F11" s="209"/>
      <c r="G11" s="209"/>
      <c r="H11" s="209"/>
      <c r="I11" s="209"/>
    </row>
    <row r="12" spans="1:9" ht="15.6">
      <c r="A12" s="209"/>
      <c r="B12" s="209"/>
      <c r="C12" s="209"/>
      <c r="D12" s="211"/>
      <c r="E12" s="209"/>
      <c r="F12" s="209"/>
      <c r="G12" s="209"/>
      <c r="H12" s="209"/>
      <c r="I12" s="209"/>
    </row>
    <row r="13" spans="1:9" ht="15.6">
      <c r="A13" s="209"/>
      <c r="B13" s="209"/>
      <c r="C13" s="209"/>
      <c r="D13" s="211"/>
      <c r="E13" s="209"/>
      <c r="F13" s="209"/>
      <c r="G13" s="209"/>
      <c r="H13" s="209"/>
      <c r="I13" s="209"/>
    </row>
    <row r="14" spans="1:9" ht="15.6">
      <c r="A14" s="209"/>
      <c r="B14" s="209"/>
      <c r="C14" s="209"/>
      <c r="D14" s="211"/>
      <c r="E14" s="209"/>
      <c r="F14" s="209"/>
      <c r="G14" s="209"/>
      <c r="H14" s="209"/>
      <c r="I14" s="209"/>
    </row>
    <row r="15" spans="1:9" ht="15.6">
      <c r="A15" s="209"/>
      <c r="B15" s="212"/>
      <c r="C15" s="209"/>
      <c r="D15" s="209"/>
      <c r="E15" s="209"/>
      <c r="F15" s="209"/>
      <c r="G15" s="209"/>
      <c r="H15" s="209"/>
      <c r="I15" s="209"/>
    </row>
    <row r="16" spans="1:9" ht="15.6">
      <c r="A16" s="209"/>
      <c r="B16" s="208"/>
      <c r="C16" s="208"/>
      <c r="D16" s="208"/>
      <c r="E16" s="209"/>
      <c r="F16" s="209"/>
      <c r="G16" s="209"/>
      <c r="H16" s="209"/>
      <c r="I16" s="209"/>
    </row>
    <row r="17" spans="1:9" ht="15.6">
      <c r="A17" s="209"/>
      <c r="B17" s="202"/>
      <c r="C17" s="210"/>
      <c r="D17" s="210"/>
      <c r="E17" s="209"/>
      <c r="F17" s="209"/>
      <c r="G17" s="209"/>
      <c r="H17" s="209"/>
      <c r="I17" s="209"/>
    </row>
    <row r="18" spans="1:9" ht="15.6">
      <c r="A18" s="209"/>
      <c r="B18" s="209"/>
      <c r="C18" s="209"/>
      <c r="D18" s="209"/>
      <c r="E18" s="209"/>
      <c r="F18" s="209"/>
      <c r="G18" s="209"/>
      <c r="H18" s="209"/>
      <c r="I18" s="209"/>
    </row>
    <row r="19" spans="1:9" ht="15.6">
      <c r="A19" s="209"/>
      <c r="B19" s="209"/>
      <c r="C19" s="209"/>
      <c r="D19" s="209"/>
      <c r="E19" s="209"/>
      <c r="F19" s="209"/>
      <c r="G19" s="209"/>
      <c r="H19" s="209"/>
      <c r="I19" s="209"/>
    </row>
    <row r="20" spans="1:9" ht="15.6">
      <c r="A20" s="209"/>
      <c r="B20" s="209"/>
      <c r="C20" s="209"/>
      <c r="D20" s="209"/>
      <c r="E20" s="209"/>
      <c r="F20" s="209"/>
      <c r="G20" s="209"/>
      <c r="H20" s="209"/>
      <c r="I20" s="209"/>
    </row>
    <row r="21" spans="1:9" ht="15.6">
      <c r="A21" s="209"/>
      <c r="B21" s="209"/>
      <c r="C21" s="209"/>
      <c r="D21" s="209"/>
      <c r="E21" s="209"/>
      <c r="F21" s="209"/>
      <c r="G21" s="209"/>
      <c r="H21" s="209"/>
      <c r="I21" s="209"/>
    </row>
    <row r="22" spans="1:9" ht="15.6">
      <c r="A22" s="209"/>
      <c r="B22" s="209"/>
      <c r="C22" s="209"/>
      <c r="D22" s="213"/>
      <c r="E22" s="209"/>
      <c r="F22" s="209"/>
      <c r="G22" s="209"/>
      <c r="H22" s="209"/>
      <c r="I22" s="209"/>
    </row>
    <row r="23" spans="1:9" ht="15.6">
      <c r="A23" s="209"/>
      <c r="B23" s="209"/>
      <c r="C23" s="209"/>
      <c r="D23" s="213"/>
      <c r="E23" s="209"/>
      <c r="F23" s="209"/>
      <c r="G23" s="209"/>
      <c r="H23" s="209"/>
      <c r="I23" s="209"/>
    </row>
    <row r="24" spans="1:9" ht="15.6">
      <c r="A24" s="209"/>
      <c r="B24" s="209"/>
      <c r="C24" s="209"/>
      <c r="D24" s="213"/>
      <c r="E24" s="209"/>
      <c r="F24" s="209"/>
      <c r="G24" s="209"/>
      <c r="H24" s="209"/>
      <c r="I24" s="209"/>
    </row>
    <row r="25" spans="1:9" ht="15.6">
      <c r="A25" s="212"/>
      <c r="B25" s="209"/>
      <c r="C25" s="209"/>
      <c r="D25" s="209"/>
      <c r="E25" s="209"/>
      <c r="F25" s="209"/>
      <c r="G25" s="209"/>
      <c r="H25" s="209"/>
      <c r="I25" s="209"/>
    </row>
    <row r="26" spans="1:9">
      <c r="A26" s="32"/>
      <c r="B26" s="201"/>
      <c r="C26" s="201"/>
      <c r="D26" s="201"/>
      <c r="E26" s="201"/>
      <c r="F26" s="201"/>
      <c r="G26" s="201"/>
      <c r="H26" s="201"/>
      <c r="I26" s="201"/>
    </row>
    <row r="27" spans="1:9" ht="15.6">
      <c r="A27" s="127"/>
      <c r="B27" s="201"/>
      <c r="C27" s="201"/>
      <c r="D27" s="201"/>
      <c r="E27" s="201"/>
      <c r="F27" s="201"/>
      <c r="G27" s="201"/>
      <c r="H27" s="201"/>
      <c r="I27" s="201"/>
    </row>
    <row r="28" spans="1:9">
      <c r="A28" s="201"/>
      <c r="B28" s="201"/>
      <c r="C28" s="201"/>
      <c r="D28" s="201"/>
      <c r="E28" s="201"/>
      <c r="F28" s="201"/>
      <c r="G28" s="201"/>
      <c r="H28" s="201"/>
      <c r="I28" s="201"/>
    </row>
    <row r="29" spans="1:9">
      <c r="A29" s="201"/>
      <c r="B29" s="201"/>
      <c r="C29" s="201"/>
      <c r="D29" s="201"/>
      <c r="E29" s="201"/>
      <c r="F29" s="201"/>
      <c r="G29" s="201"/>
      <c r="H29" s="201"/>
      <c r="I29" s="201"/>
    </row>
    <row r="30" spans="1:9">
      <c r="A30" s="201"/>
      <c r="B30" s="201"/>
      <c r="C30" s="201"/>
      <c r="D30" s="201"/>
      <c r="E30" s="201"/>
      <c r="F30" s="201"/>
      <c r="G30" s="201"/>
      <c r="H30" s="201"/>
      <c r="I30" s="201"/>
    </row>
    <row r="31" spans="1:9">
      <c r="A31" s="201"/>
      <c r="B31" s="201"/>
      <c r="C31" s="201"/>
      <c r="D31" s="201"/>
      <c r="E31" s="201"/>
      <c r="F31" s="201"/>
      <c r="G31" s="201"/>
      <c r="H31" s="201"/>
      <c r="I31" s="201"/>
    </row>
    <row r="32" spans="1:9">
      <c r="A32" s="201"/>
      <c r="B32" s="201"/>
      <c r="C32" s="201"/>
      <c r="D32" s="201"/>
      <c r="E32" s="201"/>
      <c r="F32" s="201"/>
      <c r="G32" s="201"/>
      <c r="H32" s="201"/>
      <c r="I32" s="201"/>
    </row>
    <row r="33" spans="1:9">
      <c r="A33" s="201"/>
      <c r="B33" s="201"/>
      <c r="C33" s="201"/>
      <c r="D33" s="201"/>
      <c r="E33" s="201"/>
      <c r="F33" s="201"/>
      <c r="G33" s="201"/>
      <c r="H33" s="201"/>
      <c r="I33" s="201"/>
    </row>
  </sheetData>
  <pageMargins left="0.2" right="0.7" top="0.75" bottom="0.75" header="0.3" footer="0.3"/>
  <pageSetup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23"/>
  <sheetViews>
    <sheetView topLeftCell="A19" workbookViewId="0">
      <selection activeCell="A2" sqref="A2"/>
    </sheetView>
  </sheetViews>
  <sheetFormatPr defaultRowHeight="13.2"/>
  <cols>
    <col min="1" max="1" width="82.21875" customWidth="1"/>
  </cols>
  <sheetData>
    <row r="1" spans="1:1" ht="15.6">
      <c r="A1" s="124" t="s">
        <v>608</v>
      </c>
    </row>
    <row r="2" spans="1:1" ht="15.6">
      <c r="A2" s="1" t="s">
        <v>454</v>
      </c>
    </row>
    <row r="3" spans="1:1" ht="15.6">
      <c r="A3" s="174" t="s">
        <v>394</v>
      </c>
    </row>
    <row r="4" spans="1:1" ht="15.6">
      <c r="A4" s="1" t="s">
        <v>23</v>
      </c>
    </row>
    <row r="5" spans="1:1" ht="15.6">
      <c r="A5" s="1"/>
    </row>
    <row r="6" spans="1:1" ht="16.2">
      <c r="A6" s="189" t="s">
        <v>395</v>
      </c>
    </row>
    <row r="8" spans="1:1" ht="16.2" thickBot="1">
      <c r="A8" s="7" t="s">
        <v>14</v>
      </c>
    </row>
    <row r="9" spans="1:1" ht="125.4" thickBot="1">
      <c r="A9" s="196" t="s">
        <v>493</v>
      </c>
    </row>
    <row r="10" spans="1:1" ht="15">
      <c r="A10" s="197"/>
    </row>
    <row r="11" spans="1:1" ht="16.2" thickBot="1">
      <c r="A11" s="7" t="s">
        <v>396</v>
      </c>
    </row>
    <row r="12" spans="1:1" ht="31.8" thickBot="1">
      <c r="A12" s="196" t="s">
        <v>494</v>
      </c>
    </row>
    <row r="13" spans="1:1" ht="15">
      <c r="A13" s="197"/>
    </row>
    <row r="14" spans="1:1" ht="16.2" thickBot="1">
      <c r="A14" s="7" t="s">
        <v>405</v>
      </c>
    </row>
    <row r="15" spans="1:1" ht="78.599999999999994" thickBot="1">
      <c r="A15" s="196" t="s">
        <v>495</v>
      </c>
    </row>
    <row r="16" spans="1:1" ht="15">
      <c r="A16" s="197"/>
    </row>
    <row r="17" spans="1:1" ht="16.2" thickBot="1">
      <c r="A17" s="7" t="s">
        <v>398</v>
      </c>
    </row>
    <row r="18" spans="1:1" ht="94.2" thickBot="1">
      <c r="A18" s="198" t="s">
        <v>496</v>
      </c>
    </row>
    <row r="19" spans="1:1" ht="15">
      <c r="A19" s="197"/>
    </row>
    <row r="20" spans="1:1" ht="16.2" thickBot="1">
      <c r="A20" s="7" t="s">
        <v>399</v>
      </c>
    </row>
    <row r="21" spans="1:1" ht="47.4" thickBot="1">
      <c r="A21" s="196" t="s">
        <v>497</v>
      </c>
    </row>
    <row r="22" spans="1:1" ht="15">
      <c r="A22" s="197"/>
    </row>
    <row r="23" spans="1:1">
      <c r="A23" s="4" t="s">
        <v>406</v>
      </c>
    </row>
  </sheetData>
  <pageMargins left="0.59" right="0.33999999999999997" top="0.25999999999999995" bottom="0.3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selection activeCell="B36" sqref="B36"/>
    </sheetView>
  </sheetViews>
  <sheetFormatPr defaultRowHeight="13.2"/>
  <cols>
    <col min="1" max="1" width="31.6640625" customWidth="1"/>
    <col min="2" max="3" width="18" customWidth="1"/>
    <col min="4" max="4" width="8.44140625" customWidth="1"/>
    <col min="5" max="5" width="4.5546875" customWidth="1"/>
    <col min="6" max="6" width="7.21875" customWidth="1"/>
  </cols>
  <sheetData>
    <row r="1" spans="1:11" ht="15.6">
      <c r="A1" s="326"/>
      <c r="B1" s="326"/>
      <c r="C1" s="327"/>
      <c r="D1" s="288"/>
      <c r="E1" s="124" t="s">
        <v>608</v>
      </c>
      <c r="G1" s="61"/>
      <c r="H1" s="61"/>
      <c r="I1" s="61"/>
      <c r="J1" s="61"/>
      <c r="K1" s="61"/>
    </row>
    <row r="2" spans="1:11" ht="15.6">
      <c r="A2" s="326"/>
      <c r="B2" s="326"/>
      <c r="C2" s="327"/>
      <c r="D2" s="288"/>
      <c r="E2" s="329" t="s">
        <v>448</v>
      </c>
      <c r="G2" s="61"/>
      <c r="H2" s="61"/>
      <c r="I2" s="61"/>
      <c r="J2" s="61"/>
      <c r="K2" s="61"/>
    </row>
    <row r="3" spans="1:11" ht="15.6">
      <c r="A3" s="326"/>
      <c r="B3" s="326"/>
      <c r="C3" s="327"/>
      <c r="D3" s="288"/>
      <c r="E3" s="328" t="s">
        <v>503</v>
      </c>
      <c r="G3" s="61"/>
      <c r="H3" s="61"/>
      <c r="I3" s="61"/>
      <c r="J3" s="61"/>
      <c r="K3" s="61"/>
    </row>
    <row r="4" spans="1:11" ht="15.6">
      <c r="A4" s="88"/>
      <c r="B4" s="88"/>
      <c r="C4" s="243"/>
      <c r="D4" s="288"/>
      <c r="E4" s="1" t="s">
        <v>629</v>
      </c>
      <c r="G4" s="61"/>
      <c r="H4" s="61"/>
      <c r="I4" s="61"/>
      <c r="J4" s="61"/>
      <c r="K4" s="61"/>
    </row>
    <row r="5" spans="1:11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1" ht="15.6">
      <c r="A6" s="306" t="s">
        <v>448</v>
      </c>
      <c r="B6" s="66"/>
      <c r="C6" s="66"/>
      <c r="D6" s="66"/>
      <c r="E6" s="330"/>
      <c r="F6" s="68"/>
      <c r="G6" s="331"/>
      <c r="H6" s="331"/>
      <c r="I6" s="331"/>
      <c r="J6" s="331"/>
      <c r="K6" s="61"/>
    </row>
    <row r="7" spans="1:11" ht="15.6">
      <c r="A7" s="306"/>
      <c r="B7" s="66"/>
      <c r="C7" s="66"/>
      <c r="D7" s="66"/>
      <c r="E7" s="288"/>
      <c r="F7" s="61"/>
      <c r="G7" s="331"/>
      <c r="H7" s="331"/>
      <c r="I7" s="331"/>
      <c r="J7" s="331"/>
      <c r="K7" s="61"/>
    </row>
    <row r="8" spans="1:11" ht="15.6">
      <c r="A8" s="5" t="s">
        <v>611</v>
      </c>
      <c r="B8" s="66"/>
      <c r="C8" s="66"/>
      <c r="D8" s="66"/>
      <c r="E8" s="330"/>
      <c r="F8" s="68"/>
      <c r="G8" s="332"/>
      <c r="H8" s="331"/>
      <c r="I8" s="331"/>
      <c r="J8" s="331"/>
      <c r="K8" s="61"/>
    </row>
    <row r="9" spans="1:11" ht="15.6">
      <c r="A9" s="333" t="s">
        <v>503</v>
      </c>
      <c r="B9" s="66"/>
      <c r="C9" s="66"/>
      <c r="D9" s="66"/>
      <c r="E9" s="330"/>
      <c r="F9" s="68"/>
      <c r="G9" s="332"/>
      <c r="H9" s="331" t="s">
        <v>498</v>
      </c>
      <c r="I9" s="331"/>
      <c r="J9" s="331"/>
      <c r="K9" s="61"/>
    </row>
    <row r="10" spans="1:11" ht="15.6">
      <c r="A10" s="66"/>
      <c r="B10" s="88"/>
      <c r="C10" s="305"/>
      <c r="D10" s="88"/>
      <c r="E10" s="288"/>
      <c r="F10" s="61"/>
      <c r="G10" s="332"/>
      <c r="H10" s="334"/>
      <c r="I10" s="334"/>
      <c r="J10" s="334"/>
      <c r="K10" s="61"/>
    </row>
    <row r="11" spans="1:11" ht="16.2" thickBot="1">
      <c r="A11" s="335" t="s">
        <v>609</v>
      </c>
      <c r="B11" s="88"/>
      <c r="C11" s="305"/>
      <c r="D11" s="88"/>
      <c r="E11" s="288"/>
      <c r="F11" s="61"/>
      <c r="G11" s="336"/>
      <c r="H11" s="337"/>
      <c r="I11" s="337"/>
      <c r="J11" s="337"/>
      <c r="K11" s="61"/>
    </row>
    <row r="12" spans="1:11" ht="15.6">
      <c r="A12" s="255"/>
      <c r="B12" s="307" t="s">
        <v>478</v>
      </c>
      <c r="C12" s="308" t="s">
        <v>479</v>
      </c>
      <c r="D12" s="288"/>
      <c r="E12" s="61"/>
      <c r="F12" s="336"/>
      <c r="G12" s="337"/>
      <c r="H12" s="337"/>
      <c r="I12" s="337"/>
      <c r="J12" s="61"/>
    </row>
    <row r="13" spans="1:11" ht="15.6">
      <c r="A13" s="310" t="s">
        <v>481</v>
      </c>
      <c r="B13" s="311" t="s">
        <v>502</v>
      </c>
      <c r="C13" s="312" t="s">
        <v>11</v>
      </c>
      <c r="D13" s="288"/>
      <c r="E13" s="61"/>
      <c r="F13" s="336"/>
      <c r="G13" s="337"/>
      <c r="H13" s="337"/>
      <c r="I13" s="337"/>
      <c r="J13" s="61"/>
    </row>
    <row r="14" spans="1:11" ht="15.6">
      <c r="A14" s="708" t="s">
        <v>626</v>
      </c>
      <c r="B14" s="709">
        <v>0.496</v>
      </c>
      <c r="C14" s="710">
        <v>4.7449999999999999E-2</v>
      </c>
      <c r="D14" s="288"/>
      <c r="E14" s="61"/>
      <c r="F14" s="61"/>
      <c r="G14" s="61"/>
      <c r="H14" s="61"/>
      <c r="I14" s="61"/>
      <c r="J14" s="61"/>
    </row>
    <row r="15" spans="1:11" ht="16.2" thickBot="1">
      <c r="A15" s="711" t="s">
        <v>484</v>
      </c>
      <c r="B15" s="712">
        <v>0.504</v>
      </c>
      <c r="C15" s="713"/>
      <c r="D15" s="288"/>
      <c r="E15" s="61"/>
      <c r="F15" s="61"/>
      <c r="G15" s="61"/>
      <c r="H15" s="61"/>
      <c r="I15" s="61"/>
      <c r="J15" s="61"/>
    </row>
    <row r="16" spans="1:11" ht="16.2" thickBot="1">
      <c r="A16" s="29" t="s">
        <v>485</v>
      </c>
      <c r="B16" s="338">
        <f>SUM(B14:B15)</f>
        <v>1</v>
      </c>
      <c r="C16" s="714"/>
      <c r="D16" s="288"/>
      <c r="E16" s="61"/>
      <c r="F16" s="61"/>
      <c r="G16" s="61"/>
      <c r="H16" s="61"/>
      <c r="I16" s="61"/>
      <c r="J16" s="61"/>
    </row>
    <row r="17" spans="1:11" ht="15.6">
      <c r="A17" s="339"/>
      <c r="B17" s="339"/>
      <c r="C17" s="340"/>
      <c r="D17" s="339"/>
      <c r="E17" s="288"/>
      <c r="F17" s="61"/>
      <c r="G17" s="61"/>
      <c r="H17" s="61"/>
      <c r="I17" s="61"/>
      <c r="J17" s="61"/>
      <c r="K17" s="61"/>
    </row>
    <row r="18" spans="1:11" ht="16.2" thickBot="1">
      <c r="A18" s="335" t="s">
        <v>627</v>
      </c>
      <c r="B18" s="88"/>
      <c r="C18" s="340"/>
      <c r="D18" s="339"/>
      <c r="E18" s="288"/>
      <c r="F18" s="61"/>
      <c r="G18" s="61"/>
      <c r="H18" s="61"/>
      <c r="I18" s="61"/>
      <c r="J18" s="61"/>
      <c r="K18" s="61"/>
    </row>
    <row r="19" spans="1:11" ht="15.6">
      <c r="A19" s="255"/>
      <c r="B19" s="307" t="s">
        <v>478</v>
      </c>
      <c r="C19" s="340"/>
      <c r="D19" s="339"/>
      <c r="E19" s="288"/>
      <c r="F19" s="61"/>
      <c r="G19" s="61"/>
      <c r="H19" s="61"/>
      <c r="I19" s="61"/>
      <c r="J19" s="61"/>
      <c r="K19" s="61"/>
    </row>
    <row r="20" spans="1:11" ht="16.2" thickBot="1">
      <c r="A20" s="310" t="s">
        <v>481</v>
      </c>
      <c r="B20" s="311" t="s">
        <v>502</v>
      </c>
      <c r="C20" s="340"/>
      <c r="D20" s="339"/>
      <c r="E20" s="288"/>
      <c r="F20" s="61"/>
      <c r="G20" s="61"/>
      <c r="H20" s="61"/>
      <c r="I20" s="61"/>
      <c r="J20" s="61"/>
      <c r="K20" s="61"/>
    </row>
    <row r="21" spans="1:11" ht="15.6">
      <c r="A21" s="592" t="s">
        <v>626</v>
      </c>
      <c r="B21" s="705">
        <f>'JRW-4.2'!L21</f>
        <v>0.51483535058862739</v>
      </c>
      <c r="C21" s="340"/>
      <c r="D21" s="339"/>
      <c r="E21" s="288"/>
      <c r="F21" s="61"/>
      <c r="G21" s="61"/>
      <c r="H21" s="61"/>
      <c r="I21" s="61"/>
      <c r="J21" s="61"/>
      <c r="K21" s="61"/>
    </row>
    <row r="22" spans="1:11" ht="15.6">
      <c r="A22" s="694" t="s">
        <v>484</v>
      </c>
      <c r="B22" s="706">
        <f>'JRW-4.2'!L22</f>
        <v>0.48516464941137266</v>
      </c>
      <c r="C22" s="340"/>
      <c r="D22" s="339"/>
      <c r="E22" s="288"/>
      <c r="F22" s="61"/>
      <c r="G22" s="61"/>
      <c r="H22" s="61"/>
      <c r="I22" s="61"/>
      <c r="J22" s="61"/>
      <c r="K22" s="61"/>
    </row>
    <row r="23" spans="1:11" ht="16.2" thickBot="1">
      <c r="A23" s="695" t="s">
        <v>485</v>
      </c>
      <c r="B23" s="707">
        <f>SUM(B21:B22)</f>
        <v>1</v>
      </c>
      <c r="C23" s="340"/>
      <c r="D23" s="339"/>
      <c r="E23" s="288"/>
      <c r="F23" s="61"/>
      <c r="G23" s="61"/>
      <c r="H23" s="61"/>
      <c r="I23" s="61"/>
      <c r="J23" s="61"/>
      <c r="K23" s="61"/>
    </row>
    <row r="24" spans="1:11" ht="15.6">
      <c r="A24" s="339"/>
      <c r="B24" s="339"/>
      <c r="C24" s="340"/>
      <c r="D24" s="339"/>
      <c r="E24" s="288"/>
      <c r="F24" s="61"/>
      <c r="G24" s="61"/>
      <c r="H24" s="61"/>
      <c r="I24" s="61"/>
      <c r="J24" s="61"/>
      <c r="K24" s="61"/>
    </row>
    <row r="25" spans="1:11" ht="16.2" thickBot="1">
      <c r="A25" s="335" t="s">
        <v>628</v>
      </c>
      <c r="B25" s="88"/>
      <c r="C25" s="305"/>
      <c r="D25" s="88"/>
      <c r="E25" s="288"/>
      <c r="F25" s="61"/>
      <c r="G25" s="61"/>
      <c r="H25" s="61"/>
      <c r="I25" s="61"/>
      <c r="J25" s="61"/>
      <c r="K25" s="61"/>
    </row>
    <row r="26" spans="1:11" ht="15.6">
      <c r="A26" s="255"/>
      <c r="B26" s="307" t="s">
        <v>478</v>
      </c>
      <c r="C26" s="308" t="s">
        <v>479</v>
      </c>
      <c r="D26" s="360"/>
      <c r="E26" s="61"/>
      <c r="F26" s="61"/>
      <c r="G26" s="61"/>
      <c r="H26" s="61"/>
      <c r="I26" s="61"/>
    </row>
    <row r="27" spans="1:11" ht="15.6">
      <c r="A27" s="310" t="s">
        <v>481</v>
      </c>
      <c r="B27" s="311" t="s">
        <v>502</v>
      </c>
      <c r="C27" s="312" t="s">
        <v>11</v>
      </c>
    </row>
    <row r="28" spans="1:11" ht="15.6">
      <c r="A28" s="708" t="s">
        <v>626</v>
      </c>
      <c r="B28" s="709">
        <v>0.50900000000000001</v>
      </c>
      <c r="C28" s="710">
        <v>4.7449999999999999E-2</v>
      </c>
    </row>
    <row r="29" spans="1:11" ht="16.2" thickBot="1">
      <c r="A29" s="711" t="s">
        <v>484</v>
      </c>
      <c r="B29" s="712">
        <v>0.49099999999999999</v>
      </c>
      <c r="C29" s="713"/>
    </row>
    <row r="30" spans="1:11" ht="16.2" thickBot="1">
      <c r="A30" s="29" t="s">
        <v>485</v>
      </c>
      <c r="B30" s="338">
        <f>SUM(B28:B29)</f>
        <v>1</v>
      </c>
      <c r="C30" s="714"/>
    </row>
  </sheetData>
  <pageMargins left="1.34" right="0.34" top="0.26" bottom="0.3" header="0.3" footer="0.3"/>
  <pageSetup orientation="portrait" r:id="rId1"/>
  <headerFooter alignWithMargins="0"/>
  <ignoredErrors>
    <ignoredError sqref="B16 B30 B2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>
      <selection activeCell="A25" sqref="A25"/>
    </sheetView>
  </sheetViews>
  <sheetFormatPr defaultRowHeight="13.2"/>
  <cols>
    <col min="1" max="1" width="30.21875" customWidth="1"/>
    <col min="2" max="12" width="14.5546875" customWidth="1"/>
  </cols>
  <sheetData>
    <row r="1" spans="1:12" ht="15.6">
      <c r="A1" s="326"/>
      <c r="B1" s="326"/>
      <c r="C1" s="327"/>
      <c r="D1" s="288"/>
      <c r="G1" s="61"/>
      <c r="H1" s="61"/>
      <c r="I1" s="61"/>
      <c r="J1" s="61"/>
      <c r="K1" s="61"/>
      <c r="L1" s="124" t="s">
        <v>608</v>
      </c>
    </row>
    <row r="2" spans="1:12" ht="15.6">
      <c r="A2" s="326"/>
      <c r="B2" s="326"/>
      <c r="C2" s="327"/>
      <c r="D2" s="288"/>
      <c r="G2" s="61"/>
      <c r="H2" s="61"/>
      <c r="I2" s="61"/>
      <c r="J2" s="61"/>
      <c r="K2" s="61"/>
      <c r="L2" s="329" t="s">
        <v>448</v>
      </c>
    </row>
    <row r="3" spans="1:12" ht="15.6">
      <c r="A3" s="326"/>
      <c r="B3" s="326"/>
      <c r="C3" s="327"/>
      <c r="D3" s="288"/>
      <c r="G3" s="61"/>
      <c r="H3" s="61"/>
      <c r="I3" s="61"/>
      <c r="J3" s="61"/>
      <c r="K3" s="61"/>
      <c r="L3" s="328" t="s">
        <v>503</v>
      </c>
    </row>
    <row r="4" spans="1:12" ht="15.6">
      <c r="A4" s="88"/>
      <c r="B4" s="88"/>
      <c r="C4" s="243"/>
      <c r="D4" s="288"/>
      <c r="G4" s="61"/>
      <c r="H4" s="61"/>
      <c r="I4" s="61"/>
      <c r="J4" s="61"/>
      <c r="K4" s="61"/>
      <c r="L4" s="1" t="s">
        <v>625</v>
      </c>
    </row>
    <row r="5" spans="1:12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2" ht="15.6">
      <c r="A6" s="306" t="s">
        <v>448</v>
      </c>
      <c r="B6" s="66"/>
      <c r="C6" s="66"/>
      <c r="D6" s="66"/>
      <c r="E6" s="330"/>
      <c r="F6" s="68"/>
      <c r="G6" s="68"/>
      <c r="H6" s="68"/>
      <c r="I6" s="68"/>
      <c r="J6" s="68"/>
      <c r="K6" s="68"/>
      <c r="L6" s="6"/>
    </row>
    <row r="7" spans="1:12" ht="15.6">
      <c r="A7" s="306"/>
      <c r="B7" s="66"/>
      <c r="C7" s="66"/>
      <c r="D7" s="66"/>
      <c r="E7" s="330"/>
      <c r="F7" s="68"/>
      <c r="G7" s="68"/>
      <c r="H7" s="68"/>
      <c r="I7" s="68"/>
      <c r="J7" s="68"/>
      <c r="K7" s="68"/>
      <c r="L7" s="6"/>
    </row>
    <row r="8" spans="1:12" ht="15.6">
      <c r="A8" s="5" t="s">
        <v>611</v>
      </c>
      <c r="B8" s="66"/>
      <c r="C8" s="66"/>
      <c r="D8" s="66"/>
      <c r="E8" s="330"/>
      <c r="F8" s="68"/>
      <c r="G8" s="683"/>
      <c r="H8" s="68"/>
      <c r="I8" s="68"/>
      <c r="J8" s="68"/>
      <c r="K8" s="68"/>
      <c r="L8" s="6"/>
    </row>
    <row r="9" spans="1:12" ht="15.6">
      <c r="A9" s="66" t="s">
        <v>624</v>
      </c>
      <c r="B9" s="66"/>
      <c r="C9" s="66"/>
      <c r="D9" s="66"/>
      <c r="E9" s="330"/>
      <c r="F9" s="68"/>
      <c r="G9" s="683"/>
      <c r="H9" s="684"/>
      <c r="I9" s="684"/>
      <c r="J9" s="684"/>
      <c r="K9" s="68"/>
      <c r="L9" s="6"/>
    </row>
    <row r="10" spans="1:12" ht="16.2" thickBo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15.6">
      <c r="A11" s="592"/>
      <c r="B11" s="686">
        <v>43190</v>
      </c>
      <c r="C11" s="686">
        <v>43281</v>
      </c>
      <c r="D11" s="686">
        <v>43373</v>
      </c>
      <c r="E11" s="686">
        <v>43465</v>
      </c>
      <c r="F11" s="686">
        <v>43555</v>
      </c>
      <c r="G11" s="686">
        <v>43646</v>
      </c>
      <c r="H11" s="686">
        <v>43738</v>
      </c>
      <c r="I11" s="686">
        <v>43830</v>
      </c>
      <c r="J11" s="686">
        <v>43921</v>
      </c>
      <c r="K11" s="687">
        <v>44012</v>
      </c>
      <c r="L11" s="682"/>
    </row>
    <row r="12" spans="1:12" ht="15.6">
      <c r="A12" s="688" t="s">
        <v>615</v>
      </c>
      <c r="B12" s="685">
        <v>235058846</v>
      </c>
      <c r="C12" s="685">
        <v>227813334</v>
      </c>
      <c r="D12" s="685">
        <v>250166070</v>
      </c>
      <c r="E12" s="685">
        <v>258853904</v>
      </c>
      <c r="F12" s="685">
        <v>269368286</v>
      </c>
      <c r="G12" s="685">
        <v>274568736</v>
      </c>
      <c r="H12" s="685">
        <v>293398455</v>
      </c>
      <c r="I12" s="685">
        <v>308525705</v>
      </c>
      <c r="J12" s="685">
        <v>320250364</v>
      </c>
      <c r="K12" s="689">
        <v>318028581</v>
      </c>
      <c r="L12" s="682"/>
    </row>
    <row r="13" spans="1:12" ht="15.6">
      <c r="A13" s="688" t="s">
        <v>616</v>
      </c>
      <c r="B13" s="685">
        <v>0</v>
      </c>
      <c r="C13" s="685">
        <v>0</v>
      </c>
      <c r="D13" s="685">
        <v>0</v>
      </c>
      <c r="E13" s="685">
        <v>0</v>
      </c>
      <c r="F13" s="685">
        <v>0</v>
      </c>
      <c r="G13" s="685">
        <v>0</v>
      </c>
      <c r="H13" s="685">
        <v>0</v>
      </c>
      <c r="I13" s="685">
        <v>0</v>
      </c>
      <c r="J13" s="685">
        <v>0</v>
      </c>
      <c r="K13" s="689">
        <v>0</v>
      </c>
      <c r="L13" s="682"/>
    </row>
    <row r="14" spans="1:12" ht="15.6">
      <c r="A14" s="688" t="s">
        <v>617</v>
      </c>
      <c r="B14" s="685">
        <v>5900000</v>
      </c>
      <c r="C14" s="685">
        <v>4550000</v>
      </c>
      <c r="D14" s="685">
        <v>7050000</v>
      </c>
      <c r="E14" s="685">
        <v>53850000</v>
      </c>
      <c r="F14" s="685">
        <v>31700000</v>
      </c>
      <c r="G14" s="685">
        <v>11075000</v>
      </c>
      <c r="H14" s="685">
        <v>8900000</v>
      </c>
      <c r="I14" s="685">
        <v>64600000</v>
      </c>
      <c r="J14" s="685">
        <v>53550000</v>
      </c>
      <c r="K14" s="689">
        <v>0</v>
      </c>
      <c r="L14" s="682"/>
    </row>
    <row r="15" spans="1:12" ht="15.6">
      <c r="A15" s="688" t="s">
        <v>618</v>
      </c>
      <c r="B15" s="685">
        <v>0</v>
      </c>
      <c r="C15" s="685">
        <v>0</v>
      </c>
      <c r="D15" s="685">
        <v>0</v>
      </c>
      <c r="E15" s="685">
        <v>0</v>
      </c>
      <c r="F15" s="685">
        <v>70000000</v>
      </c>
      <c r="G15" s="685">
        <v>40000000</v>
      </c>
      <c r="H15" s="685">
        <v>40000000</v>
      </c>
      <c r="I15" s="685">
        <v>0</v>
      </c>
      <c r="J15" s="685">
        <v>0</v>
      </c>
      <c r="K15" s="689">
        <v>0</v>
      </c>
      <c r="L15" s="682"/>
    </row>
    <row r="16" spans="1:12" ht="15.6">
      <c r="A16" s="688" t="s">
        <v>619</v>
      </c>
      <c r="B16" s="685">
        <v>0</v>
      </c>
      <c r="C16" s="685">
        <v>0</v>
      </c>
      <c r="D16" s="685">
        <v>0</v>
      </c>
      <c r="E16" s="685">
        <v>0</v>
      </c>
      <c r="F16" s="685">
        <v>0</v>
      </c>
      <c r="G16" s="685">
        <v>0</v>
      </c>
      <c r="H16" s="685">
        <v>15000000</v>
      </c>
      <c r="I16" s="685">
        <v>15000000</v>
      </c>
      <c r="J16" s="685">
        <v>15000000</v>
      </c>
      <c r="K16" s="689">
        <v>15000000</v>
      </c>
      <c r="L16" s="682"/>
    </row>
    <row r="17" spans="1:12" ht="15.6">
      <c r="A17" s="688" t="s">
        <v>620</v>
      </c>
      <c r="B17" s="685">
        <v>214406000</v>
      </c>
      <c r="C17" s="685">
        <v>214401000</v>
      </c>
      <c r="D17" s="685">
        <v>214401000</v>
      </c>
      <c r="E17" s="685">
        <v>214361000</v>
      </c>
      <c r="F17" s="685">
        <v>214341000</v>
      </c>
      <c r="G17" s="685">
        <v>289249000</v>
      </c>
      <c r="H17" s="685">
        <v>274239000</v>
      </c>
      <c r="I17" s="685">
        <v>274214000</v>
      </c>
      <c r="J17" s="685">
        <v>274214000</v>
      </c>
      <c r="K17" s="689">
        <v>324214000</v>
      </c>
      <c r="L17" s="682"/>
    </row>
    <row r="18" spans="1:12" ht="15.6">
      <c r="A18" s="688"/>
      <c r="B18" s="685"/>
      <c r="C18" s="685"/>
      <c r="D18" s="685"/>
      <c r="E18" s="685"/>
      <c r="F18" s="685"/>
      <c r="G18" s="685"/>
      <c r="H18" s="685"/>
      <c r="I18" s="685"/>
      <c r="J18" s="685"/>
      <c r="K18" s="689"/>
      <c r="L18" s="682"/>
    </row>
    <row r="19" spans="1:12" ht="16.2" thickBot="1">
      <c r="A19" s="690" t="s">
        <v>621</v>
      </c>
      <c r="B19" s="691">
        <v>455364846</v>
      </c>
      <c r="C19" s="691">
        <v>446764334</v>
      </c>
      <c r="D19" s="691">
        <v>471617070</v>
      </c>
      <c r="E19" s="691">
        <v>527064904</v>
      </c>
      <c r="F19" s="691">
        <v>585409286</v>
      </c>
      <c r="G19" s="691">
        <v>614892736</v>
      </c>
      <c r="H19" s="691">
        <v>631537455</v>
      </c>
      <c r="I19" s="691">
        <v>662339705</v>
      </c>
      <c r="J19" s="691">
        <v>663014364</v>
      </c>
      <c r="K19" s="692">
        <v>657242581</v>
      </c>
      <c r="L19" s="682"/>
    </row>
    <row r="20" spans="1:12" ht="16.2" thickBot="1">
      <c r="A20" s="699"/>
      <c r="B20" s="700"/>
      <c r="C20" s="700"/>
      <c r="D20" s="700"/>
      <c r="E20" s="700"/>
      <c r="F20" s="700"/>
      <c r="G20" s="700"/>
      <c r="H20" s="700"/>
      <c r="I20" s="700"/>
      <c r="J20" s="700"/>
      <c r="K20" s="701"/>
      <c r="L20" s="693" t="s">
        <v>2</v>
      </c>
    </row>
    <row r="21" spans="1:12" ht="15.6">
      <c r="A21" s="592" t="s">
        <v>622</v>
      </c>
      <c r="B21" s="702">
        <v>0.4838010705815442</v>
      </c>
      <c r="C21" s="702">
        <v>0.49008164559528156</v>
      </c>
      <c r="D21" s="702">
        <v>0.46955679530429212</v>
      </c>
      <c r="E21" s="702">
        <v>0.50887660696907266</v>
      </c>
      <c r="F21" s="702">
        <v>0.5398633188063231</v>
      </c>
      <c r="G21" s="702">
        <v>0.5534688898975707</v>
      </c>
      <c r="H21" s="702">
        <v>0.5354219252126543</v>
      </c>
      <c r="I21" s="702">
        <v>0.53418811725925441</v>
      </c>
      <c r="J21" s="702">
        <v>0.5169782415151416</v>
      </c>
      <c r="K21" s="703">
        <v>0.51611689474513822</v>
      </c>
      <c r="L21" s="704">
        <v>0.51483535058862739</v>
      </c>
    </row>
    <row r="22" spans="1:12" ht="16.2" thickBot="1">
      <c r="A22" s="695" t="s">
        <v>623</v>
      </c>
      <c r="B22" s="696">
        <v>0.5161989294184558</v>
      </c>
      <c r="C22" s="696">
        <v>0.50991835440471844</v>
      </c>
      <c r="D22" s="696">
        <v>0.53044320469570794</v>
      </c>
      <c r="E22" s="696">
        <v>0.49112339303092734</v>
      </c>
      <c r="F22" s="696">
        <v>0.4601366811936769</v>
      </c>
      <c r="G22" s="696">
        <v>0.4465311101024293</v>
      </c>
      <c r="H22" s="696">
        <v>0.4645780747873457</v>
      </c>
      <c r="I22" s="696">
        <v>0.46581188274074559</v>
      </c>
      <c r="J22" s="696">
        <v>0.4830217584848584</v>
      </c>
      <c r="K22" s="697">
        <v>0.48388310525486178</v>
      </c>
      <c r="L22" s="698">
        <v>0.48516464941137266</v>
      </c>
    </row>
    <row r="23" spans="1:12">
      <c r="A23" s="542" t="s">
        <v>630</v>
      </c>
    </row>
  </sheetData>
  <pageMargins left="0.59" right="0.33999999999999997" top="0.25999999999999995" bottom="0.3" header="0.3" footer="0.3"/>
  <pageSetup scale="5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56"/>
  <sheetViews>
    <sheetView topLeftCell="A10" workbookViewId="0">
      <selection activeCell="A6" sqref="A6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18.441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6" ht="15.6">
      <c r="E1" s="107"/>
      <c r="F1" s="22" t="s">
        <v>608</v>
      </c>
    </row>
    <row r="2" spans="1:6" ht="15.6">
      <c r="E2" s="1"/>
      <c r="F2" s="1" t="s">
        <v>449</v>
      </c>
    </row>
    <row r="3" spans="1:6" ht="15.6">
      <c r="F3" s="106" t="s">
        <v>276</v>
      </c>
    </row>
    <row r="4" spans="1:6" ht="15.6">
      <c r="F4" s="1" t="s">
        <v>46</v>
      </c>
    </row>
    <row r="6" spans="1:6" ht="15.6">
      <c r="A6" s="104" t="s">
        <v>449</v>
      </c>
      <c r="B6" s="67"/>
      <c r="C6" s="67"/>
      <c r="D6" s="67"/>
      <c r="E6" s="67"/>
      <c r="F6" s="67"/>
    </row>
    <row r="7" spans="1:6" ht="15.6">
      <c r="A7" s="104" t="s">
        <v>490</v>
      </c>
      <c r="B7" s="67"/>
      <c r="C7" s="67"/>
      <c r="D7" s="67"/>
      <c r="E7" s="67"/>
      <c r="F7" s="67"/>
    </row>
    <row r="8" spans="1:6" ht="15.6">
      <c r="A8" s="66"/>
      <c r="B8" s="67"/>
      <c r="C8" s="67"/>
      <c r="D8" s="67"/>
      <c r="E8" s="67"/>
      <c r="F8" s="67"/>
    </row>
    <row r="9" spans="1:6" ht="15.6">
      <c r="A9" s="342" t="s">
        <v>402</v>
      </c>
      <c r="B9" s="67"/>
      <c r="C9" s="67"/>
      <c r="D9" s="67"/>
      <c r="E9" s="67"/>
      <c r="F9" s="67"/>
    </row>
    <row r="10" spans="1:6" ht="15.6">
      <c r="A10" s="66"/>
      <c r="B10" s="108"/>
      <c r="C10" s="108"/>
      <c r="D10" s="67"/>
      <c r="E10" s="67"/>
      <c r="F10" s="67"/>
    </row>
    <row r="11" spans="1:6" ht="15">
      <c r="A11" s="67"/>
      <c r="B11" s="67"/>
      <c r="C11" s="67"/>
      <c r="D11" s="84"/>
      <c r="E11" s="84"/>
      <c r="F11" s="84"/>
    </row>
    <row r="29" spans="1:6" ht="15.6">
      <c r="A29" s="66" t="s">
        <v>403</v>
      </c>
      <c r="B29" s="68"/>
      <c r="C29" s="68"/>
      <c r="D29" s="68"/>
      <c r="E29" s="68"/>
      <c r="F29" s="68"/>
    </row>
    <row r="30" spans="1:6" ht="15.6">
      <c r="A30" s="66" t="s">
        <v>491</v>
      </c>
      <c r="B30" s="68"/>
      <c r="C30" s="68"/>
      <c r="D30" s="68"/>
      <c r="E30" s="68"/>
      <c r="F30" s="68"/>
    </row>
    <row r="31" spans="1:6">
      <c r="A31" s="341" t="s">
        <v>492</v>
      </c>
    </row>
    <row r="33" spans="1:6" ht="15.6">
      <c r="A33" s="66"/>
      <c r="B33" s="68"/>
      <c r="C33" s="68"/>
      <c r="D33" s="68"/>
      <c r="E33" s="68"/>
      <c r="F33" s="68"/>
    </row>
    <row r="34" spans="1:6" ht="15.6">
      <c r="A34" s="193"/>
      <c r="B34" s="68"/>
      <c r="C34" s="68"/>
      <c r="D34" s="68"/>
      <c r="E34" s="68"/>
      <c r="F34" s="68"/>
    </row>
    <row r="35" spans="1:6" ht="15.6">
      <c r="A35" s="66"/>
      <c r="B35" s="68"/>
      <c r="C35" s="68"/>
      <c r="D35" s="68"/>
      <c r="E35" s="68"/>
      <c r="F35" s="68"/>
    </row>
    <row r="37" spans="1:6" ht="15.6">
      <c r="A37" s="66"/>
      <c r="B37" s="68"/>
      <c r="C37" s="68"/>
      <c r="D37" s="68"/>
      <c r="E37" s="68"/>
      <c r="F37" s="68"/>
    </row>
    <row r="38" spans="1:6" ht="15.6">
      <c r="A38" s="66"/>
      <c r="B38" s="68"/>
      <c r="C38" s="68"/>
      <c r="D38" s="68"/>
      <c r="E38" s="68"/>
      <c r="F38" s="68"/>
    </row>
    <row r="54" spans="1:6" ht="15.6">
      <c r="A54" s="66"/>
      <c r="B54" s="68"/>
      <c r="C54" s="68"/>
      <c r="D54" s="68"/>
      <c r="E54" s="68"/>
      <c r="F54" s="68"/>
    </row>
    <row r="55" spans="1:6" ht="15.6">
      <c r="A55" s="66"/>
      <c r="B55" s="68"/>
      <c r="C55" s="68"/>
      <c r="D55" s="68"/>
      <c r="E55" s="68"/>
      <c r="F55" s="68"/>
    </row>
    <row r="56" spans="1:6">
      <c r="A56" s="4"/>
      <c r="B56" s="68"/>
      <c r="C56" s="68"/>
      <c r="D56" s="68"/>
      <c r="E56" s="68"/>
      <c r="F56" s="68"/>
    </row>
  </sheetData>
  <pageMargins left="1.34" right="0.34" top="0.26" bottom="0.3" header="0.3" footer="0.3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13" workbookViewId="0">
      <selection activeCell="J2" sqref="J2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7.66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10" ht="15.6">
      <c r="E1" s="107"/>
      <c r="J1" s="22" t="s">
        <v>608</v>
      </c>
    </row>
    <row r="2" spans="1:10" ht="15.6">
      <c r="E2" s="1"/>
      <c r="J2" s="1" t="s">
        <v>450</v>
      </c>
    </row>
    <row r="3" spans="1:10" ht="15.6">
      <c r="J3" s="22" t="s">
        <v>443</v>
      </c>
    </row>
    <row r="4" spans="1:10" ht="15.6">
      <c r="J4" s="111" t="s">
        <v>486</v>
      </c>
    </row>
    <row r="6" spans="1:10" ht="15.6">
      <c r="A6" s="104" t="s">
        <v>450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.6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4"/>
      <c r="E8" s="84"/>
      <c r="F8" s="84"/>
    </row>
    <row r="25" spans="1:6">
      <c r="B25" s="68"/>
      <c r="C25" s="68"/>
      <c r="D25" s="68"/>
      <c r="E25" s="68"/>
      <c r="F25" s="68"/>
    </row>
    <row r="27" spans="1:6" ht="15.6">
      <c r="A27" s="66"/>
      <c r="B27" s="68"/>
      <c r="C27" s="68"/>
      <c r="D27" s="68"/>
      <c r="E27" s="68"/>
      <c r="F27" s="68"/>
    </row>
    <row r="29" spans="1:6" ht="15.6">
      <c r="A29" s="66"/>
      <c r="B29" s="68"/>
      <c r="C29" s="68"/>
      <c r="D29" s="68"/>
      <c r="E29" s="68"/>
      <c r="F29" s="68"/>
    </row>
    <row r="30" spans="1:6" ht="15.6">
      <c r="A30" s="66"/>
      <c r="B30" s="68"/>
      <c r="C30" s="68"/>
      <c r="D30" s="68"/>
      <c r="E30" s="68"/>
      <c r="F30" s="68"/>
    </row>
    <row r="32" spans="1:6">
      <c r="A32" s="165" t="s">
        <v>458</v>
      </c>
    </row>
    <row r="46" spans="1:6" ht="15.6">
      <c r="A46" s="66"/>
      <c r="B46" s="68"/>
      <c r="C46" s="68"/>
      <c r="D46" s="68"/>
      <c r="E46" s="68"/>
      <c r="F46" s="68"/>
    </row>
  </sheetData>
  <phoneticPr fontId="82" type="noConversion"/>
  <pageMargins left="1.34" right="0.34" top="0.26" bottom="0.3" header="0.3" footer="0.3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3"/>
  <sheetViews>
    <sheetView workbookViewId="0">
      <selection activeCell="A7" sqref="A7"/>
    </sheetView>
  </sheetViews>
  <sheetFormatPr defaultRowHeight="13.2"/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489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  <c r="K7" s="6"/>
      <c r="L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  <c r="K8" s="6"/>
      <c r="L8" s="6"/>
    </row>
    <row r="9" spans="1:12" ht="15.6">
      <c r="A9" s="5" t="s">
        <v>573</v>
      </c>
      <c r="B9" s="109"/>
      <c r="C9" s="109"/>
      <c r="D9" s="109"/>
      <c r="E9" s="109"/>
      <c r="F9" s="109"/>
      <c r="G9" s="109"/>
      <c r="H9" s="114"/>
      <c r="I9" s="6"/>
      <c r="J9" s="6"/>
      <c r="K9" s="6"/>
      <c r="L9" s="6"/>
    </row>
    <row r="34" spans="1:12" ht="8.25" customHeight="1"/>
    <row r="35" spans="1:12">
      <c r="A35" s="112" t="s">
        <v>185</v>
      </c>
    </row>
    <row r="37" spans="1:12" ht="15.6">
      <c r="A37" s="5"/>
      <c r="B37" s="109"/>
      <c r="C37" s="109"/>
      <c r="D37" s="109"/>
      <c r="E37" s="109"/>
      <c r="F37" s="109"/>
      <c r="G37" s="109"/>
      <c r="H37" s="114"/>
      <c r="I37" s="6"/>
      <c r="J37" s="6"/>
      <c r="K37" s="6"/>
      <c r="L37" s="6"/>
    </row>
    <row r="63" spans="1:1">
      <c r="A63" s="112"/>
    </row>
  </sheetData>
  <phoneticPr fontId="82" type="noConversion"/>
  <pageMargins left="1.34" right="0.84" top="0.26" bottom="0.3" header="0.3" footer="0.3"/>
  <pageSetup scale="77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2020-06-19T07:00:00+00:00</OpenedDate>
    <SignificantOrder xmlns="dc463f71-b30c-4ab2-9473-d307f9d35888">false</SignificantOrder>
    <Date1 xmlns="dc463f71-b30c-4ab2-9473-d307f9d35888">2020-11-19T08:00:00+00:00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200568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9B141868A9DE943AC0520515758323A" ma:contentTypeVersion="52" ma:contentTypeDescription="" ma:contentTypeScope="" ma:versionID="a01e1694838e990fd531486eedd7e1d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354AD29-21B5-43FE-B4DB-5FBB09DC3E57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63651048-f4b5-4bf6-835b-91938053961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CDA0849-94F7-40AD-8AC5-48898E93F0DB}"/>
</file>

<file path=customXml/itemProps3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9FAECDD-7E16-4284-BA61-5BB8E630E3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35</vt:i4>
      </vt:variant>
    </vt:vector>
  </HeadingPairs>
  <TitlesOfParts>
    <vt:vector size="70" baseType="lpstr">
      <vt:lpstr>jrw-2.1</vt:lpstr>
      <vt:lpstr>JRW-3.1</vt:lpstr>
      <vt:lpstr>JRW-3.2</vt:lpstr>
      <vt:lpstr>JRW-3.3</vt:lpstr>
      <vt:lpstr>JRW-4.1</vt:lpstr>
      <vt:lpstr>JRW-4.2</vt:lpstr>
      <vt:lpstr>JRW-5.1</vt:lpstr>
      <vt:lpstr>JRW-6.1 </vt:lpstr>
      <vt:lpstr>JRW-6.2</vt:lpstr>
      <vt:lpstr>JRW-6.3</vt:lpstr>
      <vt:lpstr>JRW-6.4</vt:lpstr>
      <vt:lpstr>JRW-7.1 (2)</vt:lpstr>
      <vt:lpstr>JRW-8.1</vt:lpstr>
      <vt:lpstr>JRW-8.2</vt:lpstr>
      <vt:lpstr>JRW 8.3</vt:lpstr>
      <vt:lpstr>JRW-8.4</vt:lpstr>
      <vt:lpstr>JRW-8.5</vt:lpstr>
      <vt:lpstr>JRW-8.6</vt:lpstr>
      <vt:lpstr>JRW-9.1</vt:lpstr>
      <vt:lpstr>JRW-9.2</vt:lpstr>
      <vt:lpstr>JRW-9.3</vt:lpstr>
      <vt:lpstr>JRW-9.4</vt:lpstr>
      <vt:lpstr>JRW-9.5 </vt:lpstr>
      <vt:lpstr>JRW-9.6</vt:lpstr>
      <vt:lpstr>JRW-9.7</vt:lpstr>
      <vt:lpstr>JRW-10.1</vt:lpstr>
      <vt:lpstr>JRW-10.2</vt:lpstr>
      <vt:lpstr>JRW-10.3</vt:lpstr>
      <vt:lpstr>JRW-10.4</vt:lpstr>
      <vt:lpstr>JRW-11.1</vt:lpstr>
      <vt:lpstr>JRW-11.2 (2)</vt:lpstr>
      <vt:lpstr>JRW-11.3</vt:lpstr>
      <vt:lpstr>JRW-11.4</vt:lpstr>
      <vt:lpstr>JRW-11.5</vt:lpstr>
      <vt:lpstr>JRW-11.6</vt:lpstr>
      <vt:lpstr>'JRW 8.3'!Print_Area</vt:lpstr>
      <vt:lpstr>'JRW-10.1'!Print_Area</vt:lpstr>
      <vt:lpstr>'JRW-10.2'!Print_Area</vt:lpstr>
      <vt:lpstr>'JRW-10.3'!Print_Area</vt:lpstr>
      <vt:lpstr>'JRW-10.4'!Print_Area</vt:lpstr>
      <vt:lpstr>'JRW-11.1'!Print_Area</vt:lpstr>
      <vt:lpstr>'JRW-11.2 (2)'!Print_Area</vt:lpstr>
      <vt:lpstr>'JRW-11.3'!Print_Area</vt:lpstr>
      <vt:lpstr>'JRW-11.4'!Print_Area</vt:lpstr>
      <vt:lpstr>'JRW-11.5'!Print_Area</vt:lpstr>
      <vt:lpstr>'JRW-11.6'!Print_Area</vt:lpstr>
      <vt:lpstr>'jrw-2.1'!Print_Area</vt:lpstr>
      <vt:lpstr>'JRW-3.1'!Print_Area</vt:lpstr>
      <vt:lpstr>'JRW-3.2'!Print_Area</vt:lpstr>
      <vt:lpstr>'JRW-4.1'!Print_Area</vt:lpstr>
      <vt:lpstr>'JRW-4.2'!Print_Area</vt:lpstr>
      <vt:lpstr>'JRW-5.1'!Print_Area</vt:lpstr>
      <vt:lpstr>'JRW-6.1 '!Print_Area</vt:lpstr>
      <vt:lpstr>'JRW-6.2'!Print_Area</vt:lpstr>
      <vt:lpstr>'JRW-6.3'!Print_Area</vt:lpstr>
      <vt:lpstr>'JRW-6.4'!Print_Area</vt:lpstr>
      <vt:lpstr>'JRW-7.1 (2)'!Print_Area</vt:lpstr>
      <vt:lpstr>'JRW-8.1'!Print_Area</vt:lpstr>
      <vt:lpstr>'JRW-8.2'!Print_Area</vt:lpstr>
      <vt:lpstr>'JRW-8.4'!Print_Area</vt:lpstr>
      <vt:lpstr>'JRW-8.5'!Print_Area</vt:lpstr>
      <vt:lpstr>'JRW-8.6'!Print_Area</vt:lpstr>
      <vt:lpstr>'JRW-9.1'!Print_Area</vt:lpstr>
      <vt:lpstr>'JRW-9.2'!Print_Area</vt:lpstr>
      <vt:lpstr>'JRW-9.3'!Print_Area</vt:lpstr>
      <vt:lpstr>'JRW-9.4'!Print_Area</vt:lpstr>
      <vt:lpstr>'JRW-9.5 '!Print_Area</vt:lpstr>
      <vt:lpstr>'JRW-9.6'!Print_Area</vt:lpstr>
      <vt:lpstr>'JRW-9.7'!Print_Area</vt:lpstr>
      <vt:lpstr>'jrw-2.1'!Print_Area_MI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2020-11-12T18:48:49Z</cp:lastPrinted>
  <dcterms:created xsi:type="dcterms:W3CDTF">2004-07-08T15:39:03Z</dcterms:created>
  <dcterms:modified xsi:type="dcterms:W3CDTF">2020-11-20T00:48:07Z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0x0101006E56B4D1795A2E4DB2F0B01679ED314A00A9B141868A9DE943AC0520515758323A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