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ility\Current Cases\Proxy Group\"/>
    </mc:Choice>
  </mc:AlternateContent>
  <xr:revisionPtr revIDLastSave="0" documentId="13_ncr:1_{8E17C874-AC6E-4825-BE7F-723F7532785C}" xr6:coauthVersionLast="36" xr6:coauthVersionMax="36" xr10:uidLastSave="{00000000-0000-0000-0000-000000000000}"/>
  <bookViews>
    <workbookView xWindow="0" yWindow="0" windowWidth="22584" windowHeight="7908" activeTab="1" xr2:uid="{00000000-000D-0000-FFFF-FFFF00000000}"/>
  </bookViews>
  <sheets>
    <sheet name="Calcbench Export" sheetId="1" r:id="rId1"/>
    <sheet name="Calcbench Export (2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9" i="2" l="1"/>
  <c r="T9" i="2"/>
  <c r="J9" i="2"/>
  <c r="H9" i="2"/>
  <c r="L9" i="2" s="1"/>
  <c r="G9" i="2"/>
  <c r="F9" i="2"/>
  <c r="K33" i="2"/>
  <c r="L43" i="2"/>
  <c r="L29" i="2"/>
  <c r="L27" i="2"/>
  <c r="L17" i="2"/>
  <c r="C8" i="2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7" i="2"/>
  <c r="X17" i="2"/>
  <c r="T17" i="2"/>
  <c r="J17" i="2"/>
  <c r="G17" i="2"/>
  <c r="F17" i="2"/>
  <c r="X29" i="2" l="1"/>
  <c r="T29" i="2"/>
  <c r="J29" i="2"/>
  <c r="G29" i="2"/>
  <c r="F29" i="2"/>
  <c r="X50" i="2" l="1"/>
  <c r="X49" i="2"/>
  <c r="X48" i="2"/>
  <c r="X47" i="2"/>
  <c r="X46" i="2"/>
  <c r="X44" i="2"/>
  <c r="X42" i="2"/>
  <c r="X41" i="2"/>
  <c r="X40" i="2"/>
  <c r="X39" i="2"/>
  <c r="X38" i="2"/>
  <c r="X37" i="2"/>
  <c r="X36" i="2"/>
  <c r="X32" i="2"/>
  <c r="X31" i="2"/>
  <c r="X30" i="2"/>
  <c r="X28" i="2"/>
  <c r="X27" i="2"/>
  <c r="X26" i="2"/>
  <c r="X25" i="2"/>
  <c r="X45" i="2"/>
  <c r="X24" i="2"/>
  <c r="X23" i="2"/>
  <c r="X22" i="2"/>
  <c r="X21" i="2"/>
  <c r="X20" i="2"/>
  <c r="X19" i="2"/>
  <c r="X18" i="2"/>
  <c r="X16" i="2"/>
  <c r="X15" i="2"/>
  <c r="X14" i="2"/>
  <c r="X13" i="2"/>
  <c r="X12" i="2"/>
  <c r="X11" i="2"/>
  <c r="X10" i="2"/>
  <c r="X8" i="2"/>
  <c r="X7" i="2"/>
  <c r="X6" i="2"/>
  <c r="X5" i="2"/>
  <c r="T50" i="2"/>
  <c r="T49" i="2"/>
  <c r="T48" i="2"/>
  <c r="T47" i="2"/>
  <c r="T46" i="2"/>
  <c r="T44" i="2"/>
  <c r="T42" i="2"/>
  <c r="T41" i="2"/>
  <c r="T40" i="2"/>
  <c r="T39" i="2"/>
  <c r="T38" i="2"/>
  <c r="T37" i="2"/>
  <c r="T36" i="2"/>
  <c r="T32" i="2"/>
  <c r="T31" i="2"/>
  <c r="T30" i="2"/>
  <c r="T28" i="2"/>
  <c r="T27" i="2"/>
  <c r="T26" i="2"/>
  <c r="T25" i="2"/>
  <c r="T45" i="2"/>
  <c r="T24" i="2"/>
  <c r="T23" i="2"/>
  <c r="T22" i="2"/>
  <c r="T21" i="2"/>
  <c r="T20" i="2"/>
  <c r="T19" i="2"/>
  <c r="T18" i="2"/>
  <c r="T16" i="2"/>
  <c r="T15" i="2"/>
  <c r="T14" i="2"/>
  <c r="T13" i="2"/>
  <c r="T12" i="2"/>
  <c r="T11" i="2"/>
  <c r="T10" i="2"/>
  <c r="T8" i="2"/>
  <c r="T7" i="2"/>
  <c r="T6" i="2"/>
  <c r="T5" i="2"/>
  <c r="J50" i="2"/>
  <c r="J49" i="2"/>
  <c r="J48" i="2"/>
  <c r="J47" i="2"/>
  <c r="J46" i="2"/>
  <c r="J44" i="2"/>
  <c r="J42" i="2"/>
  <c r="J41" i="2"/>
  <c r="J40" i="2"/>
  <c r="J39" i="2"/>
  <c r="J38" i="2"/>
  <c r="J37" i="2"/>
  <c r="J36" i="2"/>
  <c r="J32" i="2"/>
  <c r="J31" i="2"/>
  <c r="J30" i="2"/>
  <c r="J28" i="2"/>
  <c r="J27" i="2"/>
  <c r="J26" i="2"/>
  <c r="J25" i="2"/>
  <c r="J45" i="2"/>
  <c r="J24" i="2"/>
  <c r="J23" i="2"/>
  <c r="J22" i="2"/>
  <c r="J21" i="2"/>
  <c r="J20" i="2"/>
  <c r="J19" i="2"/>
  <c r="J18" i="2"/>
  <c r="J16" i="2"/>
  <c r="J15" i="2"/>
  <c r="J14" i="2"/>
  <c r="J13" i="2"/>
  <c r="J12" i="2"/>
  <c r="J11" i="2"/>
  <c r="J10" i="2"/>
  <c r="J8" i="2"/>
  <c r="J7" i="2"/>
  <c r="J6" i="2"/>
  <c r="J5" i="2"/>
  <c r="H50" i="2"/>
  <c r="L50" i="2" s="1"/>
  <c r="G50" i="2"/>
  <c r="F50" i="2"/>
  <c r="H49" i="2"/>
  <c r="L49" i="2" s="1"/>
  <c r="G49" i="2"/>
  <c r="F49" i="2"/>
  <c r="H48" i="2"/>
  <c r="L48" i="2" s="1"/>
  <c r="G48" i="2"/>
  <c r="F48" i="2"/>
  <c r="H47" i="2"/>
  <c r="L47" i="2" s="1"/>
  <c r="G47" i="2"/>
  <c r="F47" i="2"/>
  <c r="H46" i="2"/>
  <c r="L46" i="2" s="1"/>
  <c r="G46" i="2"/>
  <c r="F46" i="2"/>
  <c r="H44" i="2"/>
  <c r="L44" i="2" s="1"/>
  <c r="G44" i="2"/>
  <c r="F44" i="2"/>
  <c r="H42" i="2"/>
  <c r="L42" i="2" s="1"/>
  <c r="G42" i="2"/>
  <c r="F42" i="2"/>
  <c r="H41" i="2"/>
  <c r="L41" i="2" s="1"/>
  <c r="G41" i="2"/>
  <c r="F41" i="2"/>
  <c r="H40" i="2"/>
  <c r="L40" i="2" s="1"/>
  <c r="G40" i="2"/>
  <c r="F40" i="2"/>
  <c r="H39" i="2"/>
  <c r="L39" i="2" s="1"/>
  <c r="G39" i="2"/>
  <c r="F39" i="2"/>
  <c r="H38" i="2"/>
  <c r="L38" i="2" s="1"/>
  <c r="G38" i="2"/>
  <c r="F38" i="2"/>
  <c r="H37" i="2"/>
  <c r="L37" i="2" s="1"/>
  <c r="G37" i="2"/>
  <c r="F37" i="2"/>
  <c r="H36" i="2"/>
  <c r="L36" i="2" s="1"/>
  <c r="G36" i="2"/>
  <c r="F36" i="2"/>
  <c r="H32" i="2"/>
  <c r="L32" i="2" s="1"/>
  <c r="G32" i="2"/>
  <c r="F32" i="2"/>
  <c r="H31" i="2"/>
  <c r="L31" i="2" s="1"/>
  <c r="G31" i="2"/>
  <c r="F31" i="2"/>
  <c r="H30" i="2"/>
  <c r="L30" i="2" s="1"/>
  <c r="G30" i="2"/>
  <c r="F30" i="2"/>
  <c r="H28" i="2"/>
  <c r="L28" i="2" s="1"/>
  <c r="G28" i="2"/>
  <c r="F28" i="2"/>
  <c r="G27" i="2"/>
  <c r="F27" i="2"/>
  <c r="H26" i="2"/>
  <c r="L26" i="2" s="1"/>
  <c r="G26" i="2"/>
  <c r="F26" i="2"/>
  <c r="H25" i="2"/>
  <c r="L25" i="2" s="1"/>
  <c r="G25" i="2"/>
  <c r="F25" i="2"/>
  <c r="H45" i="2"/>
  <c r="L45" i="2" s="1"/>
  <c r="G45" i="2"/>
  <c r="F45" i="2"/>
  <c r="H24" i="2"/>
  <c r="L24" i="2" s="1"/>
  <c r="G24" i="2"/>
  <c r="F24" i="2"/>
  <c r="H23" i="2"/>
  <c r="L23" i="2" s="1"/>
  <c r="G23" i="2"/>
  <c r="F23" i="2"/>
  <c r="H22" i="2"/>
  <c r="L22" i="2" s="1"/>
  <c r="G22" i="2"/>
  <c r="F22" i="2"/>
  <c r="H21" i="2"/>
  <c r="L21" i="2" s="1"/>
  <c r="G21" i="2"/>
  <c r="F21" i="2"/>
  <c r="H20" i="2"/>
  <c r="L20" i="2" s="1"/>
  <c r="G20" i="2"/>
  <c r="F20" i="2"/>
  <c r="H19" i="2"/>
  <c r="L19" i="2" s="1"/>
  <c r="G19" i="2"/>
  <c r="F19" i="2"/>
  <c r="H18" i="2"/>
  <c r="L18" i="2" s="1"/>
  <c r="G18" i="2"/>
  <c r="F18" i="2"/>
  <c r="H16" i="2"/>
  <c r="L16" i="2" s="1"/>
  <c r="G16" i="2"/>
  <c r="F16" i="2"/>
  <c r="H15" i="2"/>
  <c r="L15" i="2" s="1"/>
  <c r="G15" i="2"/>
  <c r="F15" i="2"/>
  <c r="H14" i="2"/>
  <c r="L14" i="2" s="1"/>
  <c r="G14" i="2"/>
  <c r="F14" i="2"/>
  <c r="H13" i="2"/>
  <c r="L13" i="2" s="1"/>
  <c r="G13" i="2"/>
  <c r="F13" i="2"/>
  <c r="H12" i="2"/>
  <c r="L12" i="2" s="1"/>
  <c r="G12" i="2"/>
  <c r="F12" i="2"/>
  <c r="H11" i="2"/>
  <c r="L11" i="2" s="1"/>
  <c r="G11" i="2"/>
  <c r="F11" i="2"/>
  <c r="H10" i="2"/>
  <c r="L10" i="2" s="1"/>
  <c r="G10" i="2"/>
  <c r="F10" i="2"/>
  <c r="H8" i="2"/>
  <c r="L8" i="2" s="1"/>
  <c r="G8" i="2"/>
  <c r="F8" i="2"/>
  <c r="H7" i="2"/>
  <c r="L7" i="2" s="1"/>
  <c r="G7" i="2"/>
  <c r="F7" i="2"/>
  <c r="H6" i="2"/>
  <c r="L6" i="2" s="1"/>
  <c r="G6" i="2"/>
  <c r="F6" i="2"/>
  <c r="H5" i="2"/>
  <c r="L5" i="2" s="1"/>
  <c r="G5" i="2"/>
  <c r="F5" i="2"/>
  <c r="C6" i="2"/>
  <c r="C45" i="2" s="1"/>
  <c r="D2" i="2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6" i="1"/>
  <c r="B2" i="1"/>
  <c r="L33" i="2" l="1"/>
  <c r="J33" i="2"/>
</calcChain>
</file>

<file path=xl/sharedStrings.xml><?xml version="1.0" encoding="utf-8"?>
<sst xmlns="http://schemas.openxmlformats.org/spreadsheetml/2006/main" count="238" uniqueCount="104">
  <si>
    <t>Exported from Calcbench: 3/4/2019 4:27:16 PM EST</t>
  </si>
  <si>
    <t>Company</t>
  </si>
  <si>
    <t>Ticker</t>
  </si>
  <si>
    <t>Revenue</t>
  </si>
  <si>
    <t>PPE</t>
  </si>
  <si>
    <t>MarketCapAtEndOfPeriod</t>
  </si>
  <si>
    <t>TimesInterestEarned</t>
  </si>
  <si>
    <t>ShortTermDebt</t>
  </si>
  <si>
    <t>CurrentLongTermDebt</t>
  </si>
  <si>
    <t>LongTermDebt</t>
  </si>
  <si>
    <t>PreferredStockValue</t>
  </si>
  <si>
    <t>StockholdersEquity</t>
  </si>
  <si>
    <t>ROE</t>
  </si>
  <si>
    <t>EBIT</t>
  </si>
  <si>
    <t>InterestExpense</t>
  </si>
  <si>
    <t>NetIncomeCommonStockholders</t>
  </si>
  <si>
    <t>Year 2018</t>
  </si>
  <si>
    <t>Year 2017</t>
  </si>
  <si>
    <t>Allete Inc</t>
  </si>
  <si>
    <t>ALE</t>
  </si>
  <si>
    <t>Alliant Energy Corp</t>
  </si>
  <si>
    <t>LNT</t>
  </si>
  <si>
    <t>Ameren Corp</t>
  </si>
  <si>
    <t>AEE</t>
  </si>
  <si>
    <t>American Electric Power Co Inc</t>
  </si>
  <si>
    <t>AEP</t>
  </si>
  <si>
    <t>Avangrid, Inc.</t>
  </si>
  <si>
    <t>AGR</t>
  </si>
  <si>
    <t>Avista Corp</t>
  </si>
  <si>
    <t>AVA</t>
  </si>
  <si>
    <t>Black Hills Corp /SD/</t>
  </si>
  <si>
    <t>BKH</t>
  </si>
  <si>
    <t>Centerpoint Energy Inc</t>
  </si>
  <si>
    <t>CNP</t>
  </si>
  <si>
    <t>Cms Energy Corp</t>
  </si>
  <si>
    <t>CMS</t>
  </si>
  <si>
    <t>Consolidated Edison Inc</t>
  </si>
  <si>
    <t>ED</t>
  </si>
  <si>
    <t>Dominion Energy Inc /VA/</t>
  </si>
  <si>
    <t>D</t>
  </si>
  <si>
    <t>Dte Energy Co</t>
  </si>
  <si>
    <t>DTE</t>
  </si>
  <si>
    <t>Duke Energy CORP</t>
  </si>
  <si>
    <t>DUK</t>
  </si>
  <si>
    <t>Edison International</t>
  </si>
  <si>
    <t>EIX</t>
  </si>
  <si>
    <t>El Paso Electric Co /TX/</t>
  </si>
  <si>
    <t>EE</t>
  </si>
  <si>
    <t>Entergy Corp /DE/</t>
  </si>
  <si>
    <t>ETR</t>
  </si>
  <si>
    <t>Eversource Energy</t>
  </si>
  <si>
    <t>ES</t>
  </si>
  <si>
    <t>EXELON Corp</t>
  </si>
  <si>
    <t>EXC</t>
  </si>
  <si>
    <t>Firstenergy Corp</t>
  </si>
  <si>
    <t>FE</t>
  </si>
  <si>
    <t>Fortis Inc.</t>
  </si>
  <si>
    <t>FTS</t>
  </si>
  <si>
    <t>Hawaiian Electric Industries Inc</t>
  </si>
  <si>
    <t>HE</t>
  </si>
  <si>
    <t>Idacorp Inc</t>
  </si>
  <si>
    <t>IDA</t>
  </si>
  <si>
    <t>Mge Energy Inc</t>
  </si>
  <si>
    <t>MGEE</t>
  </si>
  <si>
    <t>Nextera Energy Inc</t>
  </si>
  <si>
    <t>NEE</t>
  </si>
  <si>
    <t>Northwestern Corp</t>
  </si>
  <si>
    <t>NWE</t>
  </si>
  <si>
    <t>Oge Energy Corp.</t>
  </si>
  <si>
    <t>OGE</t>
  </si>
  <si>
    <t>Otter Tail Corp</t>
  </si>
  <si>
    <t>OTTR</t>
  </si>
  <si>
    <t>PG&amp;E Corp</t>
  </si>
  <si>
    <t>PCG</t>
  </si>
  <si>
    <t>Pinnacle West Capital Corp</t>
  </si>
  <si>
    <t>PNW</t>
  </si>
  <si>
    <t>Pnm Resources Inc</t>
  </si>
  <si>
    <t>PNM</t>
  </si>
  <si>
    <t>Portland General Electric Co /OR/</t>
  </si>
  <si>
    <t>POR</t>
  </si>
  <si>
    <t>PPL Corp</t>
  </si>
  <si>
    <t>PPL</t>
  </si>
  <si>
    <t>Public Service Enterprise Group Inc</t>
  </si>
  <si>
    <t>PEG</t>
  </si>
  <si>
    <t>Scana Corp</t>
  </si>
  <si>
    <t>SCG</t>
  </si>
  <si>
    <t>Sempra Energy</t>
  </si>
  <si>
    <t>SRE</t>
  </si>
  <si>
    <t>Southern Co</t>
  </si>
  <si>
    <t>SO</t>
  </si>
  <si>
    <t>Unitil Corp</t>
  </si>
  <si>
    <t>UTL</t>
  </si>
  <si>
    <t>Wec Energy Group, Inc.</t>
  </si>
  <si>
    <t>WEC</t>
  </si>
  <si>
    <t>Xcel Energy Inc</t>
  </si>
  <si>
    <t>XEL</t>
  </si>
  <si>
    <t>Great Plains Energy Inc</t>
  </si>
  <si>
    <t>GXP</t>
  </si>
  <si>
    <t>Vectren Corp</t>
  </si>
  <si>
    <t>VVC</t>
  </si>
  <si>
    <t>Evergy, Inc. (NYSE-EVRG)</t>
  </si>
  <si>
    <t>EVRG</t>
  </si>
  <si>
    <t>CE Ratio'</t>
  </si>
  <si>
    <t>M/B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</si>
</sst>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[$$-409]#,##0_);[Red]\([$$-409]#,##0\)"/>
    <numFmt numFmtId="165" formatCode="[$$-409]#,##0.0_);[Red]\([$$-409]#,##0.0\)"/>
    <numFmt numFmtId="166" formatCode="0.0%"/>
  </numFmts>
  <fonts count="12">
    <font>
      <sz val="11"/>
      <name val="Calibri"/>
    </font>
    <font>
      <i/>
      <sz val="11"/>
      <name val="Calibri"/>
    </font>
    <font>
      <b/>
      <sz val="11"/>
      <color rgb="FFFFFFFF"/>
      <name val="Calibri"/>
    </font>
    <font>
      <i/>
      <sz val="8"/>
      <color rgb="FF444444"/>
      <name val="Calibri"/>
    </font>
    <font>
      <u/>
      <sz val="11"/>
      <color theme="10"/>
      <name val="Calibri"/>
    </font>
    <font>
      <sz val="11"/>
      <name val="Calibri"/>
    </font>
    <font>
      <b/>
      <sz val="12"/>
      <color rgb="FFFFFFFF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rgb="FF444444"/>
      <name val="Times New Roman"/>
      <family val="1"/>
    </font>
    <font>
      <b/>
      <u/>
      <sz val="12"/>
      <color theme="1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 applyNumberFormat="1" applyFont="1"/>
    <xf numFmtId="0" fontId="1" fillId="0" borderId="0" xfId="0" applyNumberFormat="1" applyFont="1"/>
    <xf numFmtId="164" fontId="0" fillId="0" borderId="0" xfId="0" applyNumberFormat="1" applyFont="1"/>
    <xf numFmtId="40" fontId="0" fillId="0" borderId="0" xfId="0" applyNumberFormat="1" applyFont="1"/>
    <xf numFmtId="10" fontId="0" fillId="0" borderId="0" xfId="0" applyNumberFormat="1" applyFont="1"/>
    <xf numFmtId="0" fontId="2" fillId="2" borderId="0" xfId="0" applyNumberFormat="1" applyFont="1" applyFill="1"/>
    <xf numFmtId="0" fontId="3" fillId="0" borderId="0" xfId="0" applyNumberFormat="1" applyFont="1"/>
    <xf numFmtId="0" fontId="6" fillId="2" borderId="0" xfId="0" applyNumberFormat="1" applyFont="1" applyFill="1"/>
    <xf numFmtId="2" fontId="6" fillId="2" borderId="0" xfId="0" applyNumberFormat="1" applyFont="1" applyFill="1"/>
    <xf numFmtId="0" fontId="7" fillId="0" borderId="0" xfId="0" applyNumberFormat="1" applyFont="1"/>
    <xf numFmtId="2" fontId="7" fillId="0" borderId="0" xfId="0" applyNumberFormat="1" applyFont="1"/>
    <xf numFmtId="0" fontId="8" fillId="0" borderId="0" xfId="0" applyNumberFormat="1" applyFont="1"/>
    <xf numFmtId="0" fontId="9" fillId="0" borderId="0" xfId="0" applyNumberFormat="1" applyFont="1"/>
    <xf numFmtId="2" fontId="9" fillId="0" borderId="0" xfId="0" applyNumberFormat="1" applyFont="1"/>
    <xf numFmtId="165" fontId="7" fillId="0" borderId="0" xfId="0" applyNumberFormat="1" applyFont="1"/>
    <xf numFmtId="40" fontId="7" fillId="0" borderId="0" xfId="0" applyNumberFormat="1" applyFont="1"/>
    <xf numFmtId="166" fontId="7" fillId="0" borderId="0" xfId="2" applyNumberFormat="1" applyFont="1"/>
    <xf numFmtId="10" fontId="7" fillId="0" borderId="0" xfId="0" applyNumberFormat="1" applyFont="1"/>
    <xf numFmtId="164" fontId="7" fillId="0" borderId="0" xfId="0" applyNumberFormat="1" applyFont="1"/>
    <xf numFmtId="10" fontId="7" fillId="0" borderId="0" xfId="2" applyNumberFormat="1" applyFont="1"/>
    <xf numFmtId="164" fontId="7" fillId="3" borderId="0" xfId="0" applyNumberFormat="1" applyFont="1" applyFill="1"/>
    <xf numFmtId="166" fontId="7" fillId="0" borderId="0" xfId="2" applyNumberFormat="1" applyFont="1" applyFill="1"/>
    <xf numFmtId="6" fontId="10" fillId="0" borderId="0" xfId="1" applyNumberFormat="1" applyFont="1"/>
    <xf numFmtId="10" fontId="7" fillId="3" borderId="0" xfId="2" applyNumberFormat="1" applyFont="1" applyFill="1"/>
    <xf numFmtId="6" fontId="11" fillId="0" borderId="0" xfId="0" applyNumberFormat="1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lcbench.com/detail/NEE/b" TargetMode="External"/><Relationship Id="rId1" Type="http://schemas.openxmlformats.org/officeDocument/2006/relationships/hyperlink" Target="https://www.calcbench.com/query/footnotes?fp_state=list&amp;pg_classificationMethod=tickers&amp;pg_tickers=EE&amp;doc_searchingBy=singleCompany&amp;doc_selectedDisclosure=n-47911097&amp;doc_numericFactIdentifier=186064994&amp;doc_footnoteType=1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opLeftCell="E1" workbookViewId="0">
      <selection activeCell="C6" sqref="C6"/>
    </sheetView>
  </sheetViews>
  <sheetFormatPr defaultRowHeight="14.4"/>
  <cols>
    <col min="2" max="2" width="47" customWidth="1"/>
    <col min="3" max="3" width="9.15625" customWidth="1"/>
    <col min="4" max="5" width="16.7890625" customWidth="1"/>
    <col min="6" max="6" width="24.7890625" customWidth="1"/>
    <col min="7" max="7" width="20.05078125" customWidth="1"/>
    <col min="8" max="8" width="15.68359375" customWidth="1"/>
    <col min="9" max="9" width="21.5234375" customWidth="1"/>
    <col min="10" max="10" width="16.7890625" customWidth="1"/>
    <col min="11" max="11" width="19.9453125" customWidth="1"/>
    <col min="12" max="13" width="18.68359375" customWidth="1"/>
    <col min="14" max="14" width="9.15625" customWidth="1"/>
    <col min="15" max="15" width="16.3671875" customWidth="1"/>
    <col min="16" max="16" width="15.83984375" customWidth="1"/>
    <col min="17" max="17" width="31" customWidth="1"/>
    <col min="18" max="19" width="9.15625" customWidth="1"/>
  </cols>
  <sheetData>
    <row r="1" spans="1:17">
      <c r="B1" t="s">
        <v>0</v>
      </c>
    </row>
    <row r="2" spans="1:17">
      <c r="B2" s="1" t="str">
        <f>HYPERLINK("https://www.calcbench.com/excel","**For more features, download the Calcbench Excel Add-in at www.calcbench.com/excel")</f>
        <v>**For more features, download the Calcbench Excel Add-in at www.calcbench.com/excel</v>
      </c>
    </row>
    <row r="3" spans="1:17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</row>
    <row r="4" spans="1:17">
      <c r="B4" s="6"/>
      <c r="C4" s="6"/>
      <c r="D4" s="6" t="s">
        <v>16</v>
      </c>
      <c r="E4" s="6" t="s">
        <v>16</v>
      </c>
      <c r="F4" s="6" t="s">
        <v>16</v>
      </c>
      <c r="G4" s="6" t="s">
        <v>16</v>
      </c>
      <c r="H4" s="6" t="s">
        <v>16</v>
      </c>
      <c r="I4" s="6" t="s">
        <v>16</v>
      </c>
      <c r="J4" s="6" t="s">
        <v>16</v>
      </c>
      <c r="K4" s="6" t="s">
        <v>16</v>
      </c>
      <c r="L4" s="6" t="s">
        <v>16</v>
      </c>
      <c r="M4" s="6" t="s">
        <v>17</v>
      </c>
      <c r="N4" s="6" t="s">
        <v>16</v>
      </c>
      <c r="O4" s="6" t="s">
        <v>16</v>
      </c>
      <c r="P4" s="6" t="s">
        <v>16</v>
      </c>
      <c r="Q4" s="6" t="s">
        <v>16</v>
      </c>
    </row>
    <row r="5" spans="1:17">
      <c r="A5">
        <v>1</v>
      </c>
      <c r="B5" t="s">
        <v>18</v>
      </c>
      <c r="C5" t="s">
        <v>19</v>
      </c>
      <c r="D5" s="2">
        <v>1498600000</v>
      </c>
      <c r="E5" s="2">
        <v>3904400000</v>
      </c>
      <c r="F5" s="2">
        <v>3993825000</v>
      </c>
      <c r="G5" s="3">
        <v>3.3357869999999998</v>
      </c>
      <c r="H5" s="2"/>
      <c r="I5" s="2">
        <v>57500000</v>
      </c>
      <c r="J5" s="2">
        <v>1428500000</v>
      </c>
      <c r="K5" s="2"/>
      <c r="L5" s="2">
        <v>2155800000</v>
      </c>
      <c r="M5" s="2">
        <v>2068200000</v>
      </c>
      <c r="N5" s="4">
        <v>8.2433000000000006E-2</v>
      </c>
      <c r="O5" s="2">
        <v>226500000</v>
      </c>
      <c r="P5" s="2">
        <v>67900000</v>
      </c>
      <c r="Q5" s="2">
        <v>174100000</v>
      </c>
    </row>
    <row r="6" spans="1:17">
      <c r="A6">
        <f>A5+1</f>
        <v>2</v>
      </c>
      <c r="B6" t="s">
        <v>20</v>
      </c>
      <c r="C6" t="s">
        <v>21</v>
      </c>
      <c r="D6" s="2">
        <v>3534500000</v>
      </c>
      <c r="E6" s="2">
        <v>12462400000</v>
      </c>
      <c r="F6" s="2">
        <v>10172344393.3564</v>
      </c>
      <c r="G6" s="3">
        <v>3.3076919999999999</v>
      </c>
      <c r="H6" s="2">
        <v>441200000</v>
      </c>
      <c r="I6" s="2">
        <v>256500000</v>
      </c>
      <c r="J6" s="2">
        <v>5246300000</v>
      </c>
      <c r="K6" s="2"/>
      <c r="L6" s="2">
        <v>4785700000</v>
      </c>
      <c r="M6" s="2">
        <v>4382200000</v>
      </c>
      <c r="N6" s="4">
        <v>0.113941</v>
      </c>
      <c r="O6" s="2">
        <v>817000000</v>
      </c>
      <c r="P6" s="2">
        <v>247000000</v>
      </c>
      <c r="Q6" s="2">
        <v>512100000</v>
      </c>
    </row>
    <row r="7" spans="1:17">
      <c r="A7">
        <f t="shared" ref="A7:A30" si="0">A6+1</f>
        <v>3</v>
      </c>
      <c r="B7" t="s">
        <v>22</v>
      </c>
      <c r="C7" t="s">
        <v>23</v>
      </c>
      <c r="D7" s="2">
        <v>6291000000</v>
      </c>
      <c r="E7" s="2">
        <v>22810000000</v>
      </c>
      <c r="F7" s="2">
        <v>16366830000</v>
      </c>
      <c r="G7" s="3">
        <v>3.6384029999999998</v>
      </c>
      <c r="H7" s="2">
        <v>597000000</v>
      </c>
      <c r="I7" s="2">
        <v>580000000</v>
      </c>
      <c r="J7" s="2">
        <v>7859000000</v>
      </c>
      <c r="K7" s="2"/>
      <c r="L7" s="2">
        <v>7773000000</v>
      </c>
      <c r="M7" s="2">
        <v>7326000000</v>
      </c>
      <c r="N7" s="4">
        <v>0.108748</v>
      </c>
      <c r="O7" s="2">
        <v>1459000000</v>
      </c>
      <c r="P7" s="2">
        <v>401000000</v>
      </c>
      <c r="Q7" s="2"/>
    </row>
    <row r="8" spans="1:17">
      <c r="A8">
        <f t="shared" si="0"/>
        <v>4</v>
      </c>
      <c r="B8" t="s">
        <v>24</v>
      </c>
      <c r="C8" t="s">
        <v>25</v>
      </c>
      <c r="D8" s="2">
        <v>16195700000</v>
      </c>
      <c r="E8" s="2">
        <v>55099100000</v>
      </c>
      <c r="F8" s="2">
        <v>37379898843.846001</v>
      </c>
      <c r="G8" s="3">
        <v>2.9929899999999998</v>
      </c>
      <c r="H8" s="2">
        <v>1910000000</v>
      </c>
      <c r="I8" s="2">
        <v>1754000000</v>
      </c>
      <c r="J8" s="2">
        <v>21881700000</v>
      </c>
      <c r="K8" s="2"/>
      <c r="L8" s="2">
        <v>19059400000</v>
      </c>
      <c r="M8" s="2">
        <v>18313600000</v>
      </c>
      <c r="N8" s="4">
        <v>0.103352</v>
      </c>
      <c r="O8" s="2">
        <v>2946300000</v>
      </c>
      <c r="P8" s="2">
        <v>984400000</v>
      </c>
      <c r="Q8" s="2">
        <v>7500000</v>
      </c>
    </row>
    <row r="9" spans="1:17">
      <c r="A9">
        <f t="shared" si="0"/>
        <v>5</v>
      </c>
      <c r="B9" t="s">
        <v>34</v>
      </c>
      <c r="C9" t="s">
        <v>35</v>
      </c>
      <c r="D9" s="2">
        <v>6873000000</v>
      </c>
      <c r="E9" s="2">
        <v>18126000000</v>
      </c>
      <c r="F9" s="2">
        <v>13966178720</v>
      </c>
      <c r="G9" s="3">
        <v>2.6659380000000001</v>
      </c>
      <c r="H9" s="2">
        <v>996000000</v>
      </c>
      <c r="I9" s="2">
        <v>107000000</v>
      </c>
      <c r="J9" s="2">
        <v>10684000000</v>
      </c>
      <c r="K9" s="2"/>
      <c r="L9" s="2">
        <v>4792000000</v>
      </c>
      <c r="M9" s="2">
        <v>4478000000</v>
      </c>
      <c r="N9" s="4">
        <v>0.142179</v>
      </c>
      <c r="O9" s="2">
        <v>1221000000</v>
      </c>
      <c r="P9" s="2">
        <v>458000000</v>
      </c>
      <c r="Q9" s="2">
        <v>657000000</v>
      </c>
    </row>
    <row r="10" spans="1:17">
      <c r="A10">
        <f t="shared" si="0"/>
        <v>6</v>
      </c>
      <c r="B10" t="s">
        <v>36</v>
      </c>
      <c r="C10" t="s">
        <v>37</v>
      </c>
      <c r="D10" s="2">
        <v>12337000000</v>
      </c>
      <c r="E10" s="2">
        <v>41749000000</v>
      </c>
      <c r="F10" s="2">
        <v>25673329073.919998</v>
      </c>
      <c r="G10" s="3">
        <v>3.0317460000000001</v>
      </c>
      <c r="H10" s="2">
        <v>825000000</v>
      </c>
      <c r="I10" s="2">
        <v>2391000000</v>
      </c>
      <c r="J10" s="2">
        <v>17495000000</v>
      </c>
      <c r="K10" s="2"/>
      <c r="L10" s="2">
        <v>16839000000</v>
      </c>
      <c r="M10" s="2">
        <v>15425000000</v>
      </c>
      <c r="N10" s="4">
        <v>8.5667999999999994E-2</v>
      </c>
      <c r="O10" s="2">
        <v>2483000000</v>
      </c>
      <c r="P10" s="2">
        <v>819000000</v>
      </c>
      <c r="Q10" s="2">
        <v>1382000000</v>
      </c>
    </row>
    <row r="11" spans="1:17">
      <c r="A11">
        <f t="shared" si="0"/>
        <v>7</v>
      </c>
      <c r="B11" t="s">
        <v>42</v>
      </c>
      <c r="C11" t="s">
        <v>43</v>
      </c>
      <c r="D11" s="2">
        <v>24521000000</v>
      </c>
      <c r="E11" s="2">
        <v>91694000000</v>
      </c>
      <c r="F11" s="2">
        <v>63736090000</v>
      </c>
      <c r="G11" s="3">
        <v>2.4675259999999999</v>
      </c>
      <c r="H11" s="2">
        <v>3410000000</v>
      </c>
      <c r="I11" s="2">
        <v>3406000000</v>
      </c>
      <c r="J11" s="2">
        <v>51123000000</v>
      </c>
      <c r="K11" s="2"/>
      <c r="L11" s="2">
        <v>43834000000</v>
      </c>
      <c r="M11" s="2">
        <v>41737000000</v>
      </c>
      <c r="N11" s="4">
        <v>6.1795999999999997E-2</v>
      </c>
      <c r="O11" s="2">
        <v>5167000000</v>
      </c>
      <c r="P11" s="2">
        <v>2094000000</v>
      </c>
      <c r="Q11" s="2"/>
    </row>
    <row r="12" spans="1:17">
      <c r="A12">
        <f t="shared" si="0"/>
        <v>8</v>
      </c>
      <c r="B12" t="s">
        <v>44</v>
      </c>
      <c r="C12" t="s">
        <v>45</v>
      </c>
      <c r="D12" s="2">
        <v>12657000000</v>
      </c>
      <c r="E12" s="2">
        <v>41348000000</v>
      </c>
      <c r="F12" s="2">
        <v>18107381328.017799</v>
      </c>
      <c r="G12" s="3">
        <v>-0.483651</v>
      </c>
      <c r="H12" s="2">
        <v>720000000</v>
      </c>
      <c r="I12" s="2">
        <v>79000000</v>
      </c>
      <c r="J12" s="2">
        <v>14632000000</v>
      </c>
      <c r="K12" s="2"/>
      <c r="L12" s="2">
        <v>12652000000</v>
      </c>
      <c r="M12" s="2">
        <v>13866000000</v>
      </c>
      <c r="N12" s="4">
        <v>-2.3831999999999999E-2</v>
      </c>
      <c r="O12" s="2">
        <v>-355000000</v>
      </c>
      <c r="P12" s="2">
        <v>734000000</v>
      </c>
      <c r="Q12" s="2">
        <v>-423000000</v>
      </c>
    </row>
    <row r="13" spans="1:17">
      <c r="A13">
        <f t="shared" si="0"/>
        <v>9</v>
      </c>
      <c r="B13" t="s">
        <v>46</v>
      </c>
      <c r="C13" t="s">
        <v>47</v>
      </c>
      <c r="D13" s="2">
        <v>903603000</v>
      </c>
      <c r="E13" s="2">
        <v>3085047000</v>
      </c>
      <c r="F13" s="2">
        <v>2121743366.4000001</v>
      </c>
      <c r="G13" s="3">
        <v>2.314228</v>
      </c>
      <c r="H13" s="2">
        <v>49207000</v>
      </c>
      <c r="I13" s="2">
        <v>99239000</v>
      </c>
      <c r="J13" s="2"/>
      <c r="K13" s="2"/>
      <c r="L13" s="2">
        <v>1164103000</v>
      </c>
      <c r="M13" s="2">
        <v>1142165000</v>
      </c>
      <c r="N13" s="4">
        <v>7.3118000000000002E-2</v>
      </c>
      <c r="O13" s="2">
        <v>194902000</v>
      </c>
      <c r="P13" s="2">
        <v>84219000</v>
      </c>
      <c r="Q13" s="2">
        <v>84315000</v>
      </c>
    </row>
    <row r="14" spans="1:17">
      <c r="A14">
        <f t="shared" si="0"/>
        <v>10</v>
      </c>
      <c r="B14" t="s">
        <v>48</v>
      </c>
      <c r="C14" t="s">
        <v>49</v>
      </c>
      <c r="D14" s="2">
        <v>11009452000</v>
      </c>
      <c r="E14" s="2">
        <v>31974446000</v>
      </c>
      <c r="F14" s="2">
        <v>16448005221.120001</v>
      </c>
      <c r="G14" s="3">
        <v>0.69005799999999995</v>
      </c>
      <c r="H14" s="2">
        <v>1942339000</v>
      </c>
      <c r="I14" s="2">
        <v>651626000</v>
      </c>
      <c r="J14" s="2">
        <v>15538681000</v>
      </c>
      <c r="K14" s="2"/>
      <c r="L14" s="2">
        <v>8844305000</v>
      </c>
      <c r="M14" s="2">
        <v>7992515000</v>
      </c>
      <c r="N14" s="4">
        <v>0.10246</v>
      </c>
      <c r="O14" s="2">
        <v>530187000</v>
      </c>
      <c r="P14" s="2">
        <v>768322000</v>
      </c>
      <c r="Q14" s="2">
        <v>848661000</v>
      </c>
    </row>
    <row r="15" spans="1:17">
      <c r="A15">
        <f t="shared" si="0"/>
        <v>11</v>
      </c>
      <c r="B15" t="s">
        <v>50</v>
      </c>
      <c r="C15" t="s">
        <v>51</v>
      </c>
      <c r="D15" s="2">
        <v>8448200000</v>
      </c>
      <c r="E15" s="2">
        <v>25610400000</v>
      </c>
      <c r="F15" s="2">
        <v>21470926297.18</v>
      </c>
      <c r="G15" s="3">
        <v>3.6653600000000002</v>
      </c>
      <c r="H15" s="2"/>
      <c r="I15" s="2">
        <v>837319000</v>
      </c>
      <c r="J15" s="2">
        <v>12248743000</v>
      </c>
      <c r="K15" s="2"/>
      <c r="L15" s="2">
        <v>11486817000</v>
      </c>
      <c r="M15" s="2">
        <v>11086242000</v>
      </c>
      <c r="N15" s="4">
        <v>9.2188999999999993E-2</v>
      </c>
      <c r="O15" s="2">
        <v>1828300000</v>
      </c>
      <c r="P15" s="2">
        <v>498805000</v>
      </c>
      <c r="Q15" s="2">
        <v>1033000000</v>
      </c>
    </row>
    <row r="16" spans="1:17">
      <c r="A16">
        <f t="shared" si="0"/>
        <v>12</v>
      </c>
      <c r="B16" t="s">
        <v>54</v>
      </c>
      <c r="C16" t="s">
        <v>55</v>
      </c>
      <c r="D16" s="2">
        <v>11261000000</v>
      </c>
      <c r="E16" s="2">
        <v>29911000000</v>
      </c>
      <c r="F16" s="2">
        <v>18851132871.615002</v>
      </c>
      <c r="G16" s="3">
        <v>2.1711459999999998</v>
      </c>
      <c r="H16" s="2">
        <v>1250000000</v>
      </c>
      <c r="I16" s="2">
        <v>503000000</v>
      </c>
      <c r="J16" s="2">
        <v>17790000000</v>
      </c>
      <c r="K16" s="2">
        <v>71000000</v>
      </c>
      <c r="L16" s="2">
        <v>6814000000</v>
      </c>
      <c r="M16" s="2">
        <v>3925000000</v>
      </c>
      <c r="N16" s="4">
        <v>0.25104700000000002</v>
      </c>
      <c r="O16" s="2">
        <v>2423000000</v>
      </c>
      <c r="P16" s="2">
        <v>1116000000</v>
      </c>
      <c r="Q16" s="2">
        <v>981000000</v>
      </c>
    </row>
    <row r="17" spans="1:17">
      <c r="A17">
        <f t="shared" si="0"/>
        <v>13</v>
      </c>
      <c r="B17" t="s">
        <v>58</v>
      </c>
      <c r="C17" t="s">
        <v>59</v>
      </c>
      <c r="D17" s="2">
        <v>2860849000</v>
      </c>
      <c r="E17" s="2">
        <v>4830118000</v>
      </c>
      <c r="F17" s="2">
        <v>4060107046.0500002</v>
      </c>
      <c r="G17" s="3">
        <v>3.869526</v>
      </c>
      <c r="H17" s="2">
        <v>73992000</v>
      </c>
      <c r="I17" s="2"/>
      <c r="J17" s="2">
        <v>1989681000</v>
      </c>
      <c r="K17" s="2">
        <v>0</v>
      </c>
      <c r="L17" s="2">
        <v>2162280000</v>
      </c>
      <c r="M17" s="2">
        <v>2097386000</v>
      </c>
      <c r="N17" s="4">
        <v>9.5624000000000001E-2</v>
      </c>
      <c r="O17" s="2">
        <v>343138000</v>
      </c>
      <c r="P17" s="2">
        <v>88677000</v>
      </c>
      <c r="Q17" s="2">
        <v>201774000</v>
      </c>
    </row>
    <row r="18" spans="1:17">
      <c r="A18">
        <f t="shared" si="0"/>
        <v>14</v>
      </c>
      <c r="B18" t="s">
        <v>60</v>
      </c>
      <c r="C18" t="s">
        <v>61</v>
      </c>
      <c r="D18" s="2">
        <v>1370752000</v>
      </c>
      <c r="E18" s="2">
        <v>4395735000</v>
      </c>
      <c r="F18" s="2">
        <v>8562484718.5986004</v>
      </c>
      <c r="G18" s="3">
        <v>3.8495020000000002</v>
      </c>
      <c r="H18" s="2"/>
      <c r="I18" s="2"/>
      <c r="J18" s="2">
        <v>1834788000</v>
      </c>
      <c r="K18" s="2"/>
      <c r="L18" s="2">
        <v>2375811000</v>
      </c>
      <c r="M18" s="2">
        <v>2256114000</v>
      </c>
      <c r="N18" s="4">
        <v>9.8240999999999995E-2</v>
      </c>
      <c r="O18" s="2">
        <v>330857000</v>
      </c>
      <c r="P18" s="2">
        <v>85948000</v>
      </c>
      <c r="Q18" s="2">
        <v>226801000</v>
      </c>
    </row>
    <row r="19" spans="1:17">
      <c r="A19">
        <f t="shared" si="0"/>
        <v>15</v>
      </c>
      <c r="B19" t="s">
        <v>62</v>
      </c>
      <c r="C19" t="s">
        <v>63</v>
      </c>
      <c r="D19" s="2">
        <v>559768000</v>
      </c>
      <c r="E19" s="2">
        <v>1509437000</v>
      </c>
      <c r="F19" s="2">
        <v>2303688600</v>
      </c>
      <c r="G19" s="3">
        <v>7.6939669999999998</v>
      </c>
      <c r="H19" s="2">
        <v>13000000</v>
      </c>
      <c r="I19" s="2">
        <v>4553000</v>
      </c>
      <c r="J19" s="2">
        <v>493343000</v>
      </c>
      <c r="K19" s="2"/>
      <c r="L19" s="2">
        <v>816644000</v>
      </c>
      <c r="M19" s="2">
        <v>778187000</v>
      </c>
      <c r="N19" s="4">
        <v>0.105614</v>
      </c>
      <c r="O19" s="2">
        <v>150871000</v>
      </c>
      <c r="P19" s="2">
        <v>19609000</v>
      </c>
      <c r="Q19" s="2">
        <v>84219000</v>
      </c>
    </row>
    <row r="20" spans="1:17">
      <c r="A20">
        <f t="shared" si="0"/>
        <v>16</v>
      </c>
      <c r="B20" t="s">
        <v>64</v>
      </c>
      <c r="C20" t="s">
        <v>65</v>
      </c>
      <c r="D20" s="2">
        <v>16727000000</v>
      </c>
      <c r="E20" s="2">
        <v>70334000000</v>
      </c>
      <c r="F20" s="2">
        <v>83224580000</v>
      </c>
      <c r="G20" s="3">
        <v>5.873831</v>
      </c>
      <c r="H20" s="2">
        <v>8214000000</v>
      </c>
      <c r="I20" s="2">
        <v>2716000000</v>
      </c>
      <c r="J20" s="2"/>
      <c r="K20" s="2"/>
      <c r="L20" s="2">
        <v>37413000000</v>
      </c>
      <c r="M20" s="2">
        <v>29498000000</v>
      </c>
      <c r="N20" s="4">
        <v>0.17264699999999999</v>
      </c>
      <c r="O20" s="2">
        <v>8799000000</v>
      </c>
      <c r="P20" s="2">
        <v>1498000000</v>
      </c>
      <c r="Q20" s="2">
        <v>6638000000</v>
      </c>
    </row>
    <row r="21" spans="1:17">
      <c r="A21">
        <f t="shared" si="0"/>
        <v>17</v>
      </c>
      <c r="B21" t="s">
        <v>66</v>
      </c>
      <c r="C21" t="s">
        <v>67</v>
      </c>
      <c r="D21" s="2">
        <v>1192009000</v>
      </c>
      <c r="E21" s="2">
        <v>4521318000</v>
      </c>
      <c r="F21" s="2">
        <v>2991237696.5599999</v>
      </c>
      <c r="G21" s="3">
        <v>2.9377520000000001</v>
      </c>
      <c r="H21" s="2">
        <v>0</v>
      </c>
      <c r="I21" s="2">
        <v>2298000</v>
      </c>
      <c r="J21" s="2">
        <v>2122260000</v>
      </c>
      <c r="K21" s="2"/>
      <c r="L21" s="2">
        <v>1942382000</v>
      </c>
      <c r="M21" s="2">
        <v>1798915000</v>
      </c>
      <c r="N21" s="4">
        <v>0.10528899999999999</v>
      </c>
      <c r="O21" s="2">
        <v>270238000</v>
      </c>
      <c r="P21" s="2">
        <v>91988000</v>
      </c>
      <c r="Q21" s="2">
        <v>196960000</v>
      </c>
    </row>
    <row r="22" spans="1:17">
      <c r="A22">
        <f t="shared" si="0"/>
        <v>18</v>
      </c>
      <c r="B22" t="s">
        <v>68</v>
      </c>
      <c r="C22" t="s">
        <v>69</v>
      </c>
      <c r="D22" s="2">
        <v>2270300000</v>
      </c>
      <c r="E22" s="2">
        <v>8643800000</v>
      </c>
      <c r="F22" s="2">
        <v>7899113530</v>
      </c>
      <c r="G22" s="3">
        <v>4.1903839999999999</v>
      </c>
      <c r="H22" s="2">
        <v>0</v>
      </c>
      <c r="I22" s="2">
        <v>250000000</v>
      </c>
      <c r="J22" s="2">
        <v>2896900000</v>
      </c>
      <c r="K22" s="2"/>
      <c r="L22" s="2">
        <v>4005100000</v>
      </c>
      <c r="M22" s="2">
        <v>3851100000</v>
      </c>
      <c r="N22" s="4">
        <v>0.108322</v>
      </c>
      <c r="O22" s="2">
        <v>653700000</v>
      </c>
      <c r="P22" s="2">
        <v>156000000</v>
      </c>
      <c r="Q22" s="2">
        <v>425500000</v>
      </c>
    </row>
    <row r="23" spans="1:17">
      <c r="A23">
        <f t="shared" si="0"/>
        <v>19</v>
      </c>
      <c r="B23" t="s">
        <v>70</v>
      </c>
      <c r="C23" t="s">
        <v>71</v>
      </c>
      <c r="D23" s="2">
        <v>916447000</v>
      </c>
      <c r="E23" s="2">
        <v>1581098000</v>
      </c>
      <c r="F23" s="2">
        <v>1975311223.2</v>
      </c>
      <c r="G23" s="3">
        <v>4.1877459999999997</v>
      </c>
      <c r="H23" s="2">
        <v>18599000</v>
      </c>
      <c r="I23" s="2">
        <v>172000</v>
      </c>
      <c r="J23" s="2">
        <v>590002000</v>
      </c>
      <c r="K23" s="2"/>
      <c r="L23" s="2">
        <v>728863000</v>
      </c>
      <c r="M23" s="2">
        <v>696892000</v>
      </c>
      <c r="N23" s="4">
        <v>0.11551</v>
      </c>
      <c r="O23" s="2">
        <v>127341000</v>
      </c>
      <c r="P23" s="2">
        <v>30408000</v>
      </c>
      <c r="Q23" s="2">
        <v>82345000</v>
      </c>
    </row>
    <row r="24" spans="1:17">
      <c r="A24">
        <f t="shared" si="0"/>
        <v>20</v>
      </c>
      <c r="B24" t="s">
        <v>74</v>
      </c>
      <c r="C24" t="s">
        <v>75</v>
      </c>
      <c r="D24" s="2">
        <v>3691247000</v>
      </c>
      <c r="E24" s="2">
        <v>14029570000</v>
      </c>
      <c r="F24" s="2">
        <v>16260782996.489201</v>
      </c>
      <c r="G24" s="3">
        <v>4.0439189999999998</v>
      </c>
      <c r="H24" s="2">
        <v>76400000</v>
      </c>
      <c r="I24" s="2">
        <v>500000000</v>
      </c>
      <c r="J24" s="2">
        <v>4638232000</v>
      </c>
      <c r="K24" s="2"/>
      <c r="L24" s="2">
        <v>5348705000</v>
      </c>
      <c r="M24" s="2">
        <v>5135730000</v>
      </c>
      <c r="N24" s="4">
        <v>0.101205</v>
      </c>
      <c r="O24" s="2">
        <v>882727000</v>
      </c>
      <c r="P24" s="2">
        <v>218285000</v>
      </c>
      <c r="Q24" s="2">
        <v>511047000</v>
      </c>
    </row>
    <row r="25" spans="1:17">
      <c r="A25">
        <f t="shared" si="0"/>
        <v>21</v>
      </c>
      <c r="B25" t="s">
        <v>76</v>
      </c>
      <c r="C25" t="s">
        <v>77</v>
      </c>
      <c r="D25" s="2">
        <v>1436613000</v>
      </c>
      <c r="E25" s="2">
        <v>5234629000</v>
      </c>
      <c r="F25" s="2">
        <v>3360411158.5872002</v>
      </c>
      <c r="G25" s="3">
        <v>1.734942</v>
      </c>
      <c r="H25" s="2">
        <v>235900000</v>
      </c>
      <c r="I25" s="2">
        <v>0</v>
      </c>
      <c r="J25" s="2">
        <v>2670111000</v>
      </c>
      <c r="K25" s="2"/>
      <c r="L25" s="2">
        <v>1752594000</v>
      </c>
      <c r="M25" s="2">
        <v>1761448000</v>
      </c>
      <c r="N25" s="4">
        <v>5.7644000000000001E-2</v>
      </c>
      <c r="O25" s="2">
        <v>220761000</v>
      </c>
      <c r="P25" s="2">
        <v>127244000</v>
      </c>
      <c r="Q25" s="2"/>
    </row>
    <row r="26" spans="1:17">
      <c r="A26">
        <f t="shared" si="0"/>
        <v>22</v>
      </c>
      <c r="B26" t="s">
        <v>78</v>
      </c>
      <c r="C26" t="s">
        <v>79</v>
      </c>
      <c r="D26" s="2">
        <v>1991000000</v>
      </c>
      <c r="E26" s="2">
        <v>6887000000</v>
      </c>
      <c r="F26" s="2"/>
      <c r="G26" s="3">
        <v>2.8467739999999999</v>
      </c>
      <c r="H26" s="2"/>
      <c r="I26" s="2">
        <v>300000000</v>
      </c>
      <c r="J26" s="2">
        <v>2178000000</v>
      </c>
      <c r="K26" s="2">
        <v>0</v>
      </c>
      <c r="L26" s="2">
        <v>2506000000</v>
      </c>
      <c r="M26" s="2">
        <v>2416000000</v>
      </c>
      <c r="N26" s="4">
        <v>8.6142999999999997E-2</v>
      </c>
      <c r="O26" s="2">
        <v>353000000</v>
      </c>
      <c r="P26" s="2">
        <v>124000000</v>
      </c>
      <c r="Q26" s="2">
        <v>212000000</v>
      </c>
    </row>
    <row r="27" spans="1:17">
      <c r="A27">
        <f t="shared" si="0"/>
        <v>23</v>
      </c>
      <c r="B27" t="s">
        <v>80</v>
      </c>
      <c r="C27" t="s">
        <v>81</v>
      </c>
      <c r="D27" s="2">
        <v>7785000000</v>
      </c>
      <c r="E27" s="2">
        <v>34458000000</v>
      </c>
      <c r="F27" s="2">
        <v>20457173200</v>
      </c>
      <c r="G27" s="3">
        <v>3.3727930000000002</v>
      </c>
      <c r="H27" s="2">
        <v>1430000000</v>
      </c>
      <c r="I27" s="2">
        <v>530000000</v>
      </c>
      <c r="J27" s="2">
        <v>20069000000</v>
      </c>
      <c r="K27" s="2"/>
      <c r="L27" s="2">
        <v>11657000000</v>
      </c>
      <c r="M27" s="2">
        <v>10761000000</v>
      </c>
      <c r="N27" s="4">
        <v>0.162994</v>
      </c>
      <c r="O27" s="2">
        <v>3248000000</v>
      </c>
      <c r="P27" s="2">
        <v>963000000</v>
      </c>
      <c r="Q27" s="2">
        <v>1827000000</v>
      </c>
    </row>
    <row r="28" spans="1:17">
      <c r="A28">
        <f t="shared" si="0"/>
        <v>24</v>
      </c>
      <c r="B28" t="s">
        <v>88</v>
      </c>
      <c r="C28" t="s">
        <v>89</v>
      </c>
      <c r="D28" s="2">
        <v>23495000000</v>
      </c>
      <c r="E28" s="2">
        <v>80797000000</v>
      </c>
      <c r="F28" s="2">
        <v>48493635739.110001</v>
      </c>
      <c r="G28" s="3">
        <v>2.4923989999999998</v>
      </c>
      <c r="H28" s="2">
        <v>2915000000</v>
      </c>
      <c r="I28" s="2">
        <v>3198000000</v>
      </c>
      <c r="J28" s="2">
        <v>40736000000</v>
      </c>
      <c r="K28" s="2"/>
      <c r="L28" s="2">
        <v>29039000000</v>
      </c>
      <c r="M28" s="2">
        <v>25528000000</v>
      </c>
      <c r="N28" s="4">
        <v>8.43E-2</v>
      </c>
      <c r="O28" s="2">
        <v>4591000000</v>
      </c>
      <c r="P28" s="2">
        <v>1842000000</v>
      </c>
      <c r="Q28" s="2">
        <v>58000000</v>
      </c>
    </row>
    <row r="29" spans="1:17">
      <c r="A29">
        <f t="shared" si="0"/>
        <v>25</v>
      </c>
      <c r="B29" t="s">
        <v>92</v>
      </c>
      <c r="C29" t="s">
        <v>93</v>
      </c>
      <c r="D29" s="2">
        <v>7679500000</v>
      </c>
      <c r="E29" s="2">
        <v>22000900000</v>
      </c>
      <c r="F29" s="2">
        <v>22540976836.48</v>
      </c>
      <c r="G29" s="3">
        <v>3.764097</v>
      </c>
      <c r="H29" s="2">
        <v>1440100000</v>
      </c>
      <c r="I29" s="2">
        <v>365000000</v>
      </c>
      <c r="J29" s="2">
        <v>9994000000</v>
      </c>
      <c r="K29" s="2">
        <v>30400000</v>
      </c>
      <c r="L29" s="2">
        <v>33475800000</v>
      </c>
      <c r="M29" s="2">
        <v>31590500000</v>
      </c>
      <c r="N29" s="4">
        <v>3.2597000000000001E-2</v>
      </c>
      <c r="O29" s="2">
        <v>1675400000</v>
      </c>
      <c r="P29" s="2">
        <v>445100000</v>
      </c>
      <c r="Q29" s="2">
        <v>1059300000</v>
      </c>
    </row>
    <row r="30" spans="1:17">
      <c r="A30">
        <f t="shared" si="0"/>
        <v>26</v>
      </c>
      <c r="B30" t="s">
        <v>94</v>
      </c>
      <c r="C30" t="s">
        <v>95</v>
      </c>
      <c r="D30" s="2">
        <v>11537000000</v>
      </c>
      <c r="E30" s="2">
        <v>36944000000</v>
      </c>
      <c r="F30" s="2">
        <v>25972661934.2696</v>
      </c>
      <c r="G30" s="3">
        <v>3.2116560000000001</v>
      </c>
      <c r="H30" s="2">
        <v>1038000000</v>
      </c>
      <c r="I30" s="2">
        <v>406000000</v>
      </c>
      <c r="J30" s="2">
        <v>15803000000</v>
      </c>
      <c r="K30" s="2"/>
      <c r="L30" s="2">
        <v>12222000000</v>
      </c>
      <c r="M30" s="2">
        <v>11455000000</v>
      </c>
      <c r="N30" s="4">
        <v>0.106516</v>
      </c>
      <c r="O30" s="2">
        <v>2094000000</v>
      </c>
      <c r="P30" s="2">
        <v>652000000</v>
      </c>
      <c r="Q30" s="2">
        <v>1261000000</v>
      </c>
    </row>
    <row r="34" spans="2:17">
      <c r="B34" t="s">
        <v>26</v>
      </c>
      <c r="C34" t="s">
        <v>27</v>
      </c>
      <c r="D34" s="2">
        <v>6478000000</v>
      </c>
      <c r="E34" s="2">
        <v>23459000000</v>
      </c>
      <c r="F34" s="2">
        <v>15780899241.040001</v>
      </c>
      <c r="G34" s="3">
        <v>3.534653</v>
      </c>
      <c r="H34" s="2"/>
      <c r="I34" s="2">
        <v>981000000</v>
      </c>
      <c r="J34" s="2">
        <v>5368000000</v>
      </c>
      <c r="K34" s="2"/>
      <c r="L34" s="2">
        <v>15403000000</v>
      </c>
      <c r="M34" s="2">
        <v>15096000000</v>
      </c>
      <c r="N34" s="4">
        <v>3.9213999999999999E-2</v>
      </c>
      <c r="O34" s="2">
        <v>1071000000</v>
      </c>
      <c r="P34" s="2">
        <v>303000000</v>
      </c>
      <c r="Q34" s="2">
        <v>595000000</v>
      </c>
    </row>
    <row r="35" spans="2:17">
      <c r="B35" t="s">
        <v>28</v>
      </c>
      <c r="C35" t="s">
        <v>29</v>
      </c>
      <c r="D35" s="2">
        <v>1396893000</v>
      </c>
      <c r="E35" s="2">
        <v>4648930000</v>
      </c>
      <c r="F35" s="2">
        <v>2881091294.1599998</v>
      </c>
      <c r="G35" s="3">
        <v>2.6114959999999998</v>
      </c>
      <c r="H35" s="2">
        <v>190000000</v>
      </c>
      <c r="I35" s="2">
        <v>107645000</v>
      </c>
      <c r="J35" s="2">
        <v>1807076000</v>
      </c>
      <c r="K35" s="2"/>
      <c r="L35" s="2">
        <v>1774045000</v>
      </c>
      <c r="M35" s="2">
        <v>1730484000</v>
      </c>
      <c r="N35" s="4">
        <v>7.7954999999999997E-2</v>
      </c>
      <c r="O35" s="2">
        <v>263594000</v>
      </c>
      <c r="P35" s="2">
        <v>100936000</v>
      </c>
      <c r="Q35" s="2">
        <v>136429000</v>
      </c>
    </row>
    <row r="36" spans="2:17">
      <c r="B36" t="s">
        <v>30</v>
      </c>
      <c r="C36" t="s">
        <v>31</v>
      </c>
      <c r="D36" s="2">
        <v>1754268000</v>
      </c>
      <c r="E36" s="2">
        <v>4854879000</v>
      </c>
      <c r="F36" s="2">
        <v>3842653887.0282798</v>
      </c>
      <c r="G36" s="3">
        <v>2.769002</v>
      </c>
      <c r="H36" s="2">
        <v>185620000</v>
      </c>
      <c r="I36" s="2">
        <v>5743000</v>
      </c>
      <c r="J36" s="2">
        <v>2950835000</v>
      </c>
      <c r="K36" s="2"/>
      <c r="L36" s="2">
        <v>2287423000</v>
      </c>
      <c r="M36" s="2">
        <v>1820206000</v>
      </c>
      <c r="N36" s="4">
        <v>0.13275799999999999</v>
      </c>
      <c r="O36" s="2">
        <v>397961000</v>
      </c>
      <c r="P36" s="2">
        <v>143720000</v>
      </c>
      <c r="Q36" s="2">
        <v>14220000</v>
      </c>
    </row>
    <row r="37" spans="2:17" ht="15" customHeight="1">
      <c r="B37" t="s">
        <v>32</v>
      </c>
      <c r="C37" t="s">
        <v>33</v>
      </c>
      <c r="D37" s="2">
        <v>10589000000</v>
      </c>
      <c r="E37" s="2">
        <v>14044000000</v>
      </c>
      <c r="F37" s="2">
        <v>14218981132.08</v>
      </c>
      <c r="G37" s="3">
        <v>2.4238219999999999</v>
      </c>
      <c r="H37" s="2">
        <v>458000000</v>
      </c>
      <c r="I37" s="2">
        <v>24000000</v>
      </c>
      <c r="J37" s="2">
        <v>8682000000</v>
      </c>
      <c r="K37" s="2">
        <v>790000000</v>
      </c>
      <c r="L37" s="2">
        <v>8058000000</v>
      </c>
      <c r="M37" s="2">
        <v>4688000000</v>
      </c>
      <c r="N37" s="4">
        <v>5.7743000000000003E-2</v>
      </c>
      <c r="O37" s="2">
        <v>875000000</v>
      </c>
      <c r="P37" s="2">
        <v>361000000</v>
      </c>
      <c r="Q37" s="2">
        <v>333000000</v>
      </c>
    </row>
    <row r="38" spans="2:17">
      <c r="B38" t="s">
        <v>38</v>
      </c>
      <c r="C38" t="s">
        <v>39</v>
      </c>
      <c r="D38" s="2">
        <v>13366000000</v>
      </c>
      <c r="E38" s="2">
        <v>54560000000</v>
      </c>
      <c r="F38" s="2">
        <v>51000090000</v>
      </c>
      <c r="G38" s="3">
        <v>3.09578</v>
      </c>
      <c r="H38" s="2">
        <v>407000000</v>
      </c>
      <c r="I38" s="2">
        <v>3624000000</v>
      </c>
      <c r="J38" s="2">
        <v>31144000000</v>
      </c>
      <c r="K38" s="2"/>
      <c r="L38" s="2">
        <v>22048000000</v>
      </c>
      <c r="M38" s="2">
        <v>19370000000</v>
      </c>
      <c r="N38" s="4">
        <v>0.123086</v>
      </c>
      <c r="O38" s="2">
        <v>4622000000</v>
      </c>
      <c r="P38" s="2">
        <v>1493000000</v>
      </c>
      <c r="Q38" s="2">
        <v>2447000000</v>
      </c>
    </row>
    <row r="39" spans="2:17">
      <c r="B39" t="s">
        <v>40</v>
      </c>
      <c r="C39" t="s">
        <v>41</v>
      </c>
      <c r="D39" s="2">
        <v>14212000000</v>
      </c>
      <c r="E39" s="2">
        <v>21650000000</v>
      </c>
      <c r="F39" s="2">
        <v>20066358494.299999</v>
      </c>
      <c r="G39" s="3">
        <v>3.1538460000000001</v>
      </c>
      <c r="H39" s="2">
        <v>609000000</v>
      </c>
      <c r="I39" s="2">
        <v>1499000000</v>
      </c>
      <c r="J39" s="2">
        <v>12134000000</v>
      </c>
      <c r="K39" s="2"/>
      <c r="L39" s="2">
        <v>10717000000</v>
      </c>
      <c r="M39" s="2">
        <v>9990000000</v>
      </c>
      <c r="N39" s="4">
        <v>0.10798199999999999</v>
      </c>
      <c r="O39" s="2">
        <v>1763000000</v>
      </c>
      <c r="P39" s="2">
        <v>559000000</v>
      </c>
      <c r="Q39" s="2">
        <v>1120000000</v>
      </c>
    </row>
    <row r="40" spans="2:17">
      <c r="B40" t="s">
        <v>52</v>
      </c>
      <c r="C40" t="s">
        <v>53</v>
      </c>
      <c r="D40" s="2">
        <v>35985000000</v>
      </c>
      <c r="E40" s="2">
        <v>76707000000</v>
      </c>
      <c r="F40" s="2">
        <v>43665276770.5</v>
      </c>
      <c r="G40" s="3">
        <v>2.436293</v>
      </c>
      <c r="H40" s="2">
        <v>714000000</v>
      </c>
      <c r="I40" s="2">
        <v>1349000000</v>
      </c>
      <c r="J40" s="2">
        <v>34075000000</v>
      </c>
      <c r="K40" s="2"/>
      <c r="L40" s="2">
        <v>33070000000</v>
      </c>
      <c r="M40" s="2">
        <v>32187000000</v>
      </c>
      <c r="N40" s="4">
        <v>6.3869999999999996E-2</v>
      </c>
      <c r="O40" s="2">
        <v>3786000000</v>
      </c>
      <c r="P40" s="2">
        <v>1554000000</v>
      </c>
      <c r="Q40" s="2"/>
    </row>
    <row r="41" spans="2:17">
      <c r="B41" t="s">
        <v>56</v>
      </c>
      <c r="C41" t="s">
        <v>57</v>
      </c>
      <c r="D41" s="2">
        <v>6478758000</v>
      </c>
      <c r="E41" s="2">
        <v>23932116600</v>
      </c>
      <c r="F41" s="2">
        <v>14277620000</v>
      </c>
      <c r="G41" s="3">
        <v>2.4897330000000002</v>
      </c>
      <c r="H41" s="2">
        <v>43974000</v>
      </c>
      <c r="I41" s="2">
        <v>863356200</v>
      </c>
      <c r="J41" s="2">
        <v>17259062100</v>
      </c>
      <c r="K41" s="2">
        <v>1189496700</v>
      </c>
      <c r="L41" s="2">
        <v>13526402400</v>
      </c>
      <c r="M41" s="2">
        <v>13380776100</v>
      </c>
      <c r="N41" s="4">
        <v>7.3812000000000003E-2</v>
      </c>
      <c r="O41" s="2">
        <v>1872585000</v>
      </c>
      <c r="P41" s="2">
        <v>752122800</v>
      </c>
      <c r="Q41" s="2"/>
    </row>
    <row r="42" spans="2:17">
      <c r="B42" t="s">
        <v>72</v>
      </c>
      <c r="C42" t="s">
        <v>73</v>
      </c>
      <c r="D42" s="2">
        <v>16759000000</v>
      </c>
      <c r="E42" s="2">
        <v>58557000000</v>
      </c>
      <c r="F42" s="2">
        <v>11837705652.5</v>
      </c>
      <c r="G42" s="3">
        <v>-9.9849300000000003</v>
      </c>
      <c r="H42" s="2">
        <v>3435000000</v>
      </c>
      <c r="I42" s="2">
        <v>18559000000</v>
      </c>
      <c r="J42" s="2">
        <v>0</v>
      </c>
      <c r="K42" s="2"/>
      <c r="L42" s="2">
        <v>12903000000</v>
      </c>
      <c r="M42" s="2">
        <v>19472000000</v>
      </c>
      <c r="N42" s="4">
        <v>-0.42236200000000002</v>
      </c>
      <c r="O42" s="2">
        <v>-9276000000</v>
      </c>
      <c r="P42" s="2">
        <v>929000000</v>
      </c>
      <c r="Q42" s="2">
        <v>-6851000000</v>
      </c>
    </row>
    <row r="43" spans="2:17">
      <c r="B43" t="s">
        <v>82</v>
      </c>
      <c r="C43" t="s">
        <v>83</v>
      </c>
      <c r="D43" s="2">
        <v>9696000000</v>
      </c>
      <c r="E43" s="2">
        <v>34363000000</v>
      </c>
      <c r="F43" s="2">
        <v>26429.759999999998</v>
      </c>
      <c r="G43" s="3">
        <v>4.8970580000000004</v>
      </c>
      <c r="H43" s="2">
        <v>1016000000</v>
      </c>
      <c r="I43" s="2">
        <v>1294000000</v>
      </c>
      <c r="J43" s="2">
        <v>13168000000</v>
      </c>
      <c r="K43" s="2"/>
      <c r="L43" s="2">
        <v>14377000000</v>
      </c>
      <c r="M43" s="2">
        <v>13847000000</v>
      </c>
      <c r="N43" s="4">
        <v>0.101899</v>
      </c>
      <c r="O43" s="2">
        <v>2331000000</v>
      </c>
      <c r="P43" s="2">
        <v>476000000</v>
      </c>
      <c r="Q43" s="2">
        <v>1438000000</v>
      </c>
    </row>
    <row r="44" spans="2:17">
      <c r="B44" t="s">
        <v>84</v>
      </c>
      <c r="C44" t="s">
        <v>85</v>
      </c>
      <c r="D44" s="2">
        <v>4052000000</v>
      </c>
      <c r="E44" s="2">
        <v>11010000000</v>
      </c>
      <c r="F44" s="2">
        <v>7122830000</v>
      </c>
      <c r="G44" s="3">
        <v>-1.447916</v>
      </c>
      <c r="H44" s="2">
        <v>173000000</v>
      </c>
      <c r="I44" s="2">
        <v>59000000</v>
      </c>
      <c r="J44" s="2">
        <v>6695000000</v>
      </c>
      <c r="K44" s="2"/>
      <c r="L44" s="2">
        <v>4602000000</v>
      </c>
      <c r="M44" s="2">
        <v>5255000000</v>
      </c>
      <c r="N44" s="4">
        <v>-0.107131</v>
      </c>
      <c r="O44" s="2">
        <v>-556000000</v>
      </c>
      <c r="P44" s="2">
        <v>384000000</v>
      </c>
      <c r="Q44" s="2">
        <v>-528000000</v>
      </c>
    </row>
    <row r="45" spans="2:17">
      <c r="B45" t="s">
        <v>86</v>
      </c>
      <c r="C45" t="s">
        <v>87</v>
      </c>
      <c r="D45" s="2">
        <v>11687000000</v>
      </c>
      <c r="E45" s="2">
        <v>36796000000</v>
      </c>
      <c r="F45" s="2">
        <v>30383860000</v>
      </c>
      <c r="G45" s="3">
        <v>2.0183779999999998</v>
      </c>
      <c r="H45" s="2">
        <v>2079000000</v>
      </c>
      <c r="I45" s="2">
        <v>1673000000</v>
      </c>
      <c r="J45" s="2">
        <v>21611000000</v>
      </c>
      <c r="K45" s="2">
        <v>0</v>
      </c>
      <c r="L45" s="2">
        <v>19248000000</v>
      </c>
      <c r="M45" s="2">
        <v>15140000000</v>
      </c>
      <c r="N45" s="4">
        <v>6.5487000000000004E-2</v>
      </c>
      <c r="O45" s="2">
        <v>1867000000</v>
      </c>
      <c r="P45" s="2">
        <v>925000000</v>
      </c>
      <c r="Q45" s="2">
        <v>924000000</v>
      </c>
    </row>
    <row r="46" spans="2:17">
      <c r="B46" t="s">
        <v>90</v>
      </c>
      <c r="C46" t="s">
        <v>91</v>
      </c>
      <c r="D46" s="2">
        <v>444100000</v>
      </c>
      <c r="E46" s="2">
        <v>1036800000</v>
      </c>
      <c r="F46" s="2">
        <v>753369001.20000005</v>
      </c>
      <c r="G46" s="3">
        <v>2.7250000000000001</v>
      </c>
      <c r="H46" s="2">
        <v>82800000</v>
      </c>
      <c r="I46" s="2">
        <v>21500000</v>
      </c>
      <c r="J46" s="2">
        <v>390100000</v>
      </c>
      <c r="K46" s="2">
        <v>200000</v>
      </c>
      <c r="L46" s="2">
        <v>351300000</v>
      </c>
      <c r="M46" s="2">
        <v>336800000</v>
      </c>
      <c r="N46" s="4">
        <v>9.5916000000000001E-2</v>
      </c>
      <c r="O46" s="2">
        <v>65400000</v>
      </c>
      <c r="P46" s="2">
        <v>24000000</v>
      </c>
      <c r="Q46" s="2">
        <v>33000000</v>
      </c>
    </row>
    <row r="47" spans="2:17">
      <c r="B47" t="s">
        <v>96</v>
      </c>
      <c r="C47" t="s">
        <v>97</v>
      </c>
      <c r="D47" s="2"/>
      <c r="E47" s="2"/>
      <c r="F47" s="2"/>
      <c r="G47" s="3"/>
      <c r="H47" s="2"/>
      <c r="I47" s="2"/>
      <c r="J47" s="2"/>
      <c r="K47" s="2"/>
      <c r="L47" s="2"/>
      <c r="M47" s="2">
        <v>4964800000</v>
      </c>
      <c r="N47" s="4"/>
      <c r="O47" s="2"/>
      <c r="P47" s="2"/>
      <c r="Q47" s="2"/>
    </row>
    <row r="48" spans="2:17">
      <c r="B48" t="s">
        <v>98</v>
      </c>
      <c r="C48" t="s">
        <v>99</v>
      </c>
      <c r="D48" s="2"/>
      <c r="E48" s="2"/>
      <c r="F48" s="2"/>
      <c r="G48" s="3"/>
      <c r="H48" s="2"/>
      <c r="I48" s="2"/>
      <c r="J48" s="2"/>
      <c r="K48" s="2"/>
      <c r="L48" s="2"/>
      <c r="M48" s="2">
        <v>1849300000</v>
      </c>
      <c r="N48" s="4"/>
      <c r="O48" s="2"/>
      <c r="P48" s="2"/>
      <c r="Q4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5D9F7-E4DC-4C0E-AC63-A5F38770E320}">
  <dimension ref="C1:AC52"/>
  <sheetViews>
    <sheetView tabSelected="1" topLeftCell="C22" workbookViewId="0">
      <selection activeCell="F24" sqref="F24"/>
    </sheetView>
  </sheetViews>
  <sheetFormatPr defaultRowHeight="15.3"/>
  <cols>
    <col min="4" max="4" width="47" style="9" customWidth="1"/>
    <col min="5" max="5" width="9.15625" style="9" customWidth="1"/>
    <col min="6" max="7" width="16.7890625" style="9" customWidth="1"/>
    <col min="8" max="8" width="20.47265625" style="9" customWidth="1"/>
    <col min="9" max="10" width="20.05078125" style="9" customWidth="1"/>
    <col min="11" max="11" width="9.15625" style="9" customWidth="1"/>
    <col min="12" max="12" width="12.68359375" style="10" customWidth="1"/>
    <col min="13" max="13" width="15.68359375" style="9" customWidth="1"/>
    <col min="14" max="14" width="21.5234375" style="9" customWidth="1"/>
    <col min="15" max="15" width="16.7890625" style="9" customWidth="1"/>
    <col min="16" max="16" width="19.9453125" style="9" customWidth="1"/>
    <col min="17" max="18" width="18.68359375" style="9" customWidth="1"/>
    <col min="19" max="19" width="9.15625" style="9" customWidth="1"/>
    <col min="20" max="20" width="9.15625" style="10" customWidth="1"/>
    <col min="21" max="21" width="16.3671875" style="9" customWidth="1"/>
    <col min="22" max="22" width="15.83984375" style="9" customWidth="1"/>
    <col min="23" max="23" width="31" style="9" customWidth="1"/>
    <col min="24" max="25" width="9.15625" style="9" customWidth="1"/>
    <col min="26" max="29" width="8.83984375" style="9"/>
  </cols>
  <sheetData>
    <row r="1" spans="3:24">
      <c r="D1" s="9" t="s">
        <v>0</v>
      </c>
    </row>
    <row r="2" spans="3:24">
      <c r="D2" s="11" t="str">
        <f>HYPERLINK("https://www.calcbench.com/excel","**For more features, download the Calcbench Excel Add-in at www.calcbench.com/excel")</f>
        <v>**For more features, download the Calcbench Excel Add-in at www.calcbench.com/excel</v>
      </c>
      <c r="J2" s="9" t="s">
        <v>102</v>
      </c>
      <c r="L2" s="10" t="s">
        <v>103</v>
      </c>
    </row>
    <row r="3" spans="3:24"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/>
      <c r="K3" s="7" t="s">
        <v>12</v>
      </c>
      <c r="L3" s="8"/>
      <c r="M3" s="7" t="s">
        <v>7</v>
      </c>
      <c r="N3" s="7" t="s">
        <v>8</v>
      </c>
      <c r="O3" s="7" t="s">
        <v>9</v>
      </c>
      <c r="P3" s="7" t="s">
        <v>10</v>
      </c>
      <c r="Q3" s="7" t="s">
        <v>11</v>
      </c>
      <c r="R3" s="7" t="s">
        <v>11</v>
      </c>
      <c r="S3" s="7" t="s">
        <v>12</v>
      </c>
      <c r="T3" s="8"/>
      <c r="U3" s="7" t="s">
        <v>13</v>
      </c>
      <c r="V3" s="7" t="s">
        <v>14</v>
      </c>
      <c r="W3" s="7" t="s">
        <v>15</v>
      </c>
    </row>
    <row r="4" spans="3:24">
      <c r="D4" s="12"/>
      <c r="E4" s="12"/>
      <c r="F4" s="12" t="s">
        <v>16</v>
      </c>
      <c r="G4" s="12" t="s">
        <v>16</v>
      </c>
      <c r="H4" s="12" t="s">
        <v>16</v>
      </c>
      <c r="I4" s="12" t="s">
        <v>16</v>
      </c>
      <c r="J4" s="12"/>
      <c r="K4" s="12" t="s">
        <v>16</v>
      </c>
      <c r="L4" s="13"/>
      <c r="M4" s="12" t="s">
        <v>16</v>
      </c>
      <c r="N4" s="12" t="s">
        <v>16</v>
      </c>
      <c r="O4" s="12" t="s">
        <v>16</v>
      </c>
      <c r="P4" s="12" t="s">
        <v>16</v>
      </c>
      <c r="Q4" s="12" t="s">
        <v>16</v>
      </c>
      <c r="R4" s="12" t="s">
        <v>17</v>
      </c>
      <c r="S4" s="12" t="s">
        <v>16</v>
      </c>
      <c r="T4" s="13"/>
      <c r="U4" s="12" t="s">
        <v>16</v>
      </c>
      <c r="V4" s="12" t="s">
        <v>16</v>
      </c>
      <c r="W4" s="12" t="s">
        <v>16</v>
      </c>
    </row>
    <row r="5" spans="3:24">
      <c r="C5">
        <v>1</v>
      </c>
      <c r="D5" s="9" t="s">
        <v>18</v>
      </c>
      <c r="E5" s="9" t="s">
        <v>19</v>
      </c>
      <c r="F5" s="14">
        <f>'Calcbench Export'!D5/1000000</f>
        <v>1498.6</v>
      </c>
      <c r="G5" s="14">
        <f>'Calcbench Export'!E5/1000000</f>
        <v>3904.4</v>
      </c>
      <c r="H5" s="14">
        <f>'Calcbench Export'!F5/1000000</f>
        <v>3993.8249999999998</v>
      </c>
      <c r="I5" s="15">
        <v>3.3357869999999998</v>
      </c>
      <c r="J5" s="16">
        <f t="shared" ref="J5:J29" si="0">(Q5)/(M5+N5+O5+P5+Q5)</f>
        <v>0.59196001977044321</v>
      </c>
      <c r="K5" s="17">
        <v>8.2433000000000006E-2</v>
      </c>
      <c r="L5" s="10">
        <f>H5/(Q5/1000000)</f>
        <v>1.8525953242415807</v>
      </c>
      <c r="M5" s="18"/>
      <c r="N5" s="18">
        <v>57500000</v>
      </c>
      <c r="O5" s="18">
        <v>1428500000</v>
      </c>
      <c r="P5" s="18"/>
      <c r="Q5" s="18">
        <v>2155800000</v>
      </c>
      <c r="R5" s="18">
        <v>2068200000</v>
      </c>
      <c r="S5" s="17">
        <v>8.2433000000000006E-2</v>
      </c>
      <c r="T5" s="10">
        <f>U5/V5</f>
        <v>3.3357879234167895</v>
      </c>
      <c r="U5" s="18">
        <v>226500000</v>
      </c>
      <c r="V5" s="18">
        <v>67900000</v>
      </c>
      <c r="W5" s="18">
        <v>174100000</v>
      </c>
      <c r="X5" s="19">
        <f>W5/((Q5+R5)/2)</f>
        <v>8.2433712121212116E-2</v>
      </c>
    </row>
    <row r="6" spans="3:24">
      <c r="C6">
        <f>C5+1</f>
        <v>2</v>
      </c>
      <c r="D6" s="9" t="s">
        <v>20</v>
      </c>
      <c r="E6" s="9" t="s">
        <v>21</v>
      </c>
      <c r="F6" s="14">
        <f>'Calcbench Export'!D6/1000000</f>
        <v>3534.5</v>
      </c>
      <c r="G6" s="14">
        <f>'Calcbench Export'!E6/1000000</f>
        <v>12462.4</v>
      </c>
      <c r="H6" s="14">
        <f>'Calcbench Export'!F6/1000000</f>
        <v>10172.344393356399</v>
      </c>
      <c r="I6" s="15">
        <v>3.3076919999999999</v>
      </c>
      <c r="J6" s="16">
        <f t="shared" si="0"/>
        <v>0.44602365396982208</v>
      </c>
      <c r="K6" s="17">
        <v>0.113941</v>
      </c>
      <c r="L6" s="10">
        <f t="shared" ref="L6:L50" si="1">H6/(Q6/1000000)</f>
        <v>2.1255708450919197</v>
      </c>
      <c r="M6" s="18">
        <v>441200000</v>
      </c>
      <c r="N6" s="18">
        <v>256500000</v>
      </c>
      <c r="O6" s="18">
        <v>5246300000</v>
      </c>
      <c r="P6" s="18"/>
      <c r="Q6" s="18">
        <v>4785700000</v>
      </c>
      <c r="R6" s="18">
        <v>4382200000</v>
      </c>
      <c r="S6" s="17">
        <v>0.113941</v>
      </c>
      <c r="T6" s="10">
        <f t="shared" ref="T6:T50" si="2">U6/V6</f>
        <v>3.3076923076923075</v>
      </c>
      <c r="U6" s="18">
        <v>817000000</v>
      </c>
      <c r="V6" s="18">
        <v>247000000</v>
      </c>
      <c r="W6" s="18">
        <v>512100000</v>
      </c>
      <c r="X6" s="19">
        <f t="shared" ref="X6:X50" si="3">W6/((Q6+R6)/2)</f>
        <v>0.11171587822729305</v>
      </c>
    </row>
    <row r="7" spans="3:24">
      <c r="C7">
        <f t="shared" ref="C7:C32" si="4">C6+1</f>
        <v>3</v>
      </c>
      <c r="D7" s="9" t="s">
        <v>22</v>
      </c>
      <c r="E7" s="9" t="s">
        <v>23</v>
      </c>
      <c r="F7" s="14">
        <f>'Calcbench Export'!D7/1000000</f>
        <v>6291</v>
      </c>
      <c r="G7" s="14">
        <f>'Calcbench Export'!E7/1000000</f>
        <v>22810</v>
      </c>
      <c r="H7" s="14">
        <f>'Calcbench Export'!F7/1000000</f>
        <v>16366.83</v>
      </c>
      <c r="I7" s="15">
        <v>3.6384029999999998</v>
      </c>
      <c r="J7" s="16">
        <f t="shared" si="0"/>
        <v>0.46243084062109585</v>
      </c>
      <c r="K7" s="17">
        <v>0.108748</v>
      </c>
      <c r="L7" s="10">
        <f t="shared" si="1"/>
        <v>2.1056001543805483</v>
      </c>
      <c r="M7" s="18">
        <v>597000000</v>
      </c>
      <c r="N7" s="18">
        <v>580000000</v>
      </c>
      <c r="O7" s="18">
        <v>7859000000</v>
      </c>
      <c r="P7" s="18"/>
      <c r="Q7" s="18">
        <v>7773000000</v>
      </c>
      <c r="R7" s="18">
        <v>7326000000</v>
      </c>
      <c r="S7" s="17">
        <v>0.108748</v>
      </c>
      <c r="T7" s="10">
        <f t="shared" si="2"/>
        <v>3.6384039900249379</v>
      </c>
      <c r="U7" s="18">
        <v>1459000000</v>
      </c>
      <c r="V7" s="18">
        <v>401000000</v>
      </c>
      <c r="W7" s="20"/>
      <c r="X7" s="19">
        <f t="shared" si="3"/>
        <v>0</v>
      </c>
    </row>
    <row r="8" spans="3:24">
      <c r="C8">
        <f t="shared" si="4"/>
        <v>4</v>
      </c>
      <c r="D8" s="9" t="s">
        <v>24</v>
      </c>
      <c r="E8" s="9" t="s">
        <v>25</v>
      </c>
      <c r="F8" s="14">
        <f>'Calcbench Export'!D8/1000000</f>
        <v>16195.7</v>
      </c>
      <c r="G8" s="14">
        <f>'Calcbench Export'!E8/1000000</f>
        <v>55099.1</v>
      </c>
      <c r="H8" s="14">
        <f>'Calcbench Export'!F8/1000000</f>
        <v>37379.898843846</v>
      </c>
      <c r="I8" s="15">
        <v>2.9929899999999998</v>
      </c>
      <c r="J8" s="16">
        <f t="shared" si="0"/>
        <v>0.42729194643661822</v>
      </c>
      <c r="K8" s="17">
        <v>0.103352</v>
      </c>
      <c r="L8" s="10">
        <f t="shared" si="1"/>
        <v>1.9612316675155566</v>
      </c>
      <c r="M8" s="18">
        <v>1910000000</v>
      </c>
      <c r="N8" s="18">
        <v>1754000000</v>
      </c>
      <c r="O8" s="18">
        <v>21881700000</v>
      </c>
      <c r="P8" s="18"/>
      <c r="Q8" s="18">
        <v>19059400000</v>
      </c>
      <c r="R8" s="18">
        <v>18313600000</v>
      </c>
      <c r="S8" s="17">
        <v>0.103352</v>
      </c>
      <c r="T8" s="10">
        <f t="shared" si="2"/>
        <v>2.9929906542056073</v>
      </c>
      <c r="U8" s="18">
        <v>2946300000</v>
      </c>
      <c r="V8" s="18">
        <v>984400000</v>
      </c>
      <c r="W8" s="18">
        <v>7500000</v>
      </c>
      <c r="X8" s="19">
        <f t="shared" si="3"/>
        <v>4.0135927006127418E-4</v>
      </c>
    </row>
    <row r="9" spans="3:24">
      <c r="D9" s="9" t="s">
        <v>26</v>
      </c>
      <c r="E9" s="9" t="s">
        <v>27</v>
      </c>
      <c r="F9" s="14">
        <f>'Calcbench Export'!D7/1000000</f>
        <v>6291</v>
      </c>
      <c r="G9" s="14">
        <f>'Calcbench Export'!E7/1000000</f>
        <v>22810</v>
      </c>
      <c r="H9" s="14">
        <f>'Calcbench Export'!F7/1000000</f>
        <v>16366.83</v>
      </c>
      <c r="I9" s="15">
        <v>3.534653</v>
      </c>
      <c r="J9" s="16">
        <f t="shared" si="0"/>
        <v>0.70811879367414488</v>
      </c>
      <c r="K9" s="17">
        <v>3.9213999999999999E-2</v>
      </c>
      <c r="L9" s="10">
        <f t="shared" ref="L9" si="5">H9/(Q9/1000000)</f>
        <v>1.0625741738622345</v>
      </c>
      <c r="M9" s="18"/>
      <c r="N9" s="18">
        <v>981000000</v>
      </c>
      <c r="O9" s="18">
        <v>5368000000</v>
      </c>
      <c r="P9" s="18"/>
      <c r="Q9" s="18">
        <v>15403000000</v>
      </c>
      <c r="R9" s="18">
        <v>15096000000</v>
      </c>
      <c r="S9" s="17">
        <v>3.9213999999999999E-2</v>
      </c>
      <c r="T9" s="10">
        <f t="shared" ref="T9" si="6">U9/V9</f>
        <v>3.5346534653465347</v>
      </c>
      <c r="U9" s="18">
        <v>1071000000</v>
      </c>
      <c r="V9" s="18">
        <v>303000000</v>
      </c>
      <c r="W9" s="18">
        <v>595000000</v>
      </c>
      <c r="X9" s="19">
        <f t="shared" ref="X9" si="7">W9/((Q9+R9)/2)</f>
        <v>3.9017672710580674E-2</v>
      </c>
    </row>
    <row r="10" spans="3:24">
      <c r="C10">
        <f>C8+1</f>
        <v>5</v>
      </c>
      <c r="D10" s="9" t="s">
        <v>34</v>
      </c>
      <c r="E10" s="9" t="s">
        <v>35</v>
      </c>
      <c r="F10" s="14">
        <f>'Calcbench Export'!D9/1000000</f>
        <v>6873</v>
      </c>
      <c r="G10" s="14">
        <f>'Calcbench Export'!E9/1000000</f>
        <v>18126</v>
      </c>
      <c r="H10" s="14">
        <f>'Calcbench Export'!F9/1000000</f>
        <v>13966.17872</v>
      </c>
      <c r="I10" s="15">
        <v>2.6659380000000001</v>
      </c>
      <c r="J10" s="16">
        <f t="shared" si="0"/>
        <v>0.28904035225284996</v>
      </c>
      <c r="K10" s="17">
        <v>0.142179</v>
      </c>
      <c r="L10" s="10">
        <f t="shared" si="1"/>
        <v>2.9144780300500837</v>
      </c>
      <c r="M10" s="18">
        <v>996000000</v>
      </c>
      <c r="N10" s="18">
        <v>107000000</v>
      </c>
      <c r="O10" s="18">
        <v>10684000000</v>
      </c>
      <c r="P10" s="18"/>
      <c r="Q10" s="18">
        <v>4792000000</v>
      </c>
      <c r="R10" s="18">
        <v>4478000000</v>
      </c>
      <c r="S10" s="17">
        <v>0.142179</v>
      </c>
      <c r="T10" s="10">
        <f t="shared" si="2"/>
        <v>2.6659388646288211</v>
      </c>
      <c r="U10" s="18">
        <v>1221000000</v>
      </c>
      <c r="V10" s="18">
        <v>458000000</v>
      </c>
      <c r="W10" s="18">
        <v>657000000</v>
      </c>
      <c r="X10" s="19">
        <f t="shared" si="3"/>
        <v>0.14174757281553399</v>
      </c>
    </row>
    <row r="11" spans="3:24">
      <c r="C11">
        <f t="shared" si="4"/>
        <v>6</v>
      </c>
      <c r="D11" s="9" t="s">
        <v>36</v>
      </c>
      <c r="E11" s="9" t="s">
        <v>37</v>
      </c>
      <c r="F11" s="14">
        <f>'Calcbench Export'!D10/1000000</f>
        <v>12337</v>
      </c>
      <c r="G11" s="14">
        <f>'Calcbench Export'!E10/1000000</f>
        <v>41749</v>
      </c>
      <c r="H11" s="14">
        <f>'Calcbench Export'!F10/1000000</f>
        <v>25673.329073919998</v>
      </c>
      <c r="I11" s="15">
        <v>3.0317460000000001</v>
      </c>
      <c r="J11" s="16">
        <f t="shared" si="0"/>
        <v>0.4484420772303595</v>
      </c>
      <c r="K11" s="17">
        <v>8.5667999999999994E-2</v>
      </c>
      <c r="L11" s="10">
        <f t="shared" si="1"/>
        <v>1.5246350183455073</v>
      </c>
      <c r="M11" s="18">
        <v>825000000</v>
      </c>
      <c r="N11" s="18">
        <v>2391000000</v>
      </c>
      <c r="O11" s="18">
        <v>17495000000</v>
      </c>
      <c r="P11" s="18"/>
      <c r="Q11" s="18">
        <v>16839000000</v>
      </c>
      <c r="R11" s="18">
        <v>15425000000</v>
      </c>
      <c r="S11" s="17">
        <v>8.5667999999999994E-2</v>
      </c>
      <c r="T11" s="10">
        <f t="shared" si="2"/>
        <v>3.0317460317460316</v>
      </c>
      <c r="U11" s="18">
        <v>2483000000</v>
      </c>
      <c r="V11" s="18">
        <v>819000000</v>
      </c>
      <c r="W11" s="18">
        <v>1382000000</v>
      </c>
      <c r="X11" s="19">
        <f t="shared" si="3"/>
        <v>8.5668237044383838E-2</v>
      </c>
    </row>
    <row r="12" spans="3:24">
      <c r="C12">
        <f t="shared" si="4"/>
        <v>7</v>
      </c>
      <c r="D12" s="9" t="s">
        <v>42</v>
      </c>
      <c r="E12" s="9" t="s">
        <v>43</v>
      </c>
      <c r="F12" s="14">
        <f>'Calcbench Export'!D11/1000000</f>
        <v>24521</v>
      </c>
      <c r="G12" s="14">
        <f>'Calcbench Export'!E11/1000000</f>
        <v>91694</v>
      </c>
      <c r="H12" s="14">
        <f>'Calcbench Export'!F11/1000000</f>
        <v>63736.09</v>
      </c>
      <c r="I12" s="15">
        <v>2.4675259999999999</v>
      </c>
      <c r="J12" s="16">
        <f t="shared" si="0"/>
        <v>0.43070362473347545</v>
      </c>
      <c r="K12" s="17">
        <v>6.1795999999999997E-2</v>
      </c>
      <c r="L12" s="10">
        <f t="shared" si="1"/>
        <v>1.4540331705981657</v>
      </c>
      <c r="M12" s="18">
        <v>3410000000</v>
      </c>
      <c r="N12" s="18">
        <v>3406000000</v>
      </c>
      <c r="O12" s="18">
        <v>51123000000</v>
      </c>
      <c r="P12" s="18"/>
      <c r="Q12" s="18">
        <v>43834000000</v>
      </c>
      <c r="R12" s="18">
        <v>41737000000</v>
      </c>
      <c r="S12" s="17">
        <v>6.1795999999999997E-2</v>
      </c>
      <c r="T12" s="10">
        <f t="shared" si="2"/>
        <v>2.4675262655205348</v>
      </c>
      <c r="U12" s="18">
        <v>5167000000</v>
      </c>
      <c r="V12" s="18">
        <v>2094000000</v>
      </c>
      <c r="W12" s="20"/>
      <c r="X12" s="19">
        <f t="shared" si="3"/>
        <v>0</v>
      </c>
    </row>
    <row r="13" spans="3:24">
      <c r="C13">
        <f t="shared" si="4"/>
        <v>8</v>
      </c>
      <c r="D13" s="9" t="s">
        <v>44</v>
      </c>
      <c r="E13" s="9" t="s">
        <v>45</v>
      </c>
      <c r="F13" s="14">
        <f>'Calcbench Export'!D12/1000000</f>
        <v>12657</v>
      </c>
      <c r="G13" s="14">
        <f>'Calcbench Export'!E12/1000000</f>
        <v>41348</v>
      </c>
      <c r="H13" s="14">
        <f>'Calcbench Export'!F12/1000000</f>
        <v>18107.3813280178</v>
      </c>
      <c r="I13" s="15">
        <v>-0.483651</v>
      </c>
      <c r="J13" s="16">
        <f t="shared" si="0"/>
        <v>0.45052166791297227</v>
      </c>
      <c r="K13" s="17">
        <v>-2.3831999999999999E-2</v>
      </c>
      <c r="L13" s="10">
        <f t="shared" si="1"/>
        <v>1.4311872690497787</v>
      </c>
      <c r="M13" s="18">
        <v>720000000</v>
      </c>
      <c r="N13" s="18">
        <v>79000000</v>
      </c>
      <c r="O13" s="18">
        <v>14632000000</v>
      </c>
      <c r="P13" s="18"/>
      <c r="Q13" s="18">
        <v>12652000000</v>
      </c>
      <c r="R13" s="18">
        <v>13866000000</v>
      </c>
      <c r="S13" s="17">
        <v>-2.3831999999999999E-2</v>
      </c>
      <c r="T13" s="10">
        <f t="shared" si="2"/>
        <v>-0.48365122615803813</v>
      </c>
      <c r="U13" s="18">
        <v>-355000000</v>
      </c>
      <c r="V13" s="18">
        <v>734000000</v>
      </c>
      <c r="W13" s="18">
        <v>-423000000</v>
      </c>
      <c r="X13" s="19">
        <f t="shared" si="3"/>
        <v>-3.1902858435779467E-2</v>
      </c>
    </row>
    <row r="14" spans="3:24">
      <c r="C14">
        <f t="shared" si="4"/>
        <v>9</v>
      </c>
      <c r="D14" s="9" t="s">
        <v>46</v>
      </c>
      <c r="E14" s="9" t="s">
        <v>47</v>
      </c>
      <c r="F14" s="14">
        <f>'Calcbench Export'!D13/1000000</f>
        <v>903.60299999999995</v>
      </c>
      <c r="G14" s="14">
        <f>'Calcbench Export'!E13/1000000</f>
        <v>3085.047</v>
      </c>
      <c r="H14" s="14">
        <f>'Calcbench Export'!F13/1000000</f>
        <v>2121.7433664</v>
      </c>
      <c r="I14" s="15">
        <v>2.314228</v>
      </c>
      <c r="J14" s="21">
        <f t="shared" si="0"/>
        <v>0.44798537942043365</v>
      </c>
      <c r="K14" s="17">
        <v>7.3118000000000002E-2</v>
      </c>
      <c r="L14" s="10">
        <f t="shared" si="1"/>
        <v>1.8226422974599326</v>
      </c>
      <c r="M14" s="18">
        <v>49207000</v>
      </c>
      <c r="N14" s="18">
        <v>99239000</v>
      </c>
      <c r="O14" s="22">
        <v>1285980000</v>
      </c>
      <c r="P14" s="18"/>
      <c r="Q14" s="18">
        <v>1164103000</v>
      </c>
      <c r="R14" s="18">
        <v>1142165000</v>
      </c>
      <c r="S14" s="17">
        <v>7.3118000000000002E-2</v>
      </c>
      <c r="T14" s="10">
        <f t="shared" si="2"/>
        <v>2.314228380769185</v>
      </c>
      <c r="U14" s="18">
        <v>194902000</v>
      </c>
      <c r="V14" s="18">
        <v>84219000</v>
      </c>
      <c r="W14" s="18">
        <v>84315000</v>
      </c>
      <c r="X14" s="19">
        <f t="shared" si="3"/>
        <v>7.3118128508915706E-2</v>
      </c>
    </row>
    <row r="15" spans="3:24">
      <c r="C15">
        <f t="shared" si="4"/>
        <v>10</v>
      </c>
      <c r="D15" s="9" t="s">
        <v>48</v>
      </c>
      <c r="E15" s="9" t="s">
        <v>49</v>
      </c>
      <c r="F15" s="14">
        <f>'Calcbench Export'!D14/1000000</f>
        <v>11009.451999999999</v>
      </c>
      <c r="G15" s="14">
        <f>'Calcbench Export'!E14/1000000</f>
        <v>31974.446</v>
      </c>
      <c r="H15" s="14">
        <f>'Calcbench Export'!F14/1000000</f>
        <v>16448.005221120002</v>
      </c>
      <c r="I15" s="15">
        <v>0.69005799999999995</v>
      </c>
      <c r="J15" s="16">
        <f t="shared" si="0"/>
        <v>0.32784672367162621</v>
      </c>
      <c r="K15" s="17">
        <v>0.10246</v>
      </c>
      <c r="L15" s="10">
        <f t="shared" si="1"/>
        <v>1.8597284038847599</v>
      </c>
      <c r="M15" s="18">
        <v>1942339000</v>
      </c>
      <c r="N15" s="18">
        <v>651626000</v>
      </c>
      <c r="O15" s="18">
        <v>15538681000</v>
      </c>
      <c r="P15" s="18"/>
      <c r="Q15" s="18">
        <v>8844305000</v>
      </c>
      <c r="R15" s="18">
        <v>7992515000</v>
      </c>
      <c r="S15" s="17">
        <v>0.10246</v>
      </c>
      <c r="T15" s="10">
        <f t="shared" si="2"/>
        <v>0.69005833491687074</v>
      </c>
      <c r="U15" s="18">
        <v>530187000</v>
      </c>
      <c r="V15" s="18">
        <v>768322000</v>
      </c>
      <c r="W15" s="18">
        <v>848661000</v>
      </c>
      <c r="X15" s="19">
        <f t="shared" si="3"/>
        <v>0.10081012922867857</v>
      </c>
    </row>
    <row r="16" spans="3:24">
      <c r="C16">
        <f t="shared" si="4"/>
        <v>11</v>
      </c>
      <c r="D16" s="9" t="s">
        <v>50</v>
      </c>
      <c r="E16" s="9" t="s">
        <v>51</v>
      </c>
      <c r="F16" s="14">
        <f>'Calcbench Export'!D15/1000000</f>
        <v>8448.2000000000007</v>
      </c>
      <c r="G16" s="14">
        <f>'Calcbench Export'!E15/1000000</f>
        <v>25610.400000000001</v>
      </c>
      <c r="H16" s="14">
        <f>'Calcbench Export'!F15/1000000</f>
        <v>21470.926297180002</v>
      </c>
      <c r="I16" s="15">
        <v>3.6653600000000002</v>
      </c>
      <c r="J16" s="16">
        <f t="shared" si="0"/>
        <v>0.46745914469362748</v>
      </c>
      <c r="K16" s="17">
        <v>9.2188999999999993E-2</v>
      </c>
      <c r="L16" s="10">
        <f t="shared" si="1"/>
        <v>1.8691797995197454</v>
      </c>
      <c r="M16" s="18"/>
      <c r="N16" s="18">
        <v>837319000</v>
      </c>
      <c r="O16" s="18">
        <v>12248743000</v>
      </c>
      <c r="P16" s="18"/>
      <c r="Q16" s="18">
        <v>11486817000</v>
      </c>
      <c r="R16" s="18">
        <v>11086242000</v>
      </c>
      <c r="S16" s="17">
        <v>9.2188999999999993E-2</v>
      </c>
      <c r="T16" s="10">
        <f t="shared" si="2"/>
        <v>3.6653602109040606</v>
      </c>
      <c r="U16" s="18">
        <v>1828300000</v>
      </c>
      <c r="V16" s="18">
        <v>498805000</v>
      </c>
      <c r="W16" s="18">
        <v>1033000000</v>
      </c>
      <c r="X16" s="19">
        <f t="shared" si="3"/>
        <v>9.152503433407054E-2</v>
      </c>
    </row>
    <row r="17" spans="3:24">
      <c r="C17">
        <f t="shared" si="4"/>
        <v>12</v>
      </c>
      <c r="D17" s="9" t="s">
        <v>52</v>
      </c>
      <c r="E17" s="9" t="s">
        <v>53</v>
      </c>
      <c r="F17" s="14">
        <f>'Calcbench Export'!D14/1000000</f>
        <v>11009.451999999999</v>
      </c>
      <c r="G17" s="14">
        <f>'Calcbench Export'!E14/1000000</f>
        <v>31974.446</v>
      </c>
      <c r="H17" s="14">
        <v>46448</v>
      </c>
      <c r="I17" s="15">
        <v>2.436293</v>
      </c>
      <c r="J17" s="16">
        <f t="shared" si="0"/>
        <v>0.47783493237775981</v>
      </c>
      <c r="K17" s="17">
        <v>6.3869999999999996E-2</v>
      </c>
      <c r="L17" s="10">
        <f t="shared" si="1"/>
        <v>1.4045358330813427</v>
      </c>
      <c r="M17" s="18">
        <v>714000000</v>
      </c>
      <c r="N17" s="18">
        <v>1349000000</v>
      </c>
      <c r="O17" s="18">
        <v>34075000000</v>
      </c>
      <c r="P17" s="18"/>
      <c r="Q17" s="18">
        <v>33070000000</v>
      </c>
      <c r="R17" s="18">
        <v>32187000000</v>
      </c>
      <c r="S17" s="17">
        <v>6.3869999999999996E-2</v>
      </c>
      <c r="T17" s="10">
        <f t="shared" ref="T17" si="8">U17/V17</f>
        <v>2.4362934362934361</v>
      </c>
      <c r="U17" s="18">
        <v>3786000000</v>
      </c>
      <c r="V17" s="18">
        <v>1554000000</v>
      </c>
      <c r="W17" s="18"/>
      <c r="X17" s="19">
        <f t="shared" ref="X17" si="9">W17/((Q17+R17)/2)</f>
        <v>0</v>
      </c>
    </row>
    <row r="18" spans="3:24">
      <c r="C18">
        <f t="shared" si="4"/>
        <v>13</v>
      </c>
      <c r="D18" s="9" t="s">
        <v>54</v>
      </c>
      <c r="E18" s="9" t="s">
        <v>55</v>
      </c>
      <c r="F18" s="14">
        <f>'Calcbench Export'!D16/1000000</f>
        <v>11261</v>
      </c>
      <c r="G18" s="14">
        <f>'Calcbench Export'!E16/1000000</f>
        <v>29911</v>
      </c>
      <c r="H18" s="14">
        <f>'Calcbench Export'!F16/1000000</f>
        <v>18851.132871615002</v>
      </c>
      <c r="I18" s="15">
        <v>2.1711459999999998</v>
      </c>
      <c r="J18" s="16">
        <f t="shared" si="0"/>
        <v>0.25783260178598455</v>
      </c>
      <c r="K18" s="17">
        <v>0.25104700000000002</v>
      </c>
      <c r="L18" s="10">
        <f t="shared" si="1"/>
        <v>2.7665296260074848</v>
      </c>
      <c r="M18" s="18">
        <v>1250000000</v>
      </c>
      <c r="N18" s="18">
        <v>503000000</v>
      </c>
      <c r="O18" s="18">
        <v>17790000000</v>
      </c>
      <c r="P18" s="18">
        <v>71000000</v>
      </c>
      <c r="Q18" s="18">
        <v>6814000000</v>
      </c>
      <c r="R18" s="18">
        <v>3925000000</v>
      </c>
      <c r="S18" s="17">
        <v>0.25104700000000002</v>
      </c>
      <c r="T18" s="10">
        <f t="shared" si="2"/>
        <v>2.1711469534050178</v>
      </c>
      <c r="U18" s="18">
        <v>2423000000</v>
      </c>
      <c r="V18" s="18">
        <v>1116000000</v>
      </c>
      <c r="W18" s="18">
        <v>981000000</v>
      </c>
      <c r="X18" s="19">
        <f t="shared" si="3"/>
        <v>0.18269857528633951</v>
      </c>
    </row>
    <row r="19" spans="3:24">
      <c r="C19">
        <f t="shared" si="4"/>
        <v>14</v>
      </c>
      <c r="D19" s="9" t="s">
        <v>58</v>
      </c>
      <c r="E19" s="9" t="s">
        <v>59</v>
      </c>
      <c r="F19" s="14">
        <f>'Calcbench Export'!D17/1000000</f>
        <v>2860.8490000000002</v>
      </c>
      <c r="G19" s="14">
        <f>'Calcbench Export'!E17/1000000</f>
        <v>4830.1180000000004</v>
      </c>
      <c r="H19" s="14">
        <f>'Calcbench Export'!F17/1000000</f>
        <v>4060.10704605</v>
      </c>
      <c r="I19" s="15">
        <v>3.869526</v>
      </c>
      <c r="J19" s="16">
        <f t="shared" si="0"/>
        <v>0.51166683585927242</v>
      </c>
      <c r="K19" s="17">
        <v>9.5624000000000001E-2</v>
      </c>
      <c r="L19" s="10">
        <f t="shared" si="1"/>
        <v>1.8776971743021253</v>
      </c>
      <c r="M19" s="18">
        <v>73992000</v>
      </c>
      <c r="N19" s="18"/>
      <c r="O19" s="18">
        <v>1989681000</v>
      </c>
      <c r="P19" s="18">
        <v>0</v>
      </c>
      <c r="Q19" s="18">
        <v>2162280000</v>
      </c>
      <c r="R19" s="18">
        <v>2097386000</v>
      </c>
      <c r="S19" s="17">
        <v>9.5624000000000001E-2</v>
      </c>
      <c r="T19" s="10">
        <f t="shared" si="2"/>
        <v>3.8695264837556524</v>
      </c>
      <c r="U19" s="18">
        <v>343138000</v>
      </c>
      <c r="V19" s="18">
        <v>88677000</v>
      </c>
      <c r="W19" s="18">
        <v>201774000</v>
      </c>
      <c r="X19" s="19">
        <f t="shared" si="3"/>
        <v>9.4737005201816299E-2</v>
      </c>
    </row>
    <row r="20" spans="3:24">
      <c r="C20">
        <f t="shared" si="4"/>
        <v>15</v>
      </c>
      <c r="D20" s="9" t="s">
        <v>60</v>
      </c>
      <c r="E20" s="9" t="s">
        <v>61</v>
      </c>
      <c r="F20" s="14">
        <f>'Calcbench Export'!D18/1000000</f>
        <v>1370.752</v>
      </c>
      <c r="G20" s="14">
        <f>'Calcbench Export'!E18/1000000</f>
        <v>4395.7349999999997</v>
      </c>
      <c r="H20" s="14">
        <f>'Calcbench Export'!F18/1000000</f>
        <v>8562.4847185986</v>
      </c>
      <c r="I20" s="15">
        <v>3.8495020000000002</v>
      </c>
      <c r="J20" s="16">
        <f t="shared" si="0"/>
        <v>0.56424537221426219</v>
      </c>
      <c r="K20" s="17">
        <v>9.8240999999999995E-2</v>
      </c>
      <c r="L20" s="10">
        <f t="shared" si="1"/>
        <v>3.6040260435693745</v>
      </c>
      <c r="M20" s="18"/>
      <c r="N20" s="18"/>
      <c r="O20" s="18">
        <v>1834788000</v>
      </c>
      <c r="P20" s="18"/>
      <c r="Q20" s="18">
        <v>2375811000</v>
      </c>
      <c r="R20" s="18">
        <v>2256114000</v>
      </c>
      <c r="S20" s="17">
        <v>9.8240999999999995E-2</v>
      </c>
      <c r="T20" s="10">
        <f t="shared" si="2"/>
        <v>3.8495020244799183</v>
      </c>
      <c r="U20" s="18">
        <v>330857000</v>
      </c>
      <c r="V20" s="18">
        <v>85948000</v>
      </c>
      <c r="W20" s="18">
        <v>226801000</v>
      </c>
      <c r="X20" s="19">
        <f t="shared" si="3"/>
        <v>9.7929478564527703E-2</v>
      </c>
    </row>
    <row r="21" spans="3:24">
      <c r="C21">
        <f t="shared" si="4"/>
        <v>16</v>
      </c>
      <c r="D21" s="9" t="s">
        <v>62</v>
      </c>
      <c r="E21" s="9" t="s">
        <v>63</v>
      </c>
      <c r="F21" s="14">
        <f>'Calcbench Export'!D19/1000000</f>
        <v>559.76800000000003</v>
      </c>
      <c r="G21" s="14">
        <f>'Calcbench Export'!E19/1000000</f>
        <v>1509.4369999999999</v>
      </c>
      <c r="H21" s="14">
        <f>'Calcbench Export'!F19/1000000</f>
        <v>2303.6886</v>
      </c>
      <c r="I21" s="15">
        <v>7.6939669999999998</v>
      </c>
      <c r="J21" s="16">
        <f t="shared" si="0"/>
        <v>0.61515585217771218</v>
      </c>
      <c r="K21" s="17">
        <v>0.105614</v>
      </c>
      <c r="L21" s="10">
        <f t="shared" si="1"/>
        <v>2.8209214786369579</v>
      </c>
      <c r="M21" s="18">
        <v>13000000</v>
      </c>
      <c r="N21" s="18">
        <v>4553000</v>
      </c>
      <c r="O21" s="18">
        <v>493343000</v>
      </c>
      <c r="P21" s="18"/>
      <c r="Q21" s="18">
        <v>816644000</v>
      </c>
      <c r="R21" s="18">
        <v>778187000</v>
      </c>
      <c r="S21" s="17">
        <v>0.105614</v>
      </c>
      <c r="T21" s="10">
        <f t="shared" si="2"/>
        <v>7.6939670559436992</v>
      </c>
      <c r="U21" s="18">
        <v>150871000</v>
      </c>
      <c r="V21" s="18">
        <v>19609000</v>
      </c>
      <c r="W21" s="18">
        <v>84219000</v>
      </c>
      <c r="X21" s="19">
        <f t="shared" si="3"/>
        <v>0.10561495230529128</v>
      </c>
    </row>
    <row r="22" spans="3:24">
      <c r="C22">
        <f t="shared" si="4"/>
        <v>17</v>
      </c>
      <c r="D22" s="9" t="s">
        <v>64</v>
      </c>
      <c r="E22" s="9" t="s">
        <v>65</v>
      </c>
      <c r="F22" s="14">
        <f>'Calcbench Export'!D20/1000000</f>
        <v>16727</v>
      </c>
      <c r="G22" s="14">
        <f>'Calcbench Export'!E20/1000000</f>
        <v>70334</v>
      </c>
      <c r="H22" s="14">
        <f>'Calcbench Export'!F20/1000000</f>
        <v>83224.58</v>
      </c>
      <c r="I22" s="15">
        <v>5.873831</v>
      </c>
      <c r="J22" s="21">
        <f t="shared" si="0"/>
        <v>0.49800998336106489</v>
      </c>
      <c r="K22" s="17">
        <v>0.17264699999999999</v>
      </c>
      <c r="L22" s="10">
        <f t="shared" si="1"/>
        <v>2.2244829337396093</v>
      </c>
      <c r="M22" s="18">
        <v>8214000000</v>
      </c>
      <c r="N22" s="18">
        <v>2716000000</v>
      </c>
      <c r="O22" s="22">
        <v>26782000000</v>
      </c>
      <c r="P22" s="18"/>
      <c r="Q22" s="18">
        <v>37413000000</v>
      </c>
      <c r="R22" s="18">
        <v>29498000000</v>
      </c>
      <c r="S22" s="17">
        <v>0.17264699999999999</v>
      </c>
      <c r="T22" s="10">
        <f t="shared" si="2"/>
        <v>5.8738317757009346</v>
      </c>
      <c r="U22" s="18">
        <v>8799000000</v>
      </c>
      <c r="V22" s="18">
        <v>1498000000</v>
      </c>
      <c r="W22" s="18">
        <v>6638000000</v>
      </c>
      <c r="X22" s="19">
        <f t="shared" si="3"/>
        <v>0.19841281702560118</v>
      </c>
    </row>
    <row r="23" spans="3:24">
      <c r="C23">
        <f t="shared" si="4"/>
        <v>18</v>
      </c>
      <c r="D23" s="9" t="s">
        <v>66</v>
      </c>
      <c r="E23" s="9" t="s">
        <v>67</v>
      </c>
      <c r="F23" s="14">
        <f>'Calcbench Export'!D21/1000000</f>
        <v>1192.009</v>
      </c>
      <c r="G23" s="14">
        <f>'Calcbench Export'!E21/1000000</f>
        <v>4521.3180000000002</v>
      </c>
      <c r="H23" s="14">
        <f>'Calcbench Export'!F21/1000000</f>
        <v>2991.2376965600001</v>
      </c>
      <c r="I23" s="15">
        <v>2.9377520000000001</v>
      </c>
      <c r="J23" s="16">
        <f t="shared" si="0"/>
        <v>0.4776028168598504</v>
      </c>
      <c r="K23" s="17">
        <v>0.10528899999999999</v>
      </c>
      <c r="L23" s="10">
        <f t="shared" si="1"/>
        <v>1.5399842546728708</v>
      </c>
      <c r="M23" s="18">
        <v>0</v>
      </c>
      <c r="N23" s="18">
        <v>2298000</v>
      </c>
      <c r="O23" s="18">
        <v>2122260000</v>
      </c>
      <c r="P23" s="18"/>
      <c r="Q23" s="18">
        <v>1942382000</v>
      </c>
      <c r="R23" s="18">
        <v>1798915000</v>
      </c>
      <c r="S23" s="17">
        <v>0.10528899999999999</v>
      </c>
      <c r="T23" s="10">
        <f t="shared" si="2"/>
        <v>2.9377527503587424</v>
      </c>
      <c r="U23" s="18">
        <v>270238000</v>
      </c>
      <c r="V23" s="18">
        <v>91988000</v>
      </c>
      <c r="W23" s="18">
        <v>196960000</v>
      </c>
      <c r="X23" s="19">
        <f t="shared" si="3"/>
        <v>0.10528968964506159</v>
      </c>
    </row>
    <row r="24" spans="3:24">
      <c r="C24">
        <f t="shared" si="4"/>
        <v>19</v>
      </c>
      <c r="D24" s="9" t="s">
        <v>68</v>
      </c>
      <c r="E24" s="9" t="s">
        <v>69</v>
      </c>
      <c r="F24" s="14">
        <f>'Calcbench Export'!D22/1000000</f>
        <v>2270.3000000000002</v>
      </c>
      <c r="G24" s="14">
        <f>'Calcbench Export'!E22/1000000</f>
        <v>8643.7999999999993</v>
      </c>
      <c r="H24" s="14">
        <f>'Calcbench Export'!F22/1000000</f>
        <v>7899.1135299999996</v>
      </c>
      <c r="I24" s="15">
        <v>4.1903839999999999</v>
      </c>
      <c r="J24" s="16">
        <f t="shared" si="0"/>
        <v>0.55999720357941829</v>
      </c>
      <c r="K24" s="17">
        <v>0.108322</v>
      </c>
      <c r="L24" s="10">
        <f t="shared" si="1"/>
        <v>1.9722637462235648</v>
      </c>
      <c r="M24" s="18">
        <v>0</v>
      </c>
      <c r="N24" s="18">
        <v>250000000</v>
      </c>
      <c r="O24" s="18">
        <v>2896900000</v>
      </c>
      <c r="P24" s="18"/>
      <c r="Q24" s="18">
        <v>4005100000</v>
      </c>
      <c r="R24" s="18">
        <v>3851100000</v>
      </c>
      <c r="S24" s="17">
        <v>0.108322</v>
      </c>
      <c r="T24" s="10">
        <f t="shared" si="2"/>
        <v>4.1903846153846152</v>
      </c>
      <c r="U24" s="18">
        <v>653700000</v>
      </c>
      <c r="V24" s="18">
        <v>156000000</v>
      </c>
      <c r="W24" s="18">
        <v>425500000</v>
      </c>
      <c r="X24" s="19">
        <f t="shared" si="3"/>
        <v>0.10832208955983809</v>
      </c>
    </row>
    <row r="25" spans="3:24">
      <c r="C25">
        <f t="shared" si="4"/>
        <v>20</v>
      </c>
      <c r="D25" s="9" t="s">
        <v>74</v>
      </c>
      <c r="E25" s="9" t="s">
        <v>75</v>
      </c>
      <c r="F25" s="14">
        <f>'Calcbench Export'!D24/1000000</f>
        <v>3691.2469999999998</v>
      </c>
      <c r="G25" s="14">
        <f>'Calcbench Export'!E24/1000000</f>
        <v>14029.57</v>
      </c>
      <c r="H25" s="14">
        <f>'Calcbench Export'!F24/1000000</f>
        <v>16260.782996489201</v>
      </c>
      <c r="I25" s="15">
        <v>4.0439189999999998</v>
      </c>
      <c r="J25" s="16">
        <f t="shared" si="0"/>
        <v>0.50634614800228372</v>
      </c>
      <c r="K25" s="17">
        <v>0.101205</v>
      </c>
      <c r="L25" s="10">
        <f t="shared" si="1"/>
        <v>3.0401345739742984</v>
      </c>
      <c r="M25" s="18">
        <v>76400000</v>
      </c>
      <c r="N25" s="18">
        <v>500000000</v>
      </c>
      <c r="O25" s="18">
        <v>4638232000</v>
      </c>
      <c r="P25" s="18"/>
      <c r="Q25" s="18">
        <v>5348705000</v>
      </c>
      <c r="R25" s="18">
        <v>5135730000</v>
      </c>
      <c r="S25" s="17">
        <v>0.101205</v>
      </c>
      <c r="T25" s="10">
        <f t="shared" si="2"/>
        <v>4.0439196463339213</v>
      </c>
      <c r="U25" s="18">
        <v>882727000</v>
      </c>
      <c r="V25" s="18">
        <v>218285000</v>
      </c>
      <c r="W25" s="18">
        <v>511047000</v>
      </c>
      <c r="X25" s="19">
        <f t="shared" si="3"/>
        <v>9.7486798287175228E-2</v>
      </c>
    </row>
    <row r="26" spans="3:24">
      <c r="C26">
        <f t="shared" si="4"/>
        <v>21</v>
      </c>
      <c r="D26" s="9" t="s">
        <v>76</v>
      </c>
      <c r="E26" s="9" t="s">
        <v>77</v>
      </c>
      <c r="F26" s="14">
        <f>'Calcbench Export'!D25/1000000</f>
        <v>1436.6130000000001</v>
      </c>
      <c r="G26" s="14">
        <f>'Calcbench Export'!E25/1000000</f>
        <v>5234.6289999999999</v>
      </c>
      <c r="H26" s="14">
        <f>'Calcbench Export'!F25/1000000</f>
        <v>3360.4111585872001</v>
      </c>
      <c r="I26" s="15">
        <v>1.734942</v>
      </c>
      <c r="J26" s="16">
        <f t="shared" si="0"/>
        <v>0.37620575258043987</v>
      </c>
      <c r="K26" s="17">
        <v>5.7644000000000001E-2</v>
      </c>
      <c r="L26" s="10">
        <f t="shared" si="1"/>
        <v>1.917392823772762</v>
      </c>
      <c r="M26" s="18">
        <v>235900000</v>
      </c>
      <c r="N26" s="18">
        <v>0</v>
      </c>
      <c r="O26" s="18">
        <v>2670111000</v>
      </c>
      <c r="P26" s="18"/>
      <c r="Q26" s="18">
        <v>1752594000</v>
      </c>
      <c r="R26" s="18">
        <v>1761448000</v>
      </c>
      <c r="S26" s="17">
        <v>5.7644000000000001E-2</v>
      </c>
      <c r="T26" s="10">
        <f t="shared" si="2"/>
        <v>1.7349423155512245</v>
      </c>
      <c r="U26" s="18">
        <v>220761000</v>
      </c>
      <c r="V26" s="18">
        <v>127244000</v>
      </c>
      <c r="W26" s="20"/>
      <c r="X26" s="23">
        <f t="shared" si="3"/>
        <v>0</v>
      </c>
    </row>
    <row r="27" spans="3:24">
      <c r="C27">
        <f t="shared" si="4"/>
        <v>22</v>
      </c>
      <c r="D27" s="9" t="s">
        <v>78</v>
      </c>
      <c r="E27" s="9" t="s">
        <v>79</v>
      </c>
      <c r="F27" s="14">
        <f>'Calcbench Export'!D26/1000000</f>
        <v>1991</v>
      </c>
      <c r="G27" s="14">
        <f>'Calcbench Export'!E26/1000000</f>
        <v>6887</v>
      </c>
      <c r="H27" s="14">
        <v>4287.2</v>
      </c>
      <c r="I27" s="15">
        <v>2.8467739999999999</v>
      </c>
      <c r="J27" s="16">
        <f t="shared" si="0"/>
        <v>0.5028089887640449</v>
      </c>
      <c r="K27" s="17">
        <v>8.6142999999999997E-2</v>
      </c>
      <c r="L27" s="10">
        <f t="shared" si="1"/>
        <v>1.7107741420590581</v>
      </c>
      <c r="M27" s="18"/>
      <c r="N27" s="18">
        <v>300000000</v>
      </c>
      <c r="O27" s="18">
        <v>2178000000</v>
      </c>
      <c r="P27" s="18">
        <v>0</v>
      </c>
      <c r="Q27" s="18">
        <v>2506000000</v>
      </c>
      <c r="R27" s="18">
        <v>2416000000</v>
      </c>
      <c r="S27" s="17">
        <v>8.6142999999999997E-2</v>
      </c>
      <c r="T27" s="10">
        <f t="shared" si="2"/>
        <v>2.846774193548387</v>
      </c>
      <c r="U27" s="18">
        <v>353000000</v>
      </c>
      <c r="V27" s="18">
        <v>124000000</v>
      </c>
      <c r="W27" s="18">
        <v>212000000</v>
      </c>
      <c r="X27" s="19">
        <f t="shared" si="3"/>
        <v>8.6143843965867536E-2</v>
      </c>
    </row>
    <row r="28" spans="3:24">
      <c r="C28">
        <f t="shared" si="4"/>
        <v>23</v>
      </c>
      <c r="D28" s="9" t="s">
        <v>80</v>
      </c>
      <c r="E28" s="9" t="s">
        <v>81</v>
      </c>
      <c r="F28" s="14">
        <f>'Calcbench Export'!D27/1000000</f>
        <v>7785</v>
      </c>
      <c r="G28" s="14">
        <f>'Calcbench Export'!E27/1000000</f>
        <v>34458</v>
      </c>
      <c r="H28" s="14">
        <f>'Calcbench Export'!F27/1000000</f>
        <v>20457.173200000001</v>
      </c>
      <c r="I28" s="15">
        <v>3.3727930000000002</v>
      </c>
      <c r="J28" s="16">
        <f t="shared" si="0"/>
        <v>0.34604880365730573</v>
      </c>
      <c r="K28" s="17">
        <v>0.162994</v>
      </c>
      <c r="L28" s="10">
        <f t="shared" si="1"/>
        <v>1.7549260701724287</v>
      </c>
      <c r="M28" s="18">
        <v>1430000000</v>
      </c>
      <c r="N28" s="18">
        <v>530000000</v>
      </c>
      <c r="O28" s="18">
        <v>20069000000</v>
      </c>
      <c r="P28" s="18"/>
      <c r="Q28" s="18">
        <v>11657000000</v>
      </c>
      <c r="R28" s="18">
        <v>10761000000</v>
      </c>
      <c r="S28" s="17">
        <v>0.162994</v>
      </c>
      <c r="T28" s="10">
        <f t="shared" si="2"/>
        <v>3.3727933541017654</v>
      </c>
      <c r="U28" s="18">
        <v>3248000000</v>
      </c>
      <c r="V28" s="18">
        <v>963000000</v>
      </c>
      <c r="W28" s="18">
        <v>1827000000</v>
      </c>
      <c r="X28" s="19">
        <f t="shared" si="3"/>
        <v>0.1629940226603622</v>
      </c>
    </row>
    <row r="29" spans="3:24">
      <c r="C29">
        <f t="shared" si="4"/>
        <v>24</v>
      </c>
      <c r="D29" s="9" t="s">
        <v>86</v>
      </c>
      <c r="E29" s="9" t="s">
        <v>87</v>
      </c>
      <c r="F29" s="14">
        <f>'Calcbench Export'!D26/1000000</f>
        <v>1991</v>
      </c>
      <c r="G29" s="14">
        <f>'Calcbench Export'!E26/1000000</f>
        <v>6887</v>
      </c>
      <c r="H29" s="14">
        <v>31467.5</v>
      </c>
      <c r="I29" s="15">
        <v>2.0183779999999998</v>
      </c>
      <c r="J29" s="16">
        <f t="shared" si="0"/>
        <v>0.43146309206249578</v>
      </c>
      <c r="K29" s="17">
        <v>6.5487000000000004E-2</v>
      </c>
      <c r="L29" s="10">
        <f t="shared" si="1"/>
        <v>1.634845178719867</v>
      </c>
      <c r="M29" s="18">
        <v>2079000000</v>
      </c>
      <c r="N29" s="18">
        <v>1673000000</v>
      </c>
      <c r="O29" s="18">
        <v>21611000000</v>
      </c>
      <c r="P29" s="18">
        <v>0</v>
      </c>
      <c r="Q29" s="18">
        <v>19248000000</v>
      </c>
      <c r="R29" s="18">
        <v>15140000000</v>
      </c>
      <c r="S29" s="17">
        <v>6.5487000000000004E-2</v>
      </c>
      <c r="T29" s="10">
        <f t="shared" ref="T29" si="10">U29/V29</f>
        <v>2.0183783783783782</v>
      </c>
      <c r="U29" s="18">
        <v>1867000000</v>
      </c>
      <c r="V29" s="18">
        <v>925000000</v>
      </c>
      <c r="W29" s="18">
        <v>924000000</v>
      </c>
      <c r="X29" s="19">
        <f t="shared" ref="X29" si="11">W29/((Q29+R29)/2)</f>
        <v>5.3739676631383043E-2</v>
      </c>
    </row>
    <row r="30" spans="3:24">
      <c r="C30">
        <f t="shared" si="4"/>
        <v>25</v>
      </c>
      <c r="D30" s="9" t="s">
        <v>88</v>
      </c>
      <c r="E30" s="9" t="s">
        <v>89</v>
      </c>
      <c r="F30" s="14">
        <f>'Calcbench Export'!D28/1000000</f>
        <v>23495</v>
      </c>
      <c r="G30" s="14">
        <f>'Calcbench Export'!E28/1000000</f>
        <v>80797</v>
      </c>
      <c r="H30" s="14">
        <f>'Calcbench Export'!F28/1000000</f>
        <v>48493.635739110003</v>
      </c>
      <c r="I30" s="15">
        <v>2.4923989999999998</v>
      </c>
      <c r="J30" s="16">
        <f>(Q30)/(M30+N30+O30+P30+Q30)</f>
        <v>0.38265601939700611</v>
      </c>
      <c r="K30" s="17">
        <v>8.43E-2</v>
      </c>
      <c r="L30" s="10">
        <f t="shared" si="1"/>
        <v>1.6699485429632563</v>
      </c>
      <c r="M30" s="18">
        <v>2915000000</v>
      </c>
      <c r="N30" s="18">
        <v>3198000000</v>
      </c>
      <c r="O30" s="18">
        <v>40736000000</v>
      </c>
      <c r="P30" s="18"/>
      <c r="Q30" s="18">
        <v>29039000000</v>
      </c>
      <c r="R30" s="18">
        <v>25528000000</v>
      </c>
      <c r="S30" s="17">
        <v>8.43E-2</v>
      </c>
      <c r="T30" s="10">
        <f t="shared" si="2"/>
        <v>2.492399565689468</v>
      </c>
      <c r="U30" s="18">
        <v>4591000000</v>
      </c>
      <c r="V30" s="18">
        <v>1842000000</v>
      </c>
      <c r="W30" s="18">
        <v>58000000</v>
      </c>
      <c r="X30" s="19">
        <f t="shared" si="3"/>
        <v>2.1258269650154854E-3</v>
      </c>
    </row>
    <row r="31" spans="3:24">
      <c r="C31">
        <f t="shared" si="4"/>
        <v>26</v>
      </c>
      <c r="D31" s="9" t="s">
        <v>92</v>
      </c>
      <c r="E31" s="9" t="s">
        <v>93</v>
      </c>
      <c r="F31" s="14">
        <f>'Calcbench Export'!D29/1000000</f>
        <v>7679.5</v>
      </c>
      <c r="G31" s="14">
        <f>'Calcbench Export'!E29/1000000</f>
        <v>22000.9</v>
      </c>
      <c r="H31" s="14">
        <f>'Calcbench Export'!F29/1000000</f>
        <v>22540.97683648</v>
      </c>
      <c r="I31" s="15">
        <v>3.764097</v>
      </c>
      <c r="J31" s="21">
        <f>(Q31)/(M31+N31+O31+P31+Q31)</f>
        <v>0.45280409280982864</v>
      </c>
      <c r="K31" s="17">
        <v>3.2597000000000001E-2</v>
      </c>
      <c r="L31" s="10">
        <f t="shared" si="1"/>
        <v>2.302707846283035</v>
      </c>
      <c r="M31" s="18">
        <v>1440100000</v>
      </c>
      <c r="N31" s="18">
        <v>365000000</v>
      </c>
      <c r="O31" s="18">
        <v>9994000000</v>
      </c>
      <c r="P31" s="18">
        <v>30400000</v>
      </c>
      <c r="Q31" s="24">
        <v>9788900000</v>
      </c>
      <c r="R31" s="24">
        <v>9461400000</v>
      </c>
      <c r="S31" s="17">
        <v>3.2597000000000001E-2</v>
      </c>
      <c r="T31" s="10">
        <f t="shared" si="2"/>
        <v>3.7640979555156147</v>
      </c>
      <c r="U31" s="18">
        <v>1675400000</v>
      </c>
      <c r="V31" s="18">
        <v>445100000</v>
      </c>
      <c r="W31" s="18">
        <v>1059300000</v>
      </c>
      <c r="X31" s="19">
        <f t="shared" si="3"/>
        <v>0.11005542770762014</v>
      </c>
    </row>
    <row r="32" spans="3:24">
      <c r="C32">
        <f t="shared" si="4"/>
        <v>27</v>
      </c>
      <c r="D32" s="9" t="s">
        <v>94</v>
      </c>
      <c r="E32" s="9" t="s">
        <v>95</v>
      </c>
      <c r="F32" s="14">
        <f>'Calcbench Export'!D30/1000000</f>
        <v>11537</v>
      </c>
      <c r="G32" s="14">
        <f>'Calcbench Export'!E30/1000000</f>
        <v>36944</v>
      </c>
      <c r="H32" s="14">
        <f>'Calcbench Export'!F30/1000000</f>
        <v>25972.661934269599</v>
      </c>
      <c r="I32" s="15">
        <v>3.2116560000000001</v>
      </c>
      <c r="J32" s="16">
        <f>(Q32)/(M32+N32+O32+P32+Q32)</f>
        <v>0.41474091418100378</v>
      </c>
      <c r="K32" s="17">
        <v>0.106516</v>
      </c>
      <c r="L32" s="10">
        <f t="shared" si="1"/>
        <v>2.1250746141604973</v>
      </c>
      <c r="M32" s="18">
        <v>1038000000</v>
      </c>
      <c r="N32" s="18">
        <v>406000000</v>
      </c>
      <c r="O32" s="18">
        <v>15803000000</v>
      </c>
      <c r="P32" s="18"/>
      <c r="Q32" s="18">
        <v>12222000000</v>
      </c>
      <c r="R32" s="18">
        <v>11455000000</v>
      </c>
      <c r="S32" s="17">
        <v>0.106516</v>
      </c>
      <c r="T32" s="10">
        <f t="shared" si="2"/>
        <v>3.2116564417177913</v>
      </c>
      <c r="U32" s="18">
        <v>2094000000</v>
      </c>
      <c r="V32" s="18">
        <v>652000000</v>
      </c>
      <c r="W32" s="18">
        <v>1261000000</v>
      </c>
      <c r="X32" s="19">
        <f t="shared" si="3"/>
        <v>0.1065168729146429</v>
      </c>
    </row>
    <row r="33" spans="3:24">
      <c r="F33" s="14"/>
      <c r="G33" s="14"/>
      <c r="H33" s="14"/>
      <c r="J33" s="16">
        <f>AVERAGE(J5:J32)</f>
        <v>0.4597587012163285</v>
      </c>
      <c r="K33" s="17">
        <f>AVERAGE(K5:K32)</f>
        <v>9.567164285714283E-2</v>
      </c>
      <c r="L33" s="10">
        <f>AVERAGE(L5:L32)</f>
        <v>2.0124893227263696</v>
      </c>
      <c r="X33" s="19"/>
    </row>
    <row r="34" spans="3:24">
      <c r="F34" s="14"/>
      <c r="G34" s="14"/>
      <c r="H34" s="14"/>
      <c r="J34" s="16"/>
      <c r="X34" s="19"/>
    </row>
    <row r="35" spans="3:24">
      <c r="F35" s="14"/>
      <c r="G35" s="14"/>
      <c r="H35" s="14"/>
      <c r="J35" s="16"/>
      <c r="X35" s="19"/>
    </row>
    <row r="36" spans="3:24">
      <c r="D36" s="9" t="s">
        <v>26</v>
      </c>
      <c r="E36" s="9" t="s">
        <v>27</v>
      </c>
      <c r="F36" s="14">
        <f>'Calcbench Export'!D34/1000000</f>
        <v>6478</v>
      </c>
      <c r="G36" s="14">
        <f>'Calcbench Export'!E34/1000000</f>
        <v>23459</v>
      </c>
      <c r="H36" s="14">
        <f>'Calcbench Export'!F34/1000000</f>
        <v>15780.899241040001</v>
      </c>
      <c r="I36" s="15">
        <v>3.534653</v>
      </c>
      <c r="J36" s="16">
        <f t="shared" ref="J36:J42" si="12">(Q36)/(M36+N36+O36+P36+Q36)</f>
        <v>0.70811879367414488</v>
      </c>
      <c r="K36" s="17">
        <v>3.9213999999999999E-2</v>
      </c>
      <c r="L36" s="10">
        <f t="shared" si="1"/>
        <v>1.0245341323794066</v>
      </c>
      <c r="M36" s="18"/>
      <c r="N36" s="18">
        <v>981000000</v>
      </c>
      <c r="O36" s="18">
        <v>5368000000</v>
      </c>
      <c r="P36" s="18"/>
      <c r="Q36" s="18">
        <v>15403000000</v>
      </c>
      <c r="R36" s="18">
        <v>15096000000</v>
      </c>
      <c r="S36" s="17">
        <v>3.9213999999999999E-2</v>
      </c>
      <c r="T36" s="10">
        <f t="shared" si="2"/>
        <v>3.5346534653465347</v>
      </c>
      <c r="U36" s="18">
        <v>1071000000</v>
      </c>
      <c r="V36" s="18">
        <v>303000000</v>
      </c>
      <c r="W36" s="18">
        <v>595000000</v>
      </c>
      <c r="X36" s="19">
        <f t="shared" si="3"/>
        <v>3.9017672710580674E-2</v>
      </c>
    </row>
    <row r="37" spans="3:24">
      <c r="D37" s="9" t="s">
        <v>28</v>
      </c>
      <c r="E37" s="9" t="s">
        <v>29</v>
      </c>
      <c r="F37" s="14">
        <f>'Calcbench Export'!D35/1000000</f>
        <v>1396.893</v>
      </c>
      <c r="G37" s="14">
        <f>'Calcbench Export'!E35/1000000</f>
        <v>4648.93</v>
      </c>
      <c r="H37" s="14">
        <f>'Calcbench Export'!F35/1000000</f>
        <v>2881.09129416</v>
      </c>
      <c r="I37" s="15">
        <v>2.6114959999999998</v>
      </c>
      <c r="J37" s="16">
        <f t="shared" si="12"/>
        <v>0.45737355643521677</v>
      </c>
      <c r="K37" s="17">
        <v>7.7954999999999997E-2</v>
      </c>
      <c r="L37" s="10">
        <f t="shared" si="1"/>
        <v>1.6240237954279626</v>
      </c>
      <c r="M37" s="18">
        <v>190000000</v>
      </c>
      <c r="N37" s="18">
        <v>107645000</v>
      </c>
      <c r="O37" s="18">
        <v>1807076000</v>
      </c>
      <c r="P37" s="18"/>
      <c r="Q37" s="18">
        <v>1774045000</v>
      </c>
      <c r="R37" s="18">
        <v>1730484000</v>
      </c>
      <c r="S37" s="17">
        <v>7.7954999999999997E-2</v>
      </c>
      <c r="T37" s="10">
        <f t="shared" si="2"/>
        <v>2.6114963937544582</v>
      </c>
      <c r="U37" s="18">
        <v>263594000</v>
      </c>
      <c r="V37" s="18">
        <v>100936000</v>
      </c>
      <c r="W37" s="18">
        <v>136429000</v>
      </c>
      <c r="X37" s="19">
        <f t="shared" si="3"/>
        <v>7.7858679440232906E-2</v>
      </c>
    </row>
    <row r="38" spans="3:24">
      <c r="D38" s="9" t="s">
        <v>30</v>
      </c>
      <c r="E38" s="9" t="s">
        <v>31</v>
      </c>
      <c r="F38" s="14">
        <f>'Calcbench Export'!D36/1000000</f>
        <v>1754.268</v>
      </c>
      <c r="G38" s="14">
        <f>'Calcbench Export'!E36/1000000</f>
        <v>4854.8789999999999</v>
      </c>
      <c r="H38" s="14">
        <f>'Calcbench Export'!F36/1000000</f>
        <v>3842.6538870282798</v>
      </c>
      <c r="I38" s="15">
        <v>2.769002</v>
      </c>
      <c r="J38" s="16">
        <f t="shared" si="12"/>
        <v>0.42128594242581574</v>
      </c>
      <c r="K38" s="17">
        <v>0.13275799999999999</v>
      </c>
      <c r="L38" s="10">
        <f t="shared" si="1"/>
        <v>1.6799052414128388</v>
      </c>
      <c r="M38" s="18">
        <v>185620000</v>
      </c>
      <c r="N38" s="18">
        <v>5743000</v>
      </c>
      <c r="O38" s="18">
        <v>2950835000</v>
      </c>
      <c r="P38" s="18"/>
      <c r="Q38" s="18">
        <v>2287423000</v>
      </c>
      <c r="R38" s="18">
        <v>1820206000</v>
      </c>
      <c r="S38" s="17">
        <v>0.13275799999999999</v>
      </c>
      <c r="T38" s="10">
        <f t="shared" si="2"/>
        <v>2.7690022265516281</v>
      </c>
      <c r="U38" s="18">
        <v>397961000</v>
      </c>
      <c r="V38" s="18">
        <v>143720000</v>
      </c>
      <c r="W38" s="18">
        <v>14220000</v>
      </c>
      <c r="X38" s="19">
        <f t="shared" si="3"/>
        <v>6.9237022136127676E-3</v>
      </c>
    </row>
    <row r="39" spans="3:24" ht="15" customHeight="1">
      <c r="D39" s="9" t="s">
        <v>32</v>
      </c>
      <c r="E39" s="9" t="s">
        <v>33</v>
      </c>
      <c r="F39" s="14">
        <f>'Calcbench Export'!D37/1000000</f>
        <v>10589</v>
      </c>
      <c r="G39" s="14">
        <f>'Calcbench Export'!E37/1000000</f>
        <v>14044</v>
      </c>
      <c r="H39" s="14">
        <f>'Calcbench Export'!F37/1000000</f>
        <v>14218.98113208</v>
      </c>
      <c r="I39" s="15">
        <v>2.4238219999999999</v>
      </c>
      <c r="J39" s="16">
        <f t="shared" si="12"/>
        <v>0.44736842105263158</v>
      </c>
      <c r="K39" s="17">
        <v>5.7743000000000003E-2</v>
      </c>
      <c r="L39" s="10">
        <f t="shared" si="1"/>
        <v>1.7645794405658972</v>
      </c>
      <c r="M39" s="18">
        <v>458000000</v>
      </c>
      <c r="N39" s="18">
        <v>24000000</v>
      </c>
      <c r="O39" s="18">
        <v>8682000000</v>
      </c>
      <c r="P39" s="18">
        <v>790000000</v>
      </c>
      <c r="Q39" s="18">
        <v>8058000000</v>
      </c>
      <c r="R39" s="18">
        <v>4688000000</v>
      </c>
      <c r="S39" s="17">
        <v>5.7743000000000003E-2</v>
      </c>
      <c r="T39" s="10">
        <f t="shared" si="2"/>
        <v>2.4238227146814406</v>
      </c>
      <c r="U39" s="18">
        <v>875000000</v>
      </c>
      <c r="V39" s="18">
        <v>361000000</v>
      </c>
      <c r="W39" s="18">
        <v>333000000</v>
      </c>
      <c r="X39" s="19">
        <f t="shared" si="3"/>
        <v>5.2251686803703123E-2</v>
      </c>
    </row>
    <row r="40" spans="3:24">
      <c r="D40" s="9" t="s">
        <v>38</v>
      </c>
      <c r="E40" s="9" t="s">
        <v>39</v>
      </c>
      <c r="F40" s="14">
        <f>'Calcbench Export'!D38/1000000</f>
        <v>13366</v>
      </c>
      <c r="G40" s="14">
        <f>'Calcbench Export'!E38/1000000</f>
        <v>54560</v>
      </c>
      <c r="H40" s="14">
        <f>'Calcbench Export'!F38/1000000</f>
        <v>51000.09</v>
      </c>
      <c r="I40" s="15">
        <v>3.09578</v>
      </c>
      <c r="J40" s="16">
        <f t="shared" si="12"/>
        <v>0.38529961728675532</v>
      </c>
      <c r="K40" s="17">
        <v>0.123086</v>
      </c>
      <c r="L40" s="10">
        <f t="shared" si="1"/>
        <v>2.3131390602322206</v>
      </c>
      <c r="M40" s="18">
        <v>407000000</v>
      </c>
      <c r="N40" s="18">
        <v>3624000000</v>
      </c>
      <c r="O40" s="18">
        <v>31144000000</v>
      </c>
      <c r="P40" s="18"/>
      <c r="Q40" s="18">
        <v>22048000000</v>
      </c>
      <c r="R40" s="18">
        <v>19370000000</v>
      </c>
      <c r="S40" s="17">
        <v>0.123086</v>
      </c>
      <c r="T40" s="10">
        <f t="shared" si="2"/>
        <v>3.0957803081044877</v>
      </c>
      <c r="U40" s="18">
        <v>4622000000</v>
      </c>
      <c r="V40" s="18">
        <v>1493000000</v>
      </c>
      <c r="W40" s="18">
        <v>2447000000</v>
      </c>
      <c r="X40" s="19">
        <f t="shared" si="3"/>
        <v>0.11816118595779612</v>
      </c>
    </row>
    <row r="41" spans="3:24">
      <c r="D41" s="9" t="s">
        <v>40</v>
      </c>
      <c r="E41" s="9" t="s">
        <v>41</v>
      </c>
      <c r="F41" s="14">
        <f>'Calcbench Export'!D39/1000000</f>
        <v>14212</v>
      </c>
      <c r="G41" s="14">
        <f>'Calcbench Export'!E39/1000000</f>
        <v>21650</v>
      </c>
      <c r="H41" s="14">
        <f>'Calcbench Export'!F39/1000000</f>
        <v>20066.358494299999</v>
      </c>
      <c r="I41" s="15">
        <v>3.1538460000000001</v>
      </c>
      <c r="J41" s="16">
        <f t="shared" si="12"/>
        <v>0.42938419007171763</v>
      </c>
      <c r="K41" s="17">
        <v>0.10798199999999999</v>
      </c>
      <c r="L41" s="10">
        <f t="shared" si="1"/>
        <v>1.8723857884016049</v>
      </c>
      <c r="M41" s="18">
        <v>609000000</v>
      </c>
      <c r="N41" s="18">
        <v>1499000000</v>
      </c>
      <c r="O41" s="18">
        <v>12134000000</v>
      </c>
      <c r="P41" s="18"/>
      <c r="Q41" s="18">
        <v>10717000000</v>
      </c>
      <c r="R41" s="18">
        <v>9990000000</v>
      </c>
      <c r="S41" s="17">
        <v>0.10798199999999999</v>
      </c>
      <c r="T41" s="10">
        <f t="shared" si="2"/>
        <v>3.1538461538461537</v>
      </c>
      <c r="U41" s="18">
        <v>1763000000</v>
      </c>
      <c r="V41" s="18">
        <v>559000000</v>
      </c>
      <c r="W41" s="18">
        <v>1120000000</v>
      </c>
      <c r="X41" s="19">
        <f t="shared" si="3"/>
        <v>0.10817597913748973</v>
      </c>
    </row>
    <row r="42" spans="3:24">
      <c r="D42" s="9" t="s">
        <v>52</v>
      </c>
      <c r="E42" s="9" t="s">
        <v>53</v>
      </c>
      <c r="F42" s="14">
        <f>'Calcbench Export'!D40/1000000</f>
        <v>35985</v>
      </c>
      <c r="G42" s="14">
        <f>'Calcbench Export'!E40/1000000</f>
        <v>76707</v>
      </c>
      <c r="H42" s="14">
        <f>'Calcbench Export'!F40/1000000</f>
        <v>43665.276770500001</v>
      </c>
      <c r="I42" s="15">
        <v>2.436293</v>
      </c>
      <c r="J42" s="16">
        <f t="shared" si="12"/>
        <v>0.47783493237775981</v>
      </c>
      <c r="K42" s="17">
        <v>6.3869999999999996E-2</v>
      </c>
      <c r="L42" s="10">
        <f t="shared" si="1"/>
        <v>1.320389379210765</v>
      </c>
      <c r="M42" s="18">
        <v>714000000</v>
      </c>
      <c r="N42" s="18">
        <v>1349000000</v>
      </c>
      <c r="O42" s="18">
        <v>34075000000</v>
      </c>
      <c r="P42" s="18"/>
      <c r="Q42" s="18">
        <v>33070000000</v>
      </c>
      <c r="R42" s="18">
        <v>32187000000</v>
      </c>
      <c r="S42" s="17">
        <v>6.3869999999999996E-2</v>
      </c>
      <c r="T42" s="10">
        <f t="shared" si="2"/>
        <v>2.4362934362934361</v>
      </c>
      <c r="U42" s="18">
        <v>3786000000</v>
      </c>
      <c r="V42" s="18">
        <v>1554000000</v>
      </c>
      <c r="W42" s="18"/>
      <c r="X42" s="19">
        <f t="shared" si="3"/>
        <v>0</v>
      </c>
    </row>
    <row r="43" spans="3:24">
      <c r="D43" s="9" t="s">
        <v>100</v>
      </c>
      <c r="E43" s="9" t="s">
        <v>101</v>
      </c>
      <c r="F43" s="14"/>
      <c r="G43" s="14"/>
      <c r="H43" s="14"/>
      <c r="I43" s="15"/>
      <c r="J43" s="16"/>
      <c r="K43" s="17"/>
      <c r="L43" s="10" t="e">
        <f t="shared" si="1"/>
        <v>#DIV/0!</v>
      </c>
      <c r="M43" s="18"/>
      <c r="N43" s="18"/>
      <c r="O43" s="18"/>
      <c r="P43" s="18"/>
      <c r="Q43" s="18"/>
      <c r="R43" s="18"/>
      <c r="S43" s="17"/>
      <c r="U43" s="18"/>
      <c r="V43" s="18"/>
      <c r="W43" s="18"/>
      <c r="X43" s="19"/>
    </row>
    <row r="44" spans="3:24">
      <c r="D44" s="9" t="s">
        <v>56</v>
      </c>
      <c r="E44" s="9" t="s">
        <v>57</v>
      </c>
      <c r="F44" s="14">
        <f>'Calcbench Export'!D41/1000000</f>
        <v>6478.7579999999998</v>
      </c>
      <c r="G44" s="14">
        <f>'Calcbench Export'!E41/1000000</f>
        <v>23932.116600000001</v>
      </c>
      <c r="H44" s="14">
        <f>'Calcbench Export'!F41/1000000</f>
        <v>14277.62</v>
      </c>
      <c r="I44" s="15">
        <v>2.4897330000000002</v>
      </c>
      <c r="J44" s="16">
        <f t="shared" ref="J44:J50" si="13">(Q44)/(M44+N44+O44+P44+Q44)</f>
        <v>0.41135826683903176</v>
      </c>
      <c r="K44" s="17">
        <v>7.3812000000000003E-2</v>
      </c>
      <c r="L44" s="10">
        <f t="shared" si="1"/>
        <v>1.055537132327218</v>
      </c>
      <c r="M44" s="18">
        <v>43974000</v>
      </c>
      <c r="N44" s="18">
        <v>863356200</v>
      </c>
      <c r="O44" s="18">
        <v>17259062100</v>
      </c>
      <c r="P44" s="18">
        <v>1189496700</v>
      </c>
      <c r="Q44" s="18">
        <v>13526402400</v>
      </c>
      <c r="R44" s="18">
        <v>13380776100</v>
      </c>
      <c r="S44" s="17">
        <v>7.3812000000000003E-2</v>
      </c>
      <c r="T44" s="10">
        <f t="shared" si="2"/>
        <v>2.4897330595482545</v>
      </c>
      <c r="U44" s="18">
        <v>1872585000</v>
      </c>
      <c r="V44" s="18">
        <v>752122800</v>
      </c>
      <c r="W44" s="18"/>
      <c r="X44" s="19">
        <f t="shared" si="3"/>
        <v>0</v>
      </c>
    </row>
    <row r="45" spans="3:24">
      <c r="C45">
        <f>C24+1</f>
        <v>20</v>
      </c>
      <c r="D45" s="9" t="s">
        <v>70</v>
      </c>
      <c r="E45" s="9" t="s">
        <v>71</v>
      </c>
      <c r="F45" s="14">
        <f>'Calcbench Export'!D23/1000000</f>
        <v>916.447</v>
      </c>
      <c r="G45" s="14">
        <f>'Calcbench Export'!E23/1000000</f>
        <v>1581.098</v>
      </c>
      <c r="H45" s="14">
        <f>'Calcbench Export'!F23/1000000</f>
        <v>1975.3112232000001</v>
      </c>
      <c r="I45" s="15">
        <v>4.1877459999999997</v>
      </c>
      <c r="J45" s="16">
        <f>(Q45)/(M45+N45+O45+P45+Q45)</f>
        <v>0.54488889354054471</v>
      </c>
      <c r="K45" s="17">
        <v>0.11551</v>
      </c>
      <c r="L45" s="10">
        <f t="shared" si="1"/>
        <v>2.7101269006658315</v>
      </c>
      <c r="M45" s="18">
        <v>18599000</v>
      </c>
      <c r="N45" s="18">
        <v>172000</v>
      </c>
      <c r="O45" s="18">
        <v>590002000</v>
      </c>
      <c r="P45" s="18"/>
      <c r="Q45" s="18">
        <v>728863000</v>
      </c>
      <c r="R45" s="18">
        <v>696892000</v>
      </c>
      <c r="S45" s="17">
        <v>0.11551</v>
      </c>
      <c r="T45" s="10">
        <f>U45/V45</f>
        <v>4.1877466456195735</v>
      </c>
      <c r="U45" s="18">
        <v>127341000</v>
      </c>
      <c r="V45" s="18">
        <v>30408000</v>
      </c>
      <c r="W45" s="18">
        <v>82345000</v>
      </c>
      <c r="X45" s="19">
        <f>W45/((Q45+R45)/2)</f>
        <v>0.11551072940301806</v>
      </c>
    </row>
    <row r="46" spans="3:24">
      <c r="D46" s="9" t="s">
        <v>72</v>
      </c>
      <c r="E46" s="9" t="s">
        <v>73</v>
      </c>
      <c r="F46" s="14">
        <f>'Calcbench Export'!D42/1000000</f>
        <v>16759</v>
      </c>
      <c r="G46" s="14">
        <f>'Calcbench Export'!E42/1000000</f>
        <v>58557</v>
      </c>
      <c r="H46" s="14">
        <f>'Calcbench Export'!F42/1000000</f>
        <v>11837.705652500001</v>
      </c>
      <c r="I46" s="15">
        <v>-9.9849300000000003</v>
      </c>
      <c r="J46" s="16">
        <f t="shared" si="13"/>
        <v>0.36974525030804939</v>
      </c>
      <c r="K46" s="17">
        <v>-0.42236200000000002</v>
      </c>
      <c r="L46" s="10">
        <f t="shared" si="1"/>
        <v>0.91743824323800671</v>
      </c>
      <c r="M46" s="18">
        <v>3435000000</v>
      </c>
      <c r="N46" s="18">
        <v>18559000000</v>
      </c>
      <c r="O46" s="18">
        <v>0</v>
      </c>
      <c r="P46" s="18"/>
      <c r="Q46" s="18">
        <v>12903000000</v>
      </c>
      <c r="R46" s="18">
        <v>19472000000</v>
      </c>
      <c r="S46" s="17">
        <v>-0.42236200000000002</v>
      </c>
      <c r="T46" s="10">
        <f t="shared" si="2"/>
        <v>-9.9849300322927874</v>
      </c>
      <c r="U46" s="18">
        <v>-9276000000</v>
      </c>
      <c r="V46" s="18">
        <v>929000000</v>
      </c>
      <c r="W46" s="18">
        <v>-6851000000</v>
      </c>
      <c r="X46" s="19">
        <f t="shared" si="3"/>
        <v>-0.42322779922779924</v>
      </c>
    </row>
    <row r="47" spans="3:24">
      <c r="D47" s="9" t="s">
        <v>82</v>
      </c>
      <c r="E47" s="9" t="s">
        <v>83</v>
      </c>
      <c r="F47" s="14">
        <f>'Calcbench Export'!D43/1000000</f>
        <v>9696</v>
      </c>
      <c r="G47" s="14">
        <f>'Calcbench Export'!E43/1000000</f>
        <v>34363</v>
      </c>
      <c r="H47" s="14">
        <f>'Calcbench Export'!F43/1000000</f>
        <v>2.642976E-2</v>
      </c>
      <c r="I47" s="15">
        <v>4.8970580000000004</v>
      </c>
      <c r="J47" s="16">
        <f t="shared" si="13"/>
        <v>0.48156087757494559</v>
      </c>
      <c r="K47" s="17">
        <v>0.101899</v>
      </c>
      <c r="L47" s="10">
        <f t="shared" si="1"/>
        <v>1.8383362314808374E-6</v>
      </c>
      <c r="M47" s="18">
        <v>1016000000</v>
      </c>
      <c r="N47" s="18">
        <v>1294000000</v>
      </c>
      <c r="O47" s="18">
        <v>13168000000</v>
      </c>
      <c r="P47" s="18"/>
      <c r="Q47" s="18">
        <v>14377000000</v>
      </c>
      <c r="R47" s="18">
        <v>13847000000</v>
      </c>
      <c r="S47" s="17">
        <v>0.101899</v>
      </c>
      <c r="T47" s="10">
        <f t="shared" si="2"/>
        <v>4.8970588235294121</v>
      </c>
      <c r="U47" s="18">
        <v>2331000000</v>
      </c>
      <c r="V47" s="18">
        <v>476000000</v>
      </c>
      <c r="W47" s="18">
        <v>1438000000</v>
      </c>
      <c r="X47" s="19">
        <f t="shared" si="3"/>
        <v>0.10189909297052155</v>
      </c>
    </row>
    <row r="48" spans="3:24">
      <c r="D48" s="9" t="s">
        <v>84</v>
      </c>
      <c r="E48" s="9" t="s">
        <v>85</v>
      </c>
      <c r="F48" s="14">
        <f>'Calcbench Export'!D44/1000000</f>
        <v>4052</v>
      </c>
      <c r="G48" s="14">
        <f>'Calcbench Export'!E44/1000000</f>
        <v>11010</v>
      </c>
      <c r="H48" s="14">
        <f>'Calcbench Export'!F44/1000000</f>
        <v>7122.83</v>
      </c>
      <c r="I48" s="15">
        <v>-1.447916</v>
      </c>
      <c r="J48" s="16">
        <f t="shared" si="13"/>
        <v>0.39916731720010407</v>
      </c>
      <c r="K48" s="17">
        <v>-0.107131</v>
      </c>
      <c r="L48" s="10">
        <f t="shared" si="1"/>
        <v>1.5477683615819209</v>
      </c>
      <c r="M48" s="18">
        <v>173000000</v>
      </c>
      <c r="N48" s="18">
        <v>59000000</v>
      </c>
      <c r="O48" s="18">
        <v>6695000000</v>
      </c>
      <c r="P48" s="18"/>
      <c r="Q48" s="18">
        <v>4602000000</v>
      </c>
      <c r="R48" s="18">
        <v>5255000000</v>
      </c>
      <c r="S48" s="17">
        <v>-0.107131</v>
      </c>
      <c r="T48" s="10">
        <f t="shared" si="2"/>
        <v>-1.4479166666666667</v>
      </c>
      <c r="U48" s="18">
        <v>-556000000</v>
      </c>
      <c r="V48" s="18">
        <v>384000000</v>
      </c>
      <c r="W48" s="18">
        <v>-528000000</v>
      </c>
      <c r="X48" s="19">
        <f t="shared" si="3"/>
        <v>-0.10713198742010754</v>
      </c>
    </row>
    <row r="49" spans="4:24">
      <c r="D49" s="9" t="s">
        <v>86</v>
      </c>
      <c r="E49" s="9" t="s">
        <v>87</v>
      </c>
      <c r="F49" s="14">
        <f>'Calcbench Export'!D45/1000000</f>
        <v>11687</v>
      </c>
      <c r="G49" s="14">
        <f>'Calcbench Export'!E45/1000000</f>
        <v>36796</v>
      </c>
      <c r="H49" s="14">
        <f>'Calcbench Export'!F45/1000000</f>
        <v>30383.86</v>
      </c>
      <c r="I49" s="15">
        <v>2.0183779999999998</v>
      </c>
      <c r="J49" s="16">
        <f t="shared" si="13"/>
        <v>0.43146309206249578</v>
      </c>
      <c r="K49" s="17">
        <v>6.5487000000000004E-2</v>
      </c>
      <c r="L49" s="10">
        <f t="shared" si="1"/>
        <v>1.5785463424771404</v>
      </c>
      <c r="M49" s="18">
        <v>2079000000</v>
      </c>
      <c r="N49" s="18">
        <v>1673000000</v>
      </c>
      <c r="O49" s="18">
        <v>21611000000</v>
      </c>
      <c r="P49" s="18">
        <v>0</v>
      </c>
      <c r="Q49" s="18">
        <v>19248000000</v>
      </c>
      <c r="R49" s="18">
        <v>15140000000</v>
      </c>
      <c r="S49" s="17">
        <v>6.5487000000000004E-2</v>
      </c>
      <c r="T49" s="10">
        <f t="shared" si="2"/>
        <v>2.0183783783783782</v>
      </c>
      <c r="U49" s="18">
        <v>1867000000</v>
      </c>
      <c r="V49" s="18">
        <v>925000000</v>
      </c>
      <c r="W49" s="18">
        <v>924000000</v>
      </c>
      <c r="X49" s="19">
        <f t="shared" si="3"/>
        <v>5.3739676631383043E-2</v>
      </c>
    </row>
    <row r="50" spans="4:24">
      <c r="D50" s="9" t="s">
        <v>90</v>
      </c>
      <c r="E50" s="9" t="s">
        <v>91</v>
      </c>
      <c r="F50" s="14">
        <f>'Calcbench Export'!D46/1000000</f>
        <v>444.1</v>
      </c>
      <c r="G50" s="14">
        <f>'Calcbench Export'!E46/1000000</f>
        <v>1036.8</v>
      </c>
      <c r="H50" s="14">
        <f>'Calcbench Export'!F46/1000000</f>
        <v>753.36900120000007</v>
      </c>
      <c r="I50" s="15">
        <v>2.7250000000000001</v>
      </c>
      <c r="J50" s="16">
        <f t="shared" si="13"/>
        <v>0.4152973164676676</v>
      </c>
      <c r="K50" s="17">
        <v>9.5916000000000001E-2</v>
      </c>
      <c r="L50" s="10">
        <f t="shared" si="1"/>
        <v>2.1445175098206661</v>
      </c>
      <c r="M50" s="18">
        <v>82800000</v>
      </c>
      <c r="N50" s="18">
        <v>21500000</v>
      </c>
      <c r="O50" s="18">
        <v>390100000</v>
      </c>
      <c r="P50" s="18">
        <v>200000</v>
      </c>
      <c r="Q50" s="18">
        <v>351300000</v>
      </c>
      <c r="R50" s="18">
        <v>336800000</v>
      </c>
      <c r="S50" s="17">
        <v>9.5916000000000001E-2</v>
      </c>
      <c r="T50" s="10">
        <f t="shared" si="2"/>
        <v>2.7250000000000001</v>
      </c>
      <c r="U50" s="18">
        <v>65400000</v>
      </c>
      <c r="V50" s="18">
        <v>24000000</v>
      </c>
      <c r="W50" s="18">
        <v>33000000</v>
      </c>
      <c r="X50" s="19">
        <f t="shared" si="3"/>
        <v>9.5916291236738851E-2</v>
      </c>
    </row>
    <row r="51" spans="4:24">
      <c r="D51" s="9" t="s">
        <v>96</v>
      </c>
      <c r="E51" s="9" t="s">
        <v>97</v>
      </c>
      <c r="F51" s="18"/>
      <c r="G51" s="18"/>
      <c r="H51" s="18"/>
      <c r="I51" s="15"/>
      <c r="J51" s="15"/>
      <c r="K51" s="17"/>
      <c r="M51" s="18"/>
      <c r="N51" s="18"/>
      <c r="O51" s="18"/>
      <c r="P51" s="18"/>
      <c r="Q51" s="18"/>
      <c r="R51" s="18"/>
      <c r="S51" s="17"/>
      <c r="U51" s="18"/>
      <c r="V51" s="18"/>
      <c r="W51" s="18"/>
    </row>
    <row r="52" spans="4:24">
      <c r="D52" s="9" t="s">
        <v>98</v>
      </c>
      <c r="E52" s="9" t="s">
        <v>99</v>
      </c>
      <c r="F52" s="18"/>
      <c r="G52" s="18"/>
      <c r="H52" s="18"/>
      <c r="I52" s="15"/>
      <c r="J52" s="15"/>
      <c r="K52" s="17"/>
      <c r="M52" s="18"/>
      <c r="N52" s="18"/>
      <c r="O52" s="18"/>
      <c r="P52" s="18"/>
      <c r="Q52" s="18"/>
      <c r="R52" s="18"/>
      <c r="S52" s="17"/>
      <c r="U52" s="18"/>
      <c r="V52" s="18"/>
      <c r="W52" s="18"/>
    </row>
  </sheetData>
  <hyperlinks>
    <hyperlink ref="O14" r:id="rId1" tooltip="Click to find this fact in the footnotes." display="https://www.calcbench.com/query/footnotes?fp_state=list&amp;pg_classificationMethod=tickers&amp;pg_tickers=EE&amp;doc_searchingBy=singleCompany&amp;doc_selectedDisclosure=n-47911097&amp;doc_numericFactIdentifier=186064994&amp;doc_footnoteType=168" xr:uid="{63271F20-E568-4243-AC27-AE11B34595D9}"/>
    <hyperlink ref="O22" r:id="rId2" tooltip="Click to find this fact in the footnotes." display="https://www.calcbench.com/detail/NEE/b" xr:uid="{218C6E3B-DAD4-49DF-A09D-D7DE70CE4842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2019-12-02T08:00:00+00:00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6C83F79-6552-4BCA-B6A4-07C26EDF051E}"/>
</file>

<file path=customXml/itemProps2.xml><?xml version="1.0" encoding="utf-8"?>
<ds:datastoreItem xmlns:ds="http://schemas.openxmlformats.org/officeDocument/2006/customXml" ds:itemID="{68DD2F76-C79D-4819-93AF-639A76EEF9A2}"/>
</file>

<file path=customXml/itemProps3.xml><?xml version="1.0" encoding="utf-8"?>
<ds:datastoreItem xmlns:ds="http://schemas.openxmlformats.org/officeDocument/2006/customXml" ds:itemID="{DECE7A2A-4786-4267-8C67-7E5B3D6CCB6D}"/>
</file>

<file path=customXml/itemProps4.xml><?xml version="1.0" encoding="utf-8"?>
<ds:datastoreItem xmlns:ds="http://schemas.openxmlformats.org/officeDocument/2006/customXml" ds:itemID="{36CFAF45-AD30-4F7A-94EA-CEC4253B17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Calcbench Export</vt:lpstr>
      <vt:lpstr>Calcbench Export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2019-03-04T21:27:56Z</dcterms:created>
  <dcterms:modified xsi:type="dcterms:W3CDTF">2019-03-05T04:56:57Z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