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3-44 Electric Schedule 95 - Power Cost Adjustment Clause (UE-23XXXX) (Eff. 01-01-24)\Sent to UTC 09-29-23\"/>
    </mc:Choice>
  </mc:AlternateContent>
  <bookViews>
    <workbookView xWindow="4725" yWindow="1575" windowWidth="22950" windowHeight="13755" tabRatio="914"/>
  </bookViews>
  <sheets>
    <sheet name="REDACTED VERSION" sheetId="28" r:id="rId1"/>
    <sheet name="(R) PSE cost summary" sheetId="11" r:id="rId2"/>
    <sheet name="Product cost allocations" sheetId="17" r:id="rId3"/>
    <sheet name="Project cost forecast" sheetId="3" r:id="rId4"/>
    <sheet name="Product shares &amp; EUDL" sheetId="1" r:id="rId5"/>
    <sheet name="Reasonable portion" sheetId="5" r:id="rId6"/>
    <sheet name="(R) Price &amp; energy inputs" sheetId="24" r:id="rId7"/>
    <sheet name="Contractual shares" sheetId="1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six6" localSheetId="0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0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0" hidden="1">{#N/A,#N/A,FALSE,"schA"}</definedName>
    <definedName name="____________________www1" hidden="1">{#N/A,#N/A,FALSE,"schA"}</definedName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ex1" localSheetId="0" hidden="1">{#N/A,#N/A,FALSE,"Summ";#N/A,#N/A,FALSE,"General"}</definedName>
    <definedName name="_______ex1" hidden="1">{#N/A,#N/A,FALSE,"Summ";#N/A,#N/A,FALSE,"General"}</definedName>
    <definedName name="_______new1" localSheetId="0" hidden="1">{#N/A,#N/A,FALSE,"Summ";#N/A,#N/A,FALSE,"General"}</definedName>
    <definedName name="_______new1" hidden="1">{#N/A,#N/A,FALSE,"Summ";#N/A,#N/A,FALSE,"General"}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ex1" localSheetId="0" hidden="1">{#N/A,#N/A,FALSE,"Summ";#N/A,#N/A,FALSE,"General"}</definedName>
    <definedName name="______ex1" hidden="1">{#N/A,#N/A,FALSE,"Summ";#N/A,#N/A,FALSE,"General"}</definedName>
    <definedName name="______new1" localSheetId="0" hidden="1">{#N/A,#N/A,FALSE,"Summ";#N/A,#N/A,FALSE,"General"}</definedName>
    <definedName name="______new1" hidden="1">{#N/A,#N/A,FALSE,"Summ";#N/A,#N/A,FALSE,"General"}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ex1" localSheetId="0" hidden="1">{#N/A,#N/A,FALSE,"Summ";#N/A,#N/A,FALSE,"General"}</definedName>
    <definedName name="_____ex1" hidden="1">{#N/A,#N/A,FALSE,"Summ";#N/A,#N/A,FALSE,"General"}</definedName>
    <definedName name="_____new1" localSheetId="0" hidden="1">{#N/A,#N/A,FALSE,"Summ";#N/A,#N/A,FALSE,"General"}</definedName>
    <definedName name="_____new1" hidden="1">{#N/A,#N/A,FALSE,"Summ";#N/A,#N/A,FALSE,"General"}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ex1" localSheetId="0" hidden="1">{#N/A,#N/A,FALSE,"Summ";#N/A,#N/A,FALSE,"General"}</definedName>
    <definedName name="____ex1" hidden="1">{#N/A,#N/A,FALSE,"Summ";#N/A,#N/A,FALSE,"General"}</definedName>
    <definedName name="____new1" localSheetId="0" hidden="1">{#N/A,#N/A,FALSE,"Summ";#N/A,#N/A,FALSE,"General"}</definedName>
    <definedName name="____new1" hidden="1">{#N/A,#N/A,FALSE,"Summ";#N/A,#N/A,FALSE,"General"}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ex1" localSheetId="0" hidden="1">{#N/A,#N/A,FALSE,"Summ";#N/A,#N/A,FALSE,"General"}</definedName>
    <definedName name="___ex1" hidden="1">{#N/A,#N/A,FALSE,"Summ";#N/A,#N/A,FALSE,"General"}</definedName>
    <definedName name="___new1" localSheetId="0" hidden="1">{#N/A,#N/A,FALSE,"Summ";#N/A,#N/A,FALSE,"General"}</definedName>
    <definedName name="___new1" hidden="1">{#N/A,#N/A,FALSE,"Summ";#N/A,#N/A,FALSE,"General"}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ex1" localSheetId="0" hidden="1">{#N/A,#N/A,FALSE,"Summ";#N/A,#N/A,FALSE,"General"}</definedName>
    <definedName name="__ex1" hidden="1">{#N/A,#N/A,FALSE,"Summ";#N/A,#N/A,FALSE,"General"}</definedName>
    <definedName name="__new1" localSheetId="0" hidden="1">{#N/A,#N/A,FALSE,"Summ";#N/A,#N/A,FALSE,"General"}</definedName>
    <definedName name="__new1" hidden="1">{#N/A,#N/A,FALSE,"Summ";#N/A,#N/A,FALSE,"General"}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0" hidden="1">{#N/A,#N/A,FALSE,"Summ";#N/A,#N/A,FALSE,"General"}</definedName>
    <definedName name="_ex1" hidden="1">{#N/A,#N/A,FALSE,"Summ";#N/A,#N/A,FALSE,"General"}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localSheetId="0" hidden="1">0</definedName>
    <definedName name="_Order1" hidden="1">255</definedName>
    <definedName name="_Order2" localSheetId="0" hidden="1">0</definedName>
    <definedName name="_Order2" hidden="1">255</definedName>
    <definedName name="_Parse_In" localSheetId="0" hidden="1">#REF!</definedName>
    <definedName name="_Parse_In" hidden="1">#REF!</definedName>
    <definedName name="_Regression_Out" localSheetId="0" hidden="1">[6]FIA!#REF!</definedName>
    <definedName name="_Regression_Out" hidden="1">[6]FIA!#REF!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{"Plat Summary",#N/A,FALSE,"PLAT DESIGN"}</definedName>
    <definedName name="a" hidden="1">{"Plat Summary",#N/A,FALSE,"PLAT DESIGN"}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0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b" localSheetId="0" hidden="1">{"Plat Summary",#N/A,FALSE,"PLAT DESIGN"}</definedName>
    <definedName name="b" hidden="1">{#N/A,#N/A,FALSE,"Coversheet";#N/A,#N/A,FALSE,"QA"}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ANPY1HT49TAH98H4B9RC1D4" localSheetId="0" hidden="1">#REF!</definedName>
    <definedName name="BEx3LANPY1HT49TAH98H4B9RC1D4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NISOEXF3OFHT2BUA6P9RBIJ" localSheetId="0" hidden="1">#REF!</definedName>
    <definedName name="BEx3UNISOEXF3OFHT2BUA6P9RBIJ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L27NGDBCTVPW97K42QANS5K" localSheetId="0" hidden="1">#REF!</definedName>
    <definedName name="BEx9EL27NGDBCTVPW97K42QANS5K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FFT2RP50WNPKBT7X8PJ3" localSheetId="0" hidden="1">#REF!</definedName>
    <definedName name="BExBCKKJFFT2RP50WNPKBT7X8PJ3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NU8ISP26W97JG63CN1XT9KB4" localSheetId="0" hidden="1">#REF!</definedName>
    <definedName name="BExENU8ISP26W97JG63CN1XT9KB4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UOAHB0OT3BACAHNZ3B905C0P" localSheetId="0" hidden="1">#REF!</definedName>
    <definedName name="BExEUOAHB0OT3BACAHNZ3B905C0P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PVL5VEVK9Q7AYB7EC2VZWBEZ" localSheetId="0" hidden="1">#REF!</definedName>
    <definedName name="BExIPVL5VEVK9Q7AYB7EC2VZWBEZ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Q3T3TWGZUSNVWJE1XWXHGRQ" localSheetId="0" hidden="1">#REF!</definedName>
    <definedName name="BExKGQ3T3TWGZUSNVWJE1XWXHGRQ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IL5ZWOXQAENH3VP3ZHA2N7N" localSheetId="0" hidden="1">#REF!</definedName>
    <definedName name="BExKPIL5ZWOXQAENH3VP3ZHA2N7N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0" hidden="1">#REF!</definedName>
    <definedName name="BExMC7PESEESXVMDCGGIP5LPMUGY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PEDT6IOYLLC3KJKRZOETC3Y" localSheetId="0" hidden="1">#REF!</definedName>
    <definedName name="BExMKPEDT6IOYLLC3KJKRZOETC3Y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9A8OZ31BDN5QEGQGWG59A43" localSheetId="0" hidden="1">#REF!</definedName>
    <definedName name="BExQG9A8OZ31BDN5QEGQGWG59A43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4GJ3LZJL6JDEHT7UDXW90TV" localSheetId="0" hidden="1">#REF!</definedName>
    <definedName name="BExQL4GJ3LZJL6JDEHT7UDXW90TV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PR6Y32097JKJCTGC4C6EGE9" localSheetId="0" hidden="1">#REF!</definedName>
    <definedName name="BExUAPR6Y32097JKJCTGC4C6EGE9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VNZHNB5P9V6232N0DQCE0WE" localSheetId="0" hidden="1">#REF!</definedName>
    <definedName name="BExW1VNZHNB5P9V6232N0DQCE0WE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4QVV7YZ6L5A7WZEMIA5AZOV" localSheetId="0" hidden="1">#REF!</definedName>
    <definedName name="BExXO4QVV7YZ6L5A7WZEMIA5AZOV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SYRA4NR7K6RLC3I81QSG5SQR" localSheetId="0" hidden="1">#REF!</definedName>
    <definedName name="BExZSYRA4NR7K6RLC3I81QSG5SQR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localSheetId="0" hidden="1">#REF!</definedName>
    <definedName name="Bum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" localSheetId="0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0" hidden="1">{#N/A,#N/A,FALSE,"Coversheet";#N/A,#N/A,FALSE,"QA"}</definedName>
    <definedName name="DFIT" hidden="1">{#N/A,#N/A,FALSE,"Coversheet";#N/A,#N/A,FALSE,"QA"}</definedName>
    <definedName name="DUDE" localSheetId="0" hidden="1">#REF!</definedName>
    <definedName name="DUDE" hidden="1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localSheetId="0" hidden="1">#REF!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rsmp" localSheetId="0" hidden="1">2</definedName>
    <definedName name="solver_typ" localSheetId="6" hidden="1">2</definedName>
    <definedName name="solver_typ" localSheetId="1" hidden="1">2</definedName>
    <definedName name="solver_typ" localSheetId="2" hidden="1">2</definedName>
    <definedName name="solver_typ" localSheetId="4" hidden="1">2</definedName>
    <definedName name="solver_typ" localSheetId="3" hidden="1">2</definedName>
    <definedName name="solver_typ" localSheetId="5" hidden="1">2</definedName>
    <definedName name="solver_ver" localSheetId="6" hidden="1">17</definedName>
    <definedName name="solver_ver" localSheetId="1" hidden="1">17</definedName>
    <definedName name="solver_ver" localSheetId="2" hidden="1">17</definedName>
    <definedName name="solver_ver" localSheetId="4" hidden="1">17</definedName>
    <definedName name="solver_ver" localSheetId="3" hidden="1">17</definedName>
    <definedName name="solver_ver" localSheetId="5" hidden="1">17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0" hidden="1">{"Plat Summary",#N/A,FALSE,"PLAT DESIGN"}</definedName>
    <definedName name="summary" hidden="1">{"Plat Summary",#N/A,FALSE,"PLAT DESIGN"}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0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hidden="1">#REF!</definedName>
    <definedName name="Transfers" localSheetId="0" hidden="1">#REF!</definedName>
    <definedName name="Transfers" hidden="1">#REF!</definedName>
    <definedName name="u" localSheetId="0" hidden="1">{#N/A,#N/A,FALSE,"Summ";#N/A,#N/A,FALSE,"General"}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9" i="3"/>
  <c r="E19" i="3"/>
  <c r="G13" i="3"/>
  <c r="G17" i="3" s="1"/>
  <c r="E13" i="3"/>
  <c r="D25" i="3"/>
  <c r="D9" i="17" s="1"/>
  <c r="D13" i="3"/>
  <c r="D24" i="3"/>
  <c r="D8" i="17" s="1"/>
  <c r="C13" i="3"/>
  <c r="E20" i="3"/>
  <c r="B13" i="3"/>
  <c r="B17" i="3"/>
  <c r="B23" i="3" s="1"/>
  <c r="C17" i="3"/>
  <c r="C23" i="3" s="1"/>
  <c r="C24" i="3"/>
  <c r="C8" i="17"/>
  <c r="C10" i="17" s="1"/>
  <c r="B25" i="3"/>
  <c r="C25" i="3"/>
  <c r="C9" i="17" s="1"/>
  <c r="H16" i="3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B19" i="18"/>
  <c r="C19" i="18"/>
  <c r="D19" i="18"/>
  <c r="E19" i="18"/>
  <c r="F19" i="18"/>
  <c r="G19" i="18"/>
  <c r="B27" i="17"/>
  <c r="B9" i="17"/>
  <c r="C27" i="17"/>
  <c r="C28" i="17" s="1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G27" i="17"/>
  <c r="AF27" i="17"/>
  <c r="B24" i="3"/>
  <c r="B8" i="17" s="1"/>
  <c r="B10" i="17" s="1"/>
  <c r="G19" i="3"/>
  <c r="H15" i="3"/>
  <c r="E21" i="3"/>
  <c r="E24" i="3"/>
  <c r="E8" i="17" s="1"/>
  <c r="F21" i="3"/>
  <c r="F20" i="3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E25" i="3"/>
  <c r="E9" i="17" s="1"/>
  <c r="F25" i="3"/>
  <c r="F9" i="17"/>
  <c r="H19" i="3"/>
  <c r="E17" i="3"/>
  <c r="H14" i="3"/>
  <c r="I14" i="3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AF14" i="3" s="1"/>
  <c r="AG14" i="3" s="1"/>
  <c r="E23" i="3"/>
  <c r="D17" i="3"/>
  <c r="D23" i="3" s="1"/>
  <c r="G21" i="3"/>
  <c r="H21" i="3"/>
  <c r="I21" i="3" s="1"/>
  <c r="J21" i="3" s="1"/>
  <c r="K21" i="3" s="1"/>
  <c r="L21" i="3" s="1"/>
  <c r="M21" i="3"/>
  <c r="N21" i="3" s="1"/>
  <c r="O21" i="3" s="1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AG21" i="3" s="1"/>
  <c r="E28" i="17" l="1"/>
  <c r="H13" i="3"/>
  <c r="G24" i="3"/>
  <c r="G8" i="17" s="1"/>
  <c r="G10" i="17" s="1"/>
  <c r="B28" i="17"/>
  <c r="D10" i="17"/>
  <c r="E10" i="17"/>
  <c r="G25" i="3"/>
  <c r="G9" i="17" s="1"/>
  <c r="H18" i="3"/>
  <c r="F24" i="3"/>
  <c r="F8" i="17" s="1"/>
  <c r="F10" i="17" s="1"/>
  <c r="F17" i="3"/>
  <c r="F23" i="3" s="1"/>
  <c r="F28" i="17" s="1"/>
  <c r="H25" i="3"/>
  <c r="H9" i="17" s="1"/>
  <c r="I19" i="3"/>
  <c r="G23" i="3"/>
  <c r="G28" i="17" s="1"/>
  <c r="D28" i="17"/>
  <c r="I15" i="3"/>
  <c r="C17" i="17" l="1"/>
  <c r="C12" i="17"/>
  <c r="I13" i="3"/>
  <c r="H24" i="3"/>
  <c r="H8" i="17" s="1"/>
  <c r="H10" i="17" s="1"/>
  <c r="H17" i="3"/>
  <c r="H23" i="3" s="1"/>
  <c r="H28" i="17" s="1"/>
  <c r="I18" i="3"/>
  <c r="J19" i="3" s="1"/>
  <c r="J15" i="3"/>
  <c r="D17" i="17" l="1"/>
  <c r="D12" i="17"/>
  <c r="C18" i="17"/>
  <c r="C20" i="17" s="1"/>
  <c r="C19" i="17"/>
  <c r="C14" i="17"/>
  <c r="C13" i="17"/>
  <c r="C15" i="17" s="1"/>
  <c r="I25" i="3"/>
  <c r="I9" i="17" s="1"/>
  <c r="I17" i="3"/>
  <c r="I23" i="3" s="1"/>
  <c r="I28" i="17" s="1"/>
  <c r="J13" i="3"/>
  <c r="I24" i="3"/>
  <c r="I8" i="17" s="1"/>
  <c r="B22" i="17"/>
  <c r="B17" i="17"/>
  <c r="J18" i="3"/>
  <c r="K19" i="3" s="1"/>
  <c r="K15" i="3"/>
  <c r="B12" i="17"/>
  <c r="D19" i="17"/>
  <c r="D18" i="17"/>
  <c r="J17" i="3"/>
  <c r="C22" i="17" l="1"/>
  <c r="D14" i="17"/>
  <c r="D13" i="17"/>
  <c r="J23" i="3"/>
  <c r="J28" i="17" s="1"/>
  <c r="J25" i="3"/>
  <c r="J9" i="17" s="1"/>
  <c r="K13" i="3"/>
  <c r="J24" i="3"/>
  <c r="J8" i="17" s="1"/>
  <c r="I10" i="17"/>
  <c r="B24" i="17"/>
  <c r="B23" i="17"/>
  <c r="B19" i="17"/>
  <c r="B18" i="17"/>
  <c r="E17" i="17"/>
  <c r="D20" i="17"/>
  <c r="B14" i="17"/>
  <c r="B13" i="17"/>
  <c r="E12" i="17"/>
  <c r="L15" i="3"/>
  <c r="K18" i="3"/>
  <c r="L19" i="3" s="1"/>
  <c r="K17" i="3"/>
  <c r="K23" i="3" s="1"/>
  <c r="K28" i="17" s="1"/>
  <c r="E22" i="17" l="1"/>
  <c r="E24" i="17" s="1"/>
  <c r="D22" i="17"/>
  <c r="C24" i="17"/>
  <c r="C23" i="17"/>
  <c r="C25" i="17" s="1"/>
  <c r="B25" i="17"/>
  <c r="D15" i="17"/>
  <c r="L13" i="3"/>
  <c r="K24" i="3"/>
  <c r="K8" i="17" s="1"/>
  <c r="J10" i="17"/>
  <c r="B15" i="17"/>
  <c r="B20" i="17"/>
  <c r="E18" i="17"/>
  <c r="E19" i="17"/>
  <c r="K25" i="3"/>
  <c r="K9" i="17" s="1"/>
  <c r="K10" i="17" s="1"/>
  <c r="F12" i="17"/>
  <c r="M15" i="3"/>
  <c r="L18" i="3"/>
  <c r="M19" i="3" s="1"/>
  <c r="L25" i="3"/>
  <c r="L9" i="17" s="1"/>
  <c r="E14" i="17"/>
  <c r="E13" i="17"/>
  <c r="F17" i="17"/>
  <c r="E23" i="17" l="1"/>
  <c r="D24" i="17"/>
  <c r="D23" i="17"/>
  <c r="D25" i="17" s="1"/>
  <c r="F22" i="17"/>
  <c r="L24" i="3"/>
  <c r="L8" i="17" s="1"/>
  <c r="L10" i="17" s="1"/>
  <c r="M13" i="3"/>
  <c r="L17" i="3"/>
  <c r="E20" i="17"/>
  <c r="E15" i="17"/>
  <c r="F19" i="17"/>
  <c r="F18" i="17"/>
  <c r="F13" i="17"/>
  <c r="F14" i="17"/>
  <c r="G22" i="17"/>
  <c r="F24" i="17"/>
  <c r="F23" i="17"/>
  <c r="F25" i="17" s="1"/>
  <c r="E25" i="17"/>
  <c r="N15" i="3"/>
  <c r="M18" i="3"/>
  <c r="N19" i="3" s="1"/>
  <c r="M25" i="3"/>
  <c r="M9" i="17" s="1"/>
  <c r="L23" i="3"/>
  <c r="L28" i="17" s="1"/>
  <c r="G12" i="17"/>
  <c r="G17" i="17"/>
  <c r="M17" i="3"/>
  <c r="M23" i="3" s="1"/>
  <c r="M28" i="17" s="1"/>
  <c r="N13" i="3" l="1"/>
  <c r="M24" i="3"/>
  <c r="M8" i="17" s="1"/>
  <c r="M10" i="17" s="1"/>
  <c r="F15" i="17"/>
  <c r="G14" i="17"/>
  <c r="G13" i="17"/>
  <c r="G24" i="17"/>
  <c r="G23" i="17"/>
  <c r="O15" i="3"/>
  <c r="N18" i="3"/>
  <c r="O19" i="3" s="1"/>
  <c r="H12" i="17"/>
  <c r="F20" i="17"/>
  <c r="H22" i="17"/>
  <c r="H17" i="17"/>
  <c r="G19" i="17"/>
  <c r="G18" i="17"/>
  <c r="I12" i="17" l="1"/>
  <c r="G25" i="17"/>
  <c r="N24" i="3"/>
  <c r="N8" i="17" s="1"/>
  <c r="N17" i="3"/>
  <c r="O13" i="3"/>
  <c r="G15" i="17"/>
  <c r="P15" i="3"/>
  <c r="O18" i="3"/>
  <c r="P19" i="3" s="1"/>
  <c r="G20" i="17"/>
  <c r="H23" i="17"/>
  <c r="H24" i="17"/>
  <c r="H19" i="17"/>
  <c r="H18" i="17"/>
  <c r="N23" i="3"/>
  <c r="N28" i="17" s="1"/>
  <c r="H13" i="17"/>
  <c r="H14" i="17"/>
  <c r="I17" i="17"/>
  <c r="N25" i="3"/>
  <c r="N9" i="17" s="1"/>
  <c r="N10" i="17" s="1"/>
  <c r="I22" i="17" l="1"/>
  <c r="I23" i="17" s="1"/>
  <c r="P13" i="3"/>
  <c r="O17" i="3"/>
  <c r="O24" i="3"/>
  <c r="O8" i="17" s="1"/>
  <c r="O25" i="3"/>
  <c r="O9" i="17" s="1"/>
  <c r="O10" i="17" s="1"/>
  <c r="H20" i="17"/>
  <c r="J17" i="17"/>
  <c r="I14" i="17"/>
  <c r="I13" i="17"/>
  <c r="J12" i="17"/>
  <c r="J22" i="17"/>
  <c r="Q15" i="3"/>
  <c r="P18" i="3"/>
  <c r="Q19" i="3" s="1"/>
  <c r="O23" i="3"/>
  <c r="O28" i="17" s="1"/>
  <c r="H15" i="17"/>
  <c r="H25" i="17"/>
  <c r="I18" i="17"/>
  <c r="I19" i="17"/>
  <c r="I25" i="17" l="1"/>
  <c r="I24" i="17"/>
  <c r="K17" i="17"/>
  <c r="K12" i="17"/>
  <c r="P25" i="3"/>
  <c r="P9" i="17" s="1"/>
  <c r="P17" i="3"/>
  <c r="P23" i="3" s="1"/>
  <c r="P28" i="17" s="1"/>
  <c r="P24" i="3"/>
  <c r="P8" i="17" s="1"/>
  <c r="Q13" i="3"/>
  <c r="J14" i="17"/>
  <c r="J13" i="17"/>
  <c r="I15" i="17"/>
  <c r="J18" i="17"/>
  <c r="J19" i="17"/>
  <c r="I20" i="17"/>
  <c r="R15" i="3"/>
  <c r="Q18" i="3"/>
  <c r="R19" i="3" s="1"/>
  <c r="Q25" i="3"/>
  <c r="Q9" i="17" s="1"/>
  <c r="J24" i="17"/>
  <c r="J23" i="17"/>
  <c r="J25" i="17" s="1"/>
  <c r="L17" i="17" l="1"/>
  <c r="R13" i="3"/>
  <c r="Q24" i="3"/>
  <c r="Q8" i="17" s="1"/>
  <c r="P10" i="17"/>
  <c r="Q10" i="17"/>
  <c r="Q17" i="3"/>
  <c r="R18" i="3"/>
  <c r="S19" i="3" s="1"/>
  <c r="S15" i="3"/>
  <c r="R25" i="3"/>
  <c r="R9" i="17" s="1"/>
  <c r="J20" i="17"/>
  <c r="K13" i="17"/>
  <c r="K14" i="17"/>
  <c r="J15" i="17"/>
  <c r="R17" i="3"/>
  <c r="R23" i="3" s="1"/>
  <c r="R28" i="17" s="1"/>
  <c r="K19" i="17"/>
  <c r="K18" i="17"/>
  <c r="L12" i="17"/>
  <c r="Q23" i="3"/>
  <c r="Q28" i="17" s="1"/>
  <c r="K22" i="17" l="1"/>
  <c r="S13" i="3"/>
  <c r="R24" i="3"/>
  <c r="R8" i="17" s="1"/>
  <c r="R10" i="17" s="1"/>
  <c r="K15" i="17"/>
  <c r="L13" i="17"/>
  <c r="L14" i="17"/>
  <c r="T15" i="3"/>
  <c r="S18" i="3"/>
  <c r="T19" i="3" s="1"/>
  <c r="L18" i="17"/>
  <c r="L19" i="17"/>
  <c r="K20" i="17"/>
  <c r="M17" i="17"/>
  <c r="M12" i="17"/>
  <c r="K23" i="17" l="1"/>
  <c r="K24" i="17"/>
  <c r="N17" i="17"/>
  <c r="N12" i="17"/>
  <c r="L22" i="17"/>
  <c r="S25" i="3"/>
  <c r="S9" i="17" s="1"/>
  <c r="S17" i="3"/>
  <c r="T13" i="3"/>
  <c r="S24" i="3"/>
  <c r="S8" i="17" s="1"/>
  <c r="M14" i="17"/>
  <c r="M13" i="17"/>
  <c r="U15" i="3"/>
  <c r="T18" i="3"/>
  <c r="U19" i="3" s="1"/>
  <c r="L20" i="17"/>
  <c r="S23" i="3"/>
  <c r="S28" i="17" s="1"/>
  <c r="L15" i="17"/>
  <c r="M22" i="17"/>
  <c r="M19" i="17"/>
  <c r="M18" i="17"/>
  <c r="K25" i="17" l="1"/>
  <c r="O17" i="17"/>
  <c r="L24" i="17"/>
  <c r="L23" i="17"/>
  <c r="L25" i="17" s="1"/>
  <c r="U13" i="3"/>
  <c r="T17" i="3"/>
  <c r="T23" i="3" s="1"/>
  <c r="T28" i="17" s="1"/>
  <c r="T24" i="3"/>
  <c r="T8" i="17" s="1"/>
  <c r="S10" i="17"/>
  <c r="N13" i="17"/>
  <c r="N14" i="17"/>
  <c r="N19" i="17"/>
  <c r="N18" i="17"/>
  <c r="T25" i="3"/>
  <c r="T9" i="17" s="1"/>
  <c r="T10" i="17" s="1"/>
  <c r="M24" i="17"/>
  <c r="M23" i="17"/>
  <c r="M25" i="17" s="1"/>
  <c r="U18" i="3"/>
  <c r="V19" i="3" s="1"/>
  <c r="V15" i="3"/>
  <c r="O12" i="17"/>
  <c r="M15" i="17"/>
  <c r="M20" i="17"/>
  <c r="N22" i="17" l="1"/>
  <c r="P12" i="17"/>
  <c r="O22" i="17"/>
  <c r="O24" i="17" s="1"/>
  <c r="U17" i="3"/>
  <c r="U23" i="3" s="1"/>
  <c r="U28" i="17" s="1"/>
  <c r="V13" i="3"/>
  <c r="U24" i="3"/>
  <c r="U8" i="17" s="1"/>
  <c r="P17" i="17"/>
  <c r="N15" i="17"/>
  <c r="O14" i="17"/>
  <c r="O13" i="17"/>
  <c r="N20" i="17"/>
  <c r="U25" i="3"/>
  <c r="U9" i="17" s="1"/>
  <c r="U10" i="17" s="1"/>
  <c r="O23" i="17"/>
  <c r="V18" i="3"/>
  <c r="W19" i="3" s="1"/>
  <c r="W15" i="3"/>
  <c r="O19" i="17"/>
  <c r="O18" i="17"/>
  <c r="Q12" i="17" l="1"/>
  <c r="N24" i="17"/>
  <c r="N23" i="17"/>
  <c r="N25" i="17" s="1"/>
  <c r="V25" i="3"/>
  <c r="V9" i="17" s="1"/>
  <c r="W13" i="3"/>
  <c r="V17" i="3"/>
  <c r="V23" i="3" s="1"/>
  <c r="V28" i="17" s="1"/>
  <c r="V24" i="3"/>
  <c r="V8" i="17" s="1"/>
  <c r="O15" i="17"/>
  <c r="O25" i="17"/>
  <c r="W18" i="3"/>
  <c r="X19" i="3" s="1"/>
  <c r="X15" i="3"/>
  <c r="O20" i="17"/>
  <c r="P13" i="17"/>
  <c r="P14" i="17"/>
  <c r="P19" i="17"/>
  <c r="P18" i="17"/>
  <c r="P22" i="17"/>
  <c r="Q17" i="17"/>
  <c r="Q22" i="17" l="1"/>
  <c r="W24" i="3"/>
  <c r="W8" i="17" s="1"/>
  <c r="W10" i="17" s="1"/>
  <c r="W17" i="3"/>
  <c r="W23" i="3" s="1"/>
  <c r="W28" i="17" s="1"/>
  <c r="X13" i="3"/>
  <c r="V10" i="17"/>
  <c r="W25" i="3"/>
  <c r="W9" i="17" s="1"/>
  <c r="R12" i="17"/>
  <c r="Q18" i="17"/>
  <c r="Q19" i="17"/>
  <c r="Q23" i="17"/>
  <c r="Q24" i="17"/>
  <c r="X18" i="3"/>
  <c r="Y19" i="3" s="1"/>
  <c r="Y15" i="3"/>
  <c r="P24" i="17"/>
  <c r="P23" i="17"/>
  <c r="P15" i="17"/>
  <c r="X17" i="3"/>
  <c r="R17" i="17"/>
  <c r="P20" i="17"/>
  <c r="Q13" i="17"/>
  <c r="Q14" i="17"/>
  <c r="R22" i="17" l="1"/>
  <c r="S17" i="17"/>
  <c r="S12" i="17"/>
  <c r="Q25" i="17"/>
  <c r="X25" i="3"/>
  <c r="X9" i="17" s="1"/>
  <c r="Y13" i="3"/>
  <c r="X24" i="3"/>
  <c r="X8" i="17" s="1"/>
  <c r="R13" i="17"/>
  <c r="R14" i="17"/>
  <c r="Z15" i="3"/>
  <c r="Y18" i="3"/>
  <c r="Z19" i="3" s="1"/>
  <c r="R18" i="17"/>
  <c r="R19" i="17"/>
  <c r="R24" i="17"/>
  <c r="R23" i="17"/>
  <c r="R25" i="17" s="1"/>
  <c r="Y17" i="3"/>
  <c r="Y23" i="3" s="1"/>
  <c r="Y28" i="17" s="1"/>
  <c r="Q15" i="17"/>
  <c r="X23" i="3"/>
  <c r="X28" i="17" s="1"/>
  <c r="P25" i="17"/>
  <c r="Q20" i="17"/>
  <c r="Y24" i="3" l="1"/>
  <c r="Y8" i="17" s="1"/>
  <c r="Z13" i="3"/>
  <c r="X10" i="17"/>
  <c r="R20" i="17"/>
  <c r="T17" i="17"/>
  <c r="T12" i="17"/>
  <c r="S22" i="17"/>
  <c r="Y25" i="3"/>
  <c r="Y9" i="17" s="1"/>
  <c r="Y10" i="17" s="1"/>
  <c r="S14" i="17"/>
  <c r="S13" i="17"/>
  <c r="S19" i="17"/>
  <c r="S18" i="17"/>
  <c r="R15" i="17"/>
  <c r="Z18" i="3"/>
  <c r="AA19" i="3" s="1"/>
  <c r="AA15" i="3"/>
  <c r="T22" i="17" l="1"/>
  <c r="Z25" i="3"/>
  <c r="Z9" i="17" s="1"/>
  <c r="AA13" i="3"/>
  <c r="Z17" i="3"/>
  <c r="Z23" i="3" s="1"/>
  <c r="Z28" i="17" s="1"/>
  <c r="Z24" i="3"/>
  <c r="Z8" i="17" s="1"/>
  <c r="Z10" i="17" s="1"/>
  <c r="S20" i="17"/>
  <c r="T19" i="17"/>
  <c r="T18" i="17"/>
  <c r="U12" i="17"/>
  <c r="AB15" i="3"/>
  <c r="AA18" i="3"/>
  <c r="AB19" i="3" s="1"/>
  <c r="AA17" i="3"/>
  <c r="S15" i="17"/>
  <c r="T13" i="17"/>
  <c r="T14" i="17"/>
  <c r="S24" i="17"/>
  <c r="S23" i="17"/>
  <c r="T23" i="17"/>
  <c r="T24" i="17"/>
  <c r="U17" i="17"/>
  <c r="S25" i="17" l="1"/>
  <c r="U22" i="17"/>
  <c r="U23" i="17" s="1"/>
  <c r="AA24" i="3"/>
  <c r="AA8" i="17" s="1"/>
  <c r="AB13" i="3"/>
  <c r="AA25" i="3"/>
  <c r="AA9" i="17" s="1"/>
  <c r="AA10" i="17" s="1"/>
  <c r="U13" i="17"/>
  <c r="U14" i="17"/>
  <c r="U24" i="17"/>
  <c r="AB18" i="3"/>
  <c r="AC19" i="3" s="1"/>
  <c r="AC15" i="3"/>
  <c r="AA23" i="3"/>
  <c r="AA28" i="17" s="1"/>
  <c r="V12" i="17"/>
  <c r="U18" i="17"/>
  <c r="U19" i="17"/>
  <c r="V17" i="17"/>
  <c r="T15" i="17"/>
  <c r="T25" i="17"/>
  <c r="T20" i="17"/>
  <c r="AB17" i="3" l="1"/>
  <c r="AC13" i="3"/>
  <c r="AB24" i="3"/>
  <c r="AB8" i="17" s="1"/>
  <c r="AD15" i="3"/>
  <c r="AC18" i="3"/>
  <c r="AD19" i="3" s="1"/>
  <c r="U25" i="17"/>
  <c r="V13" i="17"/>
  <c r="V14" i="17"/>
  <c r="AB23" i="3"/>
  <c r="AB28" i="17" s="1"/>
  <c r="W12" i="17"/>
  <c r="V22" i="17"/>
  <c r="U15" i="17"/>
  <c r="U20" i="17"/>
  <c r="V19" i="17"/>
  <c r="V18" i="17"/>
  <c r="W17" i="17"/>
  <c r="AC17" i="3"/>
  <c r="AC23" i="3" s="1"/>
  <c r="AC28" i="17" s="1"/>
  <c r="AB25" i="3"/>
  <c r="AB9" i="17" s="1"/>
  <c r="AB10" i="17" s="1"/>
  <c r="W22" i="17" l="1"/>
  <c r="X12" i="17"/>
  <c r="AD13" i="3"/>
  <c r="AC24" i="3"/>
  <c r="AC8" i="17" s="1"/>
  <c r="V23" i="17"/>
  <c r="V24" i="17"/>
  <c r="AC25" i="3"/>
  <c r="AC9" i="17" s="1"/>
  <c r="AC10" i="17" s="1"/>
  <c r="AE15" i="3"/>
  <c r="AD18" i="3"/>
  <c r="AE19" i="3" s="1"/>
  <c r="AD25" i="3"/>
  <c r="AD9" i="17" s="1"/>
  <c r="W19" i="17"/>
  <c r="W18" i="17"/>
  <c r="V20" i="17"/>
  <c r="V15" i="17"/>
  <c r="W24" i="17"/>
  <c r="W23" i="17"/>
  <c r="X17" i="17"/>
  <c r="W13" i="17"/>
  <c r="W14" i="17"/>
  <c r="X22" i="17" l="1"/>
  <c r="V25" i="17"/>
  <c r="AD17" i="3"/>
  <c r="AE13" i="3"/>
  <c r="AD24" i="3"/>
  <c r="AD8" i="17" s="1"/>
  <c r="AD10" i="17" s="1"/>
  <c r="Y12" i="17"/>
  <c r="Y17" i="17"/>
  <c r="X13" i="17"/>
  <c r="X14" i="17"/>
  <c r="AF15" i="3"/>
  <c r="AE18" i="3"/>
  <c r="AF19" i="3" s="1"/>
  <c r="AD23" i="3"/>
  <c r="AD28" i="17" s="1"/>
  <c r="X23" i="17"/>
  <c r="X24" i="17"/>
  <c r="X19" i="17"/>
  <c r="X18" i="17"/>
  <c r="W15" i="17"/>
  <c r="W25" i="17"/>
  <c r="W20" i="17"/>
  <c r="Y22" i="17" l="1"/>
  <c r="Y23" i="17" s="1"/>
  <c r="AF13" i="3"/>
  <c r="AE24" i="3"/>
  <c r="AE8" i="17" s="1"/>
  <c r="AE17" i="3"/>
  <c r="X25" i="17"/>
  <c r="AE25" i="3"/>
  <c r="AE9" i="17" s="1"/>
  <c r="Z17" i="17"/>
  <c r="X15" i="17"/>
  <c r="Z12" i="17"/>
  <c r="AF18" i="3"/>
  <c r="AG19" i="3" s="1"/>
  <c r="AG15" i="3"/>
  <c r="Y13" i="17"/>
  <c r="Y14" i="17"/>
  <c r="X20" i="17"/>
  <c r="AE23" i="3"/>
  <c r="AE28" i="17" s="1"/>
  <c r="Y19" i="17"/>
  <c r="Y18" i="17"/>
  <c r="Y24" i="17" l="1"/>
  <c r="Z22" i="17"/>
  <c r="AF24" i="3"/>
  <c r="AF8" i="17" s="1"/>
  <c r="AG13" i="3"/>
  <c r="AE10" i="17"/>
  <c r="AF17" i="3"/>
  <c r="AF23" i="3" s="1"/>
  <c r="AF28" i="17" s="1"/>
  <c r="Y25" i="17"/>
  <c r="AA12" i="17"/>
  <c r="Z18" i="17"/>
  <c r="Z19" i="17"/>
  <c r="AA17" i="17"/>
  <c r="Y20" i="17"/>
  <c r="Y15" i="17"/>
  <c r="AF25" i="3"/>
  <c r="AF9" i="17" s="1"/>
  <c r="AF10" i="17" s="1"/>
  <c r="Z23" i="17"/>
  <c r="Z24" i="17"/>
  <c r="AG18" i="3"/>
  <c r="AG25" i="3" s="1"/>
  <c r="AG9" i="17" s="1"/>
  <c r="Z13" i="17"/>
  <c r="Z14" i="17"/>
  <c r="AA22" i="17" l="1"/>
  <c r="AG17" i="3"/>
  <c r="AG24" i="3"/>
  <c r="AG8" i="17" s="1"/>
  <c r="AG10" i="17"/>
  <c r="Z15" i="17"/>
  <c r="AA18" i="17"/>
  <c r="AA19" i="17"/>
  <c r="AA24" i="17"/>
  <c r="AA23" i="17"/>
  <c r="AB17" i="17"/>
  <c r="AG23" i="3"/>
  <c r="AG28" i="17" s="1"/>
  <c r="AB12" i="17"/>
  <c r="Z25" i="17"/>
  <c r="AA13" i="17"/>
  <c r="AA14" i="17"/>
  <c r="Z20" i="17"/>
  <c r="AA25" i="17" l="1"/>
  <c r="AB22" i="17"/>
  <c r="AA20" i="17"/>
  <c r="AB24" i="17"/>
  <c r="AB23" i="17"/>
  <c r="AB25" i="17" s="1"/>
  <c r="AB13" i="17"/>
  <c r="AB14" i="17"/>
  <c r="AC12" i="17"/>
  <c r="AA15" i="17"/>
  <c r="AB19" i="17"/>
  <c r="AB18" i="17"/>
  <c r="AC17" i="17"/>
  <c r="AC22" i="17" l="1"/>
  <c r="AC18" i="17"/>
  <c r="AC19" i="17"/>
  <c r="AC13" i="17"/>
  <c r="AC14" i="17"/>
  <c r="AC24" i="17"/>
  <c r="AC23" i="17"/>
  <c r="AC25" i="17" s="1"/>
  <c r="AB20" i="17"/>
  <c r="AD17" i="17"/>
  <c r="AB15" i="17"/>
  <c r="AD12" i="17"/>
  <c r="AD22" i="17" l="1"/>
  <c r="AD24" i="17"/>
  <c r="AD23" i="17"/>
  <c r="AE17" i="17"/>
  <c r="AC20" i="17"/>
  <c r="AE12" i="17"/>
  <c r="AC15" i="17"/>
  <c r="AD14" i="17"/>
  <c r="AD13" i="17"/>
  <c r="AD18" i="17"/>
  <c r="AD19" i="17"/>
  <c r="AE22" i="17" l="1"/>
  <c r="AF17" i="17"/>
  <c r="AF12" i="17"/>
  <c r="AD25" i="17"/>
  <c r="AG22" i="17"/>
  <c r="AG17" i="17"/>
  <c r="AG12" i="17"/>
  <c r="AD20" i="17"/>
  <c r="AD15" i="17"/>
  <c r="AE14" i="17"/>
  <c r="AE13" i="17"/>
  <c r="AE18" i="17"/>
  <c r="AE19" i="17"/>
  <c r="AE23" i="17"/>
  <c r="AE24" i="17"/>
  <c r="AG13" i="17" l="1"/>
  <c r="AG14" i="17"/>
  <c r="AG18" i="17"/>
  <c r="AG19" i="17"/>
  <c r="AE25" i="17"/>
  <c r="AE20" i="17"/>
  <c r="AG24" i="17"/>
  <c r="AG23" i="17"/>
  <c r="AF18" i="17"/>
  <c r="AF19" i="17"/>
  <c r="AF22" i="17"/>
  <c r="AE15" i="17"/>
  <c r="AF14" i="17"/>
  <c r="AF13" i="17"/>
  <c r="AG25" i="17" l="1"/>
  <c r="AG20" i="17"/>
  <c r="AF24" i="17"/>
  <c r="AF23" i="17"/>
  <c r="AF25" i="17" s="1"/>
  <c r="AF15" i="17"/>
  <c r="AF20" i="17"/>
  <c r="AG15" i="17"/>
</calcChain>
</file>

<file path=xl/comments1.xml><?xml version="1.0" encoding="utf-8"?>
<comments xmlns="http://schemas.openxmlformats.org/spreadsheetml/2006/main">
  <authors>
    <author>Venkatesh, Rahul - Marketing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Venkatesh, Rahul - Marketing:</t>
        </r>
        <r>
          <rPr>
            <sz val="9"/>
            <color indexed="81"/>
            <rFont val="Tahoma"/>
            <family val="2"/>
          </rPr>
          <t xml:space="preserve">
rvenka:
Increased adjustment for allocation of non-exempt debt service expense to $41,518 (was $40,416) to match total cost allocation in Priest Final Proforma. Same adjustment made to all years after 2021.</t>
        </r>
      </text>
    </comment>
  </commentList>
</comments>
</file>

<file path=xl/comments2.xml><?xml version="1.0" encoding="utf-8"?>
<comments xmlns="http://schemas.openxmlformats.org/spreadsheetml/2006/main">
  <authors>
    <author>Mueller, Brennan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Provided by Grant PUD on Sept. 8, 2023. Final pro forma available 12/1/2023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Venkatesh, Rahul - Marketing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</rPr>
          <t>Venkatesh, Rahul - Marketing:</t>
        </r>
        <r>
          <rPr>
            <sz val="9"/>
            <color indexed="81"/>
            <rFont val="Tahoma"/>
            <family val="2"/>
          </rPr>
          <t xml:space="preserve">
2021 Reasonable Portion Revenue on Final Proforma (Page 9)</t>
        </r>
      </text>
    </comment>
  </commentList>
</comments>
</file>

<file path=xl/comments4.xml><?xml version="1.0" encoding="utf-8"?>
<comments xmlns="http://schemas.openxmlformats.org/spreadsheetml/2006/main">
  <authors>
    <author>jmolan</author>
    <author>brennan mueller</author>
  </authors>
  <commentList>
    <comment ref="A16" authorId="0" shapeId="0">
      <text>
        <r>
          <rPr>
            <b/>
            <sz val="8"/>
            <color indexed="81"/>
            <rFont val="Tahoma"/>
            <family val="2"/>
          </rPr>
          <t>jmolan:</t>
        </r>
        <r>
          <rPr>
            <sz val="8"/>
            <color indexed="81"/>
            <rFont val="Tahoma"/>
            <family val="2"/>
          </rPr>
          <t xml:space="preserve">
Includes Cowlitz, North Idaho and Snake River Purchasers' share of Reasonable Portion.</t>
        </r>
      </text>
    </comment>
    <comment ref="C24" authorId="1" shapeId="0">
      <text>
        <r>
          <rPr>
            <b/>
            <sz val="9"/>
            <color indexed="81"/>
            <rFont val="Tahoma"/>
            <family val="2"/>
          </rPr>
          <t>brennan mueller:</t>
        </r>
        <r>
          <rPr>
            <sz val="9"/>
            <color indexed="81"/>
            <rFont val="Tahoma"/>
            <family val="2"/>
          </rPr>
          <t xml:space="preserve">
added $61,209 to calculated amount to include non-exempt debt service allocation according to final pro forma from Grant PUD</t>
        </r>
      </text>
    </comment>
  </commentList>
</comments>
</file>

<file path=xl/sharedStrings.xml><?xml version="1.0" encoding="utf-8"?>
<sst xmlns="http://schemas.openxmlformats.org/spreadsheetml/2006/main" count="190" uniqueCount="141">
  <si>
    <t>PacifiCorp</t>
  </si>
  <si>
    <t>Portland General</t>
  </si>
  <si>
    <t>Puget Sound Energy</t>
  </si>
  <si>
    <t>Avista</t>
  </si>
  <si>
    <t>EWEB</t>
  </si>
  <si>
    <t>Seattle City Light</t>
  </si>
  <si>
    <t>Tacoma Power</t>
  </si>
  <si>
    <t>Grant PUD</t>
  </si>
  <si>
    <t>Reasonable Portion Revenue</t>
  </si>
  <si>
    <t>Total</t>
  </si>
  <si>
    <t>As % of Reasonable Portion Revenue</t>
  </si>
  <si>
    <t>Reasonable Portion Cost</t>
  </si>
  <si>
    <t>Auction percentage</t>
  </si>
  <si>
    <t>Proceeds from auction</t>
  </si>
  <si>
    <t>Meaningful Priority percentage</t>
  </si>
  <si>
    <t>Proceeds from sale of meaningful priority</t>
  </si>
  <si>
    <t>1956 &amp; 1959 Purchasers</t>
  </si>
  <si>
    <t>PacifCorp</t>
  </si>
  <si>
    <t>Avista Utilities</t>
  </si>
  <si>
    <t>Cowlitz PUD</t>
  </si>
  <si>
    <t>Eugene Water and Electric</t>
  </si>
  <si>
    <t>1956 only Purchasers</t>
  </si>
  <si>
    <t>Purchaser percentage of Surplus Product</t>
  </si>
  <si>
    <t>Purchaser Conversion percentage</t>
  </si>
  <si>
    <t>Purchaser Revenue Allocation</t>
  </si>
  <si>
    <t>Total allocation</t>
  </si>
  <si>
    <t>2005-2009*</t>
  </si>
  <si>
    <t>post-2009**</t>
  </si>
  <si>
    <t>Grant PUD EUDL</t>
  </si>
  <si>
    <t>Allocation of Reasonable Portion costs and revenues</t>
  </si>
  <si>
    <t>Exchangers' share of auction revenue</t>
  </si>
  <si>
    <t>Purchaser Percentages</t>
  </si>
  <si>
    <t>Surplus Product O&amp;M</t>
  </si>
  <si>
    <t>Surplus Product debt service</t>
  </si>
  <si>
    <t>Additional Surplus Product (Conversion) O&amp;M</t>
  </si>
  <si>
    <t>Additional Surplus Product (Conversion) debt service</t>
  </si>
  <si>
    <t>Product Sales Contract total</t>
  </si>
  <si>
    <t>Reasonable Portion Contract net cost / (revenue)</t>
  </si>
  <si>
    <t>PSE share of output Surplus Product</t>
  </si>
  <si>
    <t>PSE share of output Additional Surplus Product (Conversion)</t>
  </si>
  <si>
    <t>Total PSE share of Project output</t>
  </si>
  <si>
    <t>O&amp;M allocation</t>
  </si>
  <si>
    <t>Debt service allocation</t>
  </si>
  <si>
    <t>Reasonable Portion total</t>
  </si>
  <si>
    <t>Surplus Product total</t>
  </si>
  <si>
    <t>Allocation of Priest Rapids Project costs by product</t>
  </si>
  <si>
    <t>Reasonable Portion percent of total cost</t>
  </si>
  <si>
    <t>Surplus Product percent of total cost</t>
  </si>
  <si>
    <t>Additional Surplus Product (Conversion) percent of project cost</t>
  </si>
  <si>
    <t>Additional Surplus Product (Conversion) total</t>
  </si>
  <si>
    <t>Adjusted District Reserve Share percent of project cost</t>
  </si>
  <si>
    <t>Adjusted District Reserve Share total</t>
  </si>
  <si>
    <t>Exchangers' percent of project cost</t>
  </si>
  <si>
    <t>Exchangers' total</t>
  </si>
  <si>
    <t>Before any re-allocation of taxable-debt-service expense</t>
  </si>
  <si>
    <t>Generation operation</t>
  </si>
  <si>
    <t>Transmission operation</t>
  </si>
  <si>
    <t>License compliance / related agreements</t>
  </si>
  <si>
    <t>Administrative and general</t>
  </si>
  <si>
    <t>FERC licensing obligation payments</t>
  </si>
  <si>
    <t>Taxes</t>
  </si>
  <si>
    <t>Interest and sinking fund deposits on long-term debt</t>
  </si>
  <si>
    <t>Proposed new debt</t>
  </si>
  <si>
    <t>Total cost per detail</t>
  </si>
  <si>
    <t>15% of debt service</t>
  </si>
  <si>
    <t>Less: 15% interest prior year</t>
  </si>
  <si>
    <t>Less: interest income</t>
  </si>
  <si>
    <t>Less: misc. non-operating income</t>
  </si>
  <si>
    <t>Extraordinary O&amp;M</t>
  </si>
  <si>
    <t>Net estimated power costs</t>
  </si>
  <si>
    <t>O&amp;M-related total</t>
  </si>
  <si>
    <t>Debt service-related total</t>
  </si>
  <si>
    <t>Priest Rapids Project total cost forecast</t>
  </si>
  <si>
    <t>O&amp;M expenses subtotal</t>
  </si>
  <si>
    <t>Estimated District Load plus losses (aMW)</t>
  </si>
  <si>
    <t>PNCA Priest Rapids generation (aMW)</t>
  </si>
  <si>
    <t>Priest Rapids CEA (aMW)</t>
  </si>
  <si>
    <t>Net Priest Rapids generation (aMW)</t>
  </si>
  <si>
    <t>PNCA Wanapum generation (aMW)</t>
  </si>
  <si>
    <t>Wanapum CEA (aMW)</t>
  </si>
  <si>
    <t>Net Wanapum generation (aMW)</t>
  </si>
  <si>
    <t>Additional Surplus Product (Conversion) percent</t>
  </si>
  <si>
    <t>District Reserved Share</t>
  </si>
  <si>
    <t>Project generation available to District (aMW)</t>
  </si>
  <si>
    <t>Estimated Unmet District Load, or "EUDL" (aMW)</t>
  </si>
  <si>
    <t>Adjusted District Reserved Share</t>
  </si>
  <si>
    <t>Surplus Product percent</t>
  </si>
  <si>
    <t>Exchangers' share</t>
  </si>
  <si>
    <t>Net District share</t>
  </si>
  <si>
    <t>Annual EUDL cost</t>
  </si>
  <si>
    <t>Total Reasonable Portion revenue</t>
  </si>
  <si>
    <t>Market energy prices and Priest Rapids Project annual generation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</si>
  <si>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</si>
  <si>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</si>
  <si>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</si>
  <si>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</si>
  <si>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</si>
  <si>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</si>
  <si>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</si>
  <si>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</si>
  <si>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</si>
  <si>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</si>
  <si>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</si>
  <si>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</si>
  <si>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Priest Rapids Project total energy (MWh)</t>
  </si>
  <si>
    <t>Wanapum energy (MWh)</t>
  </si>
  <si>
    <t>Priest Rapids energy (MWh)</t>
  </si>
  <si>
    <t>Annual total</t>
  </si>
  <si>
    <t xml:space="preserve">Annual product percentages, EUDL, and Reasonable Portion revenue </t>
  </si>
  <si>
    <t>Prices date:</t>
  </si>
  <si>
    <r>
      <t>Mid C forward flat prices from PSE official marks ($/</t>
    </r>
    <r>
      <rPr>
        <sz val="9"/>
        <rFont val="Calibri"/>
        <family val="2"/>
      </rPr>
      <t>MW</t>
    </r>
    <r>
      <rPr>
        <sz val="11"/>
        <rFont val="Calibri"/>
        <family val="2"/>
      </rPr>
      <t>h)</t>
    </r>
  </si>
  <si>
    <t>Annual price for auction and EUDL value</t>
  </si>
  <si>
    <t>Average of official forward marks</t>
  </si>
  <si>
    <t>Annual average price from IRP Aurora model</t>
  </si>
  <si>
    <t>Assume 2% annual price escalation beyond IRP forecast period</t>
  </si>
  <si>
    <r>
      <t>*2005-2009</t>
    </r>
    <r>
      <rPr>
        <sz val="11"/>
        <rFont val="Calibri"/>
        <family val="2"/>
      </rPr>
      <t xml:space="preserve"> is for the period November 1, 2005 through October 31, 2009</t>
    </r>
  </si>
  <si>
    <r>
      <t>**post-2009</t>
    </r>
    <r>
      <rPr>
        <sz val="11"/>
        <rFont val="Calibri"/>
        <family val="2"/>
      </rPr>
      <t xml:space="preserve"> is for the period November 1, 2009 through expiration of Product Sales Contract</t>
    </r>
  </si>
  <si>
    <t>Nominal contract allocation</t>
  </si>
  <si>
    <t>n/a</t>
  </si>
  <si>
    <t>Final 2021 proforma Project costs</t>
  </si>
  <si>
    <t>Reasonable Portion cost allocations</t>
  </si>
  <si>
    <t>Reasonable Portion revenue allocations</t>
  </si>
  <si>
    <t>Additional Surplus Product O&amp;M charges</t>
  </si>
  <si>
    <t>Additional Surplus Product debt service charges</t>
  </si>
  <si>
    <t>Reasonable Portion Costs</t>
  </si>
  <si>
    <t>Meaningful Priority cost</t>
  </si>
  <si>
    <t>Mid C Grant (Priest Rapids Project) Costs</t>
  </si>
  <si>
    <t>Summary of PSE costs</t>
  </si>
  <si>
    <t>Meaningful Priority Contract cost</t>
  </si>
  <si>
    <t>Total PSE cost</t>
  </si>
  <si>
    <t>PSE share of output Meaningful Priority Product</t>
  </si>
  <si>
    <t>Monthly summary for 2022 GRC rate period</t>
  </si>
  <si>
    <t>Final 2023 proforma Project costs</t>
  </si>
  <si>
    <t>Final 2022 Proforma Project Costs</t>
  </si>
  <si>
    <t>Preliminary 2024 proforma Project costs</t>
  </si>
  <si>
    <t>Median 30-year hydro generation (100% of project)</t>
  </si>
  <si>
    <t>2024 Power Cost Update</t>
  </si>
  <si>
    <t>Effective allocation % after Grant's take for EUDL</t>
  </si>
  <si>
    <t>REDACTED VERSION</t>
  </si>
  <si>
    <t>Annual EUDL energy (MWh)</t>
  </si>
  <si>
    <t>Flat market price per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</si>
</sst>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0%"/>
    <numFmt numFmtId="171" formatCode="0_);\(0\)"/>
    <numFmt numFmtId="172" formatCode="_(* #,##0.00000_);_(* \(#,##0.00000\);_(* &quot;-&quot;??_);_(@_)"/>
    <numFmt numFmtId="173" formatCode="0.0000000"/>
    <numFmt numFmtId="174" formatCode="0.000000"/>
    <numFmt numFmtId="175" formatCode="_(* ###0_);_(* \(###0\);_(* &quot;-&quot;_);_(@_)"/>
    <numFmt numFmtId="176" formatCode="0.00_)"/>
    <numFmt numFmtId="177" formatCode="&quot;$&quot;#,##0.00"/>
    <numFmt numFmtId="178" formatCode="0.000"/>
    <numFmt numFmtId="179" formatCode="0.000%"/>
    <numFmt numFmtId="180" formatCode="&quot;$&quot;#,##0.000"/>
    <numFmt numFmtId="181" formatCode="d\.mmm\.yy"/>
    <numFmt numFmtId="182" formatCode="#."/>
    <numFmt numFmtId="183" formatCode="_([$€-2]* #,##0.00_);_([$€-2]* \(#,##0.00\);_([$€-2]* &quot;-&quot;??_)"/>
    <numFmt numFmtId="184" formatCode="&quot;$&quot;#,##0;\-&quot;$&quot;#,##0"/>
    <numFmt numFmtId="185" formatCode="0000000"/>
    <numFmt numFmtId="186" formatCode="#,##0.000_);[Red]\(#,##0.000\)"/>
    <numFmt numFmtId="187" formatCode="0.0000%"/>
    <numFmt numFmtId="188" formatCode="_(&quot;$&quot;* #,##0.0000_);_(&quot;$&quot;* \(#,##0.0000\);_(&quot;$&quot;* &quot;-&quot;????_);_(@_)"/>
    <numFmt numFmtId="189" formatCode="_(&quot;$&quot;* #,##0.000_);_(&quot;$&quot;* \(#,##0.000\);_(&quot;$&quot;* &quot;-&quot;??_);_(@_)"/>
    <numFmt numFmtId="190" formatCode="\$###,##0.0000"/>
    <numFmt numFmtId="191" formatCode="0.0000"/>
    <numFmt numFmtId="192" formatCode="[$-409]mmm\-yy;@"/>
  </numFmts>
  <fonts count="1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color indexed="24"/>
      <name val="Arial"/>
      <family val="2"/>
    </font>
    <font>
      <b/>
      <i/>
      <sz val="16"/>
      <name val="Helv"/>
    </font>
    <font>
      <sz val="8"/>
      <name val="Helv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indexed="8"/>
      <name val="MS Sans Serif"/>
      <family val="2"/>
    </font>
    <font>
      <sz val="11"/>
      <name val="univers (E1)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Geneva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i/>
      <sz val="12"/>
      <color indexed="12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i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00000A"/>
      <name val="Calibri"/>
      <family val="2"/>
      <scheme val="minor"/>
    </font>
    <font>
      <b/>
      <i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u/>
      <sz val="8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u/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</borders>
  <cellStyleXfs count="1356">
    <xf numFmtId="0" fontId="0" fillId="0" borderId="0"/>
    <xf numFmtId="0" fontId="10" fillId="0" borderId="0"/>
    <xf numFmtId="172" fontId="10" fillId="0" borderId="0">
      <alignment horizontal="left" wrapText="1"/>
    </xf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3" fontId="1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0" fontId="31" fillId="0" borderId="0"/>
    <xf numFmtId="0" fontId="31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31" fillId="0" borderId="0"/>
    <xf numFmtId="0" fontId="31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0" fontId="31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0" fillId="0" borderId="0"/>
    <xf numFmtId="0" fontId="10" fillId="0" borderId="0"/>
    <xf numFmtId="0" fontId="31" fillId="0" borderId="0"/>
    <xf numFmtId="0" fontId="31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3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31" fillId="0" borderId="0"/>
    <xf numFmtId="0" fontId="31" fillId="0" borderId="0"/>
    <xf numFmtId="174" fontId="1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31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181" fontId="32" fillId="0" borderId="0" applyFill="0" applyBorder="0" applyAlignment="0"/>
    <xf numFmtId="41" fontId="10" fillId="21" borderId="0"/>
    <xf numFmtId="0" fontId="19" fillId="20" borderId="1" applyNumberFormat="0" applyAlignment="0" applyProtection="0"/>
    <xf numFmtId="0" fontId="20" fillId="22" borderId="2" applyNumberFormat="0" applyAlignment="0" applyProtection="0"/>
    <xf numFmtId="0" fontId="20" fillId="22" borderId="2" applyNumberFormat="0" applyAlignment="0" applyProtection="0"/>
    <xf numFmtId="41" fontId="10" fillId="23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34" fillId="0" borderId="0"/>
    <xf numFmtId="0" fontId="34" fillId="0" borderId="0"/>
    <xf numFmtId="0" fontId="35" fillId="0" borderId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82" fontId="37" fillId="0" borderId="0">
      <protection locked="0"/>
    </xf>
    <xf numFmtId="0" fontId="35" fillId="0" borderId="0"/>
    <xf numFmtId="0" fontId="38" fillId="0" borderId="0" applyNumberFormat="0" applyAlignment="0">
      <alignment horizontal="left"/>
    </xf>
    <xf numFmtId="0" fontId="39" fillId="0" borderId="0" applyNumberFormat="0" applyAlignment="0"/>
    <xf numFmtId="0" fontId="34" fillId="0" borderId="0"/>
    <xf numFmtId="0" fontId="35" fillId="0" borderId="0"/>
    <xf numFmtId="0" fontId="34" fillId="0" borderId="0"/>
    <xf numFmtId="0" fontId="35" fillId="0" borderId="0"/>
    <xf numFmtId="44" fontId="1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4" fontId="1" fillId="0" borderId="0"/>
    <xf numFmtId="174" fontId="10" fillId="0" borderId="0"/>
    <xf numFmtId="183" fontId="10" fillId="0" borderId="0" applyFont="0" applyFill="0" applyBorder="0" applyAlignment="0" applyProtection="0">
      <alignment horizontal="left" wrapText="1"/>
    </xf>
    <xf numFmtId="183" fontId="10" fillId="0" borderId="0" applyFon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34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2" fillId="23" borderId="0" applyNumberFormat="0" applyBorder="0" applyAlignment="0" applyProtection="0"/>
    <xf numFmtId="38" fontId="2" fillId="23" borderId="0" applyNumberFormat="0" applyBorder="0" applyAlignment="0" applyProtection="0"/>
    <xf numFmtId="38" fontId="2" fillId="23" borderId="0" applyNumberFormat="0" applyBorder="0" applyAlignment="0" applyProtection="0"/>
    <xf numFmtId="38" fontId="2" fillId="23" borderId="0" applyNumberFormat="0" applyBorder="0" applyAlignment="0" applyProtection="0"/>
    <xf numFmtId="38" fontId="2" fillId="23" borderId="0" applyNumberFormat="0" applyBorder="0" applyAlignment="0" applyProtection="0"/>
    <xf numFmtId="0" fontId="40" fillId="0" borderId="3" applyNumberFormat="0" applyAlignment="0" applyProtection="0">
      <alignment horizontal="left"/>
    </xf>
    <xf numFmtId="0" fontId="40" fillId="0" borderId="3" applyNumberFormat="0" applyAlignment="0" applyProtection="0">
      <alignment horizontal="left"/>
    </xf>
    <xf numFmtId="0" fontId="40" fillId="0" borderId="4">
      <alignment horizontal="left"/>
    </xf>
    <xf numFmtId="0" fontId="40" fillId="0" borderId="4">
      <alignment horizontal="left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8" fontId="5" fillId="0" borderId="0"/>
    <xf numFmtId="4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10" fontId="2" fillId="21" borderId="8" applyNumberFormat="0" applyBorder="0" applyAlignment="0" applyProtection="0"/>
    <xf numFmtId="10" fontId="2" fillId="21" borderId="8" applyNumberFormat="0" applyBorder="0" applyAlignment="0" applyProtection="0"/>
    <xf numFmtId="10" fontId="2" fillId="21" borderId="8" applyNumberFormat="0" applyBorder="0" applyAlignment="0" applyProtection="0"/>
    <xf numFmtId="10" fontId="2" fillId="21" borderId="8" applyNumberFormat="0" applyBorder="0" applyAlignment="0" applyProtection="0"/>
    <xf numFmtId="10" fontId="2" fillId="21" borderId="8" applyNumberFormat="0" applyBorder="0" applyAlignment="0" applyProtection="0"/>
    <xf numFmtId="0" fontId="24" fillId="7" borderId="1" applyNumberFormat="0" applyAlignment="0" applyProtection="0"/>
    <xf numFmtId="0" fontId="24" fillId="7" borderId="1" applyNumberFormat="0" applyAlignment="0" applyProtection="0"/>
    <xf numFmtId="41" fontId="43" fillId="24" borderId="9">
      <alignment horizontal="left"/>
      <protection locked="0"/>
    </xf>
    <xf numFmtId="10" fontId="43" fillId="24" borderId="9">
      <alignment horizontal="right"/>
      <protection locked="0"/>
    </xf>
    <xf numFmtId="41" fontId="43" fillId="24" borderId="9">
      <alignment horizontal="left"/>
      <protection locked="0"/>
    </xf>
    <xf numFmtId="0" fontId="2" fillId="23" borderId="0"/>
    <xf numFmtId="0" fontId="2" fillId="23" borderId="0"/>
    <xf numFmtId="3" fontId="44" fillId="0" borderId="0" applyFill="0" applyBorder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44" fontId="9" fillId="0" borderId="11" applyNumberFormat="0" applyFont="0" applyAlignment="0">
      <alignment horizontal="center"/>
    </xf>
    <xf numFmtId="44" fontId="6" fillId="0" borderId="11" applyNumberFormat="0" applyFont="0" applyAlignment="0">
      <alignment horizontal="center"/>
    </xf>
    <xf numFmtId="44" fontId="6" fillId="0" borderId="11" applyNumberFormat="0" applyFont="0" applyAlignment="0">
      <alignment horizontal="center"/>
    </xf>
    <xf numFmtId="44" fontId="6" fillId="0" borderId="11" applyNumberFormat="0" applyFont="0" applyAlignment="0">
      <alignment horizontal="center"/>
    </xf>
    <xf numFmtId="44" fontId="6" fillId="0" borderId="11" applyNumberFormat="0" applyFont="0" applyAlignment="0">
      <alignment horizontal="center"/>
    </xf>
    <xf numFmtId="44" fontId="9" fillId="0" borderId="12" applyNumberFormat="0" applyFont="0" applyAlignment="0">
      <alignment horizontal="center"/>
    </xf>
    <xf numFmtId="44" fontId="6" fillId="0" borderId="12" applyNumberFormat="0" applyFont="0" applyAlignment="0">
      <alignment horizontal="center"/>
    </xf>
    <xf numFmtId="44" fontId="6" fillId="0" borderId="12" applyNumberFormat="0" applyFont="0" applyAlignment="0">
      <alignment horizontal="center"/>
    </xf>
    <xf numFmtId="44" fontId="6" fillId="0" borderId="12" applyNumberFormat="0" applyFont="0" applyAlignment="0">
      <alignment horizontal="center"/>
    </xf>
    <xf numFmtId="44" fontId="6" fillId="0" borderId="12" applyNumberFormat="0" applyFont="0" applyAlignment="0">
      <alignment horizontal="center"/>
    </xf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37" fontId="45" fillId="0" borderId="0"/>
    <xf numFmtId="176" fontId="13" fillId="0" borderId="0"/>
    <xf numFmtId="184" fontId="10" fillId="0" borderId="0"/>
    <xf numFmtId="184" fontId="10" fillId="0" borderId="0"/>
    <xf numFmtId="184" fontId="10" fillId="0" borderId="0"/>
    <xf numFmtId="0" fontId="10" fillId="0" borderId="0"/>
    <xf numFmtId="185" fontId="46" fillId="0" borderId="0"/>
    <xf numFmtId="172" fontId="10" fillId="0" borderId="0">
      <alignment horizontal="left" wrapText="1"/>
    </xf>
    <xf numFmtId="172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/>
    <xf numFmtId="37" fontId="10" fillId="0" borderId="0" applyFill="0" applyBorder="0" applyAlignment="0" applyProtection="0"/>
    <xf numFmtId="0" fontId="10" fillId="0" borderId="0">
      <alignment horizontal="left" wrapText="1"/>
    </xf>
    <xf numFmtId="0" fontId="10" fillId="0" borderId="0"/>
    <xf numFmtId="184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184" fontId="14" fillId="0" borderId="0">
      <alignment horizontal="left" wrapText="1"/>
    </xf>
    <xf numFmtId="0" fontId="10" fillId="0" borderId="0"/>
    <xf numFmtId="186" fontId="10" fillId="0" borderId="0">
      <alignment horizontal="left" wrapText="1"/>
    </xf>
    <xf numFmtId="0" fontId="16" fillId="0" borderId="0"/>
    <xf numFmtId="0" fontId="16" fillId="0" borderId="0"/>
    <xf numFmtId="0" fontId="10" fillId="0" borderId="0"/>
    <xf numFmtId="0" fontId="16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187" fontId="10" fillId="0" borderId="0">
      <alignment horizontal="left" wrapText="1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0" fillId="0" borderId="0"/>
    <xf numFmtId="0" fontId="10" fillId="0" borderId="0"/>
    <xf numFmtId="0" fontId="10" fillId="0" borderId="0"/>
    <xf numFmtId="169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16" fillId="26" borderId="13" applyNumberFormat="0" applyFont="0" applyAlignment="0" applyProtection="0"/>
    <xf numFmtId="0" fontId="27" fillId="20" borderId="14" applyNumberFormat="0" applyAlignment="0" applyProtection="0"/>
    <xf numFmtId="0" fontId="27" fillId="20" borderId="14" applyNumberFormat="0" applyAlignment="0" applyProtection="0"/>
    <xf numFmtId="0" fontId="34" fillId="0" borderId="0"/>
    <xf numFmtId="0" fontId="34" fillId="0" borderId="0"/>
    <xf numFmtId="0" fontId="35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27" borderId="9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48" fillId="0" borderId="15">
      <alignment horizontal="center"/>
    </xf>
    <xf numFmtId="3" fontId="47" fillId="0" borderId="0" applyFont="0" applyFill="0" applyBorder="0" applyAlignment="0" applyProtection="0"/>
    <xf numFmtId="0" fontId="47" fillId="28" borderId="0" applyNumberFormat="0" applyFont="0" applyBorder="0" applyAlignment="0" applyProtection="0"/>
    <xf numFmtId="0" fontId="35" fillId="0" borderId="0"/>
    <xf numFmtId="3" fontId="49" fillId="0" borderId="0" applyFill="0" applyBorder="0" applyAlignment="0" applyProtection="0"/>
    <xf numFmtId="0" fontId="50" fillId="0" borderId="0"/>
    <xf numFmtId="3" fontId="49" fillId="0" borderId="0" applyFill="0" applyBorder="0" applyAlignment="0" applyProtection="0"/>
    <xf numFmtId="42" fontId="10" fillId="21" borderId="0"/>
    <xf numFmtId="42" fontId="10" fillId="21" borderId="16">
      <alignment vertical="center"/>
    </xf>
    <xf numFmtId="0" fontId="6" fillId="21" borderId="17" applyNumberFormat="0">
      <alignment horizontal="center" vertical="center" wrapText="1"/>
    </xf>
    <xf numFmtId="10" fontId="10" fillId="21" borderId="0"/>
    <xf numFmtId="10" fontId="10" fillId="21" borderId="0"/>
    <xf numFmtId="188" fontId="10" fillId="21" borderId="0"/>
    <xf numFmtId="188" fontId="10" fillId="21" borderId="0"/>
    <xf numFmtId="42" fontId="10" fillId="21" borderId="0"/>
    <xf numFmtId="168" fontId="5" fillId="0" borderId="0" applyBorder="0" applyAlignment="0"/>
    <xf numFmtId="42" fontId="10" fillId="21" borderId="18">
      <alignment horizontal="left"/>
    </xf>
    <xf numFmtId="188" fontId="11" fillId="21" borderId="18">
      <alignment horizontal="left"/>
    </xf>
    <xf numFmtId="168" fontId="5" fillId="0" borderId="0" applyBorder="0" applyAlignment="0"/>
    <xf numFmtId="14" fontId="14" fillId="0" borderId="0" applyNumberFormat="0" applyFill="0" applyBorder="0" applyAlignment="0" applyProtection="0">
      <alignment horizontal="left"/>
    </xf>
    <xf numFmtId="164" fontId="10" fillId="0" borderId="0" applyFont="0" applyFill="0" applyAlignment="0">
      <alignment horizontal="right"/>
    </xf>
    <xf numFmtId="164" fontId="10" fillId="0" borderId="0" applyFont="0" applyFill="0" applyAlignment="0">
      <alignment horizontal="right"/>
    </xf>
    <xf numFmtId="4" fontId="30" fillId="29" borderId="14" applyNumberFormat="0" applyProtection="0">
      <alignment horizontal="right" vertical="center"/>
    </xf>
    <xf numFmtId="4" fontId="30" fillId="29" borderId="14" applyNumberFormat="0" applyProtection="0">
      <alignment horizontal="right" vertical="center"/>
    </xf>
    <xf numFmtId="39" fontId="1" fillId="30" borderId="0"/>
    <xf numFmtId="39" fontId="10" fillId="30" borderId="0"/>
    <xf numFmtId="38" fontId="2" fillId="0" borderId="19"/>
    <xf numFmtId="38" fontId="2" fillId="0" borderId="19"/>
    <xf numFmtId="38" fontId="2" fillId="0" borderId="19"/>
    <xf numFmtId="38" fontId="2" fillId="0" borderId="19"/>
    <xf numFmtId="38" fontId="2" fillId="0" borderId="19"/>
    <xf numFmtId="38" fontId="5" fillId="0" borderId="18"/>
    <xf numFmtId="39" fontId="14" fillId="31" borderId="0"/>
    <xf numFmtId="172" fontId="1" fillId="0" borderId="0">
      <alignment horizontal="left" wrapText="1"/>
    </xf>
    <xf numFmtId="172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89" fontId="10" fillId="0" borderId="0">
      <alignment horizontal="left" wrapText="1"/>
    </xf>
    <xf numFmtId="174" fontId="10" fillId="0" borderId="0">
      <alignment horizontal="left" wrapText="1"/>
    </xf>
    <xf numFmtId="0" fontId="10" fillId="0" borderId="0">
      <alignment horizontal="left" wrapText="1"/>
    </xf>
    <xf numFmtId="0" fontId="30" fillId="0" borderId="0" applyNumberFormat="0" applyBorder="0" applyAlignment="0"/>
    <xf numFmtId="0" fontId="30" fillId="0" borderId="0" applyNumberFormat="0" applyBorder="0" applyAlignment="0"/>
    <xf numFmtId="0" fontId="51" fillId="0" borderId="0" applyNumberFormat="0" applyBorder="0" applyAlignment="0"/>
    <xf numFmtId="0" fontId="51" fillId="0" borderId="0" applyNumberFormat="0" applyBorder="0" applyAlignment="0"/>
    <xf numFmtId="0" fontId="52" fillId="0" borderId="0" applyNumberFormat="0" applyBorder="0" applyAlignment="0"/>
    <xf numFmtId="0" fontId="52" fillId="0" borderId="0" applyNumberFormat="0" applyBorder="0" applyAlignment="0"/>
    <xf numFmtId="40" fontId="53" fillId="0" borderId="0" applyBorder="0">
      <alignment horizontal="right"/>
    </xf>
    <xf numFmtId="41" fontId="8" fillId="21" borderId="0">
      <alignment horizontal="left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54" fillId="21" borderId="0">
      <alignment horizontal="left" vertical="center"/>
    </xf>
    <xf numFmtId="0" fontId="6" fillId="21" borderId="0">
      <alignment horizontal="left" wrapText="1"/>
    </xf>
    <xf numFmtId="0" fontId="55" fillId="0" borderId="0">
      <alignment horizontal="left" vertical="center"/>
    </xf>
    <xf numFmtId="0" fontId="12" fillId="0" borderId="20" applyNumberFormat="0" applyFont="0" applyFill="0" applyAlignment="0" applyProtection="0"/>
    <xf numFmtId="0" fontId="12" fillId="0" borderId="20" applyNumberFormat="0" applyFont="0" applyFill="0" applyAlignment="0" applyProtection="0"/>
    <xf numFmtId="0" fontId="56" fillId="0" borderId="21" applyNumberFormat="0" applyFill="0" applyAlignment="0" applyProtection="0"/>
    <xf numFmtId="0" fontId="35" fillId="0" borderId="22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</cellStyleXfs>
  <cellXfs count="301">
    <xf numFmtId="0" fontId="0" fillId="0" borderId="0" xfId="0"/>
    <xf numFmtId="0" fontId="63" fillId="0" borderId="0" xfId="0" applyFont="1" applyFill="1" applyBorder="1"/>
    <xf numFmtId="41" fontId="63" fillId="0" borderId="0" xfId="0" applyNumberFormat="1" applyFont="1" applyFill="1" applyBorder="1"/>
    <xf numFmtId="41" fontId="64" fillId="0" borderId="0" xfId="0" applyNumberFormat="1" applyFont="1" applyFill="1" applyBorder="1"/>
    <xf numFmtId="0" fontId="64" fillId="0" borderId="0" xfId="0" applyFont="1" applyFill="1" applyBorder="1"/>
    <xf numFmtId="0" fontId="65" fillId="0" borderId="0" xfId="0" applyFont="1" applyFill="1" applyBorder="1"/>
    <xf numFmtId="0" fontId="63" fillId="0" borderId="0" xfId="0" applyFont="1" applyFill="1" applyBorder="1" applyAlignment="1">
      <alignment horizontal="left" indent="2"/>
    </xf>
    <xf numFmtId="0" fontId="63" fillId="0" borderId="0" xfId="0" applyFont="1" applyFill="1" applyBorder="1" applyAlignment="1">
      <alignment horizontal="left" indent="3"/>
    </xf>
    <xf numFmtId="0" fontId="64" fillId="0" borderId="0" xfId="0" applyFont="1" applyFill="1" applyBorder="1" applyAlignment="1">
      <alignment horizontal="left" indent="3"/>
    </xf>
    <xf numFmtId="0" fontId="66" fillId="0" borderId="0" xfId="0" applyFont="1" applyFill="1" applyBorder="1"/>
    <xf numFmtId="0" fontId="67" fillId="0" borderId="0" xfId="0" applyFont="1" applyFill="1" applyBorder="1" applyAlignment="1">
      <alignment horizontal="left" indent="2"/>
    </xf>
    <xf numFmtId="41" fontId="67" fillId="0" borderId="0" xfId="0" applyNumberFormat="1" applyFont="1" applyFill="1" applyBorder="1"/>
    <xf numFmtId="0" fontId="67" fillId="0" borderId="0" xfId="0" applyFont="1" applyFill="1" applyBorder="1"/>
    <xf numFmtId="0" fontId="64" fillId="0" borderId="0" xfId="0" applyFont="1" applyFill="1" applyBorder="1" applyAlignment="1">
      <alignment horizontal="left" indent="2"/>
    </xf>
    <xf numFmtId="0" fontId="68" fillId="0" borderId="0" xfId="0" applyNumberFormat="1" applyFont="1" applyAlignment="1"/>
    <xf numFmtId="0" fontId="69" fillId="0" borderId="0" xfId="0" applyFont="1" applyFill="1" applyBorder="1" applyAlignment="1">
      <alignment horizontal="center"/>
    </xf>
    <xf numFmtId="0" fontId="68" fillId="0" borderId="0" xfId="0" applyFont="1" applyFill="1" applyBorder="1" applyAlignment="1">
      <alignment horizontal="right"/>
    </xf>
    <xf numFmtId="41" fontId="69" fillId="0" borderId="0" xfId="0" applyNumberFormat="1" applyFont="1" applyFill="1" applyBorder="1"/>
    <xf numFmtId="0" fontId="69" fillId="0" borderId="0" xfId="0" applyFont="1" applyFill="1" applyBorder="1"/>
    <xf numFmtId="0" fontId="69" fillId="0" borderId="0" xfId="0" applyFont="1" applyFill="1" applyBorder="1" applyAlignment="1">
      <alignment horizontal="right"/>
    </xf>
    <xf numFmtId="0" fontId="70" fillId="0" borderId="0" xfId="0" applyFont="1" applyFill="1" applyBorder="1" applyAlignment="1">
      <alignment horizontal="right"/>
    </xf>
    <xf numFmtId="0" fontId="69" fillId="0" borderId="0" xfId="0" applyFont="1" applyFill="1" applyBorder="1" applyAlignment="1">
      <alignment horizontal="right" indent="2"/>
    </xf>
    <xf numFmtId="0" fontId="70" fillId="0" borderId="0" xfId="0" applyFont="1" applyFill="1" applyBorder="1"/>
    <xf numFmtId="41" fontId="68" fillId="0" borderId="0" xfId="0" applyNumberFormat="1" applyFont="1" applyFill="1" applyBorder="1"/>
    <xf numFmtId="0" fontId="68" fillId="0" borderId="0" xfId="0" applyFont="1" applyFill="1" applyBorder="1"/>
    <xf numFmtId="0" fontId="71" fillId="0" borderId="0" xfId="0" applyFont="1" applyFill="1" applyBorder="1"/>
    <xf numFmtId="10" fontId="69" fillId="0" borderId="0" xfId="1279" applyNumberFormat="1" applyFont="1" applyFill="1" applyBorder="1"/>
    <xf numFmtId="10" fontId="68" fillId="0" borderId="0" xfId="1279" applyNumberFormat="1" applyFont="1" applyFill="1" applyBorder="1"/>
    <xf numFmtId="0" fontId="69" fillId="0" borderId="0" xfId="0" applyFont="1" applyFill="1" applyBorder="1" applyAlignment="1">
      <alignment horizontal="right" indent="1"/>
    </xf>
    <xf numFmtId="171" fontId="69" fillId="0" borderId="0" xfId="0" applyNumberFormat="1" applyFont="1" applyFill="1" applyBorder="1" applyAlignment="1">
      <alignment horizontal="center"/>
    </xf>
    <xf numFmtId="5" fontId="69" fillId="0" borderId="0" xfId="0" applyNumberFormat="1" applyFont="1" applyFill="1" applyBorder="1"/>
    <xf numFmtId="5" fontId="70" fillId="0" borderId="0" xfId="0" applyNumberFormat="1" applyFont="1" applyFill="1" applyBorder="1"/>
    <xf numFmtId="5" fontId="68" fillId="0" borderId="0" xfId="0" applyNumberFormat="1" applyFont="1" applyFill="1" applyBorder="1"/>
    <xf numFmtId="0" fontId="69" fillId="0" borderId="0" xfId="0" applyFont="1" applyFill="1" applyBorder="1" applyAlignment="1">
      <alignment horizontal="left" indent="1"/>
    </xf>
    <xf numFmtId="0" fontId="68" fillId="0" borderId="0" xfId="0" applyFont="1" applyFill="1" applyBorder="1" applyAlignment="1">
      <alignment horizontal="left" indent="1"/>
    </xf>
    <xf numFmtId="41" fontId="69" fillId="0" borderId="0" xfId="0" applyNumberFormat="1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Continuous"/>
    </xf>
    <xf numFmtId="167" fontId="69" fillId="0" borderId="0" xfId="0" applyNumberFormat="1" applyFont="1" applyFill="1" applyBorder="1" applyAlignment="1">
      <alignment horizontal="right"/>
    </xf>
    <xf numFmtId="0" fontId="70" fillId="0" borderId="0" xfId="0" applyFont="1" applyFill="1" applyBorder="1" applyAlignment="1">
      <alignment horizontal="right" indent="1"/>
    </xf>
    <xf numFmtId="10" fontId="69" fillId="0" borderId="0" xfId="1279" applyNumberFormat="1" applyFont="1" applyFill="1" applyBorder="1" applyAlignment="1">
      <alignment horizontal="center"/>
    </xf>
    <xf numFmtId="0" fontId="72" fillId="0" borderId="0" xfId="0" applyFont="1" applyFill="1" applyBorder="1" applyAlignment="1">
      <alignment horizontal="left"/>
    </xf>
    <xf numFmtId="0" fontId="73" fillId="0" borderId="0" xfId="0" applyFont="1" applyFill="1" applyBorder="1" applyAlignment="1">
      <alignment horizontal="right"/>
    </xf>
    <xf numFmtId="41" fontId="73" fillId="0" borderId="0" xfId="0" applyNumberFormat="1" applyFont="1" applyFill="1" applyBorder="1"/>
    <xf numFmtId="0" fontId="74" fillId="0" borderId="0" xfId="0" applyFont="1" applyFill="1" applyBorder="1"/>
    <xf numFmtId="0" fontId="73" fillId="0" borderId="0" xfId="0" applyFont="1" applyFill="1" applyBorder="1"/>
    <xf numFmtId="0" fontId="69" fillId="0" borderId="0" xfId="0" applyFont="1" applyFill="1" applyBorder="1" applyAlignment="1">
      <alignment horizontal="left"/>
    </xf>
    <xf numFmtId="5" fontId="73" fillId="0" borderId="0" xfId="0" applyNumberFormat="1" applyFont="1" applyFill="1" applyBorder="1"/>
    <xf numFmtId="10" fontId="69" fillId="0" borderId="0" xfId="1279" applyNumberFormat="1" applyFont="1" applyFill="1" applyBorder="1" applyAlignment="1">
      <alignment horizontal="right"/>
    </xf>
    <xf numFmtId="0" fontId="75" fillId="0" borderId="0" xfId="0" applyFont="1" applyFill="1" applyBorder="1"/>
    <xf numFmtId="3" fontId="69" fillId="0" borderId="0" xfId="0" applyNumberFormat="1" applyFont="1" applyFill="1" applyBorder="1"/>
    <xf numFmtId="0" fontId="76" fillId="0" borderId="0" xfId="0" applyFont="1" applyFill="1" applyBorder="1" applyAlignment="1">
      <alignment vertical="center"/>
    </xf>
    <xf numFmtId="0" fontId="77" fillId="0" borderId="0" xfId="0" applyFont="1" applyFill="1" applyBorder="1" applyAlignment="1">
      <alignment horizontal="right" vertical="center"/>
    </xf>
    <xf numFmtId="41" fontId="77" fillId="0" borderId="0" xfId="0" applyNumberFormat="1" applyFont="1" applyFill="1" applyBorder="1" applyAlignment="1">
      <alignment vertical="center"/>
    </xf>
    <xf numFmtId="0" fontId="78" fillId="0" borderId="0" xfId="0" applyFont="1" applyFill="1" applyBorder="1" applyAlignment="1">
      <alignment vertical="center"/>
    </xf>
    <xf numFmtId="5" fontId="73" fillId="0" borderId="0" xfId="0" applyNumberFormat="1" applyFont="1" applyFill="1" applyBorder="1" applyAlignment="1">
      <alignment vertical="center"/>
    </xf>
    <xf numFmtId="5" fontId="77" fillId="0" borderId="0" xfId="0" applyNumberFormat="1" applyFont="1" applyFill="1" applyBorder="1" applyAlignment="1">
      <alignment vertical="center"/>
    </xf>
    <xf numFmtId="5" fontId="76" fillId="0" borderId="0" xfId="0" applyNumberFormat="1" applyFont="1" applyFill="1" applyBorder="1" applyAlignment="1">
      <alignment vertical="center"/>
    </xf>
    <xf numFmtId="41" fontId="69" fillId="0" borderId="0" xfId="0" applyNumberFormat="1" applyFont="1" applyFill="1" applyBorder="1" applyAlignment="1">
      <alignment horizontal="center" wrapText="1"/>
    </xf>
    <xf numFmtId="0" fontId="76" fillId="0" borderId="0" xfId="0" applyFont="1" applyFill="1" applyBorder="1" applyAlignment="1">
      <alignment horizontal="right" vertical="center"/>
    </xf>
    <xf numFmtId="169" fontId="68" fillId="0" borderId="0" xfId="1134" applyNumberFormat="1" applyFont="1" applyFill="1" applyBorder="1"/>
    <xf numFmtId="7" fontId="69" fillId="0" borderId="0" xfId="1134" applyNumberFormat="1" applyFont="1" applyFill="1" applyBorder="1"/>
    <xf numFmtId="0" fontId="66" fillId="0" borderId="0" xfId="0" applyFont="1" applyFill="1"/>
    <xf numFmtId="0" fontId="79" fillId="0" borderId="0" xfId="0" applyFont="1" applyFill="1"/>
    <xf numFmtId="0" fontId="80" fillId="0" borderId="0" xfId="0" applyFont="1" applyFill="1"/>
    <xf numFmtId="177" fontId="81" fillId="0" borderId="0" xfId="0" applyNumberFormat="1" applyFont="1" applyFill="1" applyBorder="1" applyAlignment="1"/>
    <xf numFmtId="190" fontId="82" fillId="0" borderId="0" xfId="0" applyNumberFormat="1" applyFont="1" applyFill="1" applyBorder="1"/>
    <xf numFmtId="0" fontId="66" fillId="0" borderId="0" xfId="0" applyFont="1" applyFill="1" applyAlignment="1">
      <alignment horizontal="right"/>
    </xf>
    <xf numFmtId="3" fontId="69" fillId="0" borderId="17" xfId="0" applyNumberFormat="1" applyFont="1" applyFill="1" applyBorder="1"/>
    <xf numFmtId="0" fontId="66" fillId="0" borderId="23" xfId="0" applyFont="1" applyFill="1" applyBorder="1"/>
    <xf numFmtId="0" fontId="66" fillId="0" borderId="0" xfId="0" applyFont="1" applyFill="1" applyBorder="1" applyAlignment="1">
      <alignment horizontal="center" wrapText="1"/>
    </xf>
    <xf numFmtId="0" fontId="66" fillId="0" borderId="24" xfId="0" applyFont="1" applyFill="1" applyBorder="1" applyAlignment="1">
      <alignment horizontal="center" wrapText="1"/>
    </xf>
    <xf numFmtId="0" fontId="66" fillId="0" borderId="23" xfId="0" applyFont="1" applyFill="1" applyBorder="1" applyAlignment="1">
      <alignment horizontal="right"/>
    </xf>
    <xf numFmtId="3" fontId="69" fillId="0" borderId="24" xfId="0" applyNumberFormat="1" applyFont="1" applyFill="1" applyBorder="1"/>
    <xf numFmtId="0" fontId="66" fillId="0" borderId="25" xfId="0" applyFont="1" applyFill="1" applyBorder="1" applyAlignment="1">
      <alignment horizontal="right"/>
    </xf>
    <xf numFmtId="3" fontId="69" fillId="0" borderId="26" xfId="0" applyNumberFormat="1" applyFont="1" applyFill="1" applyBorder="1"/>
    <xf numFmtId="0" fontId="69" fillId="0" borderId="0" xfId="0" applyFont="1" applyFill="1" applyAlignment="1">
      <alignment horizontal="right"/>
    </xf>
    <xf numFmtId="0" fontId="66" fillId="0" borderId="23" xfId="0" applyFont="1" applyFill="1" applyBorder="1" applyAlignment="1">
      <alignment horizontal="right" vertical="center"/>
    </xf>
    <xf numFmtId="14" fontId="69" fillId="0" borderId="24" xfId="0" applyNumberFormat="1" applyFont="1" applyFill="1" applyBorder="1" applyAlignment="1">
      <alignment horizontal="center" vertical="center"/>
    </xf>
    <xf numFmtId="0" fontId="69" fillId="0" borderId="0" xfId="0" applyFont="1" applyFill="1" applyAlignment="1">
      <alignment horizontal="center"/>
    </xf>
    <xf numFmtId="177" fontId="69" fillId="0" borderId="17" xfId="0" applyNumberFormat="1" applyFont="1" applyFill="1" applyBorder="1" applyAlignment="1">
      <alignment horizontal="center"/>
    </xf>
    <xf numFmtId="177" fontId="69" fillId="0" borderId="26" xfId="0" applyNumberFormat="1" applyFont="1" applyFill="1" applyBorder="1" applyAlignment="1">
      <alignment horizontal="center"/>
    </xf>
    <xf numFmtId="0" fontId="72" fillId="0" borderId="0" xfId="0" applyFont="1"/>
    <xf numFmtId="0" fontId="69" fillId="0" borderId="0" xfId="0" applyFont="1" applyBorder="1"/>
    <xf numFmtId="0" fontId="83" fillId="0" borderId="0" xfId="0" applyFont="1"/>
    <xf numFmtId="10" fontId="83" fillId="0" borderId="0" xfId="0" applyNumberFormat="1" applyFont="1"/>
    <xf numFmtId="0" fontId="68" fillId="0" borderId="0" xfId="0" applyFont="1"/>
    <xf numFmtId="0" fontId="69" fillId="0" borderId="0" xfId="0" applyFont="1"/>
    <xf numFmtId="0" fontId="83" fillId="0" borderId="23" xfId="0" applyFont="1" applyBorder="1" applyAlignment="1">
      <alignment horizontal="center"/>
    </xf>
    <xf numFmtId="0" fontId="83" fillId="0" borderId="24" xfId="0" applyFont="1" applyBorder="1" applyAlignment="1">
      <alignment horizontal="center"/>
    </xf>
    <xf numFmtId="0" fontId="84" fillId="0" borderId="0" xfId="0" applyFont="1" applyBorder="1"/>
    <xf numFmtId="0" fontId="69" fillId="0" borderId="23" xfId="0" applyFont="1" applyBorder="1"/>
    <xf numFmtId="0" fontId="69" fillId="0" borderId="24" xfId="0" applyFont="1" applyBorder="1"/>
    <xf numFmtId="10" fontId="68" fillId="0" borderId="23" xfId="1279" applyNumberFormat="1" applyFont="1" applyBorder="1" applyAlignment="1">
      <alignment horizontal="center"/>
    </xf>
    <xf numFmtId="10" fontId="68" fillId="0" borderId="24" xfId="1279" applyNumberFormat="1" applyFont="1" applyBorder="1" applyAlignment="1">
      <alignment horizontal="center"/>
    </xf>
    <xf numFmtId="10" fontId="85" fillId="0" borderId="23" xfId="1279" applyNumberFormat="1" applyFont="1" applyBorder="1" applyAlignment="1">
      <alignment horizontal="center"/>
    </xf>
    <xf numFmtId="10" fontId="85" fillId="0" borderId="24" xfId="1279" applyNumberFormat="1" applyFont="1" applyBorder="1" applyAlignment="1">
      <alignment horizontal="center"/>
    </xf>
    <xf numFmtId="10" fontId="68" fillId="0" borderId="23" xfId="0" applyNumberFormat="1" applyFont="1" applyBorder="1" applyAlignment="1">
      <alignment horizontal="center"/>
    </xf>
    <xf numFmtId="10" fontId="68" fillId="0" borderId="24" xfId="0" applyNumberFormat="1" applyFont="1" applyBorder="1" applyAlignment="1">
      <alignment horizontal="center"/>
    </xf>
    <xf numFmtId="10" fontId="68" fillId="0" borderId="25" xfId="1279" applyNumberFormat="1" applyFont="1" applyBorder="1" applyAlignment="1">
      <alignment horizontal="center"/>
    </xf>
    <xf numFmtId="10" fontId="68" fillId="0" borderId="26" xfId="1279" applyNumberFormat="1" applyFont="1" applyBorder="1" applyAlignment="1">
      <alignment horizontal="center"/>
    </xf>
    <xf numFmtId="0" fontId="70" fillId="0" borderId="0" xfId="0" applyFont="1"/>
    <xf numFmtId="0" fontId="69" fillId="0" borderId="0" xfId="0" applyFont="1" applyAlignment="1">
      <alignment horizontal="center"/>
    </xf>
    <xf numFmtId="10" fontId="69" fillId="0" borderId="0" xfId="0" applyNumberFormat="1" applyFont="1"/>
    <xf numFmtId="0" fontId="69" fillId="0" borderId="0" xfId="0" applyFont="1" applyAlignment="1">
      <alignment horizontal="right"/>
    </xf>
    <xf numFmtId="0" fontId="68" fillId="0" borderId="18" xfId="0" applyFont="1" applyBorder="1" applyAlignment="1"/>
    <xf numFmtId="0" fontId="68" fillId="0" borderId="0" xfId="0" applyFont="1" applyBorder="1" applyAlignment="1"/>
    <xf numFmtId="0" fontId="69" fillId="0" borderId="0" xfId="0" applyFont="1" applyBorder="1" applyAlignment="1">
      <alignment horizontal="center" wrapText="1"/>
    </xf>
    <xf numFmtId="0" fontId="69" fillId="0" borderId="0" xfId="0" applyFont="1" applyBorder="1" applyAlignment="1">
      <alignment horizontal="center"/>
    </xf>
    <xf numFmtId="10" fontId="69" fillId="0" borderId="0" xfId="0" applyNumberFormat="1" applyFont="1" applyBorder="1" applyAlignment="1"/>
    <xf numFmtId="10" fontId="69" fillId="0" borderId="0" xfId="1279" applyNumberFormat="1" applyFont="1" applyBorder="1" applyAlignment="1">
      <alignment horizontal="center"/>
    </xf>
    <xf numFmtId="10" fontId="69" fillId="0" borderId="0" xfId="0" applyNumberFormat="1" applyFont="1" applyFill="1" applyBorder="1" applyAlignment="1">
      <alignment horizontal="center"/>
    </xf>
    <xf numFmtId="10" fontId="69" fillId="0" borderId="17" xfId="1279" applyNumberFormat="1" applyFont="1" applyBorder="1" applyAlignment="1">
      <alignment horizontal="right"/>
    </xf>
    <xf numFmtId="10" fontId="69" fillId="0" borderId="17" xfId="0" applyNumberFormat="1" applyFont="1" applyBorder="1" applyAlignment="1"/>
    <xf numFmtId="10" fontId="69" fillId="0" borderId="17" xfId="1279" applyNumberFormat="1" applyFont="1" applyBorder="1" applyAlignment="1">
      <alignment horizontal="center"/>
    </xf>
    <xf numFmtId="0" fontId="68" fillId="0" borderId="27" xfId="0" applyFont="1" applyBorder="1" applyAlignment="1"/>
    <xf numFmtId="0" fontId="69" fillId="0" borderId="24" xfId="0" applyFont="1" applyBorder="1" applyAlignment="1">
      <alignment horizontal="center"/>
    </xf>
    <xf numFmtId="10" fontId="69" fillId="0" borderId="24" xfId="0" applyNumberFormat="1" applyFont="1" applyFill="1" applyBorder="1" applyAlignment="1">
      <alignment horizontal="center"/>
    </xf>
    <xf numFmtId="10" fontId="69" fillId="0" borderId="24" xfId="1279" applyNumberFormat="1" applyFont="1" applyBorder="1" applyAlignment="1">
      <alignment horizontal="center"/>
    </xf>
    <xf numFmtId="10" fontId="69" fillId="0" borderId="26" xfId="1279" applyNumberFormat="1" applyFont="1" applyBorder="1" applyAlignment="1">
      <alignment horizontal="center"/>
    </xf>
    <xf numFmtId="0" fontId="69" fillId="0" borderId="18" xfId="0" applyFont="1" applyBorder="1"/>
    <xf numFmtId="0" fontId="69" fillId="0" borderId="27" xfId="0" applyFont="1" applyBorder="1"/>
    <xf numFmtId="5" fontId="69" fillId="0" borderId="0" xfId="0" applyNumberFormat="1" applyFont="1" applyBorder="1"/>
    <xf numFmtId="5" fontId="69" fillId="0" borderId="24" xfId="0" applyNumberFormat="1" applyFont="1" applyBorder="1"/>
    <xf numFmtId="5" fontId="69" fillId="0" borderId="4" xfId="0" applyNumberFormat="1" applyFont="1" applyBorder="1"/>
    <xf numFmtId="5" fontId="69" fillId="0" borderId="28" xfId="0" applyNumberFormat="1" applyFont="1" applyBorder="1"/>
    <xf numFmtId="0" fontId="73" fillId="0" borderId="29" xfId="0" applyFont="1" applyBorder="1" applyAlignment="1"/>
    <xf numFmtId="170" fontId="69" fillId="0" borderId="0" xfId="0" applyNumberFormat="1" applyFont="1"/>
    <xf numFmtId="179" fontId="69" fillId="0" borderId="0" xfId="0" applyNumberFormat="1" applyFont="1"/>
    <xf numFmtId="0" fontId="86" fillId="0" borderId="0" xfId="0" applyFont="1" applyFill="1" applyBorder="1"/>
    <xf numFmtId="0" fontId="62" fillId="0" borderId="0" xfId="0" applyFont="1" applyFill="1" applyBorder="1"/>
    <xf numFmtId="0" fontId="87" fillId="0" borderId="0" xfId="0" applyFont="1" applyFill="1" applyBorder="1" applyAlignment="1">
      <alignment horizontal="right"/>
    </xf>
    <xf numFmtId="177" fontId="87" fillId="0" borderId="0" xfId="0" applyNumberFormat="1" applyFont="1" applyFill="1" applyBorder="1"/>
    <xf numFmtId="0" fontId="69" fillId="0" borderId="30" xfId="0" applyFont="1" applyFill="1" applyBorder="1"/>
    <xf numFmtId="10" fontId="69" fillId="0" borderId="30" xfId="0" applyNumberFormat="1" applyFont="1" applyFill="1" applyBorder="1"/>
    <xf numFmtId="165" fontId="62" fillId="0" borderId="0" xfId="1279" applyNumberFormat="1" applyFont="1" applyFill="1" applyBorder="1"/>
    <xf numFmtId="0" fontId="62" fillId="0" borderId="0" xfId="0" quotePrefix="1" applyFont="1" applyFill="1" applyBorder="1" applyAlignment="1">
      <alignment horizontal="right"/>
    </xf>
    <xf numFmtId="177" fontId="62" fillId="0" borderId="0" xfId="0" applyNumberFormat="1" applyFont="1" applyFill="1" applyBorder="1" applyAlignment="1"/>
    <xf numFmtId="16" fontId="62" fillId="0" borderId="0" xfId="0" quotePrefix="1" applyNumberFormat="1" applyFont="1" applyFill="1" applyBorder="1" applyAlignment="1">
      <alignment horizontal="right"/>
    </xf>
    <xf numFmtId="180" fontId="89" fillId="0" borderId="0" xfId="0" applyNumberFormat="1" applyFont="1" applyFill="1" applyAlignment="1">
      <alignment horizontal="center"/>
    </xf>
    <xf numFmtId="168" fontId="69" fillId="0" borderId="0" xfId="1099" applyNumberFormat="1" applyFont="1" applyFill="1" applyBorder="1"/>
    <xf numFmtId="0" fontId="69" fillId="0" borderId="18" xfId="0" applyFont="1" applyFill="1" applyBorder="1" applyAlignment="1">
      <alignment horizontal="center"/>
    </xf>
    <xf numFmtId="0" fontId="90" fillId="0" borderId="0" xfId="0" applyFont="1" applyAlignment="1">
      <alignment horizontal="right"/>
    </xf>
    <xf numFmtId="5" fontId="69" fillId="0" borderId="0" xfId="0" applyNumberFormat="1" applyFont="1"/>
    <xf numFmtId="0" fontId="66" fillId="0" borderId="31" xfId="0" applyFont="1" applyFill="1" applyBorder="1" applyAlignment="1">
      <alignment horizontal="left"/>
    </xf>
    <xf numFmtId="0" fontId="66" fillId="0" borderId="4" xfId="0" applyFont="1" applyFill="1" applyBorder="1" applyAlignment="1">
      <alignment horizontal="left"/>
    </xf>
    <xf numFmtId="191" fontId="62" fillId="0" borderId="0" xfId="1251" applyNumberFormat="1" applyFont="1"/>
    <xf numFmtId="192" fontId="91" fillId="0" borderId="0" xfId="0" applyNumberFormat="1" applyFont="1" applyAlignment="1">
      <alignment horizontal="center"/>
    </xf>
    <xf numFmtId="0" fontId="92" fillId="0" borderId="0" xfId="0" applyNumberFormat="1" applyFont="1" applyAlignment="1"/>
    <xf numFmtId="5" fontId="93" fillId="0" borderId="0" xfId="0" applyNumberFormat="1" applyFont="1" applyFill="1" applyBorder="1"/>
    <xf numFmtId="10" fontId="70" fillId="0" borderId="0" xfId="1282" applyNumberFormat="1" applyFont="1" applyFill="1" applyBorder="1"/>
    <xf numFmtId="10" fontId="68" fillId="0" borderId="0" xfId="1279" applyNumberFormat="1" applyFont="1" applyFill="1" applyBorder="1" applyAlignment="1">
      <alignment horizontal="right"/>
    </xf>
    <xf numFmtId="0" fontId="94" fillId="0" borderId="0" xfId="0" applyFont="1" applyFill="1" applyBorder="1"/>
    <xf numFmtId="0" fontId="95" fillId="0" borderId="0" xfId="0" applyFont="1" applyFill="1" applyBorder="1"/>
    <xf numFmtId="7" fontId="87" fillId="0" borderId="0" xfId="0" applyNumberFormat="1" applyFont="1" applyFill="1" applyBorder="1"/>
    <xf numFmtId="7" fontId="87" fillId="0" borderId="0" xfId="0" applyNumberFormat="1" applyFont="1" applyFill="1" applyBorder="1" applyAlignment="1">
      <alignment horizontal="center"/>
    </xf>
    <xf numFmtId="0" fontId="87" fillId="0" borderId="0" xfId="0" applyFont="1" applyFill="1" applyBorder="1"/>
    <xf numFmtId="0" fontId="89" fillId="0" borderId="0" xfId="0" applyFont="1" applyFill="1" applyBorder="1" applyAlignment="1">
      <alignment horizontal="right"/>
    </xf>
    <xf numFmtId="0" fontId="89" fillId="0" borderId="0" xfId="0" applyFont="1" applyFill="1" applyBorder="1" applyAlignment="1">
      <alignment horizontal="center"/>
    </xf>
    <xf numFmtId="191" fontId="62" fillId="0" borderId="0" xfId="1251" applyNumberFormat="1" applyFont="1" applyFill="1" applyBorder="1"/>
    <xf numFmtId="180" fontId="89" fillId="0" borderId="0" xfId="0" applyNumberFormat="1" applyFont="1" applyFill="1" applyBorder="1" applyAlignment="1">
      <alignment horizontal="center"/>
    </xf>
    <xf numFmtId="5" fontId="69" fillId="32" borderId="32" xfId="0" applyNumberFormat="1" applyFont="1" applyFill="1" applyBorder="1"/>
    <xf numFmtId="5" fontId="69" fillId="32" borderId="33" xfId="0" applyNumberFormat="1" applyFont="1" applyFill="1" applyBorder="1"/>
    <xf numFmtId="5" fontId="69" fillId="32" borderId="0" xfId="0" applyNumberFormat="1" applyFont="1" applyFill="1" applyBorder="1"/>
    <xf numFmtId="5" fontId="69" fillId="32" borderId="34" xfId="0" applyNumberFormat="1" applyFont="1" applyFill="1" applyBorder="1"/>
    <xf numFmtId="5" fontId="70" fillId="32" borderId="0" xfId="0" applyNumberFormat="1" applyFont="1" applyFill="1" applyBorder="1"/>
    <xf numFmtId="5" fontId="70" fillId="32" borderId="34" xfId="0" applyNumberFormat="1" applyFont="1" applyFill="1" applyBorder="1"/>
    <xf numFmtId="0" fontId="69" fillId="0" borderId="0" xfId="0" applyFont="1" applyAlignment="1">
      <alignment horizontal="right" wrapText="1"/>
    </xf>
    <xf numFmtId="0" fontId="70" fillId="0" borderId="0" xfId="0" applyFont="1" applyFill="1" applyAlignment="1">
      <alignment horizontal="right"/>
    </xf>
    <xf numFmtId="5" fontId="68" fillId="32" borderId="35" xfId="0" applyNumberFormat="1" applyFont="1" applyFill="1" applyBorder="1"/>
    <xf numFmtId="5" fontId="68" fillId="32" borderId="36" xfId="0" applyNumberFormat="1" applyFont="1" applyFill="1" applyBorder="1"/>
    <xf numFmtId="177" fontId="69" fillId="32" borderId="37" xfId="0" applyNumberFormat="1" applyFont="1" applyFill="1" applyBorder="1" applyAlignment="1">
      <alignment horizontal="center"/>
    </xf>
    <xf numFmtId="177" fontId="69" fillId="32" borderId="38" xfId="0" applyNumberFormat="1" applyFont="1" applyFill="1" applyBorder="1" applyAlignment="1">
      <alignment horizontal="center"/>
    </xf>
    <xf numFmtId="177" fontId="69" fillId="32" borderId="39" xfId="0" applyNumberFormat="1" applyFont="1" applyFill="1" applyBorder="1" applyAlignment="1"/>
    <xf numFmtId="177" fontId="69" fillId="32" borderId="40" xfId="0" applyNumberFormat="1" applyFont="1" applyFill="1" applyBorder="1" applyAlignment="1"/>
    <xf numFmtId="177" fontId="69" fillId="32" borderId="41" xfId="0" applyNumberFormat="1" applyFont="1" applyFill="1" applyBorder="1" applyAlignment="1"/>
    <xf numFmtId="0" fontId="96" fillId="0" borderId="0" xfId="0" applyFont="1" applyFill="1" applyBorder="1" applyAlignment="1">
      <alignment horizontal="center"/>
    </xf>
    <xf numFmtId="171" fontId="97" fillId="0" borderId="0" xfId="0" applyNumberFormat="1" applyFont="1" applyFill="1" applyBorder="1" applyAlignment="1">
      <alignment horizontal="center"/>
    </xf>
    <xf numFmtId="5" fontId="97" fillId="0" borderId="0" xfId="0" applyNumberFormat="1" applyFont="1" applyFill="1" applyBorder="1" applyAlignment="1">
      <alignment horizontal="center"/>
    </xf>
    <xf numFmtId="5" fontId="98" fillId="0" borderId="0" xfId="0" applyNumberFormat="1" applyFont="1" applyFill="1" applyBorder="1" applyAlignment="1">
      <alignment horizontal="center"/>
    </xf>
    <xf numFmtId="5" fontId="99" fillId="0" borderId="0" xfId="0" applyNumberFormat="1" applyFont="1" applyFill="1" applyBorder="1" applyAlignment="1">
      <alignment horizontal="center"/>
    </xf>
    <xf numFmtId="5" fontId="99" fillId="0" borderId="0" xfId="0" applyNumberFormat="1" applyFont="1" applyFill="1" applyBorder="1"/>
    <xf numFmtId="0" fontId="97" fillId="0" borderId="0" xfId="0" applyFont="1" applyFill="1" applyBorder="1" applyAlignment="1">
      <alignment horizontal="center"/>
    </xf>
    <xf numFmtId="10" fontId="97" fillId="0" borderId="0" xfId="1279" applyNumberFormat="1" applyFont="1" applyFill="1" applyBorder="1"/>
    <xf numFmtId="10" fontId="98" fillId="0" borderId="0" xfId="1282" applyNumberFormat="1" applyFont="1" applyFill="1" applyBorder="1"/>
    <xf numFmtId="10" fontId="99" fillId="0" borderId="0" xfId="1279" applyNumberFormat="1" applyFont="1" applyFill="1" applyBorder="1" applyAlignment="1">
      <alignment horizontal="right"/>
    </xf>
    <xf numFmtId="41" fontId="96" fillId="0" borderId="0" xfId="0" applyNumberFormat="1" applyFont="1" applyFill="1" applyBorder="1" applyAlignment="1">
      <alignment horizontal="center"/>
    </xf>
    <xf numFmtId="0" fontId="100" fillId="0" borderId="0" xfId="0" applyFont="1" applyFill="1" applyBorder="1" applyAlignment="1">
      <alignment horizontal="center"/>
    </xf>
    <xf numFmtId="41" fontId="101" fillId="0" borderId="0" xfId="0" applyNumberFormat="1" applyFont="1" applyFill="1" applyBorder="1" applyAlignment="1">
      <alignment horizontal="center"/>
    </xf>
    <xf numFmtId="41" fontId="102" fillId="0" borderId="0" xfId="0" applyNumberFormat="1" applyFont="1" applyFill="1" applyBorder="1" applyAlignment="1">
      <alignment horizontal="center"/>
    </xf>
    <xf numFmtId="5" fontId="96" fillId="0" borderId="0" xfId="0" applyNumberFormat="1" applyFont="1" applyFill="1" applyBorder="1" applyAlignment="1">
      <alignment horizontal="center"/>
    </xf>
    <xf numFmtId="0" fontId="97" fillId="0" borderId="0" xfId="0" applyFont="1" applyFill="1" applyBorder="1"/>
    <xf numFmtId="3" fontId="97" fillId="0" borderId="0" xfId="0" applyNumberFormat="1" applyFont="1" applyFill="1" applyBorder="1"/>
    <xf numFmtId="41" fontId="97" fillId="0" borderId="0" xfId="0" applyNumberFormat="1" applyFont="1" applyFill="1" applyBorder="1" applyAlignment="1">
      <alignment horizontal="center" wrapText="1"/>
    </xf>
    <xf numFmtId="5" fontId="97" fillId="0" borderId="0" xfId="0" applyNumberFormat="1" applyFont="1" applyFill="1" applyBorder="1"/>
    <xf numFmtId="5" fontId="104" fillId="0" borderId="0" xfId="0" applyNumberFormat="1" applyFont="1" applyFill="1" applyBorder="1" applyAlignment="1">
      <alignment vertical="center"/>
    </xf>
    <xf numFmtId="5" fontId="105" fillId="0" borderId="0" xfId="0" applyNumberFormat="1" applyFont="1" applyFill="1" applyBorder="1" applyAlignment="1">
      <alignment vertical="center"/>
    </xf>
    <xf numFmtId="5" fontId="106" fillId="0" borderId="0" xfId="0" applyNumberFormat="1" applyFont="1" applyFill="1" applyBorder="1" applyAlignment="1">
      <alignment vertical="center"/>
    </xf>
    <xf numFmtId="5" fontId="107" fillId="0" borderId="0" xfId="0" applyNumberFormat="1" applyFont="1" applyFill="1" applyBorder="1" applyAlignment="1">
      <alignment vertical="center"/>
    </xf>
    <xf numFmtId="0" fontId="99" fillId="0" borderId="0" xfId="0" applyFont="1" applyFill="1" applyBorder="1"/>
    <xf numFmtId="165" fontId="97" fillId="0" borderId="0" xfId="1279" applyNumberFormat="1" applyFont="1" applyFill="1" applyBorder="1"/>
    <xf numFmtId="10" fontId="103" fillId="0" borderId="0" xfId="1279" applyNumberFormat="1" applyFont="1" applyFill="1" applyBorder="1"/>
    <xf numFmtId="10" fontId="103" fillId="0" borderId="0" xfId="1279" applyNumberFormat="1" applyFont="1" applyFill="1" applyBorder="1" applyAlignment="1">
      <alignment horizontal="right"/>
    </xf>
    <xf numFmtId="10" fontId="109" fillId="0" borderId="0" xfId="1279" applyNumberFormat="1" applyFont="1" applyFill="1" applyBorder="1"/>
    <xf numFmtId="7" fontId="103" fillId="0" borderId="0" xfId="1134" applyNumberFormat="1" applyFont="1" applyFill="1" applyBorder="1"/>
    <xf numFmtId="169" fontId="109" fillId="0" borderId="0" xfId="1134" applyNumberFormat="1" applyFont="1" applyFill="1" applyBorder="1"/>
    <xf numFmtId="165" fontId="103" fillId="0" borderId="0" xfId="1279" applyNumberFormat="1" applyFont="1" applyFill="1" applyBorder="1"/>
    <xf numFmtId="0" fontId="103" fillId="0" borderId="23" xfId="0" applyFont="1" applyBorder="1" applyAlignment="1">
      <alignment horizontal="center"/>
    </xf>
    <xf numFmtId="0" fontId="103" fillId="0" borderId="0" xfId="0" applyFont="1" applyBorder="1" applyAlignment="1">
      <alignment horizontal="center"/>
    </xf>
    <xf numFmtId="10" fontId="103" fillId="0" borderId="23" xfId="0" applyNumberFormat="1" applyFont="1" applyFill="1" applyBorder="1" applyAlignment="1">
      <alignment horizontal="center"/>
    </xf>
    <xf numFmtId="10" fontId="103" fillId="0" borderId="0" xfId="0" applyNumberFormat="1" applyFont="1" applyFill="1" applyBorder="1" applyAlignment="1">
      <alignment horizontal="center"/>
    </xf>
    <xf numFmtId="10" fontId="103" fillId="0" borderId="23" xfId="1279" applyNumberFormat="1" applyFont="1" applyBorder="1" applyAlignment="1">
      <alignment horizontal="center"/>
    </xf>
    <xf numFmtId="10" fontId="103" fillId="0" borderId="0" xfId="1279" applyNumberFormat="1" applyFont="1" applyBorder="1" applyAlignment="1">
      <alignment horizontal="center"/>
    </xf>
    <xf numFmtId="10" fontId="103" fillId="0" borderId="25" xfId="1279" applyNumberFormat="1" applyFont="1" applyBorder="1" applyAlignment="1">
      <alignment horizontal="center"/>
    </xf>
    <xf numFmtId="10" fontId="103" fillId="0" borderId="17" xfId="1279" applyNumberFormat="1" applyFont="1" applyBorder="1" applyAlignment="1">
      <alignment horizontal="center"/>
    </xf>
    <xf numFmtId="0" fontId="103" fillId="0" borderId="23" xfId="0" applyFont="1" applyBorder="1"/>
    <xf numFmtId="0" fontId="103" fillId="0" borderId="0" xfId="0" applyFont="1"/>
    <xf numFmtId="43" fontId="103" fillId="0" borderId="29" xfId="0" applyNumberFormat="1" applyFont="1" applyBorder="1"/>
    <xf numFmtId="0" fontId="103" fillId="0" borderId="18" xfId="0" applyFont="1" applyBorder="1"/>
    <xf numFmtId="5" fontId="103" fillId="0" borderId="23" xfId="0" applyNumberFormat="1" applyFont="1" applyBorder="1"/>
    <xf numFmtId="5" fontId="103" fillId="0" borderId="0" xfId="0" applyNumberFormat="1" applyFont="1" applyBorder="1"/>
    <xf numFmtId="5" fontId="103" fillId="0" borderId="31" xfId="0" applyNumberFormat="1" applyFont="1" applyBorder="1"/>
    <xf numFmtId="5" fontId="103" fillId="0" borderId="4" xfId="0" applyNumberFormat="1" applyFont="1" applyBorder="1"/>
    <xf numFmtId="5" fontId="63" fillId="0" borderId="0" xfId="0" applyNumberFormat="1" applyFont="1" applyFill="1" applyBorder="1"/>
    <xf numFmtId="0" fontId="0" fillId="0" borderId="4" xfId="0" applyBorder="1" applyAlignment="1"/>
    <xf numFmtId="0" fontId="0" fillId="0" borderId="28" xfId="0" applyBorder="1" applyAlignment="1"/>
    <xf numFmtId="192" fontId="99" fillId="0" borderId="0" xfId="0" applyNumberFormat="1" applyFont="1" applyAlignment="1">
      <alignment horizontal="center"/>
    </xf>
    <xf numFmtId="5" fontId="97" fillId="32" borderId="42" xfId="0" applyNumberFormat="1" applyFont="1" applyFill="1" applyBorder="1"/>
    <xf numFmtId="5" fontId="97" fillId="32" borderId="32" xfId="0" applyNumberFormat="1" applyFont="1" applyFill="1" applyBorder="1"/>
    <xf numFmtId="5" fontId="97" fillId="32" borderId="43" xfId="0" applyNumberFormat="1" applyFont="1" applyFill="1" applyBorder="1"/>
    <xf numFmtId="5" fontId="97" fillId="32" borderId="0" xfId="0" applyNumberFormat="1" applyFont="1" applyFill="1" applyBorder="1"/>
    <xf numFmtId="5" fontId="98" fillId="32" borderId="43" xfId="0" applyNumberFormat="1" applyFont="1" applyFill="1" applyBorder="1"/>
    <xf numFmtId="5" fontId="98" fillId="32" borderId="0" xfId="0" applyNumberFormat="1" applyFont="1" applyFill="1" applyBorder="1"/>
    <xf numFmtId="5" fontId="99" fillId="32" borderId="44" xfId="0" applyNumberFormat="1" applyFont="1" applyFill="1" applyBorder="1"/>
    <xf numFmtId="5" fontId="99" fillId="32" borderId="35" xfId="0" applyNumberFormat="1" applyFont="1" applyFill="1" applyBorder="1"/>
    <xf numFmtId="5" fontId="98" fillId="0" borderId="0" xfId="0" applyNumberFormat="1" applyFont="1" applyFill="1" applyBorder="1"/>
    <xf numFmtId="7" fontId="68" fillId="0" borderId="0" xfId="1134" applyNumberFormat="1" applyFont="1" applyFill="1" applyBorder="1"/>
    <xf numFmtId="44" fontId="63" fillId="0" borderId="0" xfId="1134" applyFont="1" applyFill="1" applyBorder="1"/>
    <xf numFmtId="177" fontId="97" fillId="32" borderId="45" xfId="0" applyNumberFormat="1" applyFont="1" applyFill="1" applyBorder="1" applyAlignment="1">
      <alignment horizontal="center"/>
    </xf>
    <xf numFmtId="17" fontId="69" fillId="0" borderId="23" xfId="0" quotePrefix="1" applyNumberFormat="1" applyFont="1" applyFill="1" applyBorder="1" applyAlignment="1">
      <alignment horizontal="center"/>
    </xf>
    <xf numFmtId="0" fontId="66" fillId="0" borderId="31" xfId="0" applyFont="1" applyFill="1" applyBorder="1" applyAlignment="1"/>
    <xf numFmtId="0" fontId="97" fillId="0" borderId="23" xfId="0" applyFont="1" applyFill="1" applyBorder="1" applyAlignment="1">
      <alignment horizontal="center"/>
    </xf>
    <xf numFmtId="0" fontId="66" fillId="0" borderId="28" xfId="0" applyFont="1" applyFill="1" applyBorder="1" applyAlignment="1">
      <alignment horizontal="left"/>
    </xf>
    <xf numFmtId="0" fontId="72" fillId="0" borderId="0" xfId="0" applyFont="1" applyAlignment="1">
      <alignment horizontal="left"/>
    </xf>
    <xf numFmtId="0" fontId="111" fillId="0" borderId="0" xfId="0" applyFont="1" applyAlignment="1"/>
    <xf numFmtId="0" fontId="69" fillId="0" borderId="24" xfId="0" applyFont="1" applyFill="1" applyBorder="1" applyAlignment="1">
      <alignment horizontal="center"/>
    </xf>
    <xf numFmtId="0" fontId="69" fillId="0" borderId="29" xfId="0" applyFont="1" applyFill="1" applyBorder="1" applyAlignment="1">
      <alignment horizontal="center"/>
    </xf>
    <xf numFmtId="17" fontId="69" fillId="0" borderId="46" xfId="0" quotePrefix="1" applyNumberFormat="1" applyFont="1" applyFill="1" applyBorder="1" applyAlignment="1">
      <alignment horizontal="center"/>
    </xf>
    <xf numFmtId="0" fontId="97" fillId="0" borderId="0" xfId="0" applyFont="1" applyFill="1" applyBorder="1" applyAlignment="1">
      <alignment horizontal="centerContinuous"/>
    </xf>
    <xf numFmtId="10" fontId="97" fillId="0" borderId="0" xfId="1279" applyNumberFormat="1" applyFont="1" applyFill="1" applyBorder="1" applyAlignment="1">
      <alignment horizontal="center"/>
    </xf>
    <xf numFmtId="5" fontId="105" fillId="0" borderId="0" xfId="0" applyNumberFormat="1" applyFont="1" applyFill="1" applyBorder="1"/>
    <xf numFmtId="41" fontId="105" fillId="0" borderId="0" xfId="0" applyNumberFormat="1" applyFont="1" applyFill="1" applyBorder="1"/>
    <xf numFmtId="41" fontId="97" fillId="0" borderId="0" xfId="0" applyNumberFormat="1" applyFont="1" applyFill="1" applyBorder="1"/>
    <xf numFmtId="41" fontId="97" fillId="0" borderId="0" xfId="0" applyNumberFormat="1" applyFont="1" applyFill="1" applyBorder="1" applyAlignment="1">
      <alignment horizontal="center"/>
    </xf>
    <xf numFmtId="0" fontId="69" fillId="0" borderId="0" xfId="0" applyNumberFormat="1" applyFont="1" applyAlignment="1"/>
    <xf numFmtId="0" fontId="40" fillId="32" borderId="0" xfId="1354" applyFont="1" applyFill="1"/>
    <xf numFmtId="0" fontId="1" fillId="32" borderId="0" xfId="1355" applyFill="1"/>
    <xf numFmtId="0" fontId="111" fillId="0" borderId="0" xfId="0" applyFont="1"/>
    <xf numFmtId="0" fontId="103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164" fontId="103" fillId="0" borderId="0" xfId="0" applyNumberFormat="1" applyFont="1"/>
    <xf numFmtId="164" fontId="68" fillId="0" borderId="0" xfId="0" applyNumberFormat="1" applyFont="1"/>
    <xf numFmtId="164" fontId="69" fillId="0" borderId="0" xfId="0" applyNumberFormat="1" applyFont="1"/>
    <xf numFmtId="164" fontId="71" fillId="0" borderId="0" xfId="0" applyNumberFormat="1" applyFont="1"/>
    <xf numFmtId="0" fontId="103" fillId="0" borderId="0" xfId="0" applyFont="1" applyAlignment="1">
      <alignment horizontal="left" indent="1"/>
    </xf>
    <xf numFmtId="0" fontId="68" fillId="0" borderId="0" xfId="0" applyFont="1" applyAlignment="1">
      <alignment horizontal="left" indent="1"/>
    </xf>
    <xf numFmtId="0" fontId="69" fillId="0" borderId="0" xfId="0" applyFont="1" applyAlignment="1">
      <alignment horizontal="left" indent="1"/>
    </xf>
    <xf numFmtId="164" fontId="108" fillId="0" borderId="0" xfId="0" applyNumberFormat="1" applyFont="1"/>
    <xf numFmtId="164" fontId="110" fillId="0" borderId="0" xfId="0" applyNumberFormat="1" applyFont="1"/>
    <xf numFmtId="164" fontId="70" fillId="0" borderId="0" xfId="0" applyNumberFormat="1" applyFont="1"/>
    <xf numFmtId="166" fontId="103" fillId="0" borderId="0" xfId="0" applyNumberFormat="1" applyFont="1"/>
    <xf numFmtId="166" fontId="109" fillId="0" borderId="0" xfId="0" applyNumberFormat="1" applyFont="1"/>
    <xf numFmtId="166" fontId="68" fillId="0" borderId="0" xfId="0" applyNumberFormat="1" applyFont="1"/>
    <xf numFmtId="166" fontId="69" fillId="0" borderId="0" xfId="0" applyNumberFormat="1" applyFont="1"/>
    <xf numFmtId="41" fontId="103" fillId="0" borderId="0" xfId="0" applyNumberFormat="1" applyFont="1"/>
    <xf numFmtId="41" fontId="68" fillId="0" borderId="0" xfId="0" applyNumberFormat="1" applyFont="1"/>
    <xf numFmtId="41" fontId="69" fillId="0" borderId="0" xfId="0" applyNumberFormat="1" applyFont="1"/>
    <xf numFmtId="7" fontId="69" fillId="0" borderId="0" xfId="0" applyNumberFormat="1" applyFont="1" applyAlignment="1">
      <alignment horizontal="right"/>
    </xf>
    <xf numFmtId="7" fontId="69" fillId="0" borderId="0" xfId="0" applyNumberFormat="1" applyFont="1"/>
    <xf numFmtId="5" fontId="69" fillId="0" borderId="0" xfId="0" applyNumberFormat="1" applyFont="1" applyAlignment="1">
      <alignment horizontal="right"/>
    </xf>
    <xf numFmtId="5" fontId="103" fillId="0" borderId="0" xfId="0" applyNumberFormat="1" applyFont="1"/>
    <xf numFmtId="5" fontId="68" fillId="0" borderId="0" xfId="0" applyNumberFormat="1" applyFont="1"/>
    <xf numFmtId="0" fontId="69" fillId="0" borderId="30" xfId="0" applyFont="1" applyBorder="1"/>
    <xf numFmtId="0" fontId="103" fillId="0" borderId="30" xfId="0" applyFont="1" applyBorder="1"/>
    <xf numFmtId="10" fontId="88" fillId="0" borderId="0" xfId="0" applyNumberFormat="1" applyFont="1"/>
    <xf numFmtId="0" fontId="88" fillId="0" borderId="0" xfId="0" applyFont="1"/>
    <xf numFmtId="0" fontId="62" fillId="0" borderId="0" xfId="0" applyFont="1"/>
    <xf numFmtId="178" fontId="103" fillId="0" borderId="0" xfId="0" applyNumberFormat="1" applyFont="1"/>
    <xf numFmtId="178" fontId="69" fillId="0" borderId="0" xfId="0" applyNumberFormat="1" applyFont="1"/>
    <xf numFmtId="5" fontId="62" fillId="0" borderId="0" xfId="0" applyNumberFormat="1" applyFont="1" applyAlignment="1">
      <alignment horizontal="right"/>
    </xf>
    <xf numFmtId="5" fontId="62" fillId="0" borderId="0" xfId="0" applyNumberFormat="1" applyFont="1"/>
    <xf numFmtId="172" fontId="103" fillId="0" borderId="0" xfId="0" applyNumberFormat="1" applyFont="1"/>
    <xf numFmtId="0" fontId="66" fillId="0" borderId="31" xfId="0" applyFont="1" applyFill="1" applyBorder="1" applyAlignment="1">
      <alignment horizontal="center"/>
    </xf>
    <xf numFmtId="0" fontId="66" fillId="0" borderId="4" xfId="0" applyFont="1" applyFill="1" applyBorder="1" applyAlignment="1">
      <alignment horizontal="center"/>
    </xf>
    <xf numFmtId="0" fontId="66" fillId="0" borderId="28" xfId="0" applyFont="1" applyFill="1" applyBorder="1" applyAlignment="1">
      <alignment horizontal="center"/>
    </xf>
    <xf numFmtId="0" fontId="69" fillId="0" borderId="31" xfId="0" applyFont="1" applyFill="1" applyBorder="1" applyAlignment="1">
      <alignment horizontal="center" wrapText="1"/>
    </xf>
    <xf numFmtId="0" fontId="69" fillId="0" borderId="28" xfId="0" applyFont="1" applyFill="1" applyBorder="1" applyAlignment="1">
      <alignment horizontal="center" wrapText="1"/>
    </xf>
    <xf numFmtId="0" fontId="66" fillId="0" borderId="31" xfId="0" applyFont="1" applyFill="1" applyBorder="1" applyAlignment="1">
      <alignment horizontal="left"/>
    </xf>
    <xf numFmtId="0" fontId="66" fillId="0" borderId="4" xfId="0" applyFont="1" applyFill="1" applyBorder="1" applyAlignment="1">
      <alignment horizontal="left"/>
    </xf>
    <xf numFmtId="0" fontId="66" fillId="0" borderId="28" xfId="0" applyFont="1" applyFill="1" applyBorder="1" applyAlignment="1">
      <alignment horizontal="left"/>
    </xf>
    <xf numFmtId="0" fontId="70" fillId="0" borderId="29" xfId="0" applyFont="1" applyBorder="1" applyAlignment="1">
      <alignment horizontal="center" wrapText="1"/>
    </xf>
    <xf numFmtId="0" fontId="70" fillId="0" borderId="27" xfId="0" applyFont="1" applyBorder="1" applyAlignment="1">
      <alignment horizontal="center" wrapText="1"/>
    </xf>
  </cellXfs>
  <cellStyles count="1356">
    <cellStyle name="_x0013_" xfId="1"/>
    <cellStyle name=" 1" xfId="2"/>
    <cellStyle name="_x0013_ 2" xfId="3"/>
    <cellStyle name="_09GRC Gas Transport For Review" xfId="4"/>
    <cellStyle name="_09GRC Gas Transport For Review_Book4" xfId="5"/>
    <cellStyle name="_x0013__16.07E Wild Horse Wind Expansionwrkingfile" xfId="6"/>
    <cellStyle name="_x0013__16.07E Wild Horse Wind Expansionwrkingfile SF" xfId="7"/>
    <cellStyle name="_x0013__16.37E Wild Horse Expansion DeferralRevwrkingfile SF" xfId="8"/>
    <cellStyle name="_2008 Strat Plan Power Costs Forecast V2 (2009 Update)" xfId="9"/>
    <cellStyle name="_2008 Strat Plan Power Costs Forecast V2 (2009 Update)_NIM Summary" xfId="10"/>
    <cellStyle name="_4.06E Pass Throughs" xfId="11"/>
    <cellStyle name="_4.06E Pass Throughs 2" xfId="12"/>
    <cellStyle name="_4.06E Pass Throughs_04 07E Wild Horse Wind Expansion (C) (2)" xfId="13"/>
    <cellStyle name="_4.06E Pass Throughs_04 07E Wild Horse Wind Expansion (C) (2)_Adj Bench DR 3 for Initial Briefs (Electric)" xfId="14"/>
    <cellStyle name="_4.06E Pass Throughs_04 07E Wild Horse Wind Expansion (C) (2)_Electric Rev Req Model (2009 GRC) " xfId="15"/>
    <cellStyle name="_4.06E Pass Throughs_04 07E Wild Horse Wind Expansion (C) (2)_Electric Rev Req Model (2009 GRC) Rebuttal REmoval of New  WH Solar AdjustMI" xfId="16"/>
    <cellStyle name="_4.06E Pass Throughs_04 07E Wild Horse Wind Expansion (C) (2)_Electric Rev Req Model (2009 GRC) Revised 01-18-2010" xfId="17"/>
    <cellStyle name="_4.06E Pass Throughs_16.37E Wild Horse Expansion DeferralRevwrkingfile SF" xfId="18"/>
    <cellStyle name="_4.06E Pass Throughs_2009 GRC Compl Filing - Exhibit D" xfId="19"/>
    <cellStyle name="_4.06E Pass Throughs_4 31 Regulatory Assets and Liabilities  7 06- Exhibit D" xfId="20"/>
    <cellStyle name="_4.06E Pass Throughs_4 31 Regulatory Assets and Liabilities  7 06- Exhibit D_NIM Summary" xfId="21"/>
    <cellStyle name="_4.06E Pass Throughs_4 32 Regulatory Assets and Liabilities  7 06- Exhibit D" xfId="22"/>
    <cellStyle name="_4.06E Pass Throughs_4 32 Regulatory Assets and Liabilities  7 06- Exhibit D_NIM Summary" xfId="23"/>
    <cellStyle name="_4.06E Pass Throughs_Book2" xfId="24"/>
    <cellStyle name="_4.06E Pass Throughs_Book2_Adj Bench DR 3 for Initial Briefs (Electric)" xfId="25"/>
    <cellStyle name="_4.06E Pass Throughs_Book2_Electric Rev Req Model (2009 GRC) Rebuttal REmoval of New  WH Solar AdjustMI" xfId="26"/>
    <cellStyle name="_4.06E Pass Throughs_Book2_Electric Rev Req Model (2009 GRC) Revised 01-18-2010" xfId="27"/>
    <cellStyle name="_4.06E Pass Throughs_Book4" xfId="28"/>
    <cellStyle name="_4.06E Pass Throughs_Book9" xfId="29"/>
    <cellStyle name="_4.06E Pass Throughs_NIM Summary" xfId="30"/>
    <cellStyle name="_4.06E Pass Throughs_NIM Summary 09GRC" xfId="31"/>
    <cellStyle name="_4.06E Pass Throughs_PCA 9 -  Exhibit D April 2010 (3)" xfId="32"/>
    <cellStyle name="_4.06E Pass Throughs_Power Costs - Comparison bx Rbtl-Staff-Jt-PC" xfId="33"/>
    <cellStyle name="_4.06E Pass Throughs_Power Costs - Comparison bx Rbtl-Staff-Jt-PC_Adj Bench DR 3 for Initial Briefs (Electric)" xfId="34"/>
    <cellStyle name="_4.06E Pass Throughs_Power Costs - Comparison bx Rbtl-Staff-Jt-PC_Electric Rev Req Model (2009 GRC) Rebuttal REmoval of New  WH Solar AdjustMI" xfId="35"/>
    <cellStyle name="_4.06E Pass Throughs_Power Costs - Comparison bx Rbtl-Staff-Jt-PC_Electric Rev Req Model (2009 GRC) Revised 01-18-2010" xfId="36"/>
    <cellStyle name="_4.06E Pass Throughs_Rebuttal Power Costs" xfId="37"/>
    <cellStyle name="_4.06E Pass Throughs_Rebuttal Power Costs_Adj Bench DR 3 for Initial Briefs (Electric)" xfId="38"/>
    <cellStyle name="_4.06E Pass Throughs_Rebuttal Power Costs_Electric Rev Req Model (2009 GRC) Rebuttal REmoval of New  WH Solar AdjustMI" xfId="39"/>
    <cellStyle name="_4.06E Pass Throughs_Rebuttal Power Costs_Electric Rev Req Model (2009 GRC) Revised 01-18-2010" xfId="40"/>
    <cellStyle name="_4.06E Pass Throughs_Wind Integration 10GRC" xfId="41"/>
    <cellStyle name="_4.13E Montana Energy Tax" xfId="42"/>
    <cellStyle name="_4.13E Montana Energy Tax 2" xfId="43"/>
    <cellStyle name="_4.13E Montana Energy Tax_04 07E Wild Horse Wind Expansion (C) (2)" xfId="44"/>
    <cellStyle name="_4.13E Montana Energy Tax_04 07E Wild Horse Wind Expansion (C) (2)_Adj Bench DR 3 for Initial Briefs (Electric)" xfId="45"/>
    <cellStyle name="_4.13E Montana Energy Tax_04 07E Wild Horse Wind Expansion (C) (2)_Electric Rev Req Model (2009 GRC) " xfId="46"/>
    <cellStyle name="_4.13E Montana Energy Tax_04 07E Wild Horse Wind Expansion (C) (2)_Electric Rev Req Model (2009 GRC) Rebuttal REmoval of New  WH Solar AdjustMI" xfId="47"/>
    <cellStyle name="_4.13E Montana Energy Tax_04 07E Wild Horse Wind Expansion (C) (2)_Electric Rev Req Model (2009 GRC) Revised 01-18-2010" xfId="48"/>
    <cellStyle name="_4.13E Montana Energy Tax_16.37E Wild Horse Expansion DeferralRevwrkingfile SF" xfId="49"/>
    <cellStyle name="_4.13E Montana Energy Tax_2009 GRC Compl Filing - Exhibit D" xfId="50"/>
    <cellStyle name="_4.13E Montana Energy Tax_4 31 Regulatory Assets and Liabilities  7 06- Exhibit D" xfId="51"/>
    <cellStyle name="_4.13E Montana Energy Tax_4 31 Regulatory Assets and Liabilities  7 06- Exhibit D_NIM Summary" xfId="52"/>
    <cellStyle name="_4.13E Montana Energy Tax_4 32 Regulatory Assets and Liabilities  7 06- Exhibit D" xfId="53"/>
    <cellStyle name="_4.13E Montana Energy Tax_4 32 Regulatory Assets and Liabilities  7 06- Exhibit D_NIM Summary" xfId="54"/>
    <cellStyle name="_4.13E Montana Energy Tax_Book2" xfId="55"/>
    <cellStyle name="_4.13E Montana Energy Tax_Book2_Adj Bench DR 3 for Initial Briefs (Electric)" xfId="56"/>
    <cellStyle name="_4.13E Montana Energy Tax_Book2_Electric Rev Req Model (2009 GRC) Rebuttal REmoval of New  WH Solar AdjustMI" xfId="57"/>
    <cellStyle name="_4.13E Montana Energy Tax_Book2_Electric Rev Req Model (2009 GRC) Revised 01-18-2010" xfId="58"/>
    <cellStyle name="_4.13E Montana Energy Tax_Book4" xfId="59"/>
    <cellStyle name="_4.13E Montana Energy Tax_Book9" xfId="60"/>
    <cellStyle name="_4.13E Montana Energy Tax_NIM Summary" xfId="61"/>
    <cellStyle name="_4.13E Montana Energy Tax_NIM Summary 09GRC" xfId="62"/>
    <cellStyle name="_4.13E Montana Energy Tax_PCA 9 -  Exhibit D April 2010 (3)" xfId="63"/>
    <cellStyle name="_4.13E Montana Energy Tax_Power Costs - Comparison bx Rbtl-Staff-Jt-PC" xfId="64"/>
    <cellStyle name="_4.13E Montana Energy Tax_Power Costs - Comparison bx Rbtl-Staff-Jt-PC_Adj Bench DR 3 for Initial Briefs (Electric)" xfId="65"/>
    <cellStyle name="_4.13E Montana Energy Tax_Power Costs - Comparison bx Rbtl-Staff-Jt-PC_Electric Rev Req Model (2009 GRC) Rebuttal REmoval of New  WH Solar AdjustMI" xfId="66"/>
    <cellStyle name="_4.13E Montana Energy Tax_Power Costs - Comparison bx Rbtl-Staff-Jt-PC_Electric Rev Req Model (2009 GRC) Revised 01-18-2010" xfId="67"/>
    <cellStyle name="_4.13E Montana Energy Tax_Rebuttal Power Costs" xfId="68"/>
    <cellStyle name="_4.13E Montana Energy Tax_Rebuttal Power Costs_Adj Bench DR 3 for Initial Briefs (Electric)" xfId="69"/>
    <cellStyle name="_4.13E Montana Energy Tax_Rebuttal Power Costs_Electric Rev Req Model (2009 GRC) Rebuttal REmoval of New  WH Solar AdjustMI" xfId="70"/>
    <cellStyle name="_4.13E Montana Energy Tax_Rebuttal Power Costs_Electric Rev Req Model (2009 GRC) Revised 01-18-2010" xfId="71"/>
    <cellStyle name="_4.13E Montana Energy Tax_Wind Integration 10GRC" xfId="72"/>
    <cellStyle name="_x0013__Adj Bench DR 3 for Initial Briefs (Electric)" xfId="73"/>
    <cellStyle name="_AURORA WIP" xfId="74"/>
    <cellStyle name="_AURORA WIP_DEM-WP(C) Costs Not In AURORA 2010GRC As Filed" xfId="75"/>
    <cellStyle name="_AURORA WIP_DEM-WP(C) Costs Not In AURORA 2010GRC As Filed 2" xfId="76"/>
    <cellStyle name="_AURORA WIP_NIM Summary" xfId="77"/>
    <cellStyle name="_AURORA WIP_NIM Summary 09GRC" xfId="78"/>
    <cellStyle name="_AURORA WIP_PCA 9 -  Exhibit D April 2010 (3)" xfId="79"/>
    <cellStyle name="_AURORA WIP_Reconciliation" xfId="80"/>
    <cellStyle name="_AURORA WIP_Reconciliation 2" xfId="81"/>
    <cellStyle name="_AURORA WIP_Wind Integration 10GRC" xfId="82"/>
    <cellStyle name="_Book1" xfId="83"/>
    <cellStyle name="_Book1 (2)" xfId="84"/>
    <cellStyle name="_Book1 (2) 2" xfId="85"/>
    <cellStyle name="_Book1 (2)_04 07E Wild Horse Wind Expansion (C) (2)" xfId="86"/>
    <cellStyle name="_Book1 (2)_04 07E Wild Horse Wind Expansion (C) (2)_Adj Bench DR 3 for Initial Briefs (Electric)" xfId="87"/>
    <cellStyle name="_Book1 (2)_04 07E Wild Horse Wind Expansion (C) (2)_Electric Rev Req Model (2009 GRC) " xfId="88"/>
    <cellStyle name="_Book1 (2)_04 07E Wild Horse Wind Expansion (C) (2)_Electric Rev Req Model (2009 GRC) Rebuttal REmoval of New  WH Solar AdjustMI" xfId="89"/>
    <cellStyle name="_Book1 (2)_04 07E Wild Horse Wind Expansion (C) (2)_Electric Rev Req Model (2009 GRC) Revised 01-18-2010" xfId="90"/>
    <cellStyle name="_Book1 (2)_16.37E Wild Horse Expansion DeferralRevwrkingfile SF" xfId="91"/>
    <cellStyle name="_Book1 (2)_2009 GRC Compl Filing - Exhibit D" xfId="92"/>
    <cellStyle name="_Book1 (2)_4 31 Regulatory Assets and Liabilities  7 06- Exhibit D" xfId="93"/>
    <cellStyle name="_Book1 (2)_4 31 Regulatory Assets and Liabilities  7 06- Exhibit D_NIM Summary" xfId="94"/>
    <cellStyle name="_Book1 (2)_4 32 Regulatory Assets and Liabilities  7 06- Exhibit D" xfId="95"/>
    <cellStyle name="_Book1 (2)_4 32 Regulatory Assets and Liabilities  7 06- Exhibit D_NIM Summary" xfId="96"/>
    <cellStyle name="_Book1 (2)_Book2" xfId="97"/>
    <cellStyle name="_Book1 (2)_Book2_Adj Bench DR 3 for Initial Briefs (Electric)" xfId="98"/>
    <cellStyle name="_Book1 (2)_Book2_Electric Rev Req Model (2009 GRC) Rebuttal REmoval of New  WH Solar AdjustMI" xfId="99"/>
    <cellStyle name="_Book1 (2)_Book2_Electric Rev Req Model (2009 GRC) Revised 01-18-2010" xfId="100"/>
    <cellStyle name="_Book1 (2)_Book4" xfId="101"/>
    <cellStyle name="_Book1 (2)_Book9" xfId="102"/>
    <cellStyle name="_Book1 (2)_NIM Summary" xfId="103"/>
    <cellStyle name="_Book1 (2)_NIM Summary 09GRC" xfId="104"/>
    <cellStyle name="_Book1 (2)_PCA 9 -  Exhibit D April 2010 (3)" xfId="105"/>
    <cellStyle name="_Book1 (2)_Power Costs - Comparison bx Rbtl-Staff-Jt-PC" xfId="106"/>
    <cellStyle name="_Book1 (2)_Power Costs - Comparison bx Rbtl-Staff-Jt-PC_Adj Bench DR 3 for Initial Briefs (Electric)" xfId="107"/>
    <cellStyle name="_Book1 (2)_Power Costs - Comparison bx Rbtl-Staff-Jt-PC_Electric Rev Req Model (2009 GRC) Rebuttal REmoval of New  WH Solar AdjustMI" xfId="108"/>
    <cellStyle name="_Book1 (2)_Power Costs - Comparison bx Rbtl-Staff-Jt-PC_Electric Rev Req Model (2009 GRC) Revised 01-18-2010" xfId="109"/>
    <cellStyle name="_Book1 (2)_Rebuttal Power Costs" xfId="110"/>
    <cellStyle name="_Book1 (2)_Rebuttal Power Costs_Adj Bench DR 3 for Initial Briefs (Electric)" xfId="111"/>
    <cellStyle name="_Book1 (2)_Rebuttal Power Costs_Electric Rev Req Model (2009 GRC) Rebuttal REmoval of New  WH Solar AdjustMI" xfId="112"/>
    <cellStyle name="_Book1 (2)_Rebuttal Power Costs_Electric Rev Req Model (2009 GRC) Revised 01-18-2010" xfId="113"/>
    <cellStyle name="_Book1 (2)_Wind Integration 10GRC" xfId="114"/>
    <cellStyle name="_Book1 2" xfId="115"/>
    <cellStyle name="_Book1_(C) WHE Proforma with ITC cash grant 10 Yr Amort_for deferral_102809" xfId="116"/>
    <cellStyle name="_Book1_(C) WHE Proforma with ITC cash grant 10 Yr Amort_for deferral_102809_16.07E Wild Horse Wind Expansionwrkingfile" xfId="117"/>
    <cellStyle name="_Book1_(C) WHE Proforma with ITC cash grant 10 Yr Amort_for deferral_102809_16.07E Wild Horse Wind Expansionwrkingfile SF" xfId="118"/>
    <cellStyle name="_Book1_(C) WHE Proforma with ITC cash grant 10 Yr Amort_for deferral_102809_16.37E Wild Horse Expansion DeferralRevwrkingfile SF" xfId="119"/>
    <cellStyle name="_Book1_(C) WHE Proforma with ITC cash grant 10 Yr Amort_for rebuttal_120709" xfId="120"/>
    <cellStyle name="_Book1_04.07E Wild Horse Wind Expansion" xfId="121"/>
    <cellStyle name="_Book1_04.07E Wild Horse Wind Expansion_16.07E Wild Horse Wind Expansionwrkingfile" xfId="122"/>
    <cellStyle name="_Book1_04.07E Wild Horse Wind Expansion_16.07E Wild Horse Wind Expansionwrkingfile SF" xfId="123"/>
    <cellStyle name="_Book1_04.07E Wild Horse Wind Expansion_16.37E Wild Horse Expansion DeferralRevwrkingfile SF" xfId="124"/>
    <cellStyle name="_Book1_16.07E Wild Horse Wind Expansionwrkingfile" xfId="125"/>
    <cellStyle name="_Book1_16.07E Wild Horse Wind Expansionwrkingfile SF" xfId="126"/>
    <cellStyle name="_Book1_16.37E Wild Horse Expansion DeferralRevwrkingfile SF" xfId="127"/>
    <cellStyle name="_Book1_2009 GRC Compl Filing - Exhibit D" xfId="128"/>
    <cellStyle name="_Book1_4 31 Regulatory Assets and Liabilities  7 06- Exhibit D" xfId="129"/>
    <cellStyle name="_Book1_4 31 Regulatory Assets and Liabilities  7 06- Exhibit D_NIM Summary" xfId="130"/>
    <cellStyle name="_Book1_4 32 Regulatory Assets and Liabilities  7 06- Exhibit D" xfId="131"/>
    <cellStyle name="_Book1_4 32 Regulatory Assets and Liabilities  7 06- Exhibit D_NIM Summary" xfId="132"/>
    <cellStyle name="_Book1_Book2" xfId="133"/>
    <cellStyle name="_Book1_Book2_Adj Bench DR 3 for Initial Briefs (Electric)" xfId="134"/>
    <cellStyle name="_Book1_Book2_Electric Rev Req Model (2009 GRC) Rebuttal REmoval of New  WH Solar AdjustMI" xfId="135"/>
    <cellStyle name="_Book1_Book2_Electric Rev Req Model (2009 GRC) Revised 01-18-2010" xfId="136"/>
    <cellStyle name="_Book1_Book4" xfId="137"/>
    <cellStyle name="_Book1_Book9" xfId="138"/>
    <cellStyle name="_Book1_NIM Summary" xfId="139"/>
    <cellStyle name="_Book1_NIM Summary 09GRC" xfId="140"/>
    <cellStyle name="_Book1_PCA 9 -  Exhibit D April 2010 (3)" xfId="141"/>
    <cellStyle name="_Book1_Power Costs - Comparison bx Rbtl-Staff-Jt-PC" xfId="142"/>
    <cellStyle name="_Book1_Power Costs - Comparison bx Rbtl-Staff-Jt-PC_Adj Bench DR 3 for Initial Briefs (Electric)" xfId="143"/>
    <cellStyle name="_Book1_Power Costs - Comparison bx Rbtl-Staff-Jt-PC_Electric Rev Req Model (2009 GRC) Rebuttal REmoval of New  WH Solar AdjustMI" xfId="144"/>
    <cellStyle name="_Book1_Power Costs - Comparison bx Rbtl-Staff-Jt-PC_Electric Rev Req Model (2009 GRC) Revised 01-18-2010" xfId="145"/>
    <cellStyle name="_Book1_Rebuttal Power Costs" xfId="146"/>
    <cellStyle name="_Book1_Rebuttal Power Costs_Adj Bench DR 3 for Initial Briefs (Electric)" xfId="147"/>
    <cellStyle name="_Book1_Rebuttal Power Costs_Electric Rev Req Model (2009 GRC) Rebuttal REmoval of New  WH Solar AdjustMI" xfId="148"/>
    <cellStyle name="_Book1_Rebuttal Power Costs_Electric Rev Req Model (2009 GRC) Revised 01-18-2010" xfId="149"/>
    <cellStyle name="_Book1_Transmission Workbook for May BOD" xfId="150"/>
    <cellStyle name="_Book1_Wind Integration 10GRC" xfId="151"/>
    <cellStyle name="_Book2" xfId="152"/>
    <cellStyle name="_x0013__Book2" xfId="153"/>
    <cellStyle name="_Book2 2" xfId="154"/>
    <cellStyle name="_Book2_04 07E Wild Horse Wind Expansion (C) (2)" xfId="155"/>
    <cellStyle name="_Book2_04 07E Wild Horse Wind Expansion (C) (2)_Adj Bench DR 3 for Initial Briefs (Electric)" xfId="156"/>
    <cellStyle name="_Book2_04 07E Wild Horse Wind Expansion (C) (2)_Electric Rev Req Model (2009 GRC) " xfId="157"/>
    <cellStyle name="_Book2_04 07E Wild Horse Wind Expansion (C) (2)_Electric Rev Req Model (2009 GRC) Rebuttal REmoval of New  WH Solar AdjustMI" xfId="158"/>
    <cellStyle name="_Book2_04 07E Wild Horse Wind Expansion (C) (2)_Electric Rev Req Model (2009 GRC) Revised 01-18-2010" xfId="159"/>
    <cellStyle name="_Book2_16.37E Wild Horse Expansion DeferralRevwrkingfile SF" xfId="160"/>
    <cellStyle name="_Book2_2009 GRC Compl Filing - Exhibit D" xfId="161"/>
    <cellStyle name="_Book2_4 31 Regulatory Assets and Liabilities  7 06- Exhibit D" xfId="162"/>
    <cellStyle name="_Book2_4 31 Regulatory Assets and Liabilities  7 06- Exhibit D_NIM Summary" xfId="163"/>
    <cellStyle name="_Book2_4 32 Regulatory Assets and Liabilities  7 06- Exhibit D" xfId="164"/>
    <cellStyle name="_Book2_4 32 Regulatory Assets and Liabilities  7 06- Exhibit D_NIM Summary" xfId="165"/>
    <cellStyle name="_x0013__Book2_Adj Bench DR 3 for Initial Briefs (Electric)" xfId="166"/>
    <cellStyle name="_Book2_Book2" xfId="167"/>
    <cellStyle name="_Book2_Book2_Adj Bench DR 3 for Initial Briefs (Electric)" xfId="168"/>
    <cellStyle name="_Book2_Book2_Electric Rev Req Model (2009 GRC) Rebuttal REmoval of New  WH Solar AdjustMI" xfId="169"/>
    <cellStyle name="_Book2_Book2_Electric Rev Req Model (2009 GRC) Revised 01-18-2010" xfId="170"/>
    <cellStyle name="_Book2_Book4" xfId="171"/>
    <cellStyle name="_Book2_Book9" xfId="172"/>
    <cellStyle name="_x0013__Book2_Electric Rev Req Model (2009 GRC) Rebuttal REmoval of New  WH Solar AdjustMI" xfId="173"/>
    <cellStyle name="_x0013__Book2_Electric Rev Req Model (2009 GRC) Revised 01-18-2010" xfId="174"/>
    <cellStyle name="_Book2_NIM Summary" xfId="175"/>
    <cellStyle name="_Book2_NIM Summary 09GRC" xfId="176"/>
    <cellStyle name="_Book2_PCA 9 -  Exhibit D April 2010 (3)" xfId="177"/>
    <cellStyle name="_Book2_Power Costs - Comparison bx Rbtl-Staff-Jt-PC" xfId="178"/>
    <cellStyle name="_Book2_Power Costs - Comparison bx Rbtl-Staff-Jt-PC_Adj Bench DR 3 for Initial Briefs (Electric)" xfId="179"/>
    <cellStyle name="_Book2_Power Costs - Comparison bx Rbtl-Staff-Jt-PC_Electric Rev Req Model (2009 GRC) Rebuttal REmoval of New  WH Solar AdjustMI" xfId="180"/>
    <cellStyle name="_Book2_Power Costs - Comparison bx Rbtl-Staff-Jt-PC_Electric Rev Req Model (2009 GRC) Revised 01-18-2010" xfId="181"/>
    <cellStyle name="_Book2_Rebuttal Power Costs" xfId="182"/>
    <cellStyle name="_Book2_Rebuttal Power Costs_Adj Bench DR 3 for Initial Briefs (Electric)" xfId="183"/>
    <cellStyle name="_Book2_Rebuttal Power Costs_Electric Rev Req Model (2009 GRC) Rebuttal REmoval of New  WH Solar AdjustMI" xfId="184"/>
    <cellStyle name="_Book2_Rebuttal Power Costs_Electric Rev Req Model (2009 GRC) Revised 01-18-2010" xfId="185"/>
    <cellStyle name="_Book2_Wind Integration 10GRC" xfId="186"/>
    <cellStyle name="_Book3" xfId="187"/>
    <cellStyle name="_Book5" xfId="188"/>
    <cellStyle name="_Book5_DEM-WP(C) Costs Not In AURORA 2010GRC As Filed" xfId="189"/>
    <cellStyle name="_Book5_DEM-WP(C) Costs Not In AURORA 2010GRC As Filed 2" xfId="190"/>
    <cellStyle name="_Book5_NIM Summary" xfId="191"/>
    <cellStyle name="_Book5_NIM Summary 09GRC" xfId="192"/>
    <cellStyle name="_Book5_PCA 9 -  Exhibit D April 2010 (3)" xfId="193"/>
    <cellStyle name="_Book5_Reconciliation" xfId="194"/>
    <cellStyle name="_Book5_Reconciliation 2" xfId="195"/>
    <cellStyle name="_Book5_Wind Integration 10GRC" xfId="196"/>
    <cellStyle name="_BPA NOS" xfId="197"/>
    <cellStyle name="_BPA NOS 2" xfId="198"/>
    <cellStyle name="_BPA NOS_DEM-WP(C) Wind Integration Summary 2010GRC" xfId="199"/>
    <cellStyle name="_BPA NOS_NIM Summary" xfId="200"/>
    <cellStyle name="_Chelan Debt Forecast 12.19.05" xfId="201"/>
    <cellStyle name="_Chelan Debt Forecast 12.19.05 2" xfId="202"/>
    <cellStyle name="_Chelan Debt Forecast 12.19.05_(C) WHE Proforma with ITC cash grant 10 Yr Amort_for deferral_102809" xfId="203"/>
    <cellStyle name="_Chelan Debt Forecast 12.19.05_(C) WHE Proforma with ITC cash grant 10 Yr Amort_for deferral_102809_16.07E Wild Horse Wind Expansionwrkingfile" xfId="204"/>
    <cellStyle name="_Chelan Debt Forecast 12.19.05_(C) WHE Proforma with ITC cash grant 10 Yr Amort_for deferral_102809_16.07E Wild Horse Wind Expansionwrkingfile SF" xfId="205"/>
    <cellStyle name="_Chelan Debt Forecast 12.19.05_(C) WHE Proforma with ITC cash grant 10 Yr Amort_for deferral_102809_16.37E Wild Horse Expansion DeferralRevwrkingfile SF" xfId="206"/>
    <cellStyle name="_Chelan Debt Forecast 12.19.05_(C) WHE Proforma with ITC cash grant 10 Yr Amort_for rebuttal_120709" xfId="207"/>
    <cellStyle name="_Chelan Debt Forecast 12.19.05_04.07E Wild Horse Wind Expansion" xfId="208"/>
    <cellStyle name="_Chelan Debt Forecast 12.19.05_04.07E Wild Horse Wind Expansion_16.07E Wild Horse Wind Expansionwrkingfile" xfId="209"/>
    <cellStyle name="_Chelan Debt Forecast 12.19.05_04.07E Wild Horse Wind Expansion_16.07E Wild Horse Wind Expansionwrkingfile SF" xfId="210"/>
    <cellStyle name="_Chelan Debt Forecast 12.19.05_04.07E Wild Horse Wind Expansion_16.37E Wild Horse Expansion DeferralRevwrkingfile SF" xfId="211"/>
    <cellStyle name="_Chelan Debt Forecast 12.19.05_16.07E Wild Horse Wind Expansionwrkingfile" xfId="212"/>
    <cellStyle name="_Chelan Debt Forecast 12.19.05_16.07E Wild Horse Wind Expansionwrkingfile SF" xfId="213"/>
    <cellStyle name="_Chelan Debt Forecast 12.19.05_16.37E Wild Horse Expansion DeferralRevwrkingfile SF" xfId="214"/>
    <cellStyle name="_Chelan Debt Forecast 12.19.05_2009 GRC Compl Filing - Exhibit D" xfId="215"/>
    <cellStyle name="_Chelan Debt Forecast 12.19.05_4 31 Regulatory Assets and Liabilities  7 06- Exhibit D" xfId="216"/>
    <cellStyle name="_Chelan Debt Forecast 12.19.05_4 31 Regulatory Assets and Liabilities  7 06- Exhibit D_NIM Summary" xfId="217"/>
    <cellStyle name="_Chelan Debt Forecast 12.19.05_4 32 Regulatory Assets and Liabilities  7 06- Exhibit D" xfId="218"/>
    <cellStyle name="_Chelan Debt Forecast 12.19.05_4 32 Regulatory Assets and Liabilities  7 06- Exhibit D_NIM Summary" xfId="219"/>
    <cellStyle name="_Chelan Debt Forecast 12.19.05_Book2" xfId="220"/>
    <cellStyle name="_Chelan Debt Forecast 12.19.05_Book2_Adj Bench DR 3 for Initial Briefs (Electric)" xfId="221"/>
    <cellStyle name="_Chelan Debt Forecast 12.19.05_Book2_Electric Rev Req Model (2009 GRC) Rebuttal REmoval of New  WH Solar AdjustMI" xfId="222"/>
    <cellStyle name="_Chelan Debt Forecast 12.19.05_Book2_Electric Rev Req Model (2009 GRC) Revised 01-18-2010" xfId="223"/>
    <cellStyle name="_Chelan Debt Forecast 12.19.05_Book4" xfId="224"/>
    <cellStyle name="_Chelan Debt Forecast 12.19.05_Book9" xfId="225"/>
    <cellStyle name="_Chelan Debt Forecast 12.19.05_Exhibit D fr R Gho 12-31-08" xfId="226"/>
    <cellStyle name="_Chelan Debt Forecast 12.19.05_Exhibit D fr R Gho 12-31-08 v2" xfId="227"/>
    <cellStyle name="_Chelan Debt Forecast 12.19.05_Exhibit D fr R Gho 12-31-08 v2_NIM Summary" xfId="228"/>
    <cellStyle name="_Chelan Debt Forecast 12.19.05_Exhibit D fr R Gho 12-31-08_NIM Summary" xfId="229"/>
    <cellStyle name="_Chelan Debt Forecast 12.19.05_Hopkins Ridge Prepaid Tran - Interest Earned RY 12ME Feb  '11" xfId="230"/>
    <cellStyle name="_Chelan Debt Forecast 12.19.05_Hopkins Ridge Prepaid Tran - Interest Earned RY 12ME Feb  '11_NIM Summary" xfId="231"/>
    <cellStyle name="_Chelan Debt Forecast 12.19.05_Hopkins Ridge Prepaid Tran - Interest Earned RY 12ME Feb  '11_Transmission Workbook for May BOD" xfId="232"/>
    <cellStyle name="_Chelan Debt Forecast 12.19.05_NIM Summary" xfId="233"/>
    <cellStyle name="_Chelan Debt Forecast 12.19.05_NIM Summary 09GRC" xfId="234"/>
    <cellStyle name="_Chelan Debt Forecast 12.19.05_PCA 7 - Exhibit D update 11_30_08 (2)" xfId="235"/>
    <cellStyle name="_Chelan Debt Forecast 12.19.05_PCA 7 - Exhibit D update 11_30_08 (2)_NIM Summary" xfId="236"/>
    <cellStyle name="_Chelan Debt Forecast 12.19.05_PCA 9 -  Exhibit D April 2010 (3)" xfId="237"/>
    <cellStyle name="_Chelan Debt Forecast 12.19.05_Power Costs - Comparison bx Rbtl-Staff-Jt-PC" xfId="238"/>
    <cellStyle name="_Chelan Debt Forecast 12.19.05_Power Costs - Comparison bx Rbtl-Staff-Jt-PC_Adj Bench DR 3 for Initial Briefs (Electric)" xfId="239"/>
    <cellStyle name="_Chelan Debt Forecast 12.19.05_Power Costs - Comparison bx Rbtl-Staff-Jt-PC_Electric Rev Req Model (2009 GRC) Rebuttal REmoval of New  WH Solar AdjustMI" xfId="240"/>
    <cellStyle name="_Chelan Debt Forecast 12.19.05_Power Costs - Comparison bx Rbtl-Staff-Jt-PC_Electric Rev Req Model (2009 GRC) Revised 01-18-2010" xfId="241"/>
    <cellStyle name="_Chelan Debt Forecast 12.19.05_Rebuttal Power Costs" xfId="242"/>
    <cellStyle name="_Chelan Debt Forecast 12.19.05_Rebuttal Power Costs_Adj Bench DR 3 for Initial Briefs (Electric)" xfId="243"/>
    <cellStyle name="_Chelan Debt Forecast 12.19.05_Rebuttal Power Costs_Electric Rev Req Model (2009 GRC) Rebuttal REmoval of New  WH Solar AdjustMI" xfId="244"/>
    <cellStyle name="_Chelan Debt Forecast 12.19.05_Rebuttal Power Costs_Electric Rev Req Model (2009 GRC) Revised 01-18-2010" xfId="245"/>
    <cellStyle name="_Chelan Debt Forecast 12.19.05_Transmission Workbook for May BOD" xfId="246"/>
    <cellStyle name="_Chelan Debt Forecast 12.19.05_Wind Integration 10GRC" xfId="247"/>
    <cellStyle name="_x0013__Colstrip 1&amp;2 Annual O&amp;M Budgets" xfId="248"/>
    <cellStyle name="_Colstrip FOR - GADS 1990-2009" xfId="249"/>
    <cellStyle name="_Colstrip FOR - GADS 1990-2009 2" xfId="250"/>
    <cellStyle name="_Copy 11-9 Sumas Proforma - Current" xfId="251"/>
    <cellStyle name="_Costs not in AURORA 06GRC" xfId="252"/>
    <cellStyle name="_Costs not in AURORA 06GRC 2" xfId="253"/>
    <cellStyle name="_Costs not in AURORA 06GRC_04 07E Wild Horse Wind Expansion (C) (2)" xfId="254"/>
    <cellStyle name="_Costs not in AURORA 06GRC_04 07E Wild Horse Wind Expansion (C) (2)_Adj Bench DR 3 for Initial Briefs (Electric)" xfId="255"/>
    <cellStyle name="_Costs not in AURORA 06GRC_04 07E Wild Horse Wind Expansion (C) (2)_Electric Rev Req Model (2009 GRC) " xfId="256"/>
    <cellStyle name="_Costs not in AURORA 06GRC_04 07E Wild Horse Wind Expansion (C) (2)_Electric Rev Req Model (2009 GRC) Rebuttal REmoval of New  WH Solar AdjustMI" xfId="257"/>
    <cellStyle name="_Costs not in AURORA 06GRC_04 07E Wild Horse Wind Expansion (C) (2)_Electric Rev Req Model (2009 GRC) Revised 01-18-2010" xfId="258"/>
    <cellStyle name="_Costs not in AURORA 06GRC_16.37E Wild Horse Expansion DeferralRevwrkingfile SF" xfId="259"/>
    <cellStyle name="_Costs not in AURORA 06GRC_2009 GRC Compl Filing - Exhibit D" xfId="260"/>
    <cellStyle name="_Costs not in AURORA 06GRC_4 31 Regulatory Assets and Liabilities  7 06- Exhibit D" xfId="261"/>
    <cellStyle name="_Costs not in AURORA 06GRC_4 31 Regulatory Assets and Liabilities  7 06- Exhibit D_NIM Summary" xfId="262"/>
    <cellStyle name="_Costs not in AURORA 06GRC_4 32 Regulatory Assets and Liabilities  7 06- Exhibit D" xfId="263"/>
    <cellStyle name="_Costs not in AURORA 06GRC_4 32 Regulatory Assets and Liabilities  7 06- Exhibit D_NIM Summary" xfId="264"/>
    <cellStyle name="_Costs not in AURORA 06GRC_Book2" xfId="265"/>
    <cellStyle name="_Costs not in AURORA 06GRC_Book2_Adj Bench DR 3 for Initial Briefs (Electric)" xfId="266"/>
    <cellStyle name="_Costs not in AURORA 06GRC_Book2_Electric Rev Req Model (2009 GRC) Rebuttal REmoval of New  WH Solar AdjustMI" xfId="267"/>
    <cellStyle name="_Costs not in AURORA 06GRC_Book2_Electric Rev Req Model (2009 GRC) Revised 01-18-2010" xfId="268"/>
    <cellStyle name="_Costs not in AURORA 06GRC_Book4" xfId="269"/>
    <cellStyle name="_Costs not in AURORA 06GRC_Book9" xfId="270"/>
    <cellStyle name="_Costs not in AURORA 06GRC_Exhibit D fr R Gho 12-31-08" xfId="271"/>
    <cellStyle name="_Costs not in AURORA 06GRC_Exhibit D fr R Gho 12-31-08 v2" xfId="272"/>
    <cellStyle name="_Costs not in AURORA 06GRC_Exhibit D fr R Gho 12-31-08 v2_NIM Summary" xfId="273"/>
    <cellStyle name="_Costs not in AURORA 06GRC_Exhibit D fr R Gho 12-31-08_NIM Summary" xfId="274"/>
    <cellStyle name="_Costs not in AURORA 06GRC_Hopkins Ridge Prepaid Tran - Interest Earned RY 12ME Feb  '11" xfId="275"/>
    <cellStyle name="_Costs not in AURORA 06GRC_Hopkins Ridge Prepaid Tran - Interest Earned RY 12ME Feb  '11_NIM Summary" xfId="276"/>
    <cellStyle name="_Costs not in AURORA 06GRC_Hopkins Ridge Prepaid Tran - Interest Earned RY 12ME Feb  '11_Transmission Workbook for May BOD" xfId="277"/>
    <cellStyle name="_Costs not in AURORA 06GRC_NIM Summary" xfId="278"/>
    <cellStyle name="_Costs not in AURORA 06GRC_NIM Summary 09GRC" xfId="279"/>
    <cellStyle name="_Costs not in AURORA 06GRC_PCA 7 - Exhibit D update 11_30_08 (2)" xfId="280"/>
    <cellStyle name="_Costs not in AURORA 06GRC_PCA 7 - Exhibit D update 11_30_08 (2)_NIM Summary" xfId="281"/>
    <cellStyle name="_Costs not in AURORA 06GRC_PCA 9 -  Exhibit D April 2010 (3)" xfId="282"/>
    <cellStyle name="_Costs not in AURORA 06GRC_Power Costs - Comparison bx Rbtl-Staff-Jt-PC" xfId="283"/>
    <cellStyle name="_Costs not in AURORA 06GRC_Power Costs - Comparison bx Rbtl-Staff-Jt-PC_Adj Bench DR 3 for Initial Briefs (Electric)" xfId="284"/>
    <cellStyle name="_Costs not in AURORA 06GRC_Power Costs - Comparison bx Rbtl-Staff-Jt-PC_Electric Rev Req Model (2009 GRC) Rebuttal REmoval of New  WH Solar AdjustMI" xfId="285"/>
    <cellStyle name="_Costs not in AURORA 06GRC_Power Costs - Comparison bx Rbtl-Staff-Jt-PC_Electric Rev Req Model (2009 GRC) Revised 01-18-2010" xfId="286"/>
    <cellStyle name="_Costs not in AURORA 06GRC_Rebuttal Power Costs" xfId="287"/>
    <cellStyle name="_Costs not in AURORA 06GRC_Rebuttal Power Costs_Adj Bench DR 3 for Initial Briefs (Electric)" xfId="288"/>
    <cellStyle name="_Costs not in AURORA 06GRC_Rebuttal Power Costs_Electric Rev Req Model (2009 GRC) Rebuttal REmoval of New  WH Solar AdjustMI" xfId="289"/>
    <cellStyle name="_Costs not in AURORA 06GRC_Rebuttal Power Costs_Electric Rev Req Model (2009 GRC) Revised 01-18-2010" xfId="290"/>
    <cellStyle name="_Costs not in AURORA 06GRC_Transmission Workbook for May BOD" xfId="291"/>
    <cellStyle name="_Costs not in AURORA 06GRC_Wind Integration 10GRC" xfId="292"/>
    <cellStyle name="_Costs not in AURORA 2006GRC 6.15.06" xfId="293"/>
    <cellStyle name="_Costs not in AURORA 2006GRC 6.15.06 2" xfId="294"/>
    <cellStyle name="_Costs not in AURORA 2006GRC 6.15.06_04 07E Wild Horse Wind Expansion (C) (2)" xfId="295"/>
    <cellStyle name="_Costs not in AURORA 2006GRC 6.15.06_04 07E Wild Horse Wind Expansion (C) (2)_Adj Bench DR 3 for Initial Briefs (Electric)" xfId="296"/>
    <cellStyle name="_Costs not in AURORA 2006GRC 6.15.06_04 07E Wild Horse Wind Expansion (C) (2)_Electric Rev Req Model (2009 GRC) " xfId="297"/>
    <cellStyle name="_Costs not in AURORA 2006GRC 6.15.06_04 07E Wild Horse Wind Expansion (C) (2)_Electric Rev Req Model (2009 GRC) Rebuttal REmoval of New  WH Solar AdjustMI" xfId="298"/>
    <cellStyle name="_Costs not in AURORA 2006GRC 6.15.06_04 07E Wild Horse Wind Expansion (C) (2)_Electric Rev Req Model (2009 GRC) Revised 01-18-2010" xfId="299"/>
    <cellStyle name="_Costs not in AURORA 2006GRC 6.15.06_16.37E Wild Horse Expansion DeferralRevwrkingfile SF" xfId="300"/>
    <cellStyle name="_Costs not in AURORA 2006GRC 6.15.06_2009 GRC Compl Filing - Exhibit D" xfId="301"/>
    <cellStyle name="_Costs not in AURORA 2006GRC 6.15.06_4 31 Regulatory Assets and Liabilities  7 06- Exhibit D" xfId="302"/>
    <cellStyle name="_Costs not in AURORA 2006GRC 6.15.06_4 31 Regulatory Assets and Liabilities  7 06- Exhibit D_NIM Summary" xfId="303"/>
    <cellStyle name="_Costs not in AURORA 2006GRC 6.15.06_4 32 Regulatory Assets and Liabilities  7 06- Exhibit D" xfId="304"/>
    <cellStyle name="_Costs not in AURORA 2006GRC 6.15.06_4 32 Regulatory Assets and Liabilities  7 06- Exhibit D_NIM Summary" xfId="305"/>
    <cellStyle name="_Costs not in AURORA 2006GRC 6.15.06_Book2" xfId="306"/>
    <cellStyle name="_Costs not in AURORA 2006GRC 6.15.06_Book2_Adj Bench DR 3 for Initial Briefs (Electric)" xfId="307"/>
    <cellStyle name="_Costs not in AURORA 2006GRC 6.15.06_Book2_Electric Rev Req Model (2009 GRC) Rebuttal REmoval of New  WH Solar AdjustMI" xfId="308"/>
    <cellStyle name="_Costs not in AURORA 2006GRC 6.15.06_Book2_Electric Rev Req Model (2009 GRC) Revised 01-18-2010" xfId="309"/>
    <cellStyle name="_Costs not in AURORA 2006GRC 6.15.06_Book4" xfId="310"/>
    <cellStyle name="_Costs not in AURORA 2006GRC 6.15.06_Book9" xfId="311"/>
    <cellStyle name="_Costs not in AURORA 2006GRC 6.15.06_NIM Summary" xfId="312"/>
    <cellStyle name="_Costs not in AURORA 2006GRC 6.15.06_NIM Summary 09GRC" xfId="313"/>
    <cellStyle name="_Costs not in AURORA 2006GRC 6.15.06_PCA 9 -  Exhibit D April 2010 (3)" xfId="314"/>
    <cellStyle name="_Costs not in AURORA 2006GRC 6.15.06_Power Costs - Comparison bx Rbtl-Staff-Jt-PC" xfId="315"/>
    <cellStyle name="_Costs not in AURORA 2006GRC 6.15.06_Power Costs - Comparison bx Rbtl-Staff-Jt-PC_Adj Bench DR 3 for Initial Briefs (Electric)" xfId="316"/>
    <cellStyle name="_Costs not in AURORA 2006GRC 6.15.06_Power Costs - Comparison bx Rbtl-Staff-Jt-PC_Electric Rev Req Model (2009 GRC) Rebuttal REmoval of New  WH Solar AdjustMI" xfId="317"/>
    <cellStyle name="_Costs not in AURORA 2006GRC 6.15.06_Power Costs - Comparison bx Rbtl-Staff-Jt-PC_Electric Rev Req Model (2009 GRC) Revised 01-18-2010" xfId="318"/>
    <cellStyle name="_Costs not in AURORA 2006GRC 6.15.06_Rebuttal Power Costs" xfId="319"/>
    <cellStyle name="_Costs not in AURORA 2006GRC 6.15.06_Rebuttal Power Costs_Adj Bench DR 3 for Initial Briefs (Electric)" xfId="320"/>
    <cellStyle name="_Costs not in AURORA 2006GRC 6.15.06_Rebuttal Power Costs_Electric Rev Req Model (2009 GRC) Rebuttal REmoval of New  WH Solar AdjustMI" xfId="321"/>
    <cellStyle name="_Costs not in AURORA 2006GRC 6.15.06_Rebuttal Power Costs_Electric Rev Req Model (2009 GRC) Revised 01-18-2010" xfId="322"/>
    <cellStyle name="_Costs not in AURORA 2006GRC 6.15.06_Wind Integration 10GRC" xfId="323"/>
    <cellStyle name="_Costs not in AURORA 2006GRC w gas price updated" xfId="324"/>
    <cellStyle name="_Costs not in AURORA 2006GRC w gas price updated_Adj Bench DR 3 for Initial Briefs (Electric)" xfId="325"/>
    <cellStyle name="_Costs not in AURORA 2006GRC w gas price updated_Book2" xfId="326"/>
    <cellStyle name="_Costs not in AURORA 2006GRC w gas price updated_Book2_Adj Bench DR 3 for Initial Briefs (Electric)" xfId="327"/>
    <cellStyle name="_Costs not in AURORA 2006GRC w gas price updated_Book2_Electric Rev Req Model (2009 GRC) Rebuttal REmoval of New  WH Solar AdjustMI" xfId="328"/>
    <cellStyle name="_Costs not in AURORA 2006GRC w gas price updated_Book2_Electric Rev Req Model (2009 GRC) Revised 01-18-2010" xfId="329"/>
    <cellStyle name="_Costs not in AURORA 2006GRC w gas price updated_Colstrip 1&amp;2 Annual O&amp;M Budgets" xfId="330"/>
    <cellStyle name="_Costs not in AURORA 2006GRC w gas price updated_DEM-WP(C) Production O&amp;M 2010GRC As-Filed" xfId="331"/>
    <cellStyle name="_Costs not in AURORA 2006GRC w gas price updated_DEM-WP(C) Production O&amp;M 2010GRC As-Filed 2" xfId="332"/>
    <cellStyle name="_Costs not in AURORA 2006GRC w gas price updated_Electric Rev Req Model (2009 GRC) " xfId="333"/>
    <cellStyle name="_Costs not in AURORA 2006GRC w gas price updated_Electric Rev Req Model (2009 GRC) Rebuttal REmoval of New  WH Solar AdjustMI" xfId="334"/>
    <cellStyle name="_Costs not in AURORA 2006GRC w gas price updated_Electric Rev Req Model (2009 GRC) Revised 01-18-2010" xfId="335"/>
    <cellStyle name="_Costs not in AURORA 2006GRC w gas price updated_NIM Summary" xfId="336"/>
    <cellStyle name="_Costs not in AURORA 2006GRC w gas price updated_Rebuttal Power Costs" xfId="337"/>
    <cellStyle name="_Costs not in AURORA 2006GRC w gas price updated_Rebuttal Power Costs_Adj Bench DR 3 for Initial Briefs (Electric)" xfId="338"/>
    <cellStyle name="_Costs not in AURORA 2006GRC w gas price updated_Rebuttal Power Costs_Electric Rev Req Model (2009 GRC) Rebuttal REmoval of New  WH Solar AdjustMI" xfId="339"/>
    <cellStyle name="_Costs not in AURORA 2006GRC w gas price updated_Rebuttal Power Costs_Electric Rev Req Model (2009 GRC) Revised 01-18-2010" xfId="340"/>
    <cellStyle name="_Costs not in AURORA 2007 Rate Case" xfId="341"/>
    <cellStyle name="_Costs not in AURORA 2007 Rate Case 2" xfId="342"/>
    <cellStyle name="_Costs not in AURORA 2007 Rate Case_(C) WHE Proforma with ITC cash grant 10 Yr Amort_for deferral_102809" xfId="343"/>
    <cellStyle name="_Costs not in AURORA 2007 Rate Case_(C) WHE Proforma with ITC cash grant 10 Yr Amort_for deferral_102809_16.07E Wild Horse Wind Expansionwrkingfile" xfId="344"/>
    <cellStyle name="_Costs not in AURORA 2007 Rate Case_(C) WHE Proforma with ITC cash grant 10 Yr Amort_for deferral_102809_16.07E Wild Horse Wind Expansionwrkingfile SF" xfId="345"/>
    <cellStyle name="_Costs not in AURORA 2007 Rate Case_(C) WHE Proforma with ITC cash grant 10 Yr Amort_for deferral_102809_16.37E Wild Horse Expansion DeferralRevwrkingfile SF" xfId="346"/>
    <cellStyle name="_Costs not in AURORA 2007 Rate Case_(C) WHE Proforma with ITC cash grant 10 Yr Amort_for rebuttal_120709" xfId="347"/>
    <cellStyle name="_Costs not in AURORA 2007 Rate Case_04.07E Wild Horse Wind Expansion" xfId="348"/>
    <cellStyle name="_Costs not in AURORA 2007 Rate Case_04.07E Wild Horse Wind Expansion_16.07E Wild Horse Wind Expansionwrkingfile" xfId="349"/>
    <cellStyle name="_Costs not in AURORA 2007 Rate Case_04.07E Wild Horse Wind Expansion_16.07E Wild Horse Wind Expansionwrkingfile SF" xfId="350"/>
    <cellStyle name="_Costs not in AURORA 2007 Rate Case_04.07E Wild Horse Wind Expansion_16.37E Wild Horse Expansion DeferralRevwrkingfile SF" xfId="351"/>
    <cellStyle name="_Costs not in AURORA 2007 Rate Case_16.07E Wild Horse Wind Expansionwrkingfile" xfId="352"/>
    <cellStyle name="_Costs not in AURORA 2007 Rate Case_16.07E Wild Horse Wind Expansionwrkingfile SF" xfId="353"/>
    <cellStyle name="_Costs not in AURORA 2007 Rate Case_16.37E Wild Horse Expansion DeferralRevwrkingfile SF" xfId="354"/>
    <cellStyle name="_Costs not in AURORA 2007 Rate Case_2009 GRC Compl Filing - Exhibit D" xfId="355"/>
    <cellStyle name="_Costs not in AURORA 2007 Rate Case_4 31 Regulatory Assets and Liabilities  7 06- Exhibit D" xfId="356"/>
    <cellStyle name="_Costs not in AURORA 2007 Rate Case_4 31 Regulatory Assets and Liabilities  7 06- Exhibit D_NIM Summary" xfId="357"/>
    <cellStyle name="_Costs not in AURORA 2007 Rate Case_4 32 Regulatory Assets and Liabilities  7 06- Exhibit D" xfId="358"/>
    <cellStyle name="_Costs not in AURORA 2007 Rate Case_4 32 Regulatory Assets and Liabilities  7 06- Exhibit D_NIM Summary" xfId="359"/>
    <cellStyle name="_Costs not in AURORA 2007 Rate Case_Book2" xfId="360"/>
    <cellStyle name="_Costs not in AURORA 2007 Rate Case_Book2_Adj Bench DR 3 for Initial Briefs (Electric)" xfId="361"/>
    <cellStyle name="_Costs not in AURORA 2007 Rate Case_Book2_Electric Rev Req Model (2009 GRC) Rebuttal REmoval of New  WH Solar AdjustMI" xfId="362"/>
    <cellStyle name="_Costs not in AURORA 2007 Rate Case_Book2_Electric Rev Req Model (2009 GRC) Revised 01-18-2010" xfId="363"/>
    <cellStyle name="_Costs not in AURORA 2007 Rate Case_Book4" xfId="364"/>
    <cellStyle name="_Costs not in AURORA 2007 Rate Case_Book9" xfId="365"/>
    <cellStyle name="_Costs not in AURORA 2007 Rate Case_NIM Summary" xfId="366"/>
    <cellStyle name="_Costs not in AURORA 2007 Rate Case_NIM Summary 09GRC" xfId="367"/>
    <cellStyle name="_Costs not in AURORA 2007 Rate Case_PCA 9 -  Exhibit D April 2010 (3)" xfId="368"/>
    <cellStyle name="_Costs not in AURORA 2007 Rate Case_Power Costs - Comparison bx Rbtl-Staff-Jt-PC" xfId="369"/>
    <cellStyle name="_Costs not in AURORA 2007 Rate Case_Power Costs - Comparison bx Rbtl-Staff-Jt-PC_Adj Bench DR 3 for Initial Briefs (Electric)" xfId="370"/>
    <cellStyle name="_Costs not in AURORA 2007 Rate Case_Power Costs - Comparison bx Rbtl-Staff-Jt-PC_Electric Rev Req Model (2009 GRC) Rebuttal REmoval of New  WH Solar AdjustMI" xfId="371"/>
    <cellStyle name="_Costs not in AURORA 2007 Rate Case_Power Costs - Comparison bx Rbtl-Staff-Jt-PC_Electric Rev Req Model (2009 GRC) Revised 01-18-2010" xfId="372"/>
    <cellStyle name="_Costs not in AURORA 2007 Rate Case_Rebuttal Power Costs" xfId="373"/>
    <cellStyle name="_Costs not in AURORA 2007 Rate Case_Rebuttal Power Costs_Adj Bench DR 3 for Initial Briefs (Electric)" xfId="374"/>
    <cellStyle name="_Costs not in AURORA 2007 Rate Case_Rebuttal Power Costs_Electric Rev Req Model (2009 GRC) Rebuttal REmoval of New  WH Solar AdjustMI" xfId="375"/>
    <cellStyle name="_Costs not in AURORA 2007 Rate Case_Rebuttal Power Costs_Electric Rev Req Model (2009 GRC) Revised 01-18-2010" xfId="376"/>
    <cellStyle name="_Costs not in AURORA 2007 Rate Case_Transmission Workbook for May BOD" xfId="377"/>
    <cellStyle name="_Costs not in AURORA 2007 Rate Case_Wind Integration 10GRC" xfId="378"/>
    <cellStyle name="_Costs not in KWI3000 '06Budget" xfId="379"/>
    <cellStyle name="_Costs not in KWI3000 '06Budget 2" xfId="380"/>
    <cellStyle name="_Costs not in KWI3000 '06Budget_(C) WHE Proforma with ITC cash grant 10 Yr Amort_for deferral_102809" xfId="381"/>
    <cellStyle name="_Costs not in KWI3000 '06Budget_(C) WHE Proforma with ITC cash grant 10 Yr Amort_for deferral_102809_16.07E Wild Horse Wind Expansionwrkingfile" xfId="382"/>
    <cellStyle name="_Costs not in KWI3000 '06Budget_(C) WHE Proforma with ITC cash grant 10 Yr Amort_for deferral_102809_16.07E Wild Horse Wind Expansionwrkingfile SF" xfId="383"/>
    <cellStyle name="_Costs not in KWI3000 '06Budget_(C) WHE Proforma with ITC cash grant 10 Yr Amort_for deferral_102809_16.37E Wild Horse Expansion DeferralRevwrkingfile SF" xfId="384"/>
    <cellStyle name="_Costs not in KWI3000 '06Budget_(C) WHE Proforma with ITC cash grant 10 Yr Amort_for rebuttal_120709" xfId="385"/>
    <cellStyle name="_Costs not in KWI3000 '06Budget_04.07E Wild Horse Wind Expansion" xfId="386"/>
    <cellStyle name="_Costs not in KWI3000 '06Budget_04.07E Wild Horse Wind Expansion_16.07E Wild Horse Wind Expansionwrkingfile" xfId="387"/>
    <cellStyle name="_Costs not in KWI3000 '06Budget_04.07E Wild Horse Wind Expansion_16.07E Wild Horse Wind Expansionwrkingfile SF" xfId="388"/>
    <cellStyle name="_Costs not in KWI3000 '06Budget_04.07E Wild Horse Wind Expansion_16.37E Wild Horse Expansion DeferralRevwrkingfile SF" xfId="389"/>
    <cellStyle name="_Costs not in KWI3000 '06Budget_16.07E Wild Horse Wind Expansionwrkingfile" xfId="390"/>
    <cellStyle name="_Costs not in KWI3000 '06Budget_16.07E Wild Horse Wind Expansionwrkingfile SF" xfId="391"/>
    <cellStyle name="_Costs not in KWI3000 '06Budget_16.37E Wild Horse Expansion DeferralRevwrkingfile SF" xfId="392"/>
    <cellStyle name="_Costs not in KWI3000 '06Budget_2009 GRC Compl Filing - Exhibit D" xfId="393"/>
    <cellStyle name="_Costs not in KWI3000 '06Budget_4 31 Regulatory Assets and Liabilities  7 06- Exhibit D" xfId="394"/>
    <cellStyle name="_Costs not in KWI3000 '06Budget_4 31 Regulatory Assets and Liabilities  7 06- Exhibit D_NIM Summary" xfId="395"/>
    <cellStyle name="_Costs not in KWI3000 '06Budget_4 32 Regulatory Assets and Liabilities  7 06- Exhibit D" xfId="396"/>
    <cellStyle name="_Costs not in KWI3000 '06Budget_4 32 Regulatory Assets and Liabilities  7 06- Exhibit D_NIM Summary" xfId="397"/>
    <cellStyle name="_Costs not in KWI3000 '06Budget_Book2" xfId="398"/>
    <cellStyle name="_Costs not in KWI3000 '06Budget_Book2_Adj Bench DR 3 for Initial Briefs (Electric)" xfId="399"/>
    <cellStyle name="_Costs not in KWI3000 '06Budget_Book2_Electric Rev Req Model (2009 GRC) Rebuttal REmoval of New  WH Solar AdjustMI" xfId="400"/>
    <cellStyle name="_Costs not in KWI3000 '06Budget_Book2_Electric Rev Req Model (2009 GRC) Revised 01-18-2010" xfId="401"/>
    <cellStyle name="_Costs not in KWI3000 '06Budget_Book4" xfId="402"/>
    <cellStyle name="_Costs not in KWI3000 '06Budget_Book9" xfId="403"/>
    <cellStyle name="_Costs not in KWI3000 '06Budget_Exhibit D fr R Gho 12-31-08" xfId="404"/>
    <cellStyle name="_Costs not in KWI3000 '06Budget_Exhibit D fr R Gho 12-31-08 v2" xfId="405"/>
    <cellStyle name="_Costs not in KWI3000 '06Budget_Exhibit D fr R Gho 12-31-08 v2_NIM Summary" xfId="406"/>
    <cellStyle name="_Costs not in KWI3000 '06Budget_Exhibit D fr R Gho 12-31-08_NIM Summary" xfId="407"/>
    <cellStyle name="_Costs not in KWI3000 '06Budget_Hopkins Ridge Prepaid Tran - Interest Earned RY 12ME Feb  '11" xfId="408"/>
    <cellStyle name="_Costs not in KWI3000 '06Budget_Hopkins Ridge Prepaid Tran - Interest Earned RY 12ME Feb  '11_NIM Summary" xfId="409"/>
    <cellStyle name="_Costs not in KWI3000 '06Budget_Hopkins Ridge Prepaid Tran - Interest Earned RY 12ME Feb  '11_Transmission Workbook for May BOD" xfId="410"/>
    <cellStyle name="_Costs not in KWI3000 '06Budget_NIM Summary" xfId="411"/>
    <cellStyle name="_Costs not in KWI3000 '06Budget_NIM Summary 09GRC" xfId="412"/>
    <cellStyle name="_Costs not in KWI3000 '06Budget_PCA 7 - Exhibit D update 11_30_08 (2)" xfId="413"/>
    <cellStyle name="_Costs not in KWI3000 '06Budget_PCA 7 - Exhibit D update 11_30_08 (2)_NIM Summary" xfId="414"/>
    <cellStyle name="_Costs not in KWI3000 '06Budget_PCA 9 -  Exhibit D April 2010 (3)" xfId="415"/>
    <cellStyle name="_Costs not in KWI3000 '06Budget_Power Costs - Comparison bx Rbtl-Staff-Jt-PC" xfId="416"/>
    <cellStyle name="_Costs not in KWI3000 '06Budget_Power Costs - Comparison bx Rbtl-Staff-Jt-PC_Adj Bench DR 3 for Initial Briefs (Electric)" xfId="417"/>
    <cellStyle name="_Costs not in KWI3000 '06Budget_Power Costs - Comparison bx Rbtl-Staff-Jt-PC_Electric Rev Req Model (2009 GRC) Rebuttal REmoval of New  WH Solar AdjustMI" xfId="418"/>
    <cellStyle name="_Costs not in KWI3000 '06Budget_Power Costs - Comparison bx Rbtl-Staff-Jt-PC_Electric Rev Req Model (2009 GRC) Revised 01-18-2010" xfId="419"/>
    <cellStyle name="_Costs not in KWI3000 '06Budget_Rebuttal Power Costs" xfId="420"/>
    <cellStyle name="_Costs not in KWI3000 '06Budget_Rebuttal Power Costs_Adj Bench DR 3 for Initial Briefs (Electric)" xfId="421"/>
    <cellStyle name="_Costs not in KWI3000 '06Budget_Rebuttal Power Costs_Electric Rev Req Model (2009 GRC) Rebuttal REmoval of New  WH Solar AdjustMI" xfId="422"/>
    <cellStyle name="_Costs not in KWI3000 '06Budget_Rebuttal Power Costs_Electric Rev Req Model (2009 GRC) Revised 01-18-2010" xfId="423"/>
    <cellStyle name="_Costs not in KWI3000 '06Budget_Transmission Workbook for May BOD" xfId="424"/>
    <cellStyle name="_Costs not in KWI3000 '06Budget_Wind Integration 10GRC" xfId="425"/>
    <cellStyle name="_DEM-WP (C) Costs not in AURORA 2006GRC Order 11.30.06 Gas" xfId="426"/>
    <cellStyle name="_DEM-WP (C) Costs not in AURORA 2006GRC Order 11.30.06 Gas_NIM Summary" xfId="427"/>
    <cellStyle name="_DEM-WP (C) Power Cost 2006GRC Order" xfId="428"/>
    <cellStyle name="_DEM-WP (C) Power Cost 2006GRC Order 2" xfId="429"/>
    <cellStyle name="_DEM-WP (C) Power Cost 2006GRC Order_04 07E Wild Horse Wind Expansion (C) (2)" xfId="430"/>
    <cellStyle name="_DEM-WP (C) Power Cost 2006GRC Order_04 07E Wild Horse Wind Expansion (C) (2)_Adj Bench DR 3 for Initial Briefs (Electric)" xfId="431"/>
    <cellStyle name="_DEM-WP (C) Power Cost 2006GRC Order_04 07E Wild Horse Wind Expansion (C) (2)_Electric Rev Req Model (2009 GRC) " xfId="432"/>
    <cellStyle name="_DEM-WP (C) Power Cost 2006GRC Order_04 07E Wild Horse Wind Expansion (C) (2)_Electric Rev Req Model (2009 GRC) Rebuttal REmoval of New  WH Solar AdjustMI" xfId="433"/>
    <cellStyle name="_DEM-WP (C) Power Cost 2006GRC Order_04 07E Wild Horse Wind Expansion (C) (2)_Electric Rev Req Model (2009 GRC) Revised 01-18-2010" xfId="434"/>
    <cellStyle name="_DEM-WP (C) Power Cost 2006GRC Order_16.37E Wild Horse Expansion DeferralRevwrkingfile SF" xfId="435"/>
    <cellStyle name="_DEM-WP (C) Power Cost 2006GRC Order_2009 GRC Compl Filing - Exhibit D" xfId="436"/>
    <cellStyle name="_DEM-WP (C) Power Cost 2006GRC Order_4 31 Regulatory Assets and Liabilities  7 06- Exhibit D" xfId="437"/>
    <cellStyle name="_DEM-WP (C) Power Cost 2006GRC Order_4 31 Regulatory Assets and Liabilities  7 06- Exhibit D_NIM Summary" xfId="438"/>
    <cellStyle name="_DEM-WP (C) Power Cost 2006GRC Order_4 32 Regulatory Assets and Liabilities  7 06- Exhibit D" xfId="439"/>
    <cellStyle name="_DEM-WP (C) Power Cost 2006GRC Order_4 32 Regulatory Assets and Liabilities  7 06- Exhibit D_NIM Summary" xfId="440"/>
    <cellStyle name="_DEM-WP (C) Power Cost 2006GRC Order_Book2" xfId="441"/>
    <cellStyle name="_DEM-WP (C) Power Cost 2006GRC Order_Book2_Adj Bench DR 3 for Initial Briefs (Electric)" xfId="442"/>
    <cellStyle name="_DEM-WP (C) Power Cost 2006GRC Order_Book2_Electric Rev Req Model (2009 GRC) Rebuttal REmoval of New  WH Solar AdjustMI" xfId="443"/>
    <cellStyle name="_DEM-WP (C) Power Cost 2006GRC Order_Book2_Electric Rev Req Model (2009 GRC) Revised 01-18-2010" xfId="444"/>
    <cellStyle name="_DEM-WP (C) Power Cost 2006GRC Order_Book4" xfId="445"/>
    <cellStyle name="_DEM-WP (C) Power Cost 2006GRC Order_Book9" xfId="446"/>
    <cellStyle name="_DEM-WP (C) Power Cost 2006GRC Order_NIM Summary" xfId="447"/>
    <cellStyle name="_DEM-WP (C) Power Cost 2006GRC Order_NIM Summary 09GRC" xfId="448"/>
    <cellStyle name="_DEM-WP (C) Power Cost 2006GRC Order_PCA 9 -  Exhibit D April 2010 (3)" xfId="449"/>
    <cellStyle name="_DEM-WP (C) Power Cost 2006GRC Order_Power Costs - Comparison bx Rbtl-Staff-Jt-PC" xfId="450"/>
    <cellStyle name="_DEM-WP (C) Power Cost 2006GRC Order_Power Costs - Comparison bx Rbtl-Staff-Jt-PC_Adj Bench DR 3 for Initial Briefs (Electric)" xfId="451"/>
    <cellStyle name="_DEM-WP (C) Power Cost 2006GRC Order_Power Costs - Comparison bx Rbtl-Staff-Jt-PC_Electric Rev Req Model (2009 GRC) Rebuttal REmoval of New  WH Solar AdjustMI" xfId="452"/>
    <cellStyle name="_DEM-WP (C) Power Cost 2006GRC Order_Power Costs - Comparison bx Rbtl-Staff-Jt-PC_Electric Rev Req Model (2009 GRC) Revised 01-18-2010" xfId="453"/>
    <cellStyle name="_DEM-WP (C) Power Cost 2006GRC Order_Rebuttal Power Costs" xfId="454"/>
    <cellStyle name="_DEM-WP (C) Power Cost 2006GRC Order_Rebuttal Power Costs_Adj Bench DR 3 for Initial Briefs (Electric)" xfId="455"/>
    <cellStyle name="_DEM-WP (C) Power Cost 2006GRC Order_Rebuttal Power Costs_Electric Rev Req Model (2009 GRC) Rebuttal REmoval of New  WH Solar AdjustMI" xfId="456"/>
    <cellStyle name="_DEM-WP (C) Power Cost 2006GRC Order_Rebuttal Power Costs_Electric Rev Req Model (2009 GRC) Revised 01-18-2010" xfId="457"/>
    <cellStyle name="_DEM-WP (C) Power Cost 2006GRC Order_Wind Integration 10GRC" xfId="458"/>
    <cellStyle name="_DEM-WP Revised (HC) Wild Horse 2006GRC" xfId="459"/>
    <cellStyle name="_DEM-WP Revised (HC) Wild Horse 2006GRC_16.37E Wild Horse Expansion DeferralRevwrkingfile SF" xfId="460"/>
    <cellStyle name="_DEM-WP Revised (HC) Wild Horse 2006GRC_2009 GRC Compl Filing - Exhibit D" xfId="461"/>
    <cellStyle name="_DEM-WP Revised (HC) Wild Horse 2006GRC_Adj Bench DR 3 for Initial Briefs (Electric)" xfId="462"/>
    <cellStyle name="_DEM-WP Revised (HC) Wild Horse 2006GRC_Book2" xfId="463"/>
    <cellStyle name="_DEM-WP Revised (HC) Wild Horse 2006GRC_Book4" xfId="464"/>
    <cellStyle name="_DEM-WP Revised (HC) Wild Horse 2006GRC_Electric Rev Req Model (2009 GRC) " xfId="465"/>
    <cellStyle name="_DEM-WP Revised (HC) Wild Horse 2006GRC_Electric Rev Req Model (2009 GRC) Rebuttal REmoval of New  WH Solar AdjustMI" xfId="466"/>
    <cellStyle name="_DEM-WP Revised (HC) Wild Horse 2006GRC_Electric Rev Req Model (2009 GRC) Revised 01-18-2010" xfId="467"/>
    <cellStyle name="_DEM-WP Revised (HC) Wild Horse 2006GRC_NIM Summary" xfId="468"/>
    <cellStyle name="_DEM-WP Revised (HC) Wild Horse 2006GRC_Power Costs - Comparison bx Rbtl-Staff-Jt-PC" xfId="469"/>
    <cellStyle name="_DEM-WP Revised (HC) Wild Horse 2006GRC_Rebuttal Power Costs" xfId="470"/>
    <cellStyle name="_DEM-WP(C) Colstrip FOR" xfId="471"/>
    <cellStyle name="_DEM-WP(C) Colstrip FOR_(C) WHE Proforma with ITC cash grant 10 Yr Amort_for rebuttal_120709" xfId="472"/>
    <cellStyle name="_DEM-WP(C) Colstrip FOR_16.07E Wild Horse Wind Expansionwrkingfile" xfId="473"/>
    <cellStyle name="_DEM-WP(C) Colstrip FOR_16.07E Wild Horse Wind Expansionwrkingfile SF" xfId="474"/>
    <cellStyle name="_DEM-WP(C) Colstrip FOR_16.37E Wild Horse Expansion DeferralRevwrkingfile SF" xfId="475"/>
    <cellStyle name="_DEM-WP(C) Colstrip FOR_Adj Bench DR 3 for Initial Briefs (Electric)" xfId="476"/>
    <cellStyle name="_DEM-WP(C) Colstrip FOR_Book2" xfId="477"/>
    <cellStyle name="_DEM-WP(C) Colstrip FOR_Book2_Adj Bench DR 3 for Initial Briefs (Electric)" xfId="478"/>
    <cellStyle name="_DEM-WP(C) Colstrip FOR_Book2_Electric Rev Req Model (2009 GRC) Rebuttal REmoval of New  WH Solar AdjustMI" xfId="479"/>
    <cellStyle name="_DEM-WP(C) Colstrip FOR_Book2_Electric Rev Req Model (2009 GRC) Revised 01-18-2010" xfId="480"/>
    <cellStyle name="_DEM-WP(C) Colstrip FOR_Colstrip 1&amp;2 Annual O&amp;M Budgets" xfId="481"/>
    <cellStyle name="_DEM-WP(C) Colstrip FOR_DEM-WP(C) Production O&amp;M 2010GRC As-Filed" xfId="482"/>
    <cellStyle name="_DEM-WP(C) Colstrip FOR_DEM-WP(C) Production O&amp;M 2010GRC As-Filed 2" xfId="483"/>
    <cellStyle name="_DEM-WP(C) Colstrip FOR_Electric Rev Req Model (2009 GRC) Rebuttal REmoval of New  WH Solar AdjustMI" xfId="484"/>
    <cellStyle name="_DEM-WP(C) Colstrip FOR_Electric Rev Req Model (2009 GRC) Revised 01-18-2010" xfId="485"/>
    <cellStyle name="_DEM-WP(C) Colstrip FOR_Rebuttal Power Costs" xfId="486"/>
    <cellStyle name="_DEM-WP(C) Colstrip FOR_Rebuttal Power Costs_Adj Bench DR 3 for Initial Briefs (Electric)" xfId="487"/>
    <cellStyle name="_DEM-WP(C) Colstrip FOR_Rebuttal Power Costs_Electric Rev Req Model (2009 GRC) Rebuttal REmoval of New  WH Solar AdjustMI" xfId="488"/>
    <cellStyle name="_DEM-WP(C) Colstrip FOR_Rebuttal Power Costs_Electric Rev Req Model (2009 GRC) Revised 01-18-2010" xfId="489"/>
    <cellStyle name="_DEM-WP(C) Costs not in AURORA 2006GRC" xfId="490"/>
    <cellStyle name="_DEM-WP(C) Costs not in AURORA 2006GRC 2" xfId="491"/>
    <cellStyle name="_DEM-WP(C) Costs not in AURORA 2006GRC_(C) WHE Proforma with ITC cash grant 10 Yr Amort_for deferral_102809" xfId="492"/>
    <cellStyle name="_DEM-WP(C) Costs not in AURORA 2006GRC_(C) WHE Proforma with ITC cash grant 10 Yr Amort_for deferral_102809_16.07E Wild Horse Wind Expansionwrkingfile" xfId="493"/>
    <cellStyle name="_DEM-WP(C) Costs not in AURORA 2006GRC_(C) WHE Proforma with ITC cash grant 10 Yr Amort_for deferral_102809_16.07E Wild Horse Wind Expansionwrkingfile SF" xfId="494"/>
    <cellStyle name="_DEM-WP(C) Costs not in AURORA 2006GRC_(C) WHE Proforma with ITC cash grant 10 Yr Amort_for deferral_102809_16.37E Wild Horse Expansion DeferralRevwrkingfile SF" xfId="495"/>
    <cellStyle name="_DEM-WP(C) Costs not in AURORA 2006GRC_(C) WHE Proforma with ITC cash grant 10 Yr Amort_for rebuttal_120709" xfId="496"/>
    <cellStyle name="_DEM-WP(C) Costs not in AURORA 2006GRC_04.07E Wild Horse Wind Expansion" xfId="497"/>
    <cellStyle name="_DEM-WP(C) Costs not in AURORA 2006GRC_04.07E Wild Horse Wind Expansion_16.07E Wild Horse Wind Expansionwrkingfile" xfId="498"/>
    <cellStyle name="_DEM-WP(C) Costs not in AURORA 2006GRC_04.07E Wild Horse Wind Expansion_16.07E Wild Horse Wind Expansionwrkingfile SF" xfId="499"/>
    <cellStyle name="_DEM-WP(C) Costs not in AURORA 2006GRC_04.07E Wild Horse Wind Expansion_16.37E Wild Horse Expansion DeferralRevwrkingfile SF" xfId="500"/>
    <cellStyle name="_DEM-WP(C) Costs not in AURORA 2006GRC_16.07E Wild Horse Wind Expansionwrkingfile" xfId="501"/>
    <cellStyle name="_DEM-WP(C) Costs not in AURORA 2006GRC_16.07E Wild Horse Wind Expansionwrkingfile SF" xfId="502"/>
    <cellStyle name="_DEM-WP(C) Costs not in AURORA 2006GRC_16.37E Wild Horse Expansion DeferralRevwrkingfile SF" xfId="503"/>
    <cellStyle name="_DEM-WP(C) Costs not in AURORA 2006GRC_2009 GRC Compl Filing - Exhibit D" xfId="504"/>
    <cellStyle name="_DEM-WP(C) Costs not in AURORA 2006GRC_4 31 Regulatory Assets and Liabilities  7 06- Exhibit D" xfId="505"/>
    <cellStyle name="_DEM-WP(C) Costs not in AURORA 2006GRC_4 31 Regulatory Assets and Liabilities  7 06- Exhibit D_NIM Summary" xfId="506"/>
    <cellStyle name="_DEM-WP(C) Costs not in AURORA 2006GRC_4 32 Regulatory Assets and Liabilities  7 06- Exhibit D" xfId="507"/>
    <cellStyle name="_DEM-WP(C) Costs not in AURORA 2006GRC_4 32 Regulatory Assets and Liabilities  7 06- Exhibit D_NIM Summary" xfId="508"/>
    <cellStyle name="_DEM-WP(C) Costs not in AURORA 2006GRC_Book2" xfId="509"/>
    <cellStyle name="_DEM-WP(C) Costs not in AURORA 2006GRC_Book2_Adj Bench DR 3 for Initial Briefs (Electric)" xfId="510"/>
    <cellStyle name="_DEM-WP(C) Costs not in AURORA 2006GRC_Book2_Electric Rev Req Model (2009 GRC) Rebuttal REmoval of New  WH Solar AdjustMI" xfId="511"/>
    <cellStyle name="_DEM-WP(C) Costs not in AURORA 2006GRC_Book2_Electric Rev Req Model (2009 GRC) Revised 01-18-2010" xfId="512"/>
    <cellStyle name="_DEM-WP(C) Costs not in AURORA 2006GRC_Book4" xfId="513"/>
    <cellStyle name="_DEM-WP(C) Costs not in AURORA 2006GRC_Book9" xfId="514"/>
    <cellStyle name="_DEM-WP(C) Costs not in AURORA 2006GRC_NIM Summary" xfId="515"/>
    <cellStyle name="_DEM-WP(C) Costs not in AURORA 2006GRC_NIM Summary 09GRC" xfId="516"/>
    <cellStyle name="_DEM-WP(C) Costs not in AURORA 2006GRC_PCA 9 -  Exhibit D April 2010 (3)" xfId="517"/>
    <cellStyle name="_DEM-WP(C) Costs not in AURORA 2006GRC_Power Costs - Comparison bx Rbtl-Staff-Jt-PC" xfId="518"/>
    <cellStyle name="_DEM-WP(C) Costs not in AURORA 2006GRC_Power Costs - Comparison bx Rbtl-Staff-Jt-PC_Adj Bench DR 3 for Initial Briefs (Electric)" xfId="519"/>
    <cellStyle name="_DEM-WP(C) Costs not in AURORA 2006GRC_Power Costs - Comparison bx Rbtl-Staff-Jt-PC_Electric Rev Req Model (2009 GRC) Rebuttal REmoval of New  WH Solar AdjustMI" xfId="520"/>
    <cellStyle name="_DEM-WP(C) Costs not in AURORA 2006GRC_Power Costs - Comparison bx Rbtl-Staff-Jt-PC_Electric Rev Req Model (2009 GRC) Revised 01-18-2010" xfId="521"/>
    <cellStyle name="_DEM-WP(C) Costs not in AURORA 2006GRC_Rebuttal Power Costs" xfId="522"/>
    <cellStyle name="_DEM-WP(C) Costs not in AURORA 2006GRC_Rebuttal Power Costs_Adj Bench DR 3 for Initial Briefs (Electric)" xfId="523"/>
    <cellStyle name="_DEM-WP(C) Costs not in AURORA 2006GRC_Rebuttal Power Costs_Electric Rev Req Model (2009 GRC) Rebuttal REmoval of New  WH Solar AdjustMI" xfId="524"/>
    <cellStyle name="_DEM-WP(C) Costs not in AURORA 2006GRC_Rebuttal Power Costs_Electric Rev Req Model (2009 GRC) Revised 01-18-2010" xfId="525"/>
    <cellStyle name="_DEM-WP(C) Costs not in AURORA 2006GRC_Transmission Workbook for May BOD" xfId="526"/>
    <cellStyle name="_DEM-WP(C) Costs not in AURORA 2006GRC_Wind Integration 10GRC" xfId="527"/>
    <cellStyle name="_DEM-WP(C) Costs not in AURORA 2007GRC" xfId="528"/>
    <cellStyle name="_DEM-WP(C) Costs not in AURORA 2007GRC Update" xfId="529"/>
    <cellStyle name="_DEM-WP(C) Costs not in AURORA 2007GRC Update_NIM Summary" xfId="530"/>
    <cellStyle name="_DEM-WP(C) Costs not in AURORA 2007GRC_16.37E Wild Horse Expansion DeferralRevwrkingfile SF" xfId="531"/>
    <cellStyle name="_DEM-WP(C) Costs not in AURORA 2007GRC_2009 GRC Compl Filing - Exhibit D" xfId="532"/>
    <cellStyle name="_DEM-WP(C) Costs not in AURORA 2007GRC_Adj Bench DR 3 for Initial Briefs (Electric)" xfId="533"/>
    <cellStyle name="_DEM-WP(C) Costs not in AURORA 2007GRC_Book2" xfId="534"/>
    <cellStyle name="_DEM-WP(C) Costs not in AURORA 2007GRC_Book4" xfId="535"/>
    <cellStyle name="_DEM-WP(C) Costs not in AURORA 2007GRC_Electric Rev Req Model (2009 GRC) " xfId="536"/>
    <cellStyle name="_DEM-WP(C) Costs not in AURORA 2007GRC_Electric Rev Req Model (2009 GRC) Rebuttal REmoval of New  WH Solar AdjustMI" xfId="537"/>
    <cellStyle name="_DEM-WP(C) Costs not in AURORA 2007GRC_Electric Rev Req Model (2009 GRC) Revised 01-18-2010" xfId="538"/>
    <cellStyle name="_DEM-WP(C) Costs not in AURORA 2007GRC_NIM Summary" xfId="539"/>
    <cellStyle name="_DEM-WP(C) Costs not in AURORA 2007GRC_Power Costs - Comparison bx Rbtl-Staff-Jt-PC" xfId="540"/>
    <cellStyle name="_DEM-WP(C) Costs not in AURORA 2007GRC_Rebuttal Power Costs" xfId="541"/>
    <cellStyle name="_DEM-WP(C) Costs not in AURORA 2007PCORC" xfId="542"/>
    <cellStyle name="_DEM-WP(C) Costs not in AURORA 2007PCORC_NIM Summary" xfId="543"/>
    <cellStyle name="_DEM-WP(C) Costs not in AURORA 2007PCORC-5.07Update" xfId="544"/>
    <cellStyle name="_DEM-WP(C) Costs not in AURORA 2007PCORC-5.07Update_16.37E Wild Horse Expansion DeferralRevwrkingfile SF" xfId="545"/>
    <cellStyle name="_DEM-WP(C) Costs not in AURORA 2007PCORC-5.07Update_2009 GRC Compl Filing - Exhibit D" xfId="546"/>
    <cellStyle name="_DEM-WP(C) Costs not in AURORA 2007PCORC-5.07Update_Adj Bench DR 3 for Initial Briefs (Electric)" xfId="547"/>
    <cellStyle name="_DEM-WP(C) Costs not in AURORA 2007PCORC-5.07Update_Book2" xfId="548"/>
    <cellStyle name="_DEM-WP(C) Costs not in AURORA 2007PCORC-5.07Update_Book4" xfId="549"/>
    <cellStyle name="_DEM-WP(C) Costs not in AURORA 2007PCORC-5.07Update_Colstrip 1&amp;2 Annual O&amp;M Budgets" xfId="550"/>
    <cellStyle name="_DEM-WP(C) Costs not in AURORA 2007PCORC-5.07Update_DEM-WP(C) Production O&amp;M 2009GRC Rebuttal" xfId="551"/>
    <cellStyle name="_DEM-WP(C) Costs not in AURORA 2007PCORC-5.07Update_DEM-WP(C) Production O&amp;M 2009GRC Rebuttal_Adj Bench DR 3 for Initial Briefs (Electric)" xfId="552"/>
    <cellStyle name="_DEM-WP(C) Costs not in AURORA 2007PCORC-5.07Update_DEM-WP(C) Production O&amp;M 2009GRC Rebuttal_Book2" xfId="553"/>
    <cellStyle name="_DEM-WP(C) Costs not in AURORA 2007PCORC-5.07Update_DEM-WP(C) Production O&amp;M 2009GRC Rebuttal_Book2_Adj Bench DR 3 for Initial Briefs (Electric)" xfId="554"/>
    <cellStyle name="_DEM-WP(C) Costs not in AURORA 2007PCORC-5.07Update_DEM-WP(C) Production O&amp;M 2009GRC Rebuttal_Book2_Electric Rev Req Model (2009 GRC) Rebuttal REmoval of New  WH Solar AdjustMI" xfId="555"/>
    <cellStyle name="_DEM-WP(C) Costs not in AURORA 2007PCORC-5.07Update_DEM-WP(C) Production O&amp;M 2009GRC Rebuttal_Book2_Electric Rev Req Model (2009 GRC) Revised 01-18-2010" xfId="556"/>
    <cellStyle name="_DEM-WP(C) Costs not in AURORA 2007PCORC-5.07Update_DEM-WP(C) Production O&amp;M 2009GRC Rebuttal_Electric Rev Req Model (2009 GRC) Rebuttal REmoval of New  WH Solar AdjustMI" xfId="557"/>
    <cellStyle name="_DEM-WP(C) Costs not in AURORA 2007PCORC-5.07Update_DEM-WP(C) Production O&amp;M 2009GRC Rebuttal_Electric Rev Req Model (2009 GRC) Revised 01-18-2010" xfId="558"/>
    <cellStyle name="_DEM-WP(C) Costs not in AURORA 2007PCORC-5.07Update_DEM-WP(C) Production O&amp;M 2009GRC Rebuttal_Rebuttal Power Costs" xfId="559"/>
    <cellStyle name="_DEM-WP(C) Costs not in AURORA 2007PCORC-5.07Update_DEM-WP(C) Production O&amp;M 2009GRC Rebuttal_Rebuttal Power Costs_Adj Bench DR 3 for Initial Briefs (Electric)" xfId="560"/>
    <cellStyle name="_DEM-WP(C) Costs not in AURORA 2007PCORC-5.07Update_DEM-WP(C) Production O&amp;M 2009GRC Rebuttal_Rebuttal Power Costs_Electric Rev Req Model (2009 GRC) Rebuttal REmoval of New  WH Solar AdjustMI" xfId="561"/>
    <cellStyle name="_DEM-WP(C) Costs not in AURORA 2007PCORC-5.07Update_DEM-WP(C) Production O&amp;M 2009GRC Rebuttal_Rebuttal Power Costs_Electric Rev Req Model (2009 GRC) Revised 01-18-2010" xfId="562"/>
    <cellStyle name="_DEM-WP(C) Costs not in AURORA 2007PCORC-5.07Update_DEM-WP(C) Production O&amp;M 2010GRC As-Filed" xfId="563"/>
    <cellStyle name="_DEM-WP(C) Costs not in AURORA 2007PCORC-5.07Update_DEM-WP(C) Production O&amp;M 2010GRC As-Filed 2" xfId="564"/>
    <cellStyle name="_DEM-WP(C) Costs not in AURORA 2007PCORC-5.07Update_Electric Rev Req Model (2009 GRC) " xfId="565"/>
    <cellStyle name="_DEM-WP(C) Costs not in AURORA 2007PCORC-5.07Update_Electric Rev Req Model (2009 GRC) Rebuttal REmoval of New  WH Solar AdjustMI" xfId="566"/>
    <cellStyle name="_DEM-WP(C) Costs not in AURORA 2007PCORC-5.07Update_Electric Rev Req Model (2009 GRC) Revised 01-18-2010" xfId="567"/>
    <cellStyle name="_DEM-WP(C) Costs not in AURORA 2007PCORC-5.07Update_NIM Summary" xfId="568"/>
    <cellStyle name="_DEM-WP(C) Costs not in AURORA 2007PCORC-5.07Update_NIM Summary 09GRC" xfId="569"/>
    <cellStyle name="_DEM-WP(C) Costs not in AURORA 2007PCORC-5.07Update_NIM Summary 09GRC_NIM Summary" xfId="570"/>
    <cellStyle name="_DEM-WP(C) Costs not in AURORA 2007PCORC-5.07Update_Power Costs - Comparison bx Rbtl-Staff-Jt-PC" xfId="571"/>
    <cellStyle name="_DEM-WP(C) Costs not in AURORA 2007PCORC-5.07Update_Rebuttal Power Costs" xfId="572"/>
    <cellStyle name="_DEM-WP(C) Prod O&amp;M 2007GRC" xfId="573"/>
    <cellStyle name="_DEM-WP(C) Prod O&amp;M 2007GRC_Adj Bench DR 3 for Initial Briefs (Electric)" xfId="574"/>
    <cellStyle name="_DEM-WP(C) Prod O&amp;M 2007GRC_Book2" xfId="575"/>
    <cellStyle name="_DEM-WP(C) Prod O&amp;M 2007GRC_Book2_Adj Bench DR 3 for Initial Briefs (Electric)" xfId="576"/>
    <cellStyle name="_DEM-WP(C) Prod O&amp;M 2007GRC_Book2_Electric Rev Req Model (2009 GRC) Rebuttal REmoval of New  WH Solar AdjustMI" xfId="577"/>
    <cellStyle name="_DEM-WP(C) Prod O&amp;M 2007GRC_Book2_Electric Rev Req Model (2009 GRC) Revised 01-18-2010" xfId="578"/>
    <cellStyle name="_DEM-WP(C) Prod O&amp;M 2007GRC_Colstrip 1&amp;2 Annual O&amp;M Budgets" xfId="579"/>
    <cellStyle name="_DEM-WP(C) Prod O&amp;M 2007GRC_DEM-WP(C) Production O&amp;M 2010GRC As-Filed" xfId="580"/>
    <cellStyle name="_DEM-WP(C) Prod O&amp;M 2007GRC_DEM-WP(C) Production O&amp;M 2010GRC As-Filed 2" xfId="581"/>
    <cellStyle name="_DEM-WP(C) Prod O&amp;M 2007GRC_Electric Rev Req Model (2009 GRC) Rebuttal REmoval of New  WH Solar AdjustMI" xfId="582"/>
    <cellStyle name="_DEM-WP(C) Prod O&amp;M 2007GRC_Electric Rev Req Model (2009 GRC) Revised 01-18-2010" xfId="583"/>
    <cellStyle name="_DEM-WP(C) Prod O&amp;M 2007GRC_Rebuttal Power Costs" xfId="584"/>
    <cellStyle name="_DEM-WP(C) Prod O&amp;M 2007GRC_Rebuttal Power Costs_Adj Bench DR 3 for Initial Briefs (Electric)" xfId="585"/>
    <cellStyle name="_DEM-WP(C) Prod O&amp;M 2007GRC_Rebuttal Power Costs_Electric Rev Req Model (2009 GRC) Rebuttal REmoval of New  WH Solar AdjustMI" xfId="586"/>
    <cellStyle name="_DEM-WP(C) Prod O&amp;M 2007GRC_Rebuttal Power Costs_Electric Rev Req Model (2009 GRC) Revised 01-18-2010" xfId="587"/>
    <cellStyle name="_x0013__DEM-WP(C) Production O&amp;M 2010GRC As-Filed" xfId="588"/>
    <cellStyle name="_x0013__DEM-WP(C) Production O&amp;M 2010GRC As-Filed 2" xfId="589"/>
    <cellStyle name="_DEM-WP(C) Rate Year Sumas by Month Update Corrected" xfId="590"/>
    <cellStyle name="_DEM-WP(C) Sumas Proforma 11.5.07" xfId="591"/>
    <cellStyle name="_DEM-WP(C) Westside Hydro Data_051007" xfId="592"/>
    <cellStyle name="_DEM-WP(C) Westside Hydro Data_051007_16.37E Wild Horse Expansion DeferralRevwrkingfile SF" xfId="593"/>
    <cellStyle name="_DEM-WP(C) Westside Hydro Data_051007_2009 GRC Compl Filing - Exhibit D" xfId="594"/>
    <cellStyle name="_DEM-WP(C) Westside Hydro Data_051007_Adj Bench DR 3 for Initial Briefs (Electric)" xfId="595"/>
    <cellStyle name="_DEM-WP(C) Westside Hydro Data_051007_Book2" xfId="596"/>
    <cellStyle name="_DEM-WP(C) Westside Hydro Data_051007_Book4" xfId="597"/>
    <cellStyle name="_DEM-WP(C) Westside Hydro Data_051007_Electric Rev Req Model (2009 GRC) " xfId="598"/>
    <cellStyle name="_DEM-WP(C) Westside Hydro Data_051007_Electric Rev Req Model (2009 GRC) Rebuttal REmoval of New  WH Solar AdjustMI" xfId="599"/>
    <cellStyle name="_DEM-WP(C) Westside Hydro Data_051007_Electric Rev Req Model (2009 GRC) Revised 01-18-2010" xfId="600"/>
    <cellStyle name="_DEM-WP(C) Westside Hydro Data_051007_NIM Summary" xfId="601"/>
    <cellStyle name="_DEM-WP(C) Westside Hydro Data_051007_Power Costs - Comparison bx Rbtl-Staff-Jt-PC" xfId="602"/>
    <cellStyle name="_DEM-WP(C) Westside Hydro Data_051007_Rebuttal Power Costs" xfId="603"/>
    <cellStyle name="_Elec Peak Capacity Need_2008-2029_032709_Wind 5% Cap" xfId="604"/>
    <cellStyle name="_Elec Peak Capacity Need_2008-2029_032709_Wind 5% Cap_NIM Summary" xfId="605"/>
    <cellStyle name="_Elec Peak Capacity Need_2008-2029_032709_Wind 5% Cap-ST-Adj-PJP1" xfId="606"/>
    <cellStyle name="_Elec Peak Capacity Need_2008-2029_032709_Wind 5% Cap-ST-Adj-PJP1_NIM Summary" xfId="607"/>
    <cellStyle name="_Elec Peak Capacity Need_2008-2029_120908_Wind 5% Cap_Low" xfId="608"/>
    <cellStyle name="_Elec Peak Capacity Need_2008-2029_120908_Wind 5% Cap_Low_NIM Summary" xfId="609"/>
    <cellStyle name="_Elec Peak Capacity Need_2008-2029_Wind 5% Cap_050809" xfId="610"/>
    <cellStyle name="_Elec Peak Capacity Need_2008-2029_Wind 5% Cap_050809_NIM Summary" xfId="611"/>
    <cellStyle name="_x0013__Electric Rev Req Model (2009 GRC) " xfId="612"/>
    <cellStyle name="_x0013__Electric Rev Req Model (2009 GRC) Rebuttal REmoval of New  WH Solar AdjustMI" xfId="613"/>
    <cellStyle name="_x0013__Electric Rev Req Model (2009 GRC) Revised 01-18-2010" xfId="614"/>
    <cellStyle name="_ENCOGEN_WBOOK" xfId="615"/>
    <cellStyle name="_ENCOGEN_WBOOK_NIM Summary" xfId="616"/>
    <cellStyle name="_Fixed Gas Transport 1 19 09" xfId="617"/>
    <cellStyle name="_Fuel Prices 4-14" xfId="618"/>
    <cellStyle name="_Fuel Prices 4-14 2" xfId="619"/>
    <cellStyle name="_Fuel Prices 4-14_04 07E Wild Horse Wind Expansion (C) (2)" xfId="620"/>
    <cellStyle name="_Fuel Prices 4-14_04 07E Wild Horse Wind Expansion (C) (2)_Adj Bench DR 3 for Initial Briefs (Electric)" xfId="621"/>
    <cellStyle name="_Fuel Prices 4-14_04 07E Wild Horse Wind Expansion (C) (2)_Electric Rev Req Model (2009 GRC) " xfId="622"/>
    <cellStyle name="_Fuel Prices 4-14_04 07E Wild Horse Wind Expansion (C) (2)_Electric Rev Req Model (2009 GRC) Rebuttal REmoval of New  WH Solar AdjustMI" xfId="623"/>
    <cellStyle name="_Fuel Prices 4-14_04 07E Wild Horse Wind Expansion (C) (2)_Electric Rev Req Model (2009 GRC) Revised 01-18-2010" xfId="624"/>
    <cellStyle name="_Fuel Prices 4-14_16.37E Wild Horse Expansion DeferralRevwrkingfile SF" xfId="625"/>
    <cellStyle name="_Fuel Prices 4-14_2009 GRC Compl Filing - Exhibit D" xfId="626"/>
    <cellStyle name="_Fuel Prices 4-14_4 31 Regulatory Assets and Liabilities  7 06- Exhibit D" xfId="627"/>
    <cellStyle name="_Fuel Prices 4-14_4 31 Regulatory Assets and Liabilities  7 06- Exhibit D_NIM Summary" xfId="628"/>
    <cellStyle name="_Fuel Prices 4-14_4 32 Regulatory Assets and Liabilities  7 06- Exhibit D" xfId="629"/>
    <cellStyle name="_Fuel Prices 4-14_4 32 Regulatory Assets and Liabilities  7 06- Exhibit D_NIM Summary" xfId="630"/>
    <cellStyle name="_Fuel Prices 4-14_Book2" xfId="631"/>
    <cellStyle name="_Fuel Prices 4-14_Book2_Adj Bench DR 3 for Initial Briefs (Electric)" xfId="632"/>
    <cellStyle name="_Fuel Prices 4-14_Book2_Electric Rev Req Model (2009 GRC) Rebuttal REmoval of New  WH Solar AdjustMI" xfId="633"/>
    <cellStyle name="_Fuel Prices 4-14_Book2_Electric Rev Req Model (2009 GRC) Revised 01-18-2010" xfId="634"/>
    <cellStyle name="_Fuel Prices 4-14_Book4" xfId="635"/>
    <cellStyle name="_Fuel Prices 4-14_Book9" xfId="636"/>
    <cellStyle name="_Fuel Prices 4-14_NIM Summary" xfId="637"/>
    <cellStyle name="_Fuel Prices 4-14_NIM Summary 09GRC" xfId="638"/>
    <cellStyle name="_Fuel Prices 4-14_PCA 9 -  Exhibit D April 2010 (3)" xfId="639"/>
    <cellStyle name="_Fuel Prices 4-14_Power Costs - Comparison bx Rbtl-Staff-Jt-PC" xfId="640"/>
    <cellStyle name="_Fuel Prices 4-14_Power Costs - Comparison bx Rbtl-Staff-Jt-PC_Adj Bench DR 3 for Initial Briefs (Electric)" xfId="641"/>
    <cellStyle name="_Fuel Prices 4-14_Power Costs - Comparison bx Rbtl-Staff-Jt-PC_Electric Rev Req Model (2009 GRC) Rebuttal REmoval of New  WH Solar AdjustMI" xfId="642"/>
    <cellStyle name="_Fuel Prices 4-14_Power Costs - Comparison bx Rbtl-Staff-Jt-PC_Electric Rev Req Model (2009 GRC) Revised 01-18-2010" xfId="643"/>
    <cellStyle name="_Fuel Prices 4-14_Rebuttal Power Costs" xfId="644"/>
    <cellStyle name="_Fuel Prices 4-14_Rebuttal Power Costs_Adj Bench DR 3 for Initial Briefs (Electric)" xfId="645"/>
    <cellStyle name="_Fuel Prices 4-14_Rebuttal Power Costs_Electric Rev Req Model (2009 GRC) Rebuttal REmoval of New  WH Solar AdjustMI" xfId="646"/>
    <cellStyle name="_Fuel Prices 4-14_Rebuttal Power Costs_Electric Rev Req Model (2009 GRC) Revised 01-18-2010" xfId="647"/>
    <cellStyle name="_Fuel Prices 4-14_Wind Integration 10GRC" xfId="648"/>
    <cellStyle name="_Gas Transportation Charges_2009GRC_120308" xfId="649"/>
    <cellStyle name="_Gas Transportation Charges_2009GRC_120308_DEM-WP(C) Costs Not In AURORA 2010GRC As Filed" xfId="650"/>
    <cellStyle name="_Gas Transportation Charges_2009GRC_120308_DEM-WP(C) Costs Not In AURORA 2010GRC As Filed 2" xfId="651"/>
    <cellStyle name="_Gas Transportation Charges_2009GRC_120308_NIM Summary" xfId="652"/>
    <cellStyle name="_Gas Transportation Charges_2009GRC_120308_NIM Summary 09GRC" xfId="653"/>
    <cellStyle name="_Gas Transportation Charges_2009GRC_120308_PCA 9 -  Exhibit D April 2010 (3)" xfId="654"/>
    <cellStyle name="_Gas Transportation Charges_2009GRC_120308_Reconciliation" xfId="655"/>
    <cellStyle name="_Gas Transportation Charges_2009GRC_120308_Reconciliation 2" xfId="656"/>
    <cellStyle name="_Gas Transportation Charges_2009GRC_120308_Wind Integration 10GRC" xfId="657"/>
    <cellStyle name="_Monthly Fixed Input" xfId="658"/>
    <cellStyle name="_Monthly Fixed Input_NIM Summary" xfId="659"/>
    <cellStyle name="_NIM 06 Base Case Current Trends" xfId="660"/>
    <cellStyle name="_NIM 06 Base Case Current Trends_Adj Bench DR 3 for Initial Briefs (Electric)" xfId="661"/>
    <cellStyle name="_NIM 06 Base Case Current Trends_Book2" xfId="662"/>
    <cellStyle name="_NIM 06 Base Case Current Trends_Book2_Adj Bench DR 3 for Initial Briefs (Electric)" xfId="663"/>
    <cellStyle name="_NIM 06 Base Case Current Trends_Book2_Electric Rev Req Model (2009 GRC) Rebuttal REmoval of New  WH Solar AdjustMI" xfId="664"/>
    <cellStyle name="_NIM 06 Base Case Current Trends_Book2_Electric Rev Req Model (2009 GRC) Revised 01-18-2010" xfId="665"/>
    <cellStyle name="_NIM 06 Base Case Current Trends_Colstrip 1&amp;2 Annual O&amp;M Budgets" xfId="666"/>
    <cellStyle name="_NIM 06 Base Case Current Trends_DEM-WP(C) Production O&amp;M 2010GRC As-Filed" xfId="667"/>
    <cellStyle name="_NIM 06 Base Case Current Trends_DEM-WP(C) Production O&amp;M 2010GRC As-Filed 2" xfId="668"/>
    <cellStyle name="_NIM 06 Base Case Current Trends_Electric Rev Req Model (2009 GRC) " xfId="669"/>
    <cellStyle name="_NIM 06 Base Case Current Trends_Electric Rev Req Model (2009 GRC) Rebuttal REmoval of New  WH Solar AdjustMI" xfId="670"/>
    <cellStyle name="_NIM 06 Base Case Current Trends_Electric Rev Req Model (2009 GRC) Revised 01-18-2010" xfId="671"/>
    <cellStyle name="_NIM 06 Base Case Current Trends_NIM Summary" xfId="672"/>
    <cellStyle name="_NIM 06 Base Case Current Trends_Rebuttal Power Costs" xfId="673"/>
    <cellStyle name="_NIM 06 Base Case Current Trends_Rebuttal Power Costs_Adj Bench DR 3 for Initial Briefs (Electric)" xfId="674"/>
    <cellStyle name="_NIM 06 Base Case Current Trends_Rebuttal Power Costs_Electric Rev Req Model (2009 GRC) Rebuttal REmoval of New  WH Solar AdjustMI" xfId="675"/>
    <cellStyle name="_NIM 06 Base Case Current Trends_Rebuttal Power Costs_Electric Rev Req Model (2009 GRC) Revised 01-18-2010" xfId="676"/>
    <cellStyle name="_NIM Summary 09GRC" xfId="677"/>
    <cellStyle name="_NIM Summary 09GRC_NIM Summary" xfId="678"/>
    <cellStyle name="_PCA 7 - Exhibit D update 9_30_2008" xfId="679"/>
    <cellStyle name="_PCA 7 - Exhibit D update 9_30_2008 2" xfId="680"/>
    <cellStyle name="_PCA 7 - Exhibit D update 9_30_2008_NIM Summary" xfId="681"/>
    <cellStyle name="_PCA 7 - Exhibit D update 9_30_2008_Transmission Workbook for May BOD" xfId="682"/>
    <cellStyle name="_PCA 7 - Exhibit D update 9_30_2008_Wind Integration 10GRC" xfId="683"/>
    <cellStyle name="_Portfolio SPlan Base Case.xls Chart 1" xfId="684"/>
    <cellStyle name="_Portfolio SPlan Base Case.xls Chart 1_Adj Bench DR 3 for Initial Briefs (Electric)" xfId="685"/>
    <cellStyle name="_Portfolio SPlan Base Case.xls Chart 1_Book2" xfId="686"/>
    <cellStyle name="_Portfolio SPlan Base Case.xls Chart 1_Book2_Adj Bench DR 3 for Initial Briefs (Electric)" xfId="687"/>
    <cellStyle name="_Portfolio SPlan Base Case.xls Chart 1_Book2_Electric Rev Req Model (2009 GRC) Rebuttal REmoval of New  WH Solar AdjustMI" xfId="688"/>
    <cellStyle name="_Portfolio SPlan Base Case.xls Chart 1_Book2_Electric Rev Req Model (2009 GRC) Revised 01-18-2010" xfId="689"/>
    <cellStyle name="_Portfolio SPlan Base Case.xls Chart 1_Colstrip 1&amp;2 Annual O&amp;M Budgets" xfId="690"/>
    <cellStyle name="_Portfolio SPlan Base Case.xls Chart 1_DEM-WP(C) Production O&amp;M 2010GRC As-Filed" xfId="691"/>
    <cellStyle name="_Portfolio SPlan Base Case.xls Chart 1_DEM-WP(C) Production O&amp;M 2010GRC As-Filed 2" xfId="692"/>
    <cellStyle name="_Portfolio SPlan Base Case.xls Chart 1_Electric Rev Req Model (2009 GRC) " xfId="693"/>
    <cellStyle name="_Portfolio SPlan Base Case.xls Chart 1_Electric Rev Req Model (2009 GRC) Rebuttal REmoval of New  WH Solar AdjustMI" xfId="694"/>
    <cellStyle name="_Portfolio SPlan Base Case.xls Chart 1_Electric Rev Req Model (2009 GRC) Revised 01-18-2010" xfId="695"/>
    <cellStyle name="_Portfolio SPlan Base Case.xls Chart 1_NIM Summary" xfId="696"/>
    <cellStyle name="_Portfolio SPlan Base Case.xls Chart 1_Rebuttal Power Costs" xfId="697"/>
    <cellStyle name="_Portfolio SPlan Base Case.xls Chart 1_Rebuttal Power Costs_Adj Bench DR 3 for Initial Briefs (Electric)" xfId="698"/>
    <cellStyle name="_Portfolio SPlan Base Case.xls Chart 1_Rebuttal Power Costs_Electric Rev Req Model (2009 GRC) Rebuttal REmoval of New  WH Solar AdjustMI" xfId="699"/>
    <cellStyle name="_Portfolio SPlan Base Case.xls Chart 1_Rebuttal Power Costs_Electric Rev Req Model (2009 GRC) Revised 01-18-2010" xfId="700"/>
    <cellStyle name="_Portfolio SPlan Base Case.xls Chart 2" xfId="701"/>
    <cellStyle name="_Portfolio SPlan Base Case.xls Chart 2_Adj Bench DR 3 for Initial Briefs (Electric)" xfId="702"/>
    <cellStyle name="_Portfolio SPlan Base Case.xls Chart 2_Book2" xfId="703"/>
    <cellStyle name="_Portfolio SPlan Base Case.xls Chart 2_Book2_Adj Bench DR 3 for Initial Briefs (Electric)" xfId="704"/>
    <cellStyle name="_Portfolio SPlan Base Case.xls Chart 2_Book2_Electric Rev Req Model (2009 GRC) Rebuttal REmoval of New  WH Solar AdjustMI" xfId="705"/>
    <cellStyle name="_Portfolio SPlan Base Case.xls Chart 2_Book2_Electric Rev Req Model (2009 GRC) Revised 01-18-2010" xfId="706"/>
    <cellStyle name="_Portfolio SPlan Base Case.xls Chart 2_Colstrip 1&amp;2 Annual O&amp;M Budgets" xfId="707"/>
    <cellStyle name="_Portfolio SPlan Base Case.xls Chart 2_DEM-WP(C) Production O&amp;M 2010GRC As-Filed" xfId="708"/>
    <cellStyle name="_Portfolio SPlan Base Case.xls Chart 2_DEM-WP(C) Production O&amp;M 2010GRC As-Filed 2" xfId="709"/>
    <cellStyle name="_Portfolio SPlan Base Case.xls Chart 2_Electric Rev Req Model (2009 GRC) " xfId="710"/>
    <cellStyle name="_Portfolio SPlan Base Case.xls Chart 2_Electric Rev Req Model (2009 GRC) Rebuttal REmoval of New  WH Solar AdjustMI" xfId="711"/>
    <cellStyle name="_Portfolio SPlan Base Case.xls Chart 2_Electric Rev Req Model (2009 GRC) Revised 01-18-2010" xfId="712"/>
    <cellStyle name="_Portfolio SPlan Base Case.xls Chart 2_NIM Summary" xfId="713"/>
    <cellStyle name="_Portfolio SPlan Base Case.xls Chart 2_Rebuttal Power Costs" xfId="714"/>
    <cellStyle name="_Portfolio SPlan Base Case.xls Chart 2_Rebuttal Power Costs_Adj Bench DR 3 for Initial Briefs (Electric)" xfId="715"/>
    <cellStyle name="_Portfolio SPlan Base Case.xls Chart 2_Rebuttal Power Costs_Electric Rev Req Model (2009 GRC) Rebuttal REmoval of New  WH Solar AdjustMI" xfId="716"/>
    <cellStyle name="_Portfolio SPlan Base Case.xls Chart 2_Rebuttal Power Costs_Electric Rev Req Model (2009 GRC) Revised 01-18-2010" xfId="717"/>
    <cellStyle name="_Portfolio SPlan Base Case.xls Chart 3" xfId="718"/>
    <cellStyle name="_Portfolio SPlan Base Case.xls Chart 3_Adj Bench DR 3 for Initial Briefs (Electric)" xfId="719"/>
    <cellStyle name="_Portfolio SPlan Base Case.xls Chart 3_Book2" xfId="720"/>
    <cellStyle name="_Portfolio SPlan Base Case.xls Chart 3_Book2_Adj Bench DR 3 for Initial Briefs (Electric)" xfId="721"/>
    <cellStyle name="_Portfolio SPlan Base Case.xls Chart 3_Book2_Electric Rev Req Model (2009 GRC) Rebuttal REmoval of New  WH Solar AdjustMI" xfId="722"/>
    <cellStyle name="_Portfolio SPlan Base Case.xls Chart 3_Book2_Electric Rev Req Model (2009 GRC) Revised 01-18-2010" xfId="723"/>
    <cellStyle name="_Portfolio SPlan Base Case.xls Chart 3_Colstrip 1&amp;2 Annual O&amp;M Budgets" xfId="724"/>
    <cellStyle name="_Portfolio SPlan Base Case.xls Chart 3_DEM-WP(C) Production O&amp;M 2010GRC As-Filed" xfId="725"/>
    <cellStyle name="_Portfolio SPlan Base Case.xls Chart 3_DEM-WP(C) Production O&amp;M 2010GRC As-Filed 2" xfId="726"/>
    <cellStyle name="_Portfolio SPlan Base Case.xls Chart 3_Electric Rev Req Model (2009 GRC) " xfId="727"/>
    <cellStyle name="_Portfolio SPlan Base Case.xls Chart 3_Electric Rev Req Model (2009 GRC) Rebuttal REmoval of New  WH Solar AdjustMI" xfId="728"/>
    <cellStyle name="_Portfolio SPlan Base Case.xls Chart 3_Electric Rev Req Model (2009 GRC) Revised 01-18-2010" xfId="729"/>
    <cellStyle name="_Portfolio SPlan Base Case.xls Chart 3_NIM Summary" xfId="730"/>
    <cellStyle name="_Portfolio SPlan Base Case.xls Chart 3_Rebuttal Power Costs" xfId="731"/>
    <cellStyle name="_Portfolio SPlan Base Case.xls Chart 3_Rebuttal Power Costs_Adj Bench DR 3 for Initial Briefs (Electric)" xfId="732"/>
    <cellStyle name="_Portfolio SPlan Base Case.xls Chart 3_Rebuttal Power Costs_Electric Rev Req Model (2009 GRC) Rebuttal REmoval of New  WH Solar AdjustMI" xfId="733"/>
    <cellStyle name="_Portfolio SPlan Base Case.xls Chart 3_Rebuttal Power Costs_Electric Rev Req Model (2009 GRC) Revised 01-18-2010" xfId="734"/>
    <cellStyle name="_Power Cost Value Copy 11.30.05 gas 1.09.06 AURORA at 1.10.06" xfId="735"/>
    <cellStyle name="_Power Cost Value Copy 11.30.05 gas 1.09.06 AURORA at 1.10.06 2" xfId="736"/>
    <cellStyle name="_Power Cost Value Copy 11.30.05 gas 1.09.06 AURORA at 1.10.06_04 07E Wild Horse Wind Expansion (C) (2)" xfId="737"/>
    <cellStyle name="_Power Cost Value Copy 11.30.05 gas 1.09.06 AURORA at 1.10.06_04 07E Wild Horse Wind Expansion (C) (2)_Adj Bench DR 3 for Initial Briefs (Electric)" xfId="738"/>
    <cellStyle name="_Power Cost Value Copy 11.30.05 gas 1.09.06 AURORA at 1.10.06_04 07E Wild Horse Wind Expansion (C) (2)_Electric Rev Req Model (2009 GRC) " xfId="739"/>
    <cellStyle name="_Power Cost Value Copy 11.30.05 gas 1.09.06 AURORA at 1.10.06_04 07E Wild Horse Wind Expansion (C) (2)_Electric Rev Req Model (2009 GRC) Rebuttal REmoval of New  WH Solar AdjustMI" xfId="740"/>
    <cellStyle name="_Power Cost Value Copy 11.30.05 gas 1.09.06 AURORA at 1.10.06_04 07E Wild Horse Wind Expansion (C) (2)_Electric Rev Req Model (2009 GRC) Revised 01-18-2010" xfId="741"/>
    <cellStyle name="_Power Cost Value Copy 11.30.05 gas 1.09.06 AURORA at 1.10.06_16.37E Wild Horse Expansion DeferralRevwrkingfile SF" xfId="742"/>
    <cellStyle name="_Power Cost Value Copy 11.30.05 gas 1.09.06 AURORA at 1.10.06_2009 GRC Compl Filing - Exhibit D" xfId="743"/>
    <cellStyle name="_Power Cost Value Copy 11.30.05 gas 1.09.06 AURORA at 1.10.06_4 31 Regulatory Assets and Liabilities  7 06- Exhibit D" xfId="744"/>
    <cellStyle name="_Power Cost Value Copy 11.30.05 gas 1.09.06 AURORA at 1.10.06_4 31 Regulatory Assets and Liabilities  7 06- Exhibit D_NIM Summary" xfId="745"/>
    <cellStyle name="_Power Cost Value Copy 11.30.05 gas 1.09.06 AURORA at 1.10.06_4 32 Regulatory Assets and Liabilities  7 06- Exhibit D" xfId="746"/>
    <cellStyle name="_Power Cost Value Copy 11.30.05 gas 1.09.06 AURORA at 1.10.06_4 32 Regulatory Assets and Liabilities  7 06- Exhibit D_NIM Summary" xfId="747"/>
    <cellStyle name="_Power Cost Value Copy 11.30.05 gas 1.09.06 AURORA at 1.10.06_Book2" xfId="748"/>
    <cellStyle name="_Power Cost Value Copy 11.30.05 gas 1.09.06 AURORA at 1.10.06_Book2_Adj Bench DR 3 for Initial Briefs (Electric)" xfId="749"/>
    <cellStyle name="_Power Cost Value Copy 11.30.05 gas 1.09.06 AURORA at 1.10.06_Book2_Electric Rev Req Model (2009 GRC) Rebuttal REmoval of New  WH Solar AdjustMI" xfId="750"/>
    <cellStyle name="_Power Cost Value Copy 11.30.05 gas 1.09.06 AURORA at 1.10.06_Book2_Electric Rev Req Model (2009 GRC) Revised 01-18-2010" xfId="751"/>
    <cellStyle name="_Power Cost Value Copy 11.30.05 gas 1.09.06 AURORA at 1.10.06_Book4" xfId="752"/>
    <cellStyle name="_Power Cost Value Copy 11.30.05 gas 1.09.06 AURORA at 1.10.06_Book9" xfId="753"/>
    <cellStyle name="_Power Cost Value Copy 11.30.05 gas 1.09.06 AURORA at 1.10.06_Exhibit D fr R Gho 12-31-08" xfId="754"/>
    <cellStyle name="_Power Cost Value Copy 11.30.05 gas 1.09.06 AURORA at 1.10.06_Exhibit D fr R Gho 12-31-08 v2" xfId="755"/>
    <cellStyle name="_Power Cost Value Copy 11.30.05 gas 1.09.06 AURORA at 1.10.06_Exhibit D fr R Gho 12-31-08 v2_NIM Summary" xfId="756"/>
    <cellStyle name="_Power Cost Value Copy 11.30.05 gas 1.09.06 AURORA at 1.10.06_Exhibit D fr R Gho 12-31-08_NIM Summary" xfId="757"/>
    <cellStyle name="_Power Cost Value Copy 11.30.05 gas 1.09.06 AURORA at 1.10.06_Hopkins Ridge Prepaid Tran - Interest Earned RY 12ME Feb  '11" xfId="758"/>
    <cellStyle name="_Power Cost Value Copy 11.30.05 gas 1.09.06 AURORA at 1.10.06_Hopkins Ridge Prepaid Tran - Interest Earned RY 12ME Feb  '11_NIM Summary" xfId="759"/>
    <cellStyle name="_Power Cost Value Copy 11.30.05 gas 1.09.06 AURORA at 1.10.06_Hopkins Ridge Prepaid Tran - Interest Earned RY 12ME Feb  '11_Transmission Workbook for May BOD" xfId="760"/>
    <cellStyle name="_Power Cost Value Copy 11.30.05 gas 1.09.06 AURORA at 1.10.06_NIM Summary" xfId="761"/>
    <cellStyle name="_Power Cost Value Copy 11.30.05 gas 1.09.06 AURORA at 1.10.06_NIM Summary 09GRC" xfId="762"/>
    <cellStyle name="_Power Cost Value Copy 11.30.05 gas 1.09.06 AURORA at 1.10.06_PCA 7 - Exhibit D update 11_30_08 (2)" xfId="763"/>
    <cellStyle name="_Power Cost Value Copy 11.30.05 gas 1.09.06 AURORA at 1.10.06_PCA 7 - Exhibit D update 11_30_08 (2)_NIM Summary" xfId="764"/>
    <cellStyle name="_Power Cost Value Copy 11.30.05 gas 1.09.06 AURORA at 1.10.06_PCA 9 -  Exhibit D April 2010 (3)" xfId="765"/>
    <cellStyle name="_Power Cost Value Copy 11.30.05 gas 1.09.06 AURORA at 1.10.06_Power Costs - Comparison bx Rbtl-Staff-Jt-PC" xfId="766"/>
    <cellStyle name="_Power Cost Value Copy 11.30.05 gas 1.09.06 AURORA at 1.10.06_Power Costs - Comparison bx Rbtl-Staff-Jt-PC_Adj Bench DR 3 for Initial Briefs (Electric)" xfId="767"/>
    <cellStyle name="_Power Cost Value Copy 11.30.05 gas 1.09.06 AURORA at 1.10.06_Power Costs - Comparison bx Rbtl-Staff-Jt-PC_Electric Rev Req Model (2009 GRC) Rebuttal REmoval of New  WH Solar AdjustMI" xfId="768"/>
    <cellStyle name="_Power Cost Value Copy 11.30.05 gas 1.09.06 AURORA at 1.10.06_Power Costs - Comparison bx Rbtl-Staff-Jt-PC_Electric Rev Req Model (2009 GRC) Revised 01-18-2010" xfId="769"/>
    <cellStyle name="_Power Cost Value Copy 11.30.05 gas 1.09.06 AURORA at 1.10.06_Rebuttal Power Costs" xfId="770"/>
    <cellStyle name="_Power Cost Value Copy 11.30.05 gas 1.09.06 AURORA at 1.10.06_Rebuttal Power Costs_Adj Bench DR 3 for Initial Briefs (Electric)" xfId="771"/>
    <cellStyle name="_Power Cost Value Copy 11.30.05 gas 1.09.06 AURORA at 1.10.06_Rebuttal Power Costs_Electric Rev Req Model (2009 GRC) Rebuttal REmoval of New  WH Solar AdjustMI" xfId="772"/>
    <cellStyle name="_Power Cost Value Copy 11.30.05 gas 1.09.06 AURORA at 1.10.06_Rebuttal Power Costs_Electric Rev Req Model (2009 GRC) Revised 01-18-2010" xfId="773"/>
    <cellStyle name="_Power Cost Value Copy 11.30.05 gas 1.09.06 AURORA at 1.10.06_Transmission Workbook for May BOD" xfId="774"/>
    <cellStyle name="_Power Cost Value Copy 11.30.05 gas 1.09.06 AURORA at 1.10.06_Wind Integration 10GRC" xfId="775"/>
    <cellStyle name="_Price Output" xfId="776"/>
    <cellStyle name="_Price Output 2" xfId="777"/>
    <cellStyle name="_Price Output_NIM Summary" xfId="778"/>
    <cellStyle name="_Price Output_Wind Integration 10GRC" xfId="779"/>
    <cellStyle name="_Prices" xfId="780"/>
    <cellStyle name="_Prices 2" xfId="781"/>
    <cellStyle name="_Prices_NIM Summary" xfId="782"/>
    <cellStyle name="_Prices_Wind Integration 10GRC" xfId="783"/>
    <cellStyle name="_x0013__Rebuttal Power Costs" xfId="784"/>
    <cellStyle name="_x0013__Rebuttal Power Costs_Adj Bench DR 3 for Initial Briefs (Electric)" xfId="785"/>
    <cellStyle name="_x0013__Rebuttal Power Costs_Electric Rev Req Model (2009 GRC) Rebuttal REmoval of New  WH Solar AdjustMI" xfId="786"/>
    <cellStyle name="_x0013__Rebuttal Power Costs_Electric Rev Req Model (2009 GRC) Revised 01-18-2010" xfId="787"/>
    <cellStyle name="_recommendation" xfId="788"/>
    <cellStyle name="_recommendation 2" xfId="789"/>
    <cellStyle name="_recommendation_DEM-WP(C) Wind Integration Summary 2010GRC" xfId="790"/>
    <cellStyle name="_recommendation_NIM Summary" xfId="791"/>
    <cellStyle name="_Recon to Darrin's 5.11.05 proforma" xfId="792"/>
    <cellStyle name="_Recon to Darrin's 5.11.05 proforma 2" xfId="793"/>
    <cellStyle name="_Recon to Darrin's 5.11.05 proforma_(C) WHE Proforma with ITC cash grant 10 Yr Amort_for deferral_102809" xfId="794"/>
    <cellStyle name="_Recon to Darrin's 5.11.05 proforma_(C) WHE Proforma with ITC cash grant 10 Yr Amort_for deferral_102809_16.07E Wild Horse Wind Expansionwrkingfile" xfId="795"/>
    <cellStyle name="_Recon to Darrin's 5.11.05 proforma_(C) WHE Proforma with ITC cash grant 10 Yr Amort_for deferral_102809_16.07E Wild Horse Wind Expansionwrkingfile SF" xfId="796"/>
    <cellStyle name="_Recon to Darrin's 5.11.05 proforma_(C) WHE Proforma with ITC cash grant 10 Yr Amort_for deferral_102809_16.37E Wild Horse Expansion DeferralRevwrkingfile SF" xfId="797"/>
    <cellStyle name="_Recon to Darrin's 5.11.05 proforma_(C) WHE Proforma with ITC cash grant 10 Yr Amort_for rebuttal_120709" xfId="798"/>
    <cellStyle name="_Recon to Darrin's 5.11.05 proforma_04.07E Wild Horse Wind Expansion" xfId="799"/>
    <cellStyle name="_Recon to Darrin's 5.11.05 proforma_04.07E Wild Horse Wind Expansion_16.07E Wild Horse Wind Expansionwrkingfile" xfId="800"/>
    <cellStyle name="_Recon to Darrin's 5.11.05 proforma_04.07E Wild Horse Wind Expansion_16.07E Wild Horse Wind Expansionwrkingfile SF" xfId="801"/>
    <cellStyle name="_Recon to Darrin's 5.11.05 proforma_04.07E Wild Horse Wind Expansion_16.37E Wild Horse Expansion DeferralRevwrkingfile SF" xfId="802"/>
    <cellStyle name="_Recon to Darrin's 5.11.05 proforma_16.07E Wild Horse Wind Expansionwrkingfile" xfId="803"/>
    <cellStyle name="_Recon to Darrin's 5.11.05 proforma_16.07E Wild Horse Wind Expansionwrkingfile SF" xfId="804"/>
    <cellStyle name="_Recon to Darrin's 5.11.05 proforma_16.37E Wild Horse Expansion DeferralRevwrkingfile SF" xfId="805"/>
    <cellStyle name="_Recon to Darrin's 5.11.05 proforma_2009 GRC Compl Filing - Exhibit D" xfId="806"/>
    <cellStyle name="_Recon to Darrin's 5.11.05 proforma_4 31 Regulatory Assets and Liabilities  7 06- Exhibit D" xfId="807"/>
    <cellStyle name="_Recon to Darrin's 5.11.05 proforma_4 31 Regulatory Assets and Liabilities  7 06- Exhibit D_NIM Summary" xfId="808"/>
    <cellStyle name="_Recon to Darrin's 5.11.05 proforma_4 32 Regulatory Assets and Liabilities  7 06- Exhibit D" xfId="809"/>
    <cellStyle name="_Recon to Darrin's 5.11.05 proforma_4 32 Regulatory Assets and Liabilities  7 06- Exhibit D_NIM Summary" xfId="810"/>
    <cellStyle name="_Recon to Darrin's 5.11.05 proforma_Book2" xfId="811"/>
    <cellStyle name="_Recon to Darrin's 5.11.05 proforma_Book2_Adj Bench DR 3 for Initial Briefs (Electric)" xfId="812"/>
    <cellStyle name="_Recon to Darrin's 5.11.05 proforma_Book2_Electric Rev Req Model (2009 GRC) Rebuttal REmoval of New  WH Solar AdjustMI" xfId="813"/>
    <cellStyle name="_Recon to Darrin's 5.11.05 proforma_Book2_Electric Rev Req Model (2009 GRC) Revised 01-18-2010" xfId="814"/>
    <cellStyle name="_Recon to Darrin's 5.11.05 proforma_Book4" xfId="815"/>
    <cellStyle name="_Recon to Darrin's 5.11.05 proforma_Book9" xfId="816"/>
    <cellStyle name="_Recon to Darrin's 5.11.05 proforma_Exhibit D fr R Gho 12-31-08" xfId="817"/>
    <cellStyle name="_Recon to Darrin's 5.11.05 proforma_Exhibit D fr R Gho 12-31-08 v2" xfId="818"/>
    <cellStyle name="_Recon to Darrin's 5.11.05 proforma_Exhibit D fr R Gho 12-31-08 v2_NIM Summary" xfId="819"/>
    <cellStyle name="_Recon to Darrin's 5.11.05 proforma_Exhibit D fr R Gho 12-31-08_NIM Summary" xfId="820"/>
    <cellStyle name="_Recon to Darrin's 5.11.05 proforma_Hopkins Ridge Prepaid Tran - Interest Earned RY 12ME Feb  '11" xfId="821"/>
    <cellStyle name="_Recon to Darrin's 5.11.05 proforma_Hopkins Ridge Prepaid Tran - Interest Earned RY 12ME Feb  '11_NIM Summary" xfId="822"/>
    <cellStyle name="_Recon to Darrin's 5.11.05 proforma_Hopkins Ridge Prepaid Tran - Interest Earned RY 12ME Feb  '11_Transmission Workbook for May BOD" xfId="823"/>
    <cellStyle name="_Recon to Darrin's 5.11.05 proforma_NIM Summary" xfId="824"/>
    <cellStyle name="_Recon to Darrin's 5.11.05 proforma_NIM Summary 09GRC" xfId="825"/>
    <cellStyle name="_Recon to Darrin's 5.11.05 proforma_PCA 7 - Exhibit D update 11_30_08 (2)" xfId="826"/>
    <cellStyle name="_Recon to Darrin's 5.11.05 proforma_PCA 7 - Exhibit D update 11_30_08 (2)_NIM Summary" xfId="827"/>
    <cellStyle name="_Recon to Darrin's 5.11.05 proforma_PCA 9 -  Exhibit D April 2010 (3)" xfId="828"/>
    <cellStyle name="_Recon to Darrin's 5.11.05 proforma_Power Costs - Comparison bx Rbtl-Staff-Jt-PC" xfId="829"/>
    <cellStyle name="_Recon to Darrin's 5.11.05 proforma_Power Costs - Comparison bx Rbtl-Staff-Jt-PC_Adj Bench DR 3 for Initial Briefs (Electric)" xfId="830"/>
    <cellStyle name="_Recon to Darrin's 5.11.05 proforma_Power Costs - Comparison bx Rbtl-Staff-Jt-PC_Electric Rev Req Model (2009 GRC) Rebuttal REmoval of New  WH Solar AdjustMI" xfId="831"/>
    <cellStyle name="_Recon to Darrin's 5.11.05 proforma_Power Costs - Comparison bx Rbtl-Staff-Jt-PC_Electric Rev Req Model (2009 GRC) Revised 01-18-2010" xfId="832"/>
    <cellStyle name="_Recon to Darrin's 5.11.05 proforma_Rebuttal Power Costs" xfId="833"/>
    <cellStyle name="_Recon to Darrin's 5.11.05 proforma_Rebuttal Power Costs_Adj Bench DR 3 for Initial Briefs (Electric)" xfId="834"/>
    <cellStyle name="_Recon to Darrin's 5.11.05 proforma_Rebuttal Power Costs_Electric Rev Req Model (2009 GRC) Rebuttal REmoval of New  WH Solar AdjustMI" xfId="835"/>
    <cellStyle name="_Recon to Darrin's 5.11.05 proforma_Rebuttal Power Costs_Electric Rev Req Model (2009 GRC) Revised 01-18-2010" xfId="836"/>
    <cellStyle name="_Recon to Darrin's 5.11.05 proforma_Transmission Workbook for May BOD" xfId="837"/>
    <cellStyle name="_Recon to Darrin's 5.11.05 proforma_Wind Integration 10GRC" xfId="838"/>
    <cellStyle name="_Sumas Proforma - 11-09-07" xfId="839"/>
    <cellStyle name="_Sumas Property Taxes v1" xfId="840"/>
    <cellStyle name="_Tenaska Comparison" xfId="841"/>
    <cellStyle name="_Tenaska Comparison 2" xfId="842"/>
    <cellStyle name="_Tenaska Comparison_(C) WHE Proforma with ITC cash grant 10 Yr Amort_for deferral_102809" xfId="843"/>
    <cellStyle name="_Tenaska Comparison_(C) WHE Proforma with ITC cash grant 10 Yr Amort_for deferral_102809_16.07E Wild Horse Wind Expansionwrkingfile" xfId="844"/>
    <cellStyle name="_Tenaska Comparison_(C) WHE Proforma with ITC cash grant 10 Yr Amort_for deferral_102809_16.07E Wild Horse Wind Expansionwrkingfile SF" xfId="845"/>
    <cellStyle name="_Tenaska Comparison_(C) WHE Proforma with ITC cash grant 10 Yr Amort_for deferral_102809_16.37E Wild Horse Expansion DeferralRevwrkingfile SF" xfId="846"/>
    <cellStyle name="_Tenaska Comparison_(C) WHE Proforma with ITC cash grant 10 Yr Amort_for rebuttal_120709" xfId="847"/>
    <cellStyle name="_Tenaska Comparison_04.07E Wild Horse Wind Expansion" xfId="848"/>
    <cellStyle name="_Tenaska Comparison_04.07E Wild Horse Wind Expansion_16.07E Wild Horse Wind Expansionwrkingfile" xfId="849"/>
    <cellStyle name="_Tenaska Comparison_04.07E Wild Horse Wind Expansion_16.07E Wild Horse Wind Expansionwrkingfile SF" xfId="850"/>
    <cellStyle name="_Tenaska Comparison_04.07E Wild Horse Wind Expansion_16.37E Wild Horse Expansion DeferralRevwrkingfile SF" xfId="851"/>
    <cellStyle name="_Tenaska Comparison_16.07E Wild Horse Wind Expansionwrkingfile" xfId="852"/>
    <cellStyle name="_Tenaska Comparison_16.07E Wild Horse Wind Expansionwrkingfile SF" xfId="853"/>
    <cellStyle name="_Tenaska Comparison_16.37E Wild Horse Expansion DeferralRevwrkingfile SF" xfId="854"/>
    <cellStyle name="_Tenaska Comparison_2009 GRC Compl Filing - Exhibit D" xfId="855"/>
    <cellStyle name="_Tenaska Comparison_4 31 Regulatory Assets and Liabilities  7 06- Exhibit D" xfId="856"/>
    <cellStyle name="_Tenaska Comparison_4 31 Regulatory Assets and Liabilities  7 06- Exhibit D_NIM Summary" xfId="857"/>
    <cellStyle name="_Tenaska Comparison_4 32 Regulatory Assets and Liabilities  7 06- Exhibit D" xfId="858"/>
    <cellStyle name="_Tenaska Comparison_4 32 Regulatory Assets and Liabilities  7 06- Exhibit D_NIM Summary" xfId="859"/>
    <cellStyle name="_Tenaska Comparison_Book2" xfId="860"/>
    <cellStyle name="_Tenaska Comparison_Book2_Adj Bench DR 3 for Initial Briefs (Electric)" xfId="861"/>
    <cellStyle name="_Tenaska Comparison_Book2_Electric Rev Req Model (2009 GRC) Rebuttal REmoval of New  WH Solar AdjustMI" xfId="862"/>
    <cellStyle name="_Tenaska Comparison_Book2_Electric Rev Req Model (2009 GRC) Revised 01-18-2010" xfId="863"/>
    <cellStyle name="_Tenaska Comparison_Book4" xfId="864"/>
    <cellStyle name="_Tenaska Comparison_Book9" xfId="865"/>
    <cellStyle name="_Tenaska Comparison_NIM Summary" xfId="866"/>
    <cellStyle name="_Tenaska Comparison_NIM Summary 09GRC" xfId="867"/>
    <cellStyle name="_Tenaska Comparison_PCA 9 -  Exhibit D April 2010 (3)" xfId="868"/>
    <cellStyle name="_Tenaska Comparison_Power Costs - Comparison bx Rbtl-Staff-Jt-PC" xfId="869"/>
    <cellStyle name="_Tenaska Comparison_Power Costs - Comparison bx Rbtl-Staff-Jt-PC_Adj Bench DR 3 for Initial Briefs (Electric)" xfId="870"/>
    <cellStyle name="_Tenaska Comparison_Power Costs - Comparison bx Rbtl-Staff-Jt-PC_Electric Rev Req Model (2009 GRC) Rebuttal REmoval of New  WH Solar AdjustMI" xfId="871"/>
    <cellStyle name="_Tenaska Comparison_Power Costs - Comparison bx Rbtl-Staff-Jt-PC_Electric Rev Req Model (2009 GRC) Revised 01-18-2010" xfId="872"/>
    <cellStyle name="_Tenaska Comparison_Rebuttal Power Costs" xfId="873"/>
    <cellStyle name="_Tenaska Comparison_Rebuttal Power Costs_Adj Bench DR 3 for Initial Briefs (Electric)" xfId="874"/>
    <cellStyle name="_Tenaska Comparison_Rebuttal Power Costs_Electric Rev Req Model (2009 GRC) Rebuttal REmoval of New  WH Solar AdjustMI" xfId="875"/>
    <cellStyle name="_Tenaska Comparison_Rebuttal Power Costs_Electric Rev Req Model (2009 GRC) Revised 01-18-2010" xfId="876"/>
    <cellStyle name="_Tenaska Comparison_Transmission Workbook for May BOD" xfId="877"/>
    <cellStyle name="_Tenaska Comparison_Wind Integration 10GRC" xfId="878"/>
    <cellStyle name="_Value Copy 11 30 05 gas 12 09 05 AURORA at 12 14 05" xfId="879"/>
    <cellStyle name="_Value Copy 11 30 05 gas 12 09 05 AURORA at 12 14 05 2" xfId="880"/>
    <cellStyle name="_Value Copy 11 30 05 gas 12 09 05 AURORA at 12 14 05_04 07E Wild Horse Wind Expansion (C) (2)" xfId="881"/>
    <cellStyle name="_Value Copy 11 30 05 gas 12 09 05 AURORA at 12 14 05_04 07E Wild Horse Wind Expansion (C) (2)_Adj Bench DR 3 for Initial Briefs (Electric)" xfId="882"/>
    <cellStyle name="_Value Copy 11 30 05 gas 12 09 05 AURORA at 12 14 05_04 07E Wild Horse Wind Expansion (C) (2)_Electric Rev Req Model (2009 GRC) " xfId="883"/>
    <cellStyle name="_Value Copy 11 30 05 gas 12 09 05 AURORA at 12 14 05_04 07E Wild Horse Wind Expansion (C) (2)_Electric Rev Req Model (2009 GRC) Rebuttal REmoval of New  WH Solar AdjustMI" xfId="884"/>
    <cellStyle name="_Value Copy 11 30 05 gas 12 09 05 AURORA at 12 14 05_04 07E Wild Horse Wind Expansion (C) (2)_Electric Rev Req Model (2009 GRC) Revised 01-18-2010" xfId="885"/>
    <cellStyle name="_Value Copy 11 30 05 gas 12 09 05 AURORA at 12 14 05_16.37E Wild Horse Expansion DeferralRevwrkingfile SF" xfId="886"/>
    <cellStyle name="_Value Copy 11 30 05 gas 12 09 05 AURORA at 12 14 05_2009 GRC Compl Filing - Exhibit D" xfId="887"/>
    <cellStyle name="_Value Copy 11 30 05 gas 12 09 05 AURORA at 12 14 05_4 31 Regulatory Assets and Liabilities  7 06- Exhibit D" xfId="888"/>
    <cellStyle name="_Value Copy 11 30 05 gas 12 09 05 AURORA at 12 14 05_4 31 Regulatory Assets and Liabilities  7 06- Exhibit D_NIM Summary" xfId="889"/>
    <cellStyle name="_Value Copy 11 30 05 gas 12 09 05 AURORA at 12 14 05_4 32 Regulatory Assets and Liabilities  7 06- Exhibit D" xfId="890"/>
    <cellStyle name="_Value Copy 11 30 05 gas 12 09 05 AURORA at 12 14 05_4 32 Regulatory Assets and Liabilities  7 06- Exhibit D_NIM Summary" xfId="891"/>
    <cellStyle name="_Value Copy 11 30 05 gas 12 09 05 AURORA at 12 14 05_Book2" xfId="892"/>
    <cellStyle name="_Value Copy 11 30 05 gas 12 09 05 AURORA at 12 14 05_Book2_Adj Bench DR 3 for Initial Briefs (Electric)" xfId="893"/>
    <cellStyle name="_Value Copy 11 30 05 gas 12 09 05 AURORA at 12 14 05_Book2_Electric Rev Req Model (2009 GRC) Rebuttal REmoval of New  WH Solar AdjustMI" xfId="894"/>
    <cellStyle name="_Value Copy 11 30 05 gas 12 09 05 AURORA at 12 14 05_Book2_Electric Rev Req Model (2009 GRC) Revised 01-18-2010" xfId="895"/>
    <cellStyle name="_Value Copy 11 30 05 gas 12 09 05 AURORA at 12 14 05_Book4" xfId="896"/>
    <cellStyle name="_Value Copy 11 30 05 gas 12 09 05 AURORA at 12 14 05_Book9" xfId="897"/>
    <cellStyle name="_Value Copy 11 30 05 gas 12 09 05 AURORA at 12 14 05_Exhibit D fr R Gho 12-31-08" xfId="898"/>
    <cellStyle name="_Value Copy 11 30 05 gas 12 09 05 AURORA at 12 14 05_Exhibit D fr R Gho 12-31-08 v2" xfId="899"/>
    <cellStyle name="_Value Copy 11 30 05 gas 12 09 05 AURORA at 12 14 05_Exhibit D fr R Gho 12-31-08 v2_NIM Summary" xfId="900"/>
    <cellStyle name="_Value Copy 11 30 05 gas 12 09 05 AURORA at 12 14 05_Exhibit D fr R Gho 12-31-08_NIM Summary" xfId="901"/>
    <cellStyle name="_Value Copy 11 30 05 gas 12 09 05 AURORA at 12 14 05_Hopkins Ridge Prepaid Tran - Interest Earned RY 12ME Feb  '11" xfId="902"/>
    <cellStyle name="_Value Copy 11 30 05 gas 12 09 05 AURORA at 12 14 05_Hopkins Ridge Prepaid Tran - Interest Earned RY 12ME Feb  '11_NIM Summary" xfId="903"/>
    <cellStyle name="_Value Copy 11 30 05 gas 12 09 05 AURORA at 12 14 05_Hopkins Ridge Prepaid Tran - Interest Earned RY 12ME Feb  '11_Transmission Workbook for May BOD" xfId="904"/>
    <cellStyle name="_Value Copy 11 30 05 gas 12 09 05 AURORA at 12 14 05_NIM Summary" xfId="905"/>
    <cellStyle name="_Value Copy 11 30 05 gas 12 09 05 AURORA at 12 14 05_NIM Summary 09GRC" xfId="906"/>
    <cellStyle name="_Value Copy 11 30 05 gas 12 09 05 AURORA at 12 14 05_PCA 7 - Exhibit D update 11_30_08 (2)" xfId="907"/>
    <cellStyle name="_Value Copy 11 30 05 gas 12 09 05 AURORA at 12 14 05_PCA 7 - Exhibit D update 11_30_08 (2)_NIM Summary" xfId="908"/>
    <cellStyle name="_Value Copy 11 30 05 gas 12 09 05 AURORA at 12 14 05_PCA 9 -  Exhibit D April 2010 (3)" xfId="909"/>
    <cellStyle name="_Value Copy 11 30 05 gas 12 09 05 AURORA at 12 14 05_Power Costs - Comparison bx Rbtl-Staff-Jt-PC" xfId="910"/>
    <cellStyle name="_Value Copy 11 30 05 gas 12 09 05 AURORA at 12 14 05_Power Costs - Comparison bx Rbtl-Staff-Jt-PC_Adj Bench DR 3 for Initial Briefs (Electric)" xfId="911"/>
    <cellStyle name="_Value Copy 11 30 05 gas 12 09 05 AURORA at 12 14 05_Power Costs - Comparison bx Rbtl-Staff-Jt-PC_Electric Rev Req Model (2009 GRC) Rebuttal REmoval of New  WH Solar AdjustMI" xfId="912"/>
    <cellStyle name="_Value Copy 11 30 05 gas 12 09 05 AURORA at 12 14 05_Power Costs - Comparison bx Rbtl-Staff-Jt-PC_Electric Rev Req Model (2009 GRC) Revised 01-18-2010" xfId="913"/>
    <cellStyle name="_Value Copy 11 30 05 gas 12 09 05 AURORA at 12 14 05_Rebuttal Power Costs" xfId="914"/>
    <cellStyle name="_Value Copy 11 30 05 gas 12 09 05 AURORA at 12 14 05_Rebuttal Power Costs_Adj Bench DR 3 for Initial Briefs (Electric)" xfId="915"/>
    <cellStyle name="_Value Copy 11 30 05 gas 12 09 05 AURORA at 12 14 05_Rebuttal Power Costs_Electric Rev Req Model (2009 GRC) Rebuttal REmoval of New  WH Solar AdjustMI" xfId="916"/>
    <cellStyle name="_Value Copy 11 30 05 gas 12 09 05 AURORA at 12 14 05_Rebuttal Power Costs_Electric Rev Req Model (2009 GRC) Revised 01-18-2010" xfId="917"/>
    <cellStyle name="_Value Copy 11 30 05 gas 12 09 05 AURORA at 12 14 05_Transmission Workbook for May BOD" xfId="918"/>
    <cellStyle name="_Value Copy 11 30 05 gas 12 09 05 AURORA at 12 14 05_Wind Integration 10GRC" xfId="919"/>
    <cellStyle name="_VC 6.15.06 update on 06GRC power costs.xls Chart 1" xfId="920"/>
    <cellStyle name="_VC 6.15.06 update on 06GRC power costs.xls Chart 1 2" xfId="921"/>
    <cellStyle name="_VC 6.15.06 update on 06GRC power costs.xls Chart 1_04 07E Wild Horse Wind Expansion (C) (2)" xfId="922"/>
    <cellStyle name="_VC 6.15.06 update on 06GRC power costs.xls Chart 1_04 07E Wild Horse Wind Expansion (C) (2)_Adj Bench DR 3 for Initial Briefs (Electric)" xfId="923"/>
    <cellStyle name="_VC 6.15.06 update on 06GRC power costs.xls Chart 1_04 07E Wild Horse Wind Expansion (C) (2)_Electric Rev Req Model (2009 GRC) " xfId="924"/>
    <cellStyle name="_VC 6.15.06 update on 06GRC power costs.xls Chart 1_04 07E Wild Horse Wind Expansion (C) (2)_Electric Rev Req Model (2009 GRC) Rebuttal REmoval of New  WH Solar AdjustMI" xfId="925"/>
    <cellStyle name="_VC 6.15.06 update on 06GRC power costs.xls Chart 1_04 07E Wild Horse Wind Expansion (C) (2)_Electric Rev Req Model (2009 GRC) Revised 01-18-2010" xfId="926"/>
    <cellStyle name="_VC 6.15.06 update on 06GRC power costs.xls Chart 1_16.37E Wild Horse Expansion DeferralRevwrkingfile SF" xfId="927"/>
    <cellStyle name="_VC 6.15.06 update on 06GRC power costs.xls Chart 1_2009 GRC Compl Filing - Exhibit D" xfId="928"/>
    <cellStyle name="_VC 6.15.06 update on 06GRC power costs.xls Chart 1_4 31 Regulatory Assets and Liabilities  7 06- Exhibit D" xfId="929"/>
    <cellStyle name="_VC 6.15.06 update on 06GRC power costs.xls Chart 1_4 31 Regulatory Assets and Liabilities  7 06- Exhibit D_NIM Summary" xfId="930"/>
    <cellStyle name="_VC 6.15.06 update on 06GRC power costs.xls Chart 1_4 32 Regulatory Assets and Liabilities  7 06- Exhibit D" xfId="931"/>
    <cellStyle name="_VC 6.15.06 update on 06GRC power costs.xls Chart 1_4 32 Regulatory Assets and Liabilities  7 06- Exhibit D_NIM Summary" xfId="932"/>
    <cellStyle name="_VC 6.15.06 update on 06GRC power costs.xls Chart 1_Book2" xfId="933"/>
    <cellStyle name="_VC 6.15.06 update on 06GRC power costs.xls Chart 1_Book2_Adj Bench DR 3 for Initial Briefs (Electric)" xfId="934"/>
    <cellStyle name="_VC 6.15.06 update on 06GRC power costs.xls Chart 1_Book2_Electric Rev Req Model (2009 GRC) Rebuttal REmoval of New  WH Solar AdjustMI" xfId="935"/>
    <cellStyle name="_VC 6.15.06 update on 06GRC power costs.xls Chart 1_Book2_Electric Rev Req Model (2009 GRC) Revised 01-18-2010" xfId="936"/>
    <cellStyle name="_VC 6.15.06 update on 06GRC power costs.xls Chart 1_Book4" xfId="937"/>
    <cellStyle name="_VC 6.15.06 update on 06GRC power costs.xls Chart 1_Book9" xfId="938"/>
    <cellStyle name="_VC 6.15.06 update on 06GRC power costs.xls Chart 1_NIM Summary" xfId="939"/>
    <cellStyle name="_VC 6.15.06 update on 06GRC power costs.xls Chart 1_NIM Summary 09GRC" xfId="940"/>
    <cellStyle name="_VC 6.15.06 update on 06GRC power costs.xls Chart 1_PCA 9 -  Exhibit D April 2010 (3)" xfId="941"/>
    <cellStyle name="_VC 6.15.06 update on 06GRC power costs.xls Chart 1_Power Costs - Comparison bx Rbtl-Staff-Jt-PC" xfId="942"/>
    <cellStyle name="_VC 6.15.06 update on 06GRC power costs.xls Chart 1_Power Costs - Comparison bx Rbtl-Staff-Jt-PC_Adj Bench DR 3 for Initial Briefs (Electric)" xfId="943"/>
    <cellStyle name="_VC 6.15.06 update on 06GRC power costs.xls Chart 1_Power Costs - Comparison bx Rbtl-Staff-Jt-PC_Electric Rev Req Model (2009 GRC) Rebuttal REmoval of New  WH Solar AdjustMI" xfId="944"/>
    <cellStyle name="_VC 6.15.06 update on 06GRC power costs.xls Chart 1_Power Costs - Comparison bx Rbtl-Staff-Jt-PC_Electric Rev Req Model (2009 GRC) Revised 01-18-2010" xfId="945"/>
    <cellStyle name="_VC 6.15.06 update on 06GRC power costs.xls Chart 1_Rebuttal Power Costs" xfId="946"/>
    <cellStyle name="_VC 6.15.06 update on 06GRC power costs.xls Chart 1_Rebuttal Power Costs_Adj Bench DR 3 for Initial Briefs (Electric)" xfId="947"/>
    <cellStyle name="_VC 6.15.06 update on 06GRC power costs.xls Chart 1_Rebuttal Power Costs_Electric Rev Req Model (2009 GRC) Rebuttal REmoval of New  WH Solar AdjustMI" xfId="948"/>
    <cellStyle name="_VC 6.15.06 update on 06GRC power costs.xls Chart 1_Rebuttal Power Costs_Electric Rev Req Model (2009 GRC) Revised 01-18-2010" xfId="949"/>
    <cellStyle name="_VC 6.15.06 update on 06GRC power costs.xls Chart 1_Wind Integration 10GRC" xfId="950"/>
    <cellStyle name="_VC 6.15.06 update on 06GRC power costs.xls Chart 2" xfId="951"/>
    <cellStyle name="_VC 6.15.06 update on 06GRC power costs.xls Chart 2 2" xfId="952"/>
    <cellStyle name="_VC 6.15.06 update on 06GRC power costs.xls Chart 2_04 07E Wild Horse Wind Expansion (C) (2)" xfId="953"/>
    <cellStyle name="_VC 6.15.06 update on 06GRC power costs.xls Chart 2_04 07E Wild Horse Wind Expansion (C) (2)_Adj Bench DR 3 for Initial Briefs (Electric)" xfId="954"/>
    <cellStyle name="_VC 6.15.06 update on 06GRC power costs.xls Chart 2_04 07E Wild Horse Wind Expansion (C) (2)_Electric Rev Req Model (2009 GRC) " xfId="955"/>
    <cellStyle name="_VC 6.15.06 update on 06GRC power costs.xls Chart 2_04 07E Wild Horse Wind Expansion (C) (2)_Electric Rev Req Model (2009 GRC) Rebuttal REmoval of New  WH Solar AdjustMI" xfId="956"/>
    <cellStyle name="_VC 6.15.06 update on 06GRC power costs.xls Chart 2_04 07E Wild Horse Wind Expansion (C) (2)_Electric Rev Req Model (2009 GRC) Revised 01-18-2010" xfId="957"/>
    <cellStyle name="_VC 6.15.06 update on 06GRC power costs.xls Chart 2_16.37E Wild Horse Expansion DeferralRevwrkingfile SF" xfId="958"/>
    <cellStyle name="_VC 6.15.06 update on 06GRC power costs.xls Chart 2_2009 GRC Compl Filing - Exhibit D" xfId="959"/>
    <cellStyle name="_VC 6.15.06 update on 06GRC power costs.xls Chart 2_4 31 Regulatory Assets and Liabilities  7 06- Exhibit D" xfId="960"/>
    <cellStyle name="_VC 6.15.06 update on 06GRC power costs.xls Chart 2_4 31 Regulatory Assets and Liabilities  7 06- Exhibit D_NIM Summary" xfId="961"/>
    <cellStyle name="_VC 6.15.06 update on 06GRC power costs.xls Chart 2_4 32 Regulatory Assets and Liabilities  7 06- Exhibit D" xfId="962"/>
    <cellStyle name="_VC 6.15.06 update on 06GRC power costs.xls Chart 2_4 32 Regulatory Assets and Liabilities  7 06- Exhibit D_NIM Summary" xfId="963"/>
    <cellStyle name="_VC 6.15.06 update on 06GRC power costs.xls Chart 2_Book2" xfId="964"/>
    <cellStyle name="_VC 6.15.06 update on 06GRC power costs.xls Chart 2_Book2_Adj Bench DR 3 for Initial Briefs (Electric)" xfId="965"/>
    <cellStyle name="_VC 6.15.06 update on 06GRC power costs.xls Chart 2_Book2_Electric Rev Req Model (2009 GRC) Rebuttal REmoval of New  WH Solar AdjustMI" xfId="966"/>
    <cellStyle name="_VC 6.15.06 update on 06GRC power costs.xls Chart 2_Book2_Electric Rev Req Model (2009 GRC) Revised 01-18-2010" xfId="967"/>
    <cellStyle name="_VC 6.15.06 update on 06GRC power costs.xls Chart 2_Book4" xfId="968"/>
    <cellStyle name="_VC 6.15.06 update on 06GRC power costs.xls Chart 2_Book9" xfId="969"/>
    <cellStyle name="_VC 6.15.06 update on 06GRC power costs.xls Chart 2_NIM Summary" xfId="970"/>
    <cellStyle name="_VC 6.15.06 update on 06GRC power costs.xls Chart 2_NIM Summary 09GRC" xfId="971"/>
    <cellStyle name="_VC 6.15.06 update on 06GRC power costs.xls Chart 2_PCA 9 -  Exhibit D April 2010 (3)" xfId="972"/>
    <cellStyle name="_VC 6.15.06 update on 06GRC power costs.xls Chart 2_Power Costs - Comparison bx Rbtl-Staff-Jt-PC" xfId="973"/>
    <cellStyle name="_VC 6.15.06 update on 06GRC power costs.xls Chart 2_Power Costs - Comparison bx Rbtl-Staff-Jt-PC_Adj Bench DR 3 for Initial Briefs (Electric)" xfId="974"/>
    <cellStyle name="_VC 6.15.06 update on 06GRC power costs.xls Chart 2_Power Costs - Comparison bx Rbtl-Staff-Jt-PC_Electric Rev Req Model (2009 GRC) Rebuttal REmoval of New  WH Solar AdjustMI" xfId="975"/>
    <cellStyle name="_VC 6.15.06 update on 06GRC power costs.xls Chart 2_Power Costs - Comparison bx Rbtl-Staff-Jt-PC_Electric Rev Req Model (2009 GRC) Revised 01-18-2010" xfId="976"/>
    <cellStyle name="_VC 6.15.06 update on 06GRC power costs.xls Chart 2_Rebuttal Power Costs" xfId="977"/>
    <cellStyle name="_VC 6.15.06 update on 06GRC power costs.xls Chart 2_Rebuttal Power Costs_Adj Bench DR 3 for Initial Briefs (Electric)" xfId="978"/>
    <cellStyle name="_VC 6.15.06 update on 06GRC power costs.xls Chart 2_Rebuttal Power Costs_Electric Rev Req Model (2009 GRC) Rebuttal REmoval of New  WH Solar AdjustMI" xfId="979"/>
    <cellStyle name="_VC 6.15.06 update on 06GRC power costs.xls Chart 2_Rebuttal Power Costs_Electric Rev Req Model (2009 GRC) Revised 01-18-2010" xfId="980"/>
    <cellStyle name="_VC 6.15.06 update on 06GRC power costs.xls Chart 2_Wind Integration 10GRC" xfId="981"/>
    <cellStyle name="_VC 6.15.06 update on 06GRC power costs.xls Chart 3" xfId="982"/>
    <cellStyle name="_VC 6.15.06 update on 06GRC power costs.xls Chart 3 2" xfId="983"/>
    <cellStyle name="_VC 6.15.06 update on 06GRC power costs.xls Chart 3_04 07E Wild Horse Wind Expansion (C) (2)" xfId="984"/>
    <cellStyle name="_VC 6.15.06 update on 06GRC power costs.xls Chart 3_04 07E Wild Horse Wind Expansion (C) (2)_Adj Bench DR 3 for Initial Briefs (Electric)" xfId="985"/>
    <cellStyle name="_VC 6.15.06 update on 06GRC power costs.xls Chart 3_04 07E Wild Horse Wind Expansion (C) (2)_Electric Rev Req Model (2009 GRC) " xfId="986"/>
    <cellStyle name="_VC 6.15.06 update on 06GRC power costs.xls Chart 3_04 07E Wild Horse Wind Expansion (C) (2)_Electric Rev Req Model (2009 GRC) Rebuttal REmoval of New  WH Solar AdjustMI" xfId="987"/>
    <cellStyle name="_VC 6.15.06 update on 06GRC power costs.xls Chart 3_04 07E Wild Horse Wind Expansion (C) (2)_Electric Rev Req Model (2009 GRC) Revised 01-18-2010" xfId="988"/>
    <cellStyle name="_VC 6.15.06 update on 06GRC power costs.xls Chart 3_16.37E Wild Horse Expansion DeferralRevwrkingfile SF" xfId="989"/>
    <cellStyle name="_VC 6.15.06 update on 06GRC power costs.xls Chart 3_2009 GRC Compl Filing - Exhibit D" xfId="990"/>
    <cellStyle name="_VC 6.15.06 update on 06GRC power costs.xls Chart 3_4 31 Regulatory Assets and Liabilities  7 06- Exhibit D" xfId="991"/>
    <cellStyle name="_VC 6.15.06 update on 06GRC power costs.xls Chart 3_4 31 Regulatory Assets and Liabilities  7 06- Exhibit D_NIM Summary" xfId="992"/>
    <cellStyle name="_VC 6.15.06 update on 06GRC power costs.xls Chart 3_4 32 Regulatory Assets and Liabilities  7 06- Exhibit D" xfId="993"/>
    <cellStyle name="_VC 6.15.06 update on 06GRC power costs.xls Chart 3_4 32 Regulatory Assets and Liabilities  7 06- Exhibit D_NIM Summary" xfId="994"/>
    <cellStyle name="_VC 6.15.06 update on 06GRC power costs.xls Chart 3_Book2" xfId="995"/>
    <cellStyle name="_VC 6.15.06 update on 06GRC power costs.xls Chart 3_Book2_Adj Bench DR 3 for Initial Briefs (Electric)" xfId="996"/>
    <cellStyle name="_VC 6.15.06 update on 06GRC power costs.xls Chart 3_Book2_Electric Rev Req Model (2009 GRC) Rebuttal REmoval of New  WH Solar AdjustMI" xfId="997"/>
    <cellStyle name="_VC 6.15.06 update on 06GRC power costs.xls Chart 3_Book2_Electric Rev Req Model (2009 GRC) Revised 01-18-2010" xfId="998"/>
    <cellStyle name="_VC 6.15.06 update on 06GRC power costs.xls Chart 3_Book4" xfId="999"/>
    <cellStyle name="_VC 6.15.06 update on 06GRC power costs.xls Chart 3_Book9" xfId="1000"/>
    <cellStyle name="_VC 6.15.06 update on 06GRC power costs.xls Chart 3_NIM Summary" xfId="1001"/>
    <cellStyle name="_VC 6.15.06 update on 06GRC power costs.xls Chart 3_NIM Summary 09GRC" xfId="1002"/>
    <cellStyle name="_VC 6.15.06 update on 06GRC power costs.xls Chart 3_PCA 9 -  Exhibit D April 2010 (3)" xfId="1003"/>
    <cellStyle name="_VC 6.15.06 update on 06GRC power costs.xls Chart 3_Power Costs - Comparison bx Rbtl-Staff-Jt-PC" xfId="1004"/>
    <cellStyle name="_VC 6.15.06 update on 06GRC power costs.xls Chart 3_Power Costs - Comparison bx Rbtl-Staff-Jt-PC_Adj Bench DR 3 for Initial Briefs (Electric)" xfId="1005"/>
    <cellStyle name="_VC 6.15.06 update on 06GRC power costs.xls Chart 3_Power Costs - Comparison bx Rbtl-Staff-Jt-PC_Electric Rev Req Model (2009 GRC) Rebuttal REmoval of New  WH Solar AdjustMI" xfId="1006"/>
    <cellStyle name="_VC 6.15.06 update on 06GRC power costs.xls Chart 3_Power Costs - Comparison bx Rbtl-Staff-Jt-PC_Electric Rev Req Model (2009 GRC) Revised 01-18-2010" xfId="1007"/>
    <cellStyle name="_VC 6.15.06 update on 06GRC power costs.xls Chart 3_Rebuttal Power Costs" xfId="1008"/>
    <cellStyle name="_VC 6.15.06 update on 06GRC power costs.xls Chart 3_Rebuttal Power Costs_Adj Bench DR 3 for Initial Briefs (Electric)" xfId="1009"/>
    <cellStyle name="_VC 6.15.06 update on 06GRC power costs.xls Chart 3_Rebuttal Power Costs_Electric Rev Req Model (2009 GRC) Rebuttal REmoval of New  WH Solar AdjustMI" xfId="1010"/>
    <cellStyle name="_VC 6.15.06 update on 06GRC power costs.xls Chart 3_Rebuttal Power Costs_Electric Rev Req Model (2009 GRC) Revised 01-18-2010" xfId="1011"/>
    <cellStyle name="_VC 6.15.06 update on 06GRC power costs.xls Chart 3_Wind Integration 10GRC" xfId="1012"/>
    <cellStyle name="_Worksheet" xfId="1013"/>
    <cellStyle name="_Worksheet 2" xfId="1014"/>
    <cellStyle name="_Worksheet_NIM Summary" xfId="1015"/>
    <cellStyle name="_Worksheet_Transmission Workbook for May BOD" xfId="1016"/>
    <cellStyle name="_Worksheet_Wind Integration 10GRC" xfId="1017"/>
    <cellStyle name="0,0_x000d__x000a_NA_x000d__x000a_" xfId="1018"/>
    <cellStyle name="20% - Accent1 2" xfId="1019"/>
    <cellStyle name="20% - Accent1 2 2" xfId="1020"/>
    <cellStyle name="20% - Accent1 2_2009 GRC Compl Filing - Exhibit D" xfId="1021"/>
    <cellStyle name="20% - Accent1 3" xfId="1022"/>
    <cellStyle name="20% - Accent2 2" xfId="1023"/>
    <cellStyle name="20% - Accent2 2 2" xfId="1024"/>
    <cellStyle name="20% - Accent2 2_2009 GRC Compl Filing - Exhibit D" xfId="1025"/>
    <cellStyle name="20% - Accent2 3" xfId="1026"/>
    <cellStyle name="20% - Accent3 2" xfId="1027"/>
    <cellStyle name="20% - Accent3 2 2" xfId="1028"/>
    <cellStyle name="20% - Accent3 2_2009 GRC Compl Filing - Exhibit D" xfId="1029"/>
    <cellStyle name="20% - Accent3 3" xfId="1030"/>
    <cellStyle name="20% - Accent4 2" xfId="1031"/>
    <cellStyle name="20% - Accent4 2 2" xfId="1032"/>
    <cellStyle name="20% - Accent4 2_2009 GRC Compl Filing - Exhibit D" xfId="1033"/>
    <cellStyle name="20% - Accent4 3" xfId="1034"/>
    <cellStyle name="20% - Accent5 2" xfId="1035"/>
    <cellStyle name="20% - Accent5 2 2" xfId="1036"/>
    <cellStyle name="20% - Accent5 2_2009 GRC Compl Filing - Exhibit D" xfId="1037"/>
    <cellStyle name="20% - Accent5 3" xfId="1038"/>
    <cellStyle name="20% - Accent6 2" xfId="1039"/>
    <cellStyle name="20% - Accent6 2 2" xfId="1040"/>
    <cellStyle name="20% - Accent6 2_2009 GRC Compl Filing - Exhibit D" xfId="1041"/>
    <cellStyle name="20% - Accent6 3" xfId="1042"/>
    <cellStyle name="40% - Accent1 2" xfId="1043"/>
    <cellStyle name="40% - Accent1 2 2" xfId="1044"/>
    <cellStyle name="40% - Accent1 2_2009 GRC Compl Filing - Exhibit D" xfId="1045"/>
    <cellStyle name="40% - Accent1 3" xfId="1046"/>
    <cellStyle name="40% - Accent2 2" xfId="1047"/>
    <cellStyle name="40% - Accent2 2 2" xfId="1048"/>
    <cellStyle name="40% - Accent2 2_2009 GRC Compl Filing - Exhibit D" xfId="1049"/>
    <cellStyle name="40% - Accent2 3" xfId="1050"/>
    <cellStyle name="40% - Accent3 2" xfId="1051"/>
    <cellStyle name="40% - Accent3 2 2" xfId="1052"/>
    <cellStyle name="40% - Accent3 2_2009 GRC Compl Filing - Exhibit D" xfId="1053"/>
    <cellStyle name="40% - Accent3 3" xfId="1054"/>
    <cellStyle name="40% - Accent4 2" xfId="1055"/>
    <cellStyle name="40% - Accent4 2 2" xfId="1056"/>
    <cellStyle name="40% - Accent4 2_2009 GRC Compl Filing - Exhibit D" xfId="1057"/>
    <cellStyle name="40% - Accent4 3" xfId="1058"/>
    <cellStyle name="40% - Accent5 2" xfId="1059"/>
    <cellStyle name="40% - Accent5 2 2" xfId="1060"/>
    <cellStyle name="40% - Accent5 2_2009 GRC Compl Filing - Exhibit D" xfId="1061"/>
    <cellStyle name="40% - Accent5 3" xfId="1062"/>
    <cellStyle name="40% - Accent6 2" xfId="1063"/>
    <cellStyle name="40% - Accent6 2 2" xfId="1064"/>
    <cellStyle name="40% - Accent6 2_2009 GRC Compl Filing - Exhibit D" xfId="1065"/>
    <cellStyle name="40% - Accent6 3" xfId="1066"/>
    <cellStyle name="60% - Accent1 2" xfId="1067"/>
    <cellStyle name="60% - Accent1 2 2" xfId="1068"/>
    <cellStyle name="60% - Accent2 2" xfId="1069"/>
    <cellStyle name="60% - Accent2 2 2" xfId="1070"/>
    <cellStyle name="60% - Accent3 2" xfId="1071"/>
    <cellStyle name="60% - Accent3 2 2" xfId="1072"/>
    <cellStyle name="60% - Accent4 2" xfId="1073"/>
    <cellStyle name="60% - Accent4 2 2" xfId="1074"/>
    <cellStyle name="60% - Accent5 2" xfId="1075"/>
    <cellStyle name="60% - Accent5 2 2" xfId="1076"/>
    <cellStyle name="60% - Accent6 2" xfId="1077"/>
    <cellStyle name="60% - Accent6 2 2" xfId="1078"/>
    <cellStyle name="Accent1 2" xfId="1079"/>
    <cellStyle name="Accent1 2 2" xfId="1080"/>
    <cellStyle name="Accent2 2" xfId="1081"/>
    <cellStyle name="Accent2 2 2" xfId="1082"/>
    <cellStyle name="Accent3 2" xfId="1083"/>
    <cellStyle name="Accent3 2 2" xfId="1084"/>
    <cellStyle name="Accent4 2" xfId="1085"/>
    <cellStyle name="Accent4 2 2" xfId="1086"/>
    <cellStyle name="Accent5 2" xfId="1087"/>
    <cellStyle name="Accent5 2 2" xfId="1088"/>
    <cellStyle name="Accent6 2" xfId="1089"/>
    <cellStyle name="Accent6 2 2" xfId="1090"/>
    <cellStyle name="Bad 2" xfId="1091"/>
    <cellStyle name="Bad 2 2" xfId="1092"/>
    <cellStyle name="Calc Currency (0)" xfId="1093"/>
    <cellStyle name="Calculation 2" xfId="1094"/>
    <cellStyle name="Calculation 2 2" xfId="1095"/>
    <cellStyle name="Check Cell 2" xfId="1096"/>
    <cellStyle name="Check Cell 2 2" xfId="1097"/>
    <cellStyle name="CheckCell" xfId="1098"/>
    <cellStyle name="Comma" xfId="1099" builtinId="3"/>
    <cellStyle name="Comma 10" xfId="1100"/>
    <cellStyle name="Comma 11" xfId="1101"/>
    <cellStyle name="Comma 12" xfId="1102"/>
    <cellStyle name="Comma 13" xfId="1103"/>
    <cellStyle name="Comma 14" xfId="1104"/>
    <cellStyle name="Comma 15" xfId="1105"/>
    <cellStyle name="Comma 16" xfId="1106"/>
    <cellStyle name="Comma 17" xfId="1107"/>
    <cellStyle name="Comma 2" xfId="1108"/>
    <cellStyle name="Comma 2 2" xfId="1109"/>
    <cellStyle name="Comma 2_DEM-WP(C) Costs Not In AURORA 2010GRC As Filed" xfId="1110"/>
    <cellStyle name="Comma 3" xfId="1111"/>
    <cellStyle name="Comma 4" xfId="1112"/>
    <cellStyle name="Comma 4 2" xfId="1113"/>
    <cellStyle name="Comma 5" xfId="1114"/>
    <cellStyle name="Comma 6" xfId="1115"/>
    <cellStyle name="Comma 7" xfId="1116"/>
    <cellStyle name="Comma 8" xfId="1117"/>
    <cellStyle name="Comma 9" xfId="1118"/>
    <cellStyle name="Comma0" xfId="1119"/>
    <cellStyle name="Comma0 - Style2" xfId="1120"/>
    <cellStyle name="Comma0 - Style4" xfId="1121"/>
    <cellStyle name="Comma0 - Style5" xfId="1122"/>
    <cellStyle name="Comma0 2" xfId="1123"/>
    <cellStyle name="Comma0 3" xfId="1124"/>
    <cellStyle name="Comma0 4" xfId="1125"/>
    <cellStyle name="Comma0_00COS Ind Allocators" xfId="1126"/>
    <cellStyle name="Comma1 - Style1" xfId="1127"/>
    <cellStyle name="Copied" xfId="1128"/>
    <cellStyle name="COST1" xfId="1129"/>
    <cellStyle name="Curren - Style1" xfId="1130"/>
    <cellStyle name="Curren - Style2" xfId="1131"/>
    <cellStyle name="Curren - Style5" xfId="1132"/>
    <cellStyle name="Curren - Style6" xfId="1133"/>
    <cellStyle name="Currency" xfId="1134" builtinId="4"/>
    <cellStyle name="Currency 10" xfId="1135"/>
    <cellStyle name="Currency 11" xfId="1136"/>
    <cellStyle name="Currency 12" xfId="1137"/>
    <cellStyle name="Currency 2" xfId="1138"/>
    <cellStyle name="Currency 2 2" xfId="1139"/>
    <cellStyle name="Currency 3" xfId="1140"/>
    <cellStyle name="Currency 4" xfId="1141"/>
    <cellStyle name="Currency 4 2" xfId="1142"/>
    <cellStyle name="Currency 4_DEM-WP(C) Costs Not In AURORA 2010GRC As Filed" xfId="1143"/>
    <cellStyle name="Currency 5" xfId="1144"/>
    <cellStyle name="Currency 6" xfId="1145"/>
    <cellStyle name="Currency 7" xfId="1146"/>
    <cellStyle name="Currency 8" xfId="1147"/>
    <cellStyle name="Currency 9" xfId="1148"/>
    <cellStyle name="Currency0" xfId="1149"/>
    <cellStyle name="Currency0 2" xfId="1150"/>
    <cellStyle name="Date" xfId="1151"/>
    <cellStyle name="Date 2" xfId="1152"/>
    <cellStyle name="Date 3" xfId="1153"/>
    <cellStyle name="Date 4" xfId="1154"/>
    <cellStyle name="Entered" xfId="1155"/>
    <cellStyle name="Entered 2" xfId="1156"/>
    <cellStyle name="Euro" xfId="1157"/>
    <cellStyle name="Euro 2" xfId="1158"/>
    <cellStyle name="Explanatory Text 2" xfId="1159"/>
    <cellStyle name="Explanatory Text 2 2" xfId="1160"/>
    <cellStyle name="Fixed" xfId="1161"/>
    <cellStyle name="Fixed3 - Style3" xfId="1162"/>
    <cellStyle name="Good 2" xfId="1163"/>
    <cellStyle name="Good 2 2" xfId="1164"/>
    <cellStyle name="Grey" xfId="1165"/>
    <cellStyle name="Grey 2" xfId="1166"/>
    <cellStyle name="Grey 3" xfId="1167"/>
    <cellStyle name="Grey 4" xfId="1168"/>
    <cellStyle name="Grey_(C) WHE Proforma with ITC cash grant 10 Yr Amort_for deferral_102809" xfId="1169"/>
    <cellStyle name="Header1" xfId="1170"/>
    <cellStyle name="Header1 2" xfId="1171"/>
    <cellStyle name="Header2" xfId="1172"/>
    <cellStyle name="Header2 2" xfId="1173"/>
    <cellStyle name="Heading 1" xfId="1174" builtinId="16" customBuiltin="1"/>
    <cellStyle name="Heading 1 2" xfId="1175"/>
    <cellStyle name="Heading 1 2 2" xfId="1176"/>
    <cellStyle name="Heading 2" xfId="1177" builtinId="17" customBuiltin="1"/>
    <cellStyle name="Heading 2 2" xfId="1178"/>
    <cellStyle name="Heading 2 2 2" xfId="1179"/>
    <cellStyle name="Heading 3 2" xfId="1180"/>
    <cellStyle name="Heading 3 2 2" xfId="1181"/>
    <cellStyle name="Heading 4 2" xfId="1182"/>
    <cellStyle name="Heading 4 2 2" xfId="1183"/>
    <cellStyle name="Heading1" xfId="1184"/>
    <cellStyle name="Heading2" xfId="1185"/>
    <cellStyle name="Hyperlink 2" xfId="1186"/>
    <cellStyle name="Input [yellow]" xfId="1187"/>
    <cellStyle name="Input [yellow] 2" xfId="1188"/>
    <cellStyle name="Input [yellow] 3" xfId="1189"/>
    <cellStyle name="Input [yellow] 4" xfId="1190"/>
    <cellStyle name="Input [yellow]_(C) WHE Proforma with ITC cash grant 10 Yr Amort_for deferral_102809" xfId="1191"/>
    <cellStyle name="Input 2" xfId="1192"/>
    <cellStyle name="Input 2 2" xfId="1193"/>
    <cellStyle name="Input Cells" xfId="1194"/>
    <cellStyle name="Input Cells Percent" xfId="1195"/>
    <cellStyle name="Input Cells_4.34E Mint Farm Deferral" xfId="1196"/>
    <cellStyle name="Lines" xfId="1197"/>
    <cellStyle name="Lines 2" xfId="1198"/>
    <cellStyle name="LINKED" xfId="1199"/>
    <cellStyle name="Linked Cell 2" xfId="1200"/>
    <cellStyle name="Linked Cell 2 2" xfId="1201"/>
    <cellStyle name="modified border" xfId="1202"/>
    <cellStyle name="modified border 2" xfId="1203"/>
    <cellStyle name="modified border 3" xfId="1204"/>
    <cellStyle name="modified border 4" xfId="1205"/>
    <cellStyle name="modified border_4.34E Mint Farm Deferral" xfId="1206"/>
    <cellStyle name="modified border1" xfId="1207"/>
    <cellStyle name="modified border1 2" xfId="1208"/>
    <cellStyle name="modified border1 3" xfId="1209"/>
    <cellStyle name="modified border1 4" xfId="1210"/>
    <cellStyle name="modified border1_4.34E Mint Farm Deferral" xfId="1211"/>
    <cellStyle name="Neutral 2" xfId="1212"/>
    <cellStyle name="Neutral 2 2" xfId="1213"/>
    <cellStyle name="no dec" xfId="1214"/>
    <cellStyle name="Normal" xfId="0" builtinId="0"/>
    <cellStyle name="Normal - Style1" xfId="1215"/>
    <cellStyle name="Normal - Style1 2" xfId="1216"/>
    <cellStyle name="Normal - Style1 2 2 3 4" xfId="1355"/>
    <cellStyle name="Normal - Style1 3" xfId="1217"/>
    <cellStyle name="Normal - Style1 4" xfId="1218"/>
    <cellStyle name="Normal - Style1 5 2" xfId="1219"/>
    <cellStyle name="Normal - Style1_(C) WHE Proforma with ITC cash grant 10 Yr Amort_for deferral_102809" xfId="1220"/>
    <cellStyle name="Normal 1" xfId="1221"/>
    <cellStyle name="Normal 1 2" xfId="1222"/>
    <cellStyle name="Normal 10" xfId="1223"/>
    <cellStyle name="Normal 10 2" xfId="1224"/>
    <cellStyle name="Normal 10 3" xfId="1225"/>
    <cellStyle name="Normal 10_ Price Inputs" xfId="1226"/>
    <cellStyle name="Normal 11" xfId="1227"/>
    <cellStyle name="Normal 12" xfId="1228"/>
    <cellStyle name="Normal 13" xfId="1229"/>
    <cellStyle name="Normal 14" xfId="1230"/>
    <cellStyle name="Normal 15" xfId="1231"/>
    <cellStyle name="Normal 16" xfId="1232"/>
    <cellStyle name="Normal 17" xfId="1233"/>
    <cellStyle name="Normal 18" xfId="1234"/>
    <cellStyle name="Normal 19" xfId="1235"/>
    <cellStyle name="Normal 2" xfId="1236"/>
    <cellStyle name="Normal 2 2" xfId="1237"/>
    <cellStyle name="Normal 2 2 2" xfId="1238"/>
    <cellStyle name="Normal 2 2 3" xfId="1239"/>
    <cellStyle name="Normal 2 2 4" xfId="1354"/>
    <cellStyle name="Normal 2 2_ Price Inputs" xfId="1240"/>
    <cellStyle name="Normal 2 3" xfId="1241"/>
    <cellStyle name="Normal 2 4" xfId="1242"/>
    <cellStyle name="Normal 2 5" xfId="1243"/>
    <cellStyle name="Normal 2 6" xfId="1244"/>
    <cellStyle name="Normal 2_16.37E Wild Horse Expansion DeferralRevwrkingfile SF" xfId="1245"/>
    <cellStyle name="Normal 20" xfId="1246"/>
    <cellStyle name="Normal 21" xfId="1247"/>
    <cellStyle name="Normal 22" xfId="1248"/>
    <cellStyle name="Normal 23" xfId="1249"/>
    <cellStyle name="Normal 24" xfId="1250"/>
    <cellStyle name="Normal 25" xfId="1251"/>
    <cellStyle name="Normal 3" xfId="1252"/>
    <cellStyle name="Normal 3 2" xfId="1253"/>
    <cellStyle name="Normal 3 3" xfId="1254"/>
    <cellStyle name="Normal 3_ Price Inputs" xfId="1255"/>
    <cellStyle name="Normal 4" xfId="1256"/>
    <cellStyle name="Normal 4 2" xfId="1257"/>
    <cellStyle name="Normal 4_ Price Inputs" xfId="1258"/>
    <cellStyle name="Normal 46" xfId="1259"/>
    <cellStyle name="Normal 5" xfId="1260"/>
    <cellStyle name="Normal 6" xfId="1261"/>
    <cellStyle name="Normal 7" xfId="1262"/>
    <cellStyle name="Normal 8" xfId="1263"/>
    <cellStyle name="Normal 9" xfId="1264"/>
    <cellStyle name="Note 2" xfId="1265"/>
    <cellStyle name="Note 2 2" xfId="1266"/>
    <cellStyle name="Note 3" xfId="1267"/>
    <cellStyle name="Note 4" xfId="1268"/>
    <cellStyle name="Note 5" xfId="1269"/>
    <cellStyle name="Note 6" xfId="1270"/>
    <cellStyle name="Note 7" xfId="1271"/>
    <cellStyle name="Note 8" xfId="1272"/>
    <cellStyle name="Note 9" xfId="1273"/>
    <cellStyle name="Output 2" xfId="1274"/>
    <cellStyle name="Output 2 2" xfId="1275"/>
    <cellStyle name="Percen - Style1" xfId="1276"/>
    <cellStyle name="Percen - Style2" xfId="1277"/>
    <cellStyle name="Percen - Style3" xfId="1278"/>
    <cellStyle name="Percent" xfId="1279" builtinId="5"/>
    <cellStyle name="Percent [2]" xfId="1280"/>
    <cellStyle name="Percent [2] 2" xfId="1281"/>
    <cellStyle name="Percent 2" xfId="1282"/>
    <cellStyle name="Percent 2 2" xfId="1283"/>
    <cellStyle name="Percent 3" xfId="1284"/>
    <cellStyle name="Percent 4" xfId="1285"/>
    <cellStyle name="Percent 4 2" xfId="1286"/>
    <cellStyle name="Percent 5" xfId="1287"/>
    <cellStyle name="Percent 6" xfId="1288"/>
    <cellStyle name="Percent 7" xfId="1289"/>
    <cellStyle name="Percent 8" xfId="1290"/>
    <cellStyle name="Processing" xfId="1291"/>
    <cellStyle name="PSChar" xfId="1292"/>
    <cellStyle name="PSDate" xfId="1293"/>
    <cellStyle name="PSDec" xfId="1294"/>
    <cellStyle name="PSHeading" xfId="1295"/>
    <cellStyle name="PSInt" xfId="1296"/>
    <cellStyle name="PSSpacer" xfId="1297"/>
    <cellStyle name="purple - Style8" xfId="1298"/>
    <cellStyle name="RED" xfId="1299"/>
    <cellStyle name="Red - Style7" xfId="1300"/>
    <cellStyle name="RED_04 07E Wild Horse Wind Expansion (C) (2)" xfId="1301"/>
    <cellStyle name="Report" xfId="1302"/>
    <cellStyle name="Report Bar" xfId="1303"/>
    <cellStyle name="Report Heading" xfId="1304"/>
    <cellStyle name="Report Percent" xfId="1305"/>
    <cellStyle name="Report Percent 2" xfId="1306"/>
    <cellStyle name="Report Unit Cost" xfId="1307"/>
    <cellStyle name="Report Unit Cost 2" xfId="1308"/>
    <cellStyle name="Report_Adj Bench DR 3 for Initial Briefs (Electric)" xfId="1309"/>
    <cellStyle name="Reports" xfId="1310"/>
    <cellStyle name="Reports Total" xfId="1311"/>
    <cellStyle name="Reports Unit Cost Total" xfId="1312"/>
    <cellStyle name="Reports_16.37E Wild Horse Expansion DeferralRevwrkingfile SF" xfId="1313"/>
    <cellStyle name="RevList" xfId="1314"/>
    <cellStyle name="round100" xfId="1315"/>
    <cellStyle name="round100 2" xfId="1316"/>
    <cellStyle name="SAPBEXstdData" xfId="1317"/>
    <cellStyle name="SAPBEXstdData 2" xfId="1318"/>
    <cellStyle name="shade" xfId="1319"/>
    <cellStyle name="shade 2" xfId="1320"/>
    <cellStyle name="StmtTtl1" xfId="1321"/>
    <cellStyle name="StmtTtl1 2" xfId="1322"/>
    <cellStyle name="StmtTtl1 3" xfId="1323"/>
    <cellStyle name="StmtTtl1 4" xfId="1324"/>
    <cellStyle name="StmtTtl1_(C) WHE Proforma with ITC cash grant 10 Yr Amort_for deferral_102809" xfId="1325"/>
    <cellStyle name="StmtTtl2" xfId="1326"/>
    <cellStyle name="STYL1 - Style1" xfId="1327"/>
    <cellStyle name="Style 1" xfId="1328"/>
    <cellStyle name="Style 1 2" xfId="1329"/>
    <cellStyle name="Style 1 3" xfId="1330"/>
    <cellStyle name="Style 1 4" xfId="1331"/>
    <cellStyle name="Style 1 5" xfId="1332"/>
    <cellStyle name="Style 1 6" xfId="1333"/>
    <cellStyle name="Style 1_ Price Inputs" xfId="1334"/>
    <cellStyle name="STYLE1" xfId="1335"/>
    <cellStyle name="STYLE1 2" xfId="1336"/>
    <cellStyle name="STYLE2" xfId="1337"/>
    <cellStyle name="STYLE2 2" xfId="1338"/>
    <cellStyle name="STYLE3" xfId="1339"/>
    <cellStyle name="STYLE3 2" xfId="1340"/>
    <cellStyle name="Subtotal" xfId="1341"/>
    <cellStyle name="Sub-total" xfId="1342"/>
    <cellStyle name="Title 2" xfId="1343"/>
    <cellStyle name="Title 2 2" xfId="1344"/>
    <cellStyle name="Title: Major" xfId="1345"/>
    <cellStyle name="Title: Minor" xfId="1346"/>
    <cellStyle name="Title: Worksheet" xfId="1347"/>
    <cellStyle name="Total" xfId="1348" builtinId="25" customBuiltin="1"/>
    <cellStyle name="Total 2" xfId="1349"/>
    <cellStyle name="Total 2 2" xfId="1350"/>
    <cellStyle name="Total4 - Style4" xfId="1351"/>
    <cellStyle name="Warning Text 2" xfId="1352"/>
    <cellStyle name="Warning Text 2 2" xfId="13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684036</xdr:colOff>
      <xdr:row>0</xdr:row>
      <xdr:rowOff>169333</xdr:rowOff>
    </xdr:from>
    <xdr:to>
      <xdr:col>10</xdr:col>
      <xdr:colOff>137583</xdr:colOff>
      <xdr:row>2</xdr:row>
      <xdr:rowOff>183443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82369" y="169333"/>
          <a:ext cx="7274631" cy="45861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32</xdr:col>
      <xdr:colOff>0</xdr:colOff>
      <xdr:row>30</xdr:row>
      <xdr:rowOff>0</xdr:rowOff>
    </xdr:from>
    <xdr:to>
      <xdr:col>33</xdr:col>
      <xdr:colOff>29633</xdr:colOff>
      <xdr:row>31</xdr:row>
      <xdr:rowOff>45508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53DF0B-6982-4784-A836-2FB8D95C85D4}"/>
            </a:ext>
          </a:extLst>
        </xdr:cNvPr>
        <xdr:cNvSpPr txBox="1"/>
      </xdr:nvSpPr>
      <xdr:spPr>
        <a:xfrm>
          <a:off x="30046083" y="61065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29633</xdr:colOff>
      <xdr:row>31</xdr:row>
      <xdr:rowOff>45508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0F537A2-629B-4E5F-B67E-79DC65DA8D5A}"/>
            </a:ext>
          </a:extLst>
        </xdr:cNvPr>
        <xdr:cNvSpPr txBox="1"/>
      </xdr:nvSpPr>
      <xdr:spPr>
        <a:xfrm>
          <a:off x="8032750" y="6106583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34359</xdr:colOff>
      <xdr:row>6</xdr:row>
      <xdr:rowOff>182740</xdr:rowOff>
    </xdr:from>
    <xdr:to>
      <xdr:col>9</xdr:col>
      <xdr:colOff>976020</xdr:colOff>
      <xdr:row>11</xdr:row>
      <xdr:rowOff>207890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646495" y="1353962"/>
          <a:ext cx="3039983" cy="1118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/>
            <a:t>2024, 2025 &amp; 2026 forecast</a:t>
          </a:r>
          <a:r>
            <a:rPr lang="en-US" sz="1100" baseline="0"/>
            <a:t> provided by Grant PUD with 2021 Priest Rapids final proforma as "UNOFFICIAL PRIEST RAPIDS PROJECT POWER COST FORECAST."</a:t>
          </a:r>
          <a:endParaRPr lang="en-US" sz="1100"/>
        </a:p>
      </xdr:txBody>
    </xdr:sp>
    <xdr:clientData/>
  </xdr:twoCellAnchor>
  <xdr:twoCellAnchor>
    <xdr:from>
      <xdr:col>6</xdr:col>
      <xdr:colOff>494877</xdr:colOff>
      <xdr:row>52</xdr:row>
      <xdr:rowOff>19050</xdr:rowOff>
    </xdr:from>
    <xdr:to>
      <xdr:col>8</xdr:col>
      <xdr:colOff>100495</xdr:colOff>
      <xdr:row>53</xdr:row>
      <xdr:rowOff>112183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923867" y="10278533"/>
          <a:ext cx="1583266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>
              <a:solidFill>
                <a:srgbClr val="FF0000"/>
              </a:solidFill>
            </a:rPr>
            <a:t>verified 10/4/21 --</a:t>
          </a:r>
          <a:r>
            <a:rPr lang="en-US" sz="1100" i="1" baseline="0">
              <a:solidFill>
                <a:srgbClr val="FF0000"/>
              </a:solidFill>
            </a:rPr>
            <a:t> bdm</a:t>
          </a:r>
          <a:endParaRPr lang="en-US" sz="1100" i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581660</xdr:colOff>
      <xdr:row>71</xdr:row>
      <xdr:rowOff>1904</xdr:rowOff>
    </xdr:from>
    <xdr:to>
      <xdr:col>20</xdr:col>
      <xdr:colOff>250825</xdr:colOff>
      <xdr:row>71</xdr:row>
      <xdr:rowOff>158032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3726775" y="12944474"/>
          <a:ext cx="771525" cy="171451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655319</xdr:colOff>
      <xdr:row>70</xdr:row>
      <xdr:rowOff>37464</xdr:rowOff>
    </xdr:from>
    <xdr:to>
      <xdr:col>22</xdr:col>
      <xdr:colOff>758318</xdr:colOff>
      <xdr:row>73</xdr:row>
      <xdr:rowOff>2021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24917399" y="12820649"/>
          <a:ext cx="225742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>
              <a:solidFill>
                <a:srgbClr val="FF0000"/>
              </a:solidFill>
            </a:rPr>
            <a:t>Equals annual EUDL cost for 2021 in row 27 above</a:t>
          </a:r>
          <a:r>
            <a:rPr lang="en-US" sz="1100" i="1" baseline="0">
              <a:solidFill>
                <a:srgbClr val="FF0000"/>
              </a:solidFill>
            </a:rPr>
            <a:t> - bdm 1/4/2021</a:t>
          </a:r>
          <a:endParaRPr lang="en-US" sz="1100" i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408940</xdr:colOff>
      <xdr:row>71</xdr:row>
      <xdr:rowOff>118110</xdr:rowOff>
    </xdr:from>
    <xdr:to>
      <xdr:col>20</xdr:col>
      <xdr:colOff>665235</xdr:colOff>
      <xdr:row>71</xdr:row>
      <xdr:rowOff>139541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>
          <a:stCxn id="5" idx="1"/>
        </xdr:cNvCxnSpPr>
      </xdr:nvCxnSpPr>
      <xdr:spPr>
        <a:xfrm flipH="1" flipV="1">
          <a:off x="24650700" y="13049250"/>
          <a:ext cx="266699" cy="14287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581660</xdr:colOff>
      <xdr:row>71</xdr:row>
      <xdr:rowOff>1904</xdr:rowOff>
    </xdr:from>
    <xdr:to>
      <xdr:col>20</xdr:col>
      <xdr:colOff>250825</xdr:colOff>
      <xdr:row>71</xdr:row>
      <xdr:rowOff>158032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EAD691D-7665-43B1-A312-6FB18CC334E8}"/>
            </a:ext>
          </a:extLst>
        </xdr:cNvPr>
        <xdr:cNvSpPr/>
      </xdr:nvSpPr>
      <xdr:spPr>
        <a:xfrm>
          <a:off x="20536535" y="13670279"/>
          <a:ext cx="583565" cy="156128"/>
        </a:xfrm>
        <a:prstGeom prst="rect">
          <a:avLst/>
        </a:prstGeom>
        <a:solidFill>
          <a:schemeClr val="bg1">
            <a:alpha val="0"/>
          </a:schemeClr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20</xdr:col>
      <xdr:colOff>655319</xdr:colOff>
      <xdr:row>70</xdr:row>
      <xdr:rowOff>37464</xdr:rowOff>
    </xdr:from>
    <xdr:to>
      <xdr:col>22</xdr:col>
      <xdr:colOff>758318</xdr:colOff>
      <xdr:row>73</xdr:row>
      <xdr:rowOff>2021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ABA34A7-C9DC-47A2-8FAC-E1DE6613365E}"/>
            </a:ext>
          </a:extLst>
        </xdr:cNvPr>
        <xdr:cNvSpPr txBox="1"/>
      </xdr:nvSpPr>
      <xdr:spPr>
        <a:xfrm>
          <a:off x="21524594" y="13515339"/>
          <a:ext cx="1931799" cy="53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>
              <a:solidFill>
                <a:srgbClr val="FF0000"/>
              </a:solidFill>
            </a:rPr>
            <a:t>Equals annual EUDL cost for 2021 in row 27 above</a:t>
          </a:r>
          <a:r>
            <a:rPr lang="en-US" sz="1100" i="1" baseline="0">
              <a:solidFill>
                <a:srgbClr val="FF0000"/>
              </a:solidFill>
            </a:rPr>
            <a:t> - bdm 1/4/2021</a:t>
          </a:r>
          <a:endParaRPr lang="en-US" sz="1100" i="1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408940</xdr:colOff>
      <xdr:row>71</xdr:row>
      <xdr:rowOff>118110</xdr:rowOff>
    </xdr:from>
    <xdr:to>
      <xdr:col>20</xdr:col>
      <xdr:colOff>665235</xdr:colOff>
      <xdr:row>71</xdr:row>
      <xdr:rowOff>139541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6C6E797-8EB1-4BB1-8302-1DD3DE145A5C}"/>
            </a:ext>
          </a:extLst>
        </xdr:cNvPr>
        <xdr:cNvCxnSpPr>
          <a:stCxn id="3" idx="1"/>
        </xdr:cNvCxnSpPr>
      </xdr:nvCxnSpPr>
      <xdr:spPr>
        <a:xfrm flipH="1" flipV="1">
          <a:off x="21278215" y="13786485"/>
          <a:ext cx="256295" cy="2143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5941" name="AutoShape 12">
          <a:extLst>
            <a:ext uri="{FF2B5EF4-FFF2-40B4-BE49-F238E27FC236}">
              <a16:creationId xmlns:a16="http://schemas.microsoft.com/office/drawing/2014/main" id="{00000000-0008-0000-0500-000055650000}"/>
            </a:ext>
          </a:extLst>
        </xdr:cNvPr>
        <xdr:cNvSpPr>
          <a:spLocks/>
        </xdr:cNvSpPr>
      </xdr:nvSpPr>
      <xdr:spPr bwMode="auto">
        <a:xfrm>
          <a:off x="2419350" y="438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085" name="Text Box 13">
          <a:extLst>
            <a:ext uri="{FF2B5EF4-FFF2-40B4-BE49-F238E27FC236}">
              <a16:creationId xmlns:a16="http://schemas.microsoft.com/office/drawing/2014/main" id="{00000000-0008-0000-0500-00000D0C0000}"/>
            </a:ext>
          </a:extLst>
        </xdr:cNvPr>
        <xdr:cNvSpPr txBox="1">
          <a:spLocks noChangeArrowheads="1"/>
        </xdr:cNvSpPr>
      </xdr:nvSpPr>
      <xdr:spPr bwMode="auto">
        <a:xfrm>
          <a:off x="117157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Purchasers' costs reduced by Grant's share of RP costs based on its EUDL $ divided by total revenue (excluding exchangers), or $11,645,038 / $87,532,598, to equal the 13.31%. We would estimate this percentage for 2007 to forecast the District's share of RP costs.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5943" name="AutoShape 14">
          <a:extLst>
            <a:ext uri="{FF2B5EF4-FFF2-40B4-BE49-F238E27FC236}">
              <a16:creationId xmlns:a16="http://schemas.microsoft.com/office/drawing/2014/main" id="{00000000-0008-0000-0500-000057650000}"/>
            </a:ext>
          </a:extLst>
        </xdr:cNvPr>
        <xdr:cNvSpPr>
          <a:spLocks/>
        </xdr:cNvSpPr>
      </xdr:nvSpPr>
      <xdr:spPr bwMode="auto">
        <a:xfrm>
          <a:off x="2419350" y="438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087" name="Text Box 15">
          <a:extLst>
            <a:ext uri="{FF2B5EF4-FFF2-40B4-BE49-F238E27FC236}">
              <a16:creationId xmlns:a16="http://schemas.microsoft.com/office/drawing/2014/main" id="{00000000-0008-0000-0500-00000F0C0000}"/>
            </a:ext>
          </a:extLst>
        </xdr:cNvPr>
        <xdr:cNvSpPr txBox="1">
          <a:spLocks noChangeArrowheads="1"/>
        </xdr:cNvSpPr>
      </xdr:nvSpPr>
      <xdr:spPr bwMode="auto">
        <a:xfrm>
          <a:off x="117157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Purchasers' revenues are reduced by Grant's EUDL $ and Exchangers' $. We would estimate this percentage for 2007 to forecast the revenues returned to the Purchasers.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</xdr:row>
      <xdr:rowOff>28575</xdr:rowOff>
    </xdr:from>
    <xdr:to>
      <xdr:col>18</xdr:col>
      <xdr:colOff>200025</xdr:colOff>
      <xdr:row>5</xdr:row>
      <xdr:rowOff>149224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5410200" y="704850"/>
          <a:ext cx="7781925" cy="44449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Shaded Information is Designated as CONFIDENTIAL per WAC 480-07-160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6</xdr:col>
      <xdr:colOff>0</xdr:colOff>
      <xdr:row>19</xdr:row>
      <xdr:rowOff>0</xdr:rowOff>
    </xdr:from>
    <xdr:to>
      <xdr:col>7</xdr:col>
      <xdr:colOff>161925</xdr:colOff>
      <xdr:row>20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4274B1-476C-444B-AC2C-6D4088DE1E38}"/>
            </a:ext>
          </a:extLst>
        </xdr:cNvPr>
        <xdr:cNvSpPr txBox="1"/>
      </xdr:nvSpPr>
      <xdr:spPr>
        <a:xfrm>
          <a:off x="4295775" y="4600575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  <xdr:twoCellAnchor>
    <xdr:from>
      <xdr:col>10</xdr:col>
      <xdr:colOff>381000</xdr:colOff>
      <xdr:row>7</xdr:row>
      <xdr:rowOff>180975</xdr:rowOff>
    </xdr:from>
    <xdr:to>
      <xdr:col>12</xdr:col>
      <xdr:colOff>38100</xdr:colOff>
      <xdr:row>9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DEF135-7BD3-4588-BB36-4368BEC47737}"/>
            </a:ext>
          </a:extLst>
        </xdr:cNvPr>
        <xdr:cNvSpPr txBox="1"/>
      </xdr:nvSpPr>
      <xdr:spPr>
        <a:xfrm>
          <a:off x="8496300" y="2476500"/>
          <a:ext cx="8763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"/>
  <sheetViews>
    <sheetView tabSelected="1" zoomScaleNormal="100" workbookViewId="0"/>
  </sheetViews>
  <sheetFormatPr defaultColWidth="9.140625" defaultRowHeight="12.75"/>
  <cols>
    <col min="1" max="16384" width="9.140625" style="255"/>
  </cols>
  <sheetData>
    <row r="2" spans="1:1" ht="15.75">
      <c r="A2" s="254" t="s">
        <v>138</v>
      </c>
    </row>
  </sheetData>
  <pageMargins left="0.75" right="0.75" top="1" bottom="1" header="0.5" footer="0.5"/>
  <pageSetup orientation="landscape" horizontalDpi="300" verticalDpi="300" r:id="rId1"/>
  <headerFooter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K102"/>
  <sheetViews>
    <sheetView zoomScale="90" zoomScaleNormal="90" workbookViewId="0">
      <pane xSplit="1" topLeftCell="B1" activePane="topRight" state="frozen"/>
      <selection activeCell="I18" sqref="I18"/>
      <selection pane="topRight" sqref="A1:XFD1048576"/>
    </sheetView>
  </sheetViews>
  <sheetFormatPr defaultRowHeight="11.25"/>
  <cols>
    <col min="1" max="1" width="54" style="1" customWidth="1"/>
    <col min="2" max="2" width="13.28515625" style="175" customWidth="1"/>
    <col min="3" max="3" width="14.42578125" style="175" customWidth="1"/>
    <col min="4" max="4" width="13.28515625" style="1" bestFit="1" customWidth="1"/>
    <col min="5" max="33" width="12.7109375" style="1" bestFit="1" customWidth="1"/>
    <col min="34" max="37" width="11.5703125" style="1" bestFit="1" customWidth="1"/>
    <col min="38" max="16384" width="9.140625" style="1"/>
  </cols>
  <sheetData>
    <row r="1" spans="1:33" ht="18.75">
      <c r="A1" s="242" t="s">
        <v>2</v>
      </c>
    </row>
    <row r="2" spans="1:33" ht="15.75">
      <c r="A2" s="243" t="s">
        <v>136</v>
      </c>
    </row>
    <row r="3" spans="1:33" ht="21">
      <c r="A3" s="147" t="s">
        <v>126</v>
      </c>
    </row>
    <row r="4" spans="1:33" ht="15">
      <c r="A4" s="253" t="s">
        <v>127</v>
      </c>
    </row>
    <row r="5" spans="1:33" ht="15">
      <c r="A5" s="14"/>
    </row>
    <row r="6" spans="1:33" s="15" customFormat="1" ht="28.5" customHeight="1">
      <c r="B6" s="176">
        <v>2021</v>
      </c>
      <c r="C6" s="176">
        <v>2022</v>
      </c>
      <c r="D6" s="176">
        <v>2023</v>
      </c>
      <c r="E6" s="29">
        <v>2024</v>
      </c>
      <c r="F6" s="29">
        <v>2025</v>
      </c>
      <c r="G6" s="29">
        <v>2026</v>
      </c>
      <c r="H6" s="29">
        <v>2027</v>
      </c>
      <c r="I6" s="29">
        <v>2028</v>
      </c>
      <c r="J6" s="29">
        <v>2029</v>
      </c>
      <c r="K6" s="29">
        <v>2030</v>
      </c>
      <c r="L6" s="29">
        <v>2031</v>
      </c>
      <c r="M6" s="29">
        <v>2032</v>
      </c>
      <c r="N6" s="29">
        <v>2033</v>
      </c>
      <c r="O6" s="29">
        <v>2034</v>
      </c>
      <c r="P6" s="29">
        <v>2035</v>
      </c>
      <c r="Q6" s="29">
        <v>2036</v>
      </c>
      <c r="R6" s="29">
        <v>2037</v>
      </c>
      <c r="S6" s="29">
        <v>2038</v>
      </c>
      <c r="T6" s="29">
        <v>2039</v>
      </c>
      <c r="U6" s="29">
        <v>2040</v>
      </c>
      <c r="V6" s="29">
        <v>2041</v>
      </c>
      <c r="W6" s="29">
        <v>2042</v>
      </c>
      <c r="X6" s="29">
        <v>2043</v>
      </c>
      <c r="Y6" s="29">
        <v>2044</v>
      </c>
      <c r="Z6" s="29">
        <v>2045</v>
      </c>
      <c r="AA6" s="29">
        <v>2046</v>
      </c>
      <c r="AB6" s="29">
        <v>2047</v>
      </c>
      <c r="AC6" s="29">
        <v>2048</v>
      </c>
      <c r="AD6" s="29">
        <v>2049</v>
      </c>
      <c r="AE6" s="29">
        <v>2050</v>
      </c>
      <c r="AF6" s="29">
        <v>2051</v>
      </c>
      <c r="AG6" s="29">
        <v>2052</v>
      </c>
    </row>
    <row r="7" spans="1:33" s="18" customFormat="1" ht="15">
      <c r="A7" s="19" t="s">
        <v>32</v>
      </c>
      <c r="B7" s="177">
        <v>0</v>
      </c>
      <c r="C7" s="177">
        <v>0</v>
      </c>
      <c r="D7" s="193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</row>
    <row r="8" spans="1:33" s="18" customFormat="1" ht="15">
      <c r="A8" s="19" t="s">
        <v>33</v>
      </c>
      <c r="B8" s="177">
        <v>0</v>
      </c>
      <c r="C8" s="177">
        <v>0</v>
      </c>
      <c r="D8" s="193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</row>
    <row r="9" spans="1:33" s="18" customFormat="1" ht="15">
      <c r="A9" s="19" t="s">
        <v>34</v>
      </c>
      <c r="B9" s="177">
        <v>578094.41469383996</v>
      </c>
      <c r="C9" s="177">
        <v>618782.14172609989</v>
      </c>
      <c r="D9" s="193">
        <v>641700.13979015988</v>
      </c>
      <c r="E9" s="30">
        <v>663108.63956963981</v>
      </c>
      <c r="F9" s="30">
        <v>686373.8133027599</v>
      </c>
      <c r="G9" s="30">
        <v>707019.05507903988</v>
      </c>
      <c r="H9" s="30">
        <v>724857.3067367113</v>
      </c>
      <c r="I9" s="30">
        <v>743141.51468582451</v>
      </c>
      <c r="J9" s="30">
        <v>761882.82783366565</v>
      </c>
      <c r="K9" s="30">
        <v>781092.67381020263</v>
      </c>
      <c r="L9" s="30">
        <v>800782.76593615313</v>
      </c>
      <c r="M9" s="30">
        <v>820965.11036525248</v>
      </c>
      <c r="N9" s="30">
        <v>841652.01340507902</v>
      </c>
      <c r="O9" s="30">
        <v>862856.08902090148</v>
      </c>
      <c r="P9" s="30">
        <v>884590.26652711933</v>
      </c>
      <c r="Q9" s="30">
        <v>906867.79847099271</v>
      </c>
      <c r="R9" s="30">
        <v>929702.26871346298</v>
      </c>
      <c r="S9" s="30">
        <v>953107.60071199469</v>
      </c>
      <c r="T9" s="30">
        <v>977098.06601049006</v>
      </c>
      <c r="U9" s="30">
        <v>1001688.2929414477</v>
      </c>
      <c r="V9" s="30">
        <v>1026893.2755456794</v>
      </c>
      <c r="W9" s="30">
        <v>1052728.3827150166</v>
      </c>
      <c r="X9" s="30">
        <v>1079209.3675635876</v>
      </c>
      <c r="Y9" s="30">
        <v>1106352.3770333726</v>
      </c>
      <c r="Z9" s="30">
        <v>1134173.9617399024</v>
      </c>
      <c r="AA9" s="30">
        <v>1162691.0860640956</v>
      </c>
      <c r="AB9" s="30">
        <v>1191921.1384963933</v>
      </c>
      <c r="AC9" s="30">
        <v>1221881.9422394985</v>
      </c>
      <c r="AD9" s="30">
        <v>1252591.7660761813</v>
      </c>
      <c r="AE9" s="30">
        <v>1284069.3355087813</v>
      </c>
      <c r="AF9" s="30">
        <v>1316333.844177196</v>
      </c>
      <c r="AG9" s="30">
        <v>1349404.9655623212</v>
      </c>
    </row>
    <row r="10" spans="1:33" s="18" customFormat="1" ht="15">
      <c r="A10" s="20" t="s">
        <v>35</v>
      </c>
      <c r="B10" s="178">
        <v>667282.80808269989</v>
      </c>
      <c r="C10" s="178">
        <v>643813.22984051995</v>
      </c>
      <c r="D10" s="234">
        <v>684103.89161975984</v>
      </c>
      <c r="E10" s="31">
        <v>639555.35664679983</v>
      </c>
      <c r="F10" s="31">
        <v>656732.07554965978</v>
      </c>
      <c r="G10" s="31">
        <v>686222.30235085986</v>
      </c>
      <c r="H10" s="31">
        <v>680140.39680402179</v>
      </c>
      <c r="I10" s="31">
        <v>679967.12913667981</v>
      </c>
      <c r="J10" s="31">
        <v>679967.12913667981</v>
      </c>
      <c r="K10" s="31">
        <v>679967.12913667981</v>
      </c>
      <c r="L10" s="31">
        <v>679967.12913667981</v>
      </c>
      <c r="M10" s="31">
        <v>679967.12913667981</v>
      </c>
      <c r="N10" s="31">
        <v>679967.12913667981</v>
      </c>
      <c r="O10" s="31">
        <v>679967.12913667981</v>
      </c>
      <c r="P10" s="31">
        <v>679967.12913667981</v>
      </c>
      <c r="Q10" s="31">
        <v>679967.12913667981</v>
      </c>
      <c r="R10" s="31">
        <v>679967.12913667981</v>
      </c>
      <c r="S10" s="31">
        <v>679967.12913667981</v>
      </c>
      <c r="T10" s="31">
        <v>679967.12913667981</v>
      </c>
      <c r="U10" s="31">
        <v>679967.12913667981</v>
      </c>
      <c r="V10" s="31">
        <v>679967.12913667981</v>
      </c>
      <c r="W10" s="31">
        <v>679967.12913667981</v>
      </c>
      <c r="X10" s="31">
        <v>679967.12913667981</v>
      </c>
      <c r="Y10" s="31">
        <v>679967.12913667981</v>
      </c>
      <c r="Z10" s="31">
        <v>679967.12913667981</v>
      </c>
      <c r="AA10" s="31">
        <v>679967.12913667981</v>
      </c>
      <c r="AB10" s="31">
        <v>679967.12913667981</v>
      </c>
      <c r="AC10" s="31">
        <v>679967.12913667981</v>
      </c>
      <c r="AD10" s="31">
        <v>679967.12913667981</v>
      </c>
      <c r="AE10" s="31">
        <v>679967.12913667981</v>
      </c>
      <c r="AF10" s="31">
        <v>679967.12913667981</v>
      </c>
      <c r="AG10" s="31">
        <v>679967.12913667981</v>
      </c>
    </row>
    <row r="11" spans="1:33" s="24" customFormat="1" ht="15">
      <c r="A11" s="16" t="s">
        <v>36</v>
      </c>
      <c r="B11" s="179">
        <v>1245377.2227765399</v>
      </c>
      <c r="C11" s="179">
        <v>1262595.3715666197</v>
      </c>
      <c r="D11" s="180">
        <v>1325804.0314099197</v>
      </c>
      <c r="E11" s="32">
        <v>1302663.9962164396</v>
      </c>
      <c r="F11" s="32">
        <v>1343105.8888524198</v>
      </c>
      <c r="G11" s="32">
        <v>1393241.3574298997</v>
      </c>
      <c r="H11" s="32">
        <v>1404997.7035407331</v>
      </c>
      <c r="I11" s="32">
        <v>1423108.6438225042</v>
      </c>
      <c r="J11" s="32">
        <v>1441849.9569703455</v>
      </c>
      <c r="K11" s="32">
        <v>1461059.8029468823</v>
      </c>
      <c r="L11" s="32">
        <v>1480749.8950728329</v>
      </c>
      <c r="M11" s="32">
        <v>1500932.2395019322</v>
      </c>
      <c r="N11" s="32">
        <v>1521619.1425417587</v>
      </c>
      <c r="O11" s="32">
        <v>1542823.2181575813</v>
      </c>
      <c r="P11" s="32">
        <v>1564557.3956637993</v>
      </c>
      <c r="Q11" s="32">
        <v>1586834.9276076725</v>
      </c>
      <c r="R11" s="32">
        <v>1609669.3978501428</v>
      </c>
      <c r="S11" s="32">
        <v>1633074.7298486745</v>
      </c>
      <c r="T11" s="32">
        <v>1657065.1951471698</v>
      </c>
      <c r="U11" s="32">
        <v>1681655.4220781275</v>
      </c>
      <c r="V11" s="32">
        <v>1706860.4046823592</v>
      </c>
      <c r="W11" s="32">
        <v>1732695.5118516963</v>
      </c>
      <c r="X11" s="32">
        <v>1759176.4967002673</v>
      </c>
      <c r="Y11" s="32">
        <v>1786319.5061700526</v>
      </c>
      <c r="Z11" s="32">
        <v>1814141.0908765821</v>
      </c>
      <c r="AA11" s="32">
        <v>1842658.2152007753</v>
      </c>
      <c r="AB11" s="32">
        <v>1871888.267633073</v>
      </c>
      <c r="AC11" s="32">
        <v>1901849.0713761784</v>
      </c>
      <c r="AD11" s="32">
        <v>1932558.8952128612</v>
      </c>
      <c r="AE11" s="32">
        <v>1964036.4646454612</v>
      </c>
      <c r="AF11" s="32">
        <v>1996300.973313876</v>
      </c>
      <c r="AG11" s="32">
        <v>2029372.0946990009</v>
      </c>
    </row>
    <row r="12" spans="1:33" s="18" customFormat="1" ht="15">
      <c r="A12" s="21"/>
      <c r="B12" s="177"/>
      <c r="C12" s="177"/>
      <c r="D12" s="193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 s="18" customFormat="1" ht="15">
      <c r="A13" s="19" t="s">
        <v>8</v>
      </c>
      <c r="B13" s="177">
        <v>2864642.0546736647</v>
      </c>
      <c r="C13" s="177">
        <v>6819386.7021454927</v>
      </c>
      <c r="D13" s="193">
        <v>12270935.421275826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</row>
    <row r="14" spans="1:33" s="22" customFormat="1" ht="15">
      <c r="A14" s="20" t="s">
        <v>11</v>
      </c>
      <c r="B14" s="178">
        <v>1633723.2260911865</v>
      </c>
      <c r="C14" s="178">
        <v>2235344.8652787693</v>
      </c>
      <c r="D14" s="234">
        <v>1965729.1541019951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</row>
    <row r="15" spans="1:33" s="24" customFormat="1" ht="15">
      <c r="A15" s="16" t="s">
        <v>37</v>
      </c>
      <c r="B15" s="179">
        <v>-1230918.8285824782</v>
      </c>
      <c r="C15" s="179">
        <v>-4584041.8368667234</v>
      </c>
      <c r="D15" s="180">
        <v>-10305206.26717383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</row>
    <row r="16" spans="1:33" s="24" customFormat="1" ht="15">
      <c r="A16" s="16"/>
      <c r="B16" s="179"/>
      <c r="C16" s="179"/>
      <c r="D16" s="180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7" s="25" customFormat="1" ht="15">
      <c r="A17" s="16" t="s">
        <v>128</v>
      </c>
      <c r="B17" s="180">
        <v>15306184.31751414</v>
      </c>
      <c r="C17" s="180">
        <v>25817705.88000001</v>
      </c>
      <c r="D17" s="180">
        <v>53377794.509999998</v>
      </c>
      <c r="E17" s="148">
        <v>53377794.509999998</v>
      </c>
      <c r="F17" s="148">
        <v>53377794.509999998</v>
      </c>
      <c r="G17" s="148">
        <v>53377794.509999998</v>
      </c>
      <c r="H17" s="148">
        <v>53377794.509999998</v>
      </c>
      <c r="I17" s="148">
        <v>53377794.509999998</v>
      </c>
      <c r="J17" s="148">
        <v>53377794.509999998</v>
      </c>
      <c r="K17" s="148">
        <v>53377794.509999998</v>
      </c>
      <c r="L17" s="148">
        <v>53377794.509999998</v>
      </c>
      <c r="M17" s="148">
        <v>53377794.509999998</v>
      </c>
      <c r="N17" s="148">
        <v>53377794.509999998</v>
      </c>
      <c r="O17" s="148">
        <v>53377794.509999998</v>
      </c>
      <c r="P17" s="148">
        <v>53377794.509999998</v>
      </c>
      <c r="Q17" s="148">
        <v>53377794.509999998</v>
      </c>
      <c r="R17" s="148">
        <v>53377794.509999998</v>
      </c>
      <c r="S17" s="148">
        <v>53377794.509999998</v>
      </c>
      <c r="T17" s="148">
        <v>53377794.509999998</v>
      </c>
      <c r="U17" s="148">
        <v>53377794.509999998</v>
      </c>
      <c r="V17" s="148">
        <v>53377794.509999998</v>
      </c>
      <c r="W17" s="148">
        <v>53377794.509999998</v>
      </c>
      <c r="X17" s="148">
        <v>53377794.509999998</v>
      </c>
      <c r="Y17" s="148">
        <v>53377794.509999998</v>
      </c>
      <c r="Z17" s="148">
        <v>53377794.509999998</v>
      </c>
      <c r="AA17" s="148">
        <v>53377794.509999998</v>
      </c>
      <c r="AB17" s="148">
        <v>53377794.509999998</v>
      </c>
      <c r="AC17" s="148">
        <v>53377794.509999998</v>
      </c>
      <c r="AD17" s="148">
        <v>53377794.509999998</v>
      </c>
      <c r="AE17" s="148">
        <v>53377794.509999998</v>
      </c>
      <c r="AF17" s="148">
        <v>53377794.509999998</v>
      </c>
      <c r="AG17" s="148">
        <v>53377794.509999998</v>
      </c>
    </row>
    <row r="18" spans="1:37" s="25" customFormat="1" ht="15">
      <c r="A18" s="16"/>
      <c r="B18" s="180"/>
      <c r="C18" s="180"/>
      <c r="D18" s="180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</row>
    <row r="19" spans="1:37" s="25" customFormat="1" ht="15">
      <c r="A19" s="16" t="s">
        <v>129</v>
      </c>
      <c r="B19" s="180">
        <v>15320642.711708201</v>
      </c>
      <c r="C19" s="180">
        <v>22496259.414699905</v>
      </c>
      <c r="D19" s="180">
        <v>44398392.274236083</v>
      </c>
      <c r="E19" s="32">
        <v>54680458.506216437</v>
      </c>
      <c r="F19" s="32">
        <v>54720900.398852415</v>
      </c>
      <c r="G19" s="32">
        <v>54771035.867429897</v>
      </c>
      <c r="H19" s="32">
        <v>54782792.213540733</v>
      </c>
      <c r="I19" s="32">
        <v>54800903.153822504</v>
      </c>
      <c r="J19" s="32">
        <v>54819644.466970347</v>
      </c>
      <c r="K19" s="32">
        <v>54838854.312946878</v>
      </c>
      <c r="L19" s="32">
        <v>54858544.405072831</v>
      </c>
      <c r="M19" s="32">
        <v>54878726.749501929</v>
      </c>
      <c r="N19" s="32">
        <v>54899413.652541757</v>
      </c>
      <c r="O19" s="32">
        <v>54920617.72815758</v>
      </c>
      <c r="P19" s="32">
        <v>54942351.905663796</v>
      </c>
      <c r="Q19" s="32">
        <v>54964629.437607668</v>
      </c>
      <c r="R19" s="32">
        <v>54987463.907850139</v>
      </c>
      <c r="S19" s="32">
        <v>55010869.239848673</v>
      </c>
      <c r="T19" s="32">
        <v>55034859.70514717</v>
      </c>
      <c r="U19" s="32">
        <v>55059449.932078123</v>
      </c>
      <c r="V19" s="32">
        <v>55084654.914682359</v>
      </c>
      <c r="W19" s="32">
        <v>55110490.021851696</v>
      </c>
      <c r="X19" s="32">
        <v>55136971.006700262</v>
      </c>
      <c r="Y19" s="32">
        <v>55164114.016170047</v>
      </c>
      <c r="Z19" s="32">
        <v>55191935.600876577</v>
      </c>
      <c r="AA19" s="32">
        <v>55220452.725200772</v>
      </c>
      <c r="AB19" s="32">
        <v>55249682.777633071</v>
      </c>
      <c r="AC19" s="32">
        <v>55279643.58137618</v>
      </c>
      <c r="AD19" s="32">
        <v>55310353.405212857</v>
      </c>
      <c r="AE19" s="32">
        <v>55341830.974645458</v>
      </c>
      <c r="AF19" s="32">
        <v>55374095.483313873</v>
      </c>
      <c r="AG19" s="32">
        <v>55407166.604699001</v>
      </c>
    </row>
    <row r="20" spans="1:37" s="18" customFormat="1" ht="15">
      <c r="A20" s="16"/>
      <c r="B20" s="181"/>
      <c r="C20" s="181"/>
      <c r="D20" s="190"/>
    </row>
    <row r="21" spans="1:37" s="18" customFormat="1" ht="15">
      <c r="A21" s="19" t="s">
        <v>38</v>
      </c>
      <c r="B21" s="182">
        <v>0</v>
      </c>
      <c r="C21" s="182">
        <v>0</v>
      </c>
      <c r="D21" s="182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</row>
    <row r="22" spans="1:37" s="18" customFormat="1" ht="15">
      <c r="A22" s="19" t="s">
        <v>39</v>
      </c>
      <c r="B22" s="182">
        <v>6.4290599999999986E-3</v>
      </c>
      <c r="C22" s="182">
        <v>6.4290599999999986E-3</v>
      </c>
      <c r="D22" s="182">
        <v>6.4290599999999986E-3</v>
      </c>
      <c r="E22" s="26">
        <v>6.4290599999999986E-3</v>
      </c>
      <c r="F22" s="26">
        <v>6.4290599999999986E-3</v>
      </c>
      <c r="G22" s="26">
        <v>6.4290599999999986E-3</v>
      </c>
      <c r="H22" s="26">
        <v>6.4290599999999986E-3</v>
      </c>
      <c r="I22" s="26">
        <v>6.4290599999999986E-3</v>
      </c>
      <c r="J22" s="26">
        <v>6.4290599999999986E-3</v>
      </c>
      <c r="K22" s="26">
        <v>6.4290599999999986E-3</v>
      </c>
      <c r="L22" s="26">
        <v>6.4290599999999986E-3</v>
      </c>
      <c r="M22" s="26">
        <v>6.4290599999999986E-3</v>
      </c>
      <c r="N22" s="26">
        <v>6.4290599999999986E-3</v>
      </c>
      <c r="O22" s="26">
        <v>6.4290599999999986E-3</v>
      </c>
      <c r="P22" s="26">
        <v>6.4290599999999986E-3</v>
      </c>
      <c r="Q22" s="26">
        <v>6.4290599999999986E-3</v>
      </c>
      <c r="R22" s="26">
        <v>6.4290599999999986E-3</v>
      </c>
      <c r="S22" s="26">
        <v>6.4290599999999986E-3</v>
      </c>
      <c r="T22" s="26">
        <v>6.4290599999999986E-3</v>
      </c>
      <c r="U22" s="26">
        <v>6.4290599999999986E-3</v>
      </c>
      <c r="V22" s="26">
        <v>6.4290599999999986E-3</v>
      </c>
      <c r="W22" s="26">
        <v>6.4290599999999986E-3</v>
      </c>
      <c r="X22" s="26">
        <v>6.4290599999999986E-3</v>
      </c>
      <c r="Y22" s="26">
        <v>6.4290599999999986E-3</v>
      </c>
      <c r="Z22" s="26">
        <v>6.4290599999999986E-3</v>
      </c>
      <c r="AA22" s="26">
        <v>6.4290599999999986E-3</v>
      </c>
      <c r="AB22" s="26">
        <v>6.4290599999999986E-3</v>
      </c>
      <c r="AC22" s="26">
        <v>6.4290599999999986E-3</v>
      </c>
      <c r="AD22" s="26">
        <v>6.4290599999999986E-3</v>
      </c>
      <c r="AE22" s="26">
        <v>6.4290599999999986E-3</v>
      </c>
      <c r="AF22" s="26">
        <v>6.4290599999999986E-3</v>
      </c>
      <c r="AG22" s="26">
        <v>6.4290599999999986E-3</v>
      </c>
    </row>
    <row r="23" spans="1:37" s="22" customFormat="1" ht="15">
      <c r="A23" s="20" t="s">
        <v>130</v>
      </c>
      <c r="B23" s="183">
        <v>4.3290000000000002E-2</v>
      </c>
      <c r="C23" s="183">
        <v>4.2900000000000001E-2</v>
      </c>
      <c r="D23" s="183">
        <v>4.1300000000000003E-2</v>
      </c>
      <c r="E23" s="149">
        <v>4.1300000000000003E-2</v>
      </c>
      <c r="F23" s="149">
        <v>4.1300000000000003E-2</v>
      </c>
      <c r="G23" s="149">
        <v>4.1300000000000003E-2</v>
      </c>
      <c r="H23" s="149">
        <v>4.1300000000000003E-2</v>
      </c>
      <c r="I23" s="149">
        <v>4.1300000000000003E-2</v>
      </c>
      <c r="J23" s="149">
        <v>4.1300000000000003E-2</v>
      </c>
      <c r="K23" s="149">
        <v>4.1300000000000003E-2</v>
      </c>
      <c r="L23" s="149">
        <v>4.1300000000000003E-2</v>
      </c>
      <c r="M23" s="149">
        <v>4.1300000000000003E-2</v>
      </c>
      <c r="N23" s="149">
        <v>4.1300000000000003E-2</v>
      </c>
      <c r="O23" s="149">
        <v>4.1300000000000003E-2</v>
      </c>
      <c r="P23" s="149">
        <v>4.1300000000000003E-2</v>
      </c>
      <c r="Q23" s="149">
        <v>4.1300000000000003E-2</v>
      </c>
      <c r="R23" s="149">
        <v>4.1300000000000003E-2</v>
      </c>
      <c r="S23" s="149">
        <v>4.1300000000000003E-2</v>
      </c>
      <c r="T23" s="149">
        <v>4.1300000000000003E-2</v>
      </c>
      <c r="U23" s="149">
        <v>4.1300000000000003E-2</v>
      </c>
      <c r="V23" s="149">
        <v>4.1300000000000003E-2</v>
      </c>
      <c r="W23" s="149">
        <v>4.1300000000000003E-2</v>
      </c>
      <c r="X23" s="149">
        <v>4.1300000000000003E-2</v>
      </c>
      <c r="Y23" s="149">
        <v>4.1300000000000003E-2</v>
      </c>
      <c r="Z23" s="149">
        <v>4.1300000000000003E-2</v>
      </c>
      <c r="AA23" s="149">
        <v>4.1300000000000003E-2</v>
      </c>
      <c r="AB23" s="149">
        <v>4.1300000000000003E-2</v>
      </c>
      <c r="AC23" s="149">
        <v>4.1300000000000003E-2</v>
      </c>
      <c r="AD23" s="149">
        <v>4.1300000000000003E-2</v>
      </c>
      <c r="AE23" s="149">
        <v>4.1300000000000003E-2</v>
      </c>
      <c r="AF23" s="149">
        <v>4.1300000000000003E-2</v>
      </c>
      <c r="AG23" s="149">
        <v>4.1300000000000003E-2</v>
      </c>
      <c r="AH23" s="149"/>
    </row>
    <row r="24" spans="1:37" s="24" customFormat="1" ht="15">
      <c r="A24" s="16" t="s">
        <v>40</v>
      </c>
      <c r="B24" s="184">
        <v>4.9719060000000002E-2</v>
      </c>
      <c r="C24" s="184">
        <v>4.9329060000000001E-2</v>
      </c>
      <c r="D24" s="184">
        <v>4.7729060000000004E-2</v>
      </c>
      <c r="E24" s="150">
        <v>4.7729060000000004E-2</v>
      </c>
      <c r="F24" s="150">
        <v>4.7729060000000004E-2</v>
      </c>
      <c r="G24" s="150">
        <v>4.7729060000000004E-2</v>
      </c>
      <c r="H24" s="150">
        <v>4.7729060000000004E-2</v>
      </c>
      <c r="I24" s="150">
        <v>4.7729060000000004E-2</v>
      </c>
      <c r="J24" s="150">
        <v>4.7729060000000004E-2</v>
      </c>
      <c r="K24" s="150">
        <v>4.7729060000000004E-2</v>
      </c>
      <c r="L24" s="150">
        <v>4.7729060000000004E-2</v>
      </c>
      <c r="M24" s="150">
        <v>4.7729060000000004E-2</v>
      </c>
      <c r="N24" s="150">
        <v>4.7729060000000004E-2</v>
      </c>
      <c r="O24" s="150">
        <v>4.7729060000000004E-2</v>
      </c>
      <c r="P24" s="150">
        <v>4.7729060000000004E-2</v>
      </c>
      <c r="Q24" s="150">
        <v>4.7729060000000004E-2</v>
      </c>
      <c r="R24" s="150">
        <v>4.7729060000000004E-2</v>
      </c>
      <c r="S24" s="150">
        <v>4.7729060000000004E-2</v>
      </c>
      <c r="T24" s="150">
        <v>4.7729060000000004E-2</v>
      </c>
      <c r="U24" s="150">
        <v>4.7729060000000004E-2</v>
      </c>
      <c r="V24" s="150">
        <v>4.7729060000000004E-2</v>
      </c>
      <c r="W24" s="150">
        <v>4.7729060000000004E-2</v>
      </c>
      <c r="X24" s="150">
        <v>4.7729060000000004E-2</v>
      </c>
      <c r="Y24" s="150">
        <v>4.7729060000000004E-2</v>
      </c>
      <c r="Z24" s="150">
        <v>4.7729060000000004E-2</v>
      </c>
      <c r="AA24" s="150">
        <v>4.7729060000000004E-2</v>
      </c>
      <c r="AB24" s="150">
        <v>4.7729060000000004E-2</v>
      </c>
      <c r="AC24" s="150">
        <v>4.7729060000000004E-2</v>
      </c>
      <c r="AD24" s="150">
        <v>4.7729060000000004E-2</v>
      </c>
      <c r="AE24" s="150">
        <v>4.7729060000000004E-2</v>
      </c>
      <c r="AF24" s="150">
        <v>4.7729060000000004E-2</v>
      </c>
      <c r="AG24" s="150">
        <v>4.7729060000000004E-2</v>
      </c>
    </row>
    <row r="25" spans="1:37" s="18" customFormat="1" ht="15">
      <c r="B25" s="181"/>
      <c r="C25" s="181"/>
    </row>
    <row r="26" spans="1:37" s="18" customFormat="1" ht="15">
      <c r="B26" s="181"/>
      <c r="C26" s="181"/>
    </row>
    <row r="27" spans="1:37" ht="16.899999999999999" customHeight="1">
      <c r="B27" s="185"/>
      <c r="C27" s="18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37" ht="16.899999999999999" customHeight="1" thickBot="1">
      <c r="A28" s="16" t="s">
        <v>131</v>
      </c>
      <c r="B28" s="225">
        <v>44927</v>
      </c>
      <c r="C28" s="225">
        <v>44958</v>
      </c>
      <c r="D28" s="225">
        <v>44986</v>
      </c>
      <c r="E28" s="225">
        <v>45017</v>
      </c>
      <c r="F28" s="225">
        <v>45047</v>
      </c>
      <c r="G28" s="225">
        <v>45078</v>
      </c>
      <c r="H28" s="225">
        <v>45108</v>
      </c>
      <c r="I28" s="225">
        <v>45139</v>
      </c>
      <c r="J28" s="225">
        <v>45170</v>
      </c>
      <c r="K28" s="225">
        <v>45200</v>
      </c>
      <c r="L28" s="225">
        <v>45231</v>
      </c>
      <c r="M28" s="225">
        <v>45261</v>
      </c>
      <c r="N28" s="146">
        <v>45292</v>
      </c>
      <c r="O28" s="146">
        <v>45323</v>
      </c>
      <c r="P28" s="146">
        <v>45352</v>
      </c>
      <c r="Q28" s="146">
        <v>45383</v>
      </c>
      <c r="R28" s="146">
        <v>45413</v>
      </c>
      <c r="S28" s="146">
        <v>45444</v>
      </c>
      <c r="T28" s="146">
        <v>45474</v>
      </c>
      <c r="U28" s="146">
        <v>45505</v>
      </c>
      <c r="V28" s="146">
        <v>45536</v>
      </c>
      <c r="W28" s="146">
        <v>45566</v>
      </c>
      <c r="X28" s="146">
        <v>45597</v>
      </c>
      <c r="Y28" s="146">
        <v>45627</v>
      </c>
      <c r="Z28" s="146">
        <v>45658</v>
      </c>
      <c r="AA28" s="146">
        <v>45689</v>
      </c>
      <c r="AB28" s="146">
        <v>45717</v>
      </c>
      <c r="AC28" s="146">
        <v>45748</v>
      </c>
      <c r="AD28" s="146">
        <v>45778</v>
      </c>
      <c r="AE28" s="146">
        <v>45809</v>
      </c>
      <c r="AF28" s="146">
        <v>45839</v>
      </c>
      <c r="AG28" s="146">
        <v>45870</v>
      </c>
      <c r="AH28" s="146">
        <v>45901</v>
      </c>
      <c r="AI28" s="146">
        <v>45931</v>
      </c>
      <c r="AJ28" s="146">
        <v>45962</v>
      </c>
      <c r="AK28" s="146">
        <v>45992</v>
      </c>
    </row>
    <row r="29" spans="1:37" ht="16.899999999999999" customHeight="1" thickTop="1">
      <c r="A29" s="75" t="s">
        <v>122</v>
      </c>
      <c r="B29" s="226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1"/>
    </row>
    <row r="30" spans="1:37" ht="16.899999999999999" customHeight="1">
      <c r="A30" s="166" t="s">
        <v>123</v>
      </c>
      <c r="B30" s="228"/>
      <c r="C30" s="229"/>
      <c r="D30" s="229"/>
      <c r="E30" s="229"/>
      <c r="F30" s="229"/>
      <c r="G30" s="229"/>
      <c r="H30" s="229"/>
      <c r="I30" s="229"/>
      <c r="J30" s="229"/>
      <c r="K30" s="229"/>
      <c r="L30" s="229"/>
      <c r="M30" s="229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3"/>
    </row>
    <row r="31" spans="1:37" ht="16.899999999999999" customHeight="1">
      <c r="A31" s="103" t="s">
        <v>124</v>
      </c>
      <c r="B31" s="228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3"/>
    </row>
    <row r="32" spans="1:37" ht="16.899999999999999" customHeight="1">
      <c r="A32" s="103" t="s">
        <v>8</v>
      </c>
      <c r="B32" s="228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3"/>
    </row>
    <row r="33" spans="1:37" ht="16.899999999999999" customHeight="1">
      <c r="A33" s="167" t="s">
        <v>125</v>
      </c>
      <c r="B33" s="230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5"/>
    </row>
    <row r="34" spans="1:37" s="151" customFormat="1" ht="16.899999999999999" customHeight="1" thickBot="1">
      <c r="A34" s="16" t="s">
        <v>129</v>
      </c>
      <c r="B34" s="232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9"/>
    </row>
    <row r="35" spans="1:37" ht="16.899999999999999" customHeight="1" thickTop="1">
      <c r="C35" s="189"/>
    </row>
    <row r="36" spans="1:37" ht="16.899999999999999" customHeight="1"/>
    <row r="37" spans="1:37" ht="16.899999999999999" customHeight="1">
      <c r="A37" s="5"/>
      <c r="E37" s="236"/>
      <c r="I37" s="2"/>
    </row>
    <row r="38" spans="1:37" ht="16.899999999999999" customHeight="1">
      <c r="C38" s="185"/>
      <c r="D38" s="222"/>
    </row>
    <row r="39" spans="1:37" ht="16.899999999999999" customHeight="1">
      <c r="B39" s="185"/>
    </row>
    <row r="40" spans="1:37" ht="16.899999999999999" customHeight="1"/>
    <row r="41" spans="1:37" ht="16.899999999999999" customHeight="1"/>
    <row r="42" spans="1:37" s="9" customFormat="1" ht="16.899999999999999" customHeight="1">
      <c r="B42" s="186"/>
      <c r="C42" s="186"/>
    </row>
    <row r="43" spans="1:37" s="9" customFormat="1" ht="16.899999999999999" customHeight="1">
      <c r="B43" s="186"/>
      <c r="C43" s="186"/>
    </row>
    <row r="44" spans="1:37" s="9" customFormat="1" ht="16.899999999999999" customHeight="1">
      <c r="B44" s="186"/>
      <c r="C44" s="186"/>
    </row>
    <row r="45" spans="1:37" s="9" customFormat="1" ht="16.899999999999999" customHeight="1">
      <c r="B45" s="186"/>
      <c r="C45" s="186"/>
    </row>
    <row r="46" spans="1:37" s="9" customFormat="1" ht="16.899999999999999" customHeight="1">
      <c r="B46" s="186"/>
      <c r="C46" s="186"/>
    </row>
    <row r="47" spans="1:37" ht="16.899999999999999" customHeight="1">
      <c r="A47" s="6"/>
      <c r="B47" s="185"/>
      <c r="C47" s="18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7" ht="16.899999999999999" customHeight="1">
      <c r="A48" s="7"/>
      <c r="B48" s="185"/>
      <c r="C48" s="18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6.899999999999999" customHeight="1">
      <c r="A49" s="8"/>
      <c r="B49" s="187"/>
      <c r="C49" s="18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6.899999999999999" customHeight="1">
      <c r="A50" s="7"/>
      <c r="B50" s="185"/>
      <c r="C50" s="18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6.899999999999999" customHeight="1">
      <c r="A51" s="6"/>
      <c r="B51" s="185"/>
      <c r="C51" s="18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6.899999999999999" customHeight="1">
      <c r="A52" s="6"/>
      <c r="B52" s="185"/>
      <c r="C52" s="18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6.899999999999999" customHeight="1">
      <c r="A53" s="6"/>
      <c r="B53" s="185"/>
      <c r="C53" s="18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s="4" customFormat="1" ht="16.899999999999999" customHeight="1">
      <c r="A54" s="13"/>
      <c r="B54" s="187"/>
      <c r="C54" s="18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s="12" customFormat="1" ht="16.899999999999999" customHeight="1">
      <c r="A55" s="10"/>
      <c r="B55" s="188"/>
      <c r="C55" s="188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s="9" customFormat="1" ht="16.899999999999999" customHeight="1">
      <c r="B56" s="186"/>
      <c r="C56" s="186"/>
    </row>
    <row r="57" spans="1:33" s="9" customFormat="1" ht="16.899999999999999" customHeight="1">
      <c r="B57" s="186"/>
      <c r="C57" s="186"/>
    </row>
    <row r="58" spans="1:33" s="9" customFormat="1" ht="16.899999999999999" customHeight="1">
      <c r="B58" s="186"/>
      <c r="C58" s="186"/>
    </row>
    <row r="59" spans="1:33" s="9" customFormat="1" ht="16.899999999999999" customHeight="1">
      <c r="B59" s="186"/>
      <c r="C59" s="186"/>
    </row>
    <row r="60" spans="1:33" s="9" customFormat="1" ht="16.899999999999999" customHeight="1">
      <c r="B60" s="186"/>
      <c r="C60" s="186"/>
    </row>
    <row r="61" spans="1:33" s="9" customFormat="1" ht="12.75">
      <c r="B61" s="186"/>
      <c r="C61" s="186"/>
    </row>
    <row r="62" spans="1:33" s="9" customFormat="1" ht="12.75">
      <c r="B62" s="186"/>
      <c r="C62" s="186"/>
    </row>
    <row r="63" spans="1:33" s="9" customFormat="1" ht="12.75">
      <c r="B63" s="186"/>
      <c r="C63" s="186"/>
    </row>
    <row r="64" spans="1:33" s="9" customFormat="1" ht="12.75">
      <c r="B64" s="186"/>
      <c r="C64" s="186"/>
    </row>
    <row r="65" spans="2:3" s="9" customFormat="1" ht="12.75">
      <c r="B65" s="186"/>
      <c r="C65" s="186"/>
    </row>
    <row r="66" spans="2:3" s="9" customFormat="1" ht="12.75">
      <c r="B66" s="186"/>
      <c r="C66" s="186"/>
    </row>
    <row r="67" spans="2:3" s="9" customFormat="1" ht="12.75">
      <c r="B67" s="186"/>
      <c r="C67" s="186"/>
    </row>
    <row r="68" spans="2:3" s="9" customFormat="1" ht="12.75">
      <c r="B68" s="186"/>
      <c r="C68" s="186"/>
    </row>
    <row r="69" spans="2:3" s="9" customFormat="1" ht="12.75">
      <c r="B69" s="186"/>
      <c r="C69" s="186"/>
    </row>
    <row r="70" spans="2:3" s="9" customFormat="1" ht="12.75">
      <c r="B70" s="186"/>
      <c r="C70" s="186"/>
    </row>
    <row r="71" spans="2:3" s="9" customFormat="1" ht="12.75">
      <c r="B71" s="186"/>
      <c r="C71" s="186"/>
    </row>
    <row r="72" spans="2:3" s="9" customFormat="1" ht="12.75">
      <c r="B72" s="186"/>
      <c r="C72" s="186"/>
    </row>
    <row r="73" spans="2:3" s="9" customFormat="1" ht="12.75">
      <c r="B73" s="186"/>
      <c r="C73" s="186"/>
    </row>
    <row r="74" spans="2:3" s="9" customFormat="1" ht="12.75">
      <c r="B74" s="186"/>
      <c r="C74" s="186"/>
    </row>
    <row r="75" spans="2:3" s="9" customFormat="1" ht="12.75">
      <c r="B75" s="186"/>
      <c r="C75" s="186"/>
    </row>
    <row r="76" spans="2:3" s="9" customFormat="1" ht="12.75">
      <c r="B76" s="186"/>
      <c r="C76" s="186"/>
    </row>
    <row r="77" spans="2:3" s="9" customFormat="1" ht="12.75">
      <c r="B77" s="186"/>
      <c r="C77" s="186"/>
    </row>
    <row r="78" spans="2:3" s="9" customFormat="1" ht="12.75">
      <c r="B78" s="186"/>
      <c r="C78" s="186"/>
    </row>
    <row r="79" spans="2:3" s="9" customFormat="1" ht="12.75">
      <c r="B79" s="186"/>
      <c r="C79" s="186"/>
    </row>
    <row r="80" spans="2:3" s="9" customFormat="1" ht="12.75">
      <c r="B80" s="186"/>
      <c r="C80" s="186"/>
    </row>
    <row r="81" spans="2:3" s="9" customFormat="1" ht="12.75">
      <c r="B81" s="186"/>
      <c r="C81" s="186"/>
    </row>
    <row r="82" spans="2:3" s="9" customFormat="1" ht="12.75">
      <c r="B82" s="186"/>
      <c r="C82" s="186"/>
    </row>
    <row r="83" spans="2:3" s="9" customFormat="1" ht="12.75">
      <c r="B83" s="186"/>
      <c r="C83" s="186"/>
    </row>
    <row r="84" spans="2:3" s="9" customFormat="1" ht="12.75">
      <c r="B84" s="186"/>
      <c r="C84" s="186"/>
    </row>
    <row r="85" spans="2:3" s="9" customFormat="1" ht="12.75">
      <c r="B85" s="186"/>
      <c r="C85" s="186"/>
    </row>
    <row r="86" spans="2:3" s="9" customFormat="1" ht="12.75">
      <c r="B86" s="186"/>
      <c r="C86" s="186"/>
    </row>
    <row r="87" spans="2:3" s="9" customFormat="1" ht="12.75">
      <c r="B87" s="186"/>
      <c r="C87" s="186"/>
    </row>
    <row r="88" spans="2:3" s="9" customFormat="1" ht="12.75">
      <c r="B88" s="186"/>
      <c r="C88" s="186"/>
    </row>
    <row r="89" spans="2:3" s="9" customFormat="1" ht="12.75">
      <c r="B89" s="186"/>
      <c r="C89" s="186"/>
    </row>
    <row r="90" spans="2:3" s="9" customFormat="1" ht="12.75">
      <c r="B90" s="186"/>
      <c r="C90" s="186"/>
    </row>
    <row r="91" spans="2:3" s="9" customFormat="1" ht="12.75">
      <c r="B91" s="186"/>
      <c r="C91" s="186"/>
    </row>
    <row r="92" spans="2:3" s="9" customFormat="1" ht="12.75">
      <c r="B92" s="186"/>
      <c r="C92" s="186"/>
    </row>
    <row r="93" spans="2:3" s="9" customFormat="1" ht="12.75">
      <c r="B93" s="186"/>
      <c r="C93" s="186"/>
    </row>
    <row r="94" spans="2:3" s="9" customFormat="1" ht="12.75">
      <c r="B94" s="186"/>
      <c r="C94" s="186"/>
    </row>
    <row r="95" spans="2:3" s="9" customFormat="1" ht="12.75">
      <c r="B95" s="186"/>
      <c r="C95" s="186"/>
    </row>
    <row r="96" spans="2:3" s="9" customFormat="1" ht="12.75">
      <c r="B96" s="186"/>
      <c r="C96" s="186"/>
    </row>
    <row r="97" spans="2:3" s="9" customFormat="1" ht="12.75">
      <c r="B97" s="186"/>
      <c r="C97" s="186"/>
    </row>
    <row r="98" spans="2:3" s="9" customFormat="1" ht="12.75">
      <c r="B98" s="186"/>
      <c r="C98" s="186"/>
    </row>
    <row r="99" spans="2:3" s="9" customFormat="1" ht="12.75">
      <c r="B99" s="186"/>
      <c r="C99" s="186"/>
    </row>
    <row r="100" spans="2:3" s="9" customFormat="1" ht="12.75">
      <c r="B100" s="186"/>
      <c r="C100" s="186"/>
    </row>
    <row r="101" spans="2:3" s="9" customFormat="1" ht="12.75">
      <c r="B101" s="186"/>
      <c r="C101" s="186"/>
    </row>
    <row r="102" spans="2:3" s="9" customFormat="1" ht="12.75">
      <c r="B102" s="186"/>
      <c r="C102" s="186"/>
    </row>
  </sheetData>
  <phoneticPr fontId="2" type="noConversion"/>
  <printOptions horizontalCentered="1" verticalCentered="1"/>
  <pageMargins left="0.5" right="0.5" top="0.75" bottom="0.5" header="0.5" footer="0.5"/>
  <pageSetup scale="25" orientation="landscape" horizontalDpi="300" verticalDpi="300" r:id="rId1"/>
  <headerFooter alignWithMargins="0">
    <oddHeader xml:space="preserve">&amp;L&amp;"Arial,Bold"&amp;16Public Utility District No. 2 of Grant County&amp;"Arial,Regular"
</oddHeader>
    <oddFooter>&amp;L&amp;F&amp;C&amp;A&amp;R&amp;D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G37"/>
  <sheetViews>
    <sheetView zoomScale="90" zoomScaleNormal="90" workbookViewId="0">
      <selection sqref="A1:XFD1048576"/>
    </sheetView>
  </sheetViews>
  <sheetFormatPr defaultRowHeight="15"/>
  <cols>
    <col min="1" max="1" width="56.42578125" style="19" customWidth="1"/>
    <col min="2" max="4" width="14.42578125" style="190" bestFit="1" customWidth="1"/>
    <col min="5" max="33" width="14" style="18" bestFit="1" customWidth="1"/>
    <col min="34" max="16384" width="9.140625" style="18"/>
  </cols>
  <sheetData>
    <row r="1" spans="1:33" ht="18.75">
      <c r="A1" s="242" t="s">
        <v>2</v>
      </c>
    </row>
    <row r="2" spans="1:33" ht="15.75">
      <c r="A2" s="243" t="s">
        <v>136</v>
      </c>
    </row>
    <row r="3" spans="1:33" ht="18.75">
      <c r="A3" s="40" t="s">
        <v>45</v>
      </c>
    </row>
    <row r="4" spans="1:33">
      <c r="A4" s="45" t="s">
        <v>54</v>
      </c>
    </row>
    <row r="6" spans="1:33">
      <c r="B6" s="181">
        <v>2021</v>
      </c>
      <c r="C6" s="247">
        <v>2022</v>
      </c>
      <c r="D6" s="247">
        <v>2023</v>
      </c>
      <c r="E6" s="15">
        <v>2024</v>
      </c>
      <c r="F6" s="36">
        <v>2025</v>
      </c>
      <c r="G6" s="36">
        <v>2026</v>
      </c>
      <c r="H6" s="15">
        <v>2027</v>
      </c>
      <c r="I6" s="36">
        <v>2028</v>
      </c>
      <c r="J6" s="36">
        <v>2029</v>
      </c>
      <c r="K6" s="15">
        <v>2030</v>
      </c>
      <c r="L6" s="36">
        <v>2031</v>
      </c>
      <c r="M6" s="36">
        <v>2032</v>
      </c>
      <c r="N6" s="15">
        <v>2033</v>
      </c>
      <c r="O6" s="36">
        <v>2034</v>
      </c>
      <c r="P6" s="36">
        <v>2035</v>
      </c>
      <c r="Q6" s="15">
        <v>2036</v>
      </c>
      <c r="R6" s="36">
        <v>2037</v>
      </c>
      <c r="S6" s="36">
        <v>2038</v>
      </c>
      <c r="T6" s="15">
        <v>2039</v>
      </c>
      <c r="U6" s="36">
        <v>2040</v>
      </c>
      <c r="V6" s="36">
        <v>2041</v>
      </c>
      <c r="W6" s="15">
        <v>2042</v>
      </c>
      <c r="X6" s="36">
        <v>2043</v>
      </c>
      <c r="Y6" s="36">
        <v>2044</v>
      </c>
      <c r="Z6" s="15">
        <v>2045</v>
      </c>
      <c r="AA6" s="36">
        <v>2046</v>
      </c>
      <c r="AB6" s="36">
        <v>2047</v>
      </c>
      <c r="AC6" s="15">
        <v>2048</v>
      </c>
      <c r="AD6" s="36">
        <v>2049</v>
      </c>
      <c r="AE6" s="36">
        <v>2050</v>
      </c>
      <c r="AF6" s="15">
        <v>2051</v>
      </c>
      <c r="AG6" s="36">
        <v>2052</v>
      </c>
    </row>
    <row r="7" spans="1:33" ht="19.899999999999999" customHeight="1">
      <c r="A7" s="19" t="s">
        <v>46</v>
      </c>
      <c r="B7" s="248">
        <v>0.3</v>
      </c>
      <c r="C7" s="248">
        <v>0.3</v>
      </c>
      <c r="D7" s="248">
        <v>0.3</v>
      </c>
      <c r="E7" s="39">
        <v>0.3</v>
      </c>
      <c r="F7" s="39">
        <v>0.3</v>
      </c>
      <c r="G7" s="39">
        <v>0.3</v>
      </c>
      <c r="H7" s="39">
        <v>0.3</v>
      </c>
      <c r="I7" s="39">
        <v>0.3</v>
      </c>
      <c r="J7" s="39">
        <v>0.3</v>
      </c>
      <c r="K7" s="39">
        <v>0.3</v>
      </c>
      <c r="L7" s="39">
        <v>0.3</v>
      </c>
      <c r="M7" s="39">
        <v>0.3</v>
      </c>
      <c r="N7" s="39">
        <v>0.3</v>
      </c>
      <c r="O7" s="39">
        <v>0.3</v>
      </c>
      <c r="P7" s="39">
        <v>0.3</v>
      </c>
      <c r="Q7" s="39">
        <v>0.3</v>
      </c>
      <c r="R7" s="39">
        <v>0.3</v>
      </c>
      <c r="S7" s="39">
        <v>0.3</v>
      </c>
      <c r="T7" s="39">
        <v>0.3</v>
      </c>
      <c r="U7" s="39">
        <v>0.3</v>
      </c>
      <c r="V7" s="39">
        <v>0.3</v>
      </c>
      <c r="W7" s="39">
        <v>0.3</v>
      </c>
      <c r="X7" s="39">
        <v>0.3</v>
      </c>
      <c r="Y7" s="39">
        <v>0.3</v>
      </c>
      <c r="Z7" s="39">
        <v>0.3</v>
      </c>
      <c r="AA7" s="39">
        <v>0.3</v>
      </c>
      <c r="AB7" s="39">
        <v>0.3</v>
      </c>
      <c r="AC7" s="39">
        <v>0.3</v>
      </c>
      <c r="AD7" s="39">
        <v>0.3</v>
      </c>
      <c r="AE7" s="39">
        <v>0.3</v>
      </c>
      <c r="AF7" s="39">
        <v>0.3</v>
      </c>
      <c r="AG7" s="39">
        <v>0.3</v>
      </c>
    </row>
    <row r="8" spans="1:33">
      <c r="A8" s="19" t="s">
        <v>41</v>
      </c>
      <c r="B8" s="193">
        <f>B7*'Project cost forecast'!B24</f>
        <v>26975689.199999999</v>
      </c>
      <c r="C8" s="193">
        <f>C7*'Project cost forecast'!C24</f>
        <v>28874305.5</v>
      </c>
      <c r="D8" s="193">
        <f>D7*'Project cost forecast'!D24</f>
        <v>29943730.800000001</v>
      </c>
      <c r="E8" s="30">
        <f>E7*'Project cost forecast'!E24</f>
        <v>30942718.199999999</v>
      </c>
      <c r="F8" s="30">
        <f>F7*'Project cost forecast'!F24</f>
        <v>32028343.799999997</v>
      </c>
      <c r="G8" s="30">
        <f>G7*'Project cost forecast'!G24</f>
        <v>32991715.199999999</v>
      </c>
      <c r="H8" s="30">
        <f>H7*'Project cost forecast'!H24</f>
        <v>33824103.682499997</v>
      </c>
      <c r="I8" s="30">
        <f>I7*'Project cost forecast'!I24</f>
        <v>34677301.877062492</v>
      </c>
      <c r="J8" s="30">
        <f>J7*'Project cost forecast'!J24</f>
        <v>35551830.026489049</v>
      </c>
      <c r="K8" s="30">
        <f>K7*'Project cost forecast'!K24</f>
        <v>36448221.379651278</v>
      </c>
      <c r="L8" s="30">
        <f>L7*'Project cost forecast'!L24</f>
        <v>37367022.516642556</v>
      </c>
      <c r="M8" s="30">
        <f>M7*'Project cost forecast'!M24</f>
        <v>38308793.68205861</v>
      </c>
      <c r="N8" s="30">
        <f>N7*'Project cost forecast'!N24</f>
        <v>39274109.12661007</v>
      </c>
      <c r="O8" s="30">
        <f>O7*'Project cost forecast'!O24</f>
        <v>40263557.457275316</v>
      </c>
      <c r="P8" s="30">
        <f>P7*'Project cost forecast'!P24</f>
        <v>41277741.9962072</v>
      </c>
      <c r="Q8" s="30">
        <f>Q7*'Project cost forecast'!Q24</f>
        <v>42317281.148612373</v>
      </c>
      <c r="R8" s="30">
        <f>R7*'Project cost forecast'!R24</f>
        <v>43382808.779827677</v>
      </c>
      <c r="S8" s="30">
        <f>S7*'Project cost forecast'!S24</f>
        <v>44474974.60182336</v>
      </c>
      <c r="T8" s="30">
        <f>T7*'Project cost forecast'!T24</f>
        <v>45594444.569368936</v>
      </c>
      <c r="U8" s="30">
        <f>U7*'Project cost forecast'!U24</f>
        <v>46741901.286103159</v>
      </c>
      <c r="V8" s="30">
        <f>V7*'Project cost forecast'!V24</f>
        <v>47918044.420755737</v>
      </c>
      <c r="W8" s="30">
        <f>W7*'Project cost forecast'!W24</f>
        <v>49123591.133774623</v>
      </c>
      <c r="X8" s="30">
        <f>X7*'Project cost forecast'!X24</f>
        <v>50359276.514618985</v>
      </c>
      <c r="Y8" s="30">
        <f>Y7*'Project cost forecast'!Y24</f>
        <v>51625854.029984459</v>
      </c>
      <c r="Z8" s="30">
        <f>Z7*'Project cost forecast'!Z24</f>
        <v>52924095.98323407</v>
      </c>
      <c r="AA8" s="30">
        <f>AA7*'Project cost forecast'!AA24</f>
        <v>54254793.985314913</v>
      </c>
      <c r="AB8" s="30">
        <f>AB7*'Project cost forecast'!AB24</f>
        <v>55618759.437447779</v>
      </c>
      <c r="AC8" s="30">
        <f>AC7*'Project cost forecast'!AC24</f>
        <v>57016824.025883965</v>
      </c>
      <c r="AD8" s="30">
        <f>AD7*'Project cost forecast'!AD24</f>
        <v>58449840.229031064</v>
      </c>
      <c r="AE8" s="30">
        <f>AE7*'Project cost forecast'!AE24</f>
        <v>59918681.837256834</v>
      </c>
      <c r="AF8" s="30">
        <f>AF7*'Project cost forecast'!AF24</f>
        <v>61424244.485688247</v>
      </c>
      <c r="AG8" s="30">
        <f>AG7*'Project cost forecast'!AG24</f>
        <v>62967446.200330451</v>
      </c>
    </row>
    <row r="9" spans="1:33">
      <c r="A9" s="19" t="s">
        <v>42</v>
      </c>
      <c r="B9" s="193">
        <f>B7*'Project cost forecast'!B25</f>
        <v>29200138.5</v>
      </c>
      <c r="C9" s="193">
        <f>C7*'Project cost forecast'!C25</f>
        <v>28484112.599999998</v>
      </c>
      <c r="D9" s="193">
        <f>D7*'Project cost forecast'!D25</f>
        <v>30124678.800000001</v>
      </c>
      <c r="E9" s="30">
        <f>E7*'Project cost forecast'!E25</f>
        <v>26425134</v>
      </c>
      <c r="F9" s="30">
        <f>F7*'Project cost forecast'!F25</f>
        <v>27226653.300000001</v>
      </c>
      <c r="G9" s="30">
        <f>G7*'Project cost forecast'!G25</f>
        <v>28602759.300000001</v>
      </c>
      <c r="H9" s="30">
        <f>H7*'Project cost forecast'!H25</f>
        <v>28318958.609999999</v>
      </c>
      <c r="I9" s="30">
        <f>I7*'Project cost forecast'!I25</f>
        <v>28310873.399999999</v>
      </c>
      <c r="J9" s="30">
        <f>J7*'Project cost forecast'!J25</f>
        <v>28310873.399999999</v>
      </c>
      <c r="K9" s="30">
        <f>K7*'Project cost forecast'!K25</f>
        <v>28310873.399999999</v>
      </c>
      <c r="L9" s="30">
        <f>L7*'Project cost forecast'!L25</f>
        <v>28310873.399999999</v>
      </c>
      <c r="M9" s="30">
        <f>M7*'Project cost forecast'!M25</f>
        <v>28310873.399999999</v>
      </c>
      <c r="N9" s="30">
        <f>N7*'Project cost forecast'!N25</f>
        <v>28310873.399999999</v>
      </c>
      <c r="O9" s="30">
        <f>O7*'Project cost forecast'!O25</f>
        <v>28310873.399999999</v>
      </c>
      <c r="P9" s="30">
        <f>P7*'Project cost forecast'!P25</f>
        <v>28310873.399999999</v>
      </c>
      <c r="Q9" s="30">
        <f>Q7*'Project cost forecast'!Q25</f>
        <v>28310873.399999999</v>
      </c>
      <c r="R9" s="30">
        <f>R7*'Project cost forecast'!R25</f>
        <v>28310873.399999999</v>
      </c>
      <c r="S9" s="30">
        <f>S7*'Project cost forecast'!S25</f>
        <v>28310873.399999999</v>
      </c>
      <c r="T9" s="30">
        <f>T7*'Project cost forecast'!T25</f>
        <v>28310873.399999999</v>
      </c>
      <c r="U9" s="30">
        <f>U7*'Project cost forecast'!U25</f>
        <v>28310873.399999999</v>
      </c>
      <c r="V9" s="30">
        <f>V7*'Project cost forecast'!V25</f>
        <v>28310873.399999999</v>
      </c>
      <c r="W9" s="30">
        <f>W7*'Project cost forecast'!W25</f>
        <v>28310873.399999999</v>
      </c>
      <c r="X9" s="30">
        <f>X7*'Project cost forecast'!X25</f>
        <v>28310873.399999999</v>
      </c>
      <c r="Y9" s="30">
        <f>Y7*'Project cost forecast'!Y25</f>
        <v>28310873.399999999</v>
      </c>
      <c r="Z9" s="30">
        <f>Z7*'Project cost forecast'!Z25</f>
        <v>28310873.399999999</v>
      </c>
      <c r="AA9" s="30">
        <f>AA7*'Project cost forecast'!AA25</f>
        <v>28310873.399999999</v>
      </c>
      <c r="AB9" s="30">
        <f>AB7*'Project cost forecast'!AB25</f>
        <v>28310873.399999999</v>
      </c>
      <c r="AC9" s="30">
        <f>AC7*'Project cost forecast'!AC25</f>
        <v>28310873.399999999</v>
      </c>
      <c r="AD9" s="30">
        <f>AD7*'Project cost forecast'!AD25</f>
        <v>28310873.399999999</v>
      </c>
      <c r="AE9" s="30">
        <f>AE7*'Project cost forecast'!AE25</f>
        <v>28310873.399999999</v>
      </c>
      <c r="AF9" s="30">
        <f>AF7*'Project cost forecast'!AF25</f>
        <v>28310873.399999999</v>
      </c>
      <c r="AG9" s="30">
        <f>AG7*'Project cost forecast'!AG25</f>
        <v>28310873.399999999</v>
      </c>
    </row>
    <row r="10" spans="1:33" s="43" customFormat="1" ht="15.75">
      <c r="A10" s="41" t="s">
        <v>43</v>
      </c>
      <c r="B10" s="249">
        <f t="shared" ref="B10:AG10" si="0">SUM(B8:B9)</f>
        <v>56175827.700000003</v>
      </c>
      <c r="C10" s="249">
        <f t="shared" si="0"/>
        <v>57358418.099999994</v>
      </c>
      <c r="D10" s="249">
        <f t="shared" si="0"/>
        <v>60068409.600000001</v>
      </c>
      <c r="E10" s="46">
        <f t="shared" si="0"/>
        <v>57367852.200000003</v>
      </c>
      <c r="F10" s="46">
        <f t="shared" si="0"/>
        <v>59254997.099999994</v>
      </c>
      <c r="G10" s="46">
        <f t="shared" si="0"/>
        <v>61594474.5</v>
      </c>
      <c r="H10" s="46">
        <f t="shared" si="0"/>
        <v>62143062.292499997</v>
      </c>
      <c r="I10" s="46">
        <f t="shared" si="0"/>
        <v>62988175.277062491</v>
      </c>
      <c r="J10" s="46">
        <f t="shared" si="0"/>
        <v>63862703.426489048</v>
      </c>
      <c r="K10" s="46">
        <f t="shared" si="0"/>
        <v>64759094.779651277</v>
      </c>
      <c r="L10" s="46">
        <f t="shared" si="0"/>
        <v>65677895.916642554</v>
      </c>
      <c r="M10" s="46">
        <f t="shared" si="0"/>
        <v>66619667.082058609</v>
      </c>
      <c r="N10" s="46">
        <f t="shared" si="0"/>
        <v>67584982.526610076</v>
      </c>
      <c r="O10" s="46">
        <f t="shared" si="0"/>
        <v>68574430.857275307</v>
      </c>
      <c r="P10" s="46">
        <f t="shared" si="0"/>
        <v>69588615.396207199</v>
      </c>
      <c r="Q10" s="46">
        <f t="shared" si="0"/>
        <v>70628154.548612371</v>
      </c>
      <c r="R10" s="46">
        <f t="shared" si="0"/>
        <v>71693682.179827675</v>
      </c>
      <c r="S10" s="46">
        <f t="shared" si="0"/>
        <v>72785848.001823366</v>
      </c>
      <c r="T10" s="46">
        <f t="shared" si="0"/>
        <v>73905317.969368935</v>
      </c>
      <c r="U10" s="46">
        <f t="shared" si="0"/>
        <v>75052774.686103165</v>
      </c>
      <c r="V10" s="46">
        <f t="shared" si="0"/>
        <v>76228917.820755735</v>
      </c>
      <c r="W10" s="46">
        <f t="shared" si="0"/>
        <v>77434464.533774614</v>
      </c>
      <c r="X10" s="46">
        <f t="shared" si="0"/>
        <v>78670149.914618984</v>
      </c>
      <c r="Y10" s="46">
        <f t="shared" si="0"/>
        <v>79936727.42998445</v>
      </c>
      <c r="Z10" s="46">
        <f t="shared" si="0"/>
        <v>81234969.383234069</v>
      </c>
      <c r="AA10" s="46">
        <f t="shared" si="0"/>
        <v>82565667.385314912</v>
      </c>
      <c r="AB10" s="46">
        <f t="shared" si="0"/>
        <v>83929632.837447777</v>
      </c>
      <c r="AC10" s="46">
        <f t="shared" si="0"/>
        <v>85327697.425883964</v>
      </c>
      <c r="AD10" s="46">
        <f t="shared" si="0"/>
        <v>86760713.629031062</v>
      </c>
      <c r="AE10" s="46">
        <f t="shared" si="0"/>
        <v>88229555.237256825</v>
      </c>
      <c r="AF10" s="46">
        <f t="shared" si="0"/>
        <v>89735117.885688245</v>
      </c>
      <c r="AG10" s="46">
        <f t="shared" si="0"/>
        <v>91278319.600330442</v>
      </c>
    </row>
    <row r="11" spans="1:33">
      <c r="A11" s="38"/>
    </row>
    <row r="12" spans="1:33">
      <c r="A12" s="19" t="s">
        <v>47</v>
      </c>
      <c r="B12" s="248">
        <f>'Product shares &amp; EUDL'!B17</f>
        <v>0</v>
      </c>
      <c r="C12" s="248">
        <f>'Product shares &amp; EUDL'!C17</f>
        <v>0</v>
      </c>
      <c r="D12" s="248">
        <f>'Product shares &amp; EUDL'!D17</f>
        <v>0</v>
      </c>
      <c r="E12" s="39">
        <f>'Product shares &amp; EUDL'!E17</f>
        <v>0</v>
      </c>
      <c r="F12" s="39">
        <f>'Product shares &amp; EUDL'!F17</f>
        <v>0</v>
      </c>
      <c r="G12" s="39">
        <f>'Product shares &amp; EUDL'!G17</f>
        <v>0</v>
      </c>
      <c r="H12" s="39">
        <f>'Product shares &amp; EUDL'!H17</f>
        <v>0</v>
      </c>
      <c r="I12" s="39">
        <f>'Product shares &amp; EUDL'!I17</f>
        <v>0</v>
      </c>
      <c r="J12" s="39">
        <f>'Product shares &amp; EUDL'!J17</f>
        <v>0</v>
      </c>
      <c r="K12" s="39">
        <f>'Product shares &amp; EUDL'!K17</f>
        <v>0</v>
      </c>
      <c r="L12" s="39">
        <f>'Product shares &amp; EUDL'!L17</f>
        <v>0</v>
      </c>
      <c r="M12" s="39">
        <f>'Product shares &amp; EUDL'!M17</f>
        <v>0</v>
      </c>
      <c r="N12" s="39">
        <f>'Product shares &amp; EUDL'!N17</f>
        <v>0</v>
      </c>
      <c r="O12" s="39">
        <f>'Product shares &amp; EUDL'!O17</f>
        <v>0</v>
      </c>
      <c r="P12" s="39">
        <f>'Product shares &amp; EUDL'!P17</f>
        <v>0</v>
      </c>
      <c r="Q12" s="39">
        <f>'Product shares &amp; EUDL'!Q17</f>
        <v>0</v>
      </c>
      <c r="R12" s="39">
        <f>'Product shares &amp; EUDL'!R17</f>
        <v>0</v>
      </c>
      <c r="S12" s="39">
        <f>'Product shares &amp; EUDL'!S17</f>
        <v>0</v>
      </c>
      <c r="T12" s="39">
        <f>'Product shares &amp; EUDL'!T17</f>
        <v>0</v>
      </c>
      <c r="U12" s="39">
        <f>'Product shares &amp; EUDL'!U17</f>
        <v>0</v>
      </c>
      <c r="V12" s="39">
        <f>'Product shares &amp; EUDL'!V17</f>
        <v>0</v>
      </c>
      <c r="W12" s="39">
        <f>'Product shares &amp; EUDL'!W17</f>
        <v>0</v>
      </c>
      <c r="X12" s="39">
        <f>'Product shares &amp; EUDL'!X17</f>
        <v>0</v>
      </c>
      <c r="Y12" s="39">
        <f>'Product shares &amp; EUDL'!Y17</f>
        <v>0</v>
      </c>
      <c r="Z12" s="39">
        <f>'Product shares &amp; EUDL'!Z17</f>
        <v>0</v>
      </c>
      <c r="AA12" s="39">
        <f>'Product shares &amp; EUDL'!AA17</f>
        <v>0</v>
      </c>
      <c r="AB12" s="39">
        <f>'Product shares &amp; EUDL'!AB17</f>
        <v>0</v>
      </c>
      <c r="AC12" s="39">
        <f>'Product shares &amp; EUDL'!AC17</f>
        <v>0</v>
      </c>
      <c r="AD12" s="39">
        <f>'Product shares &amp; EUDL'!AD17</f>
        <v>0</v>
      </c>
      <c r="AE12" s="39">
        <f>'Product shares &amp; EUDL'!AE17</f>
        <v>0</v>
      </c>
      <c r="AF12" s="39">
        <f>'Product shares &amp; EUDL'!AF17</f>
        <v>0</v>
      </c>
      <c r="AG12" s="39">
        <f>'Product shares &amp; EUDL'!AG17</f>
        <v>0</v>
      </c>
    </row>
    <row r="13" spans="1:33" ht="15.75">
      <c r="A13" s="19" t="s">
        <v>41</v>
      </c>
      <c r="B13" s="249">
        <f>B12*'Project cost forecast'!B24</f>
        <v>0</v>
      </c>
      <c r="C13" s="249">
        <f>C12*'Project cost forecast'!C24</f>
        <v>0</v>
      </c>
      <c r="D13" s="249">
        <f>D12*'Project cost forecast'!D24</f>
        <v>0</v>
      </c>
      <c r="E13" s="46">
        <f>E12*'Project cost forecast'!E24</f>
        <v>0</v>
      </c>
      <c r="F13" s="46">
        <f>F12*'Project cost forecast'!F24</f>
        <v>0</v>
      </c>
      <c r="G13" s="46">
        <f>G12*'Project cost forecast'!G24</f>
        <v>0</v>
      </c>
      <c r="H13" s="46">
        <f>H12*'Project cost forecast'!H24</f>
        <v>0</v>
      </c>
      <c r="I13" s="46">
        <f>I12*'Project cost forecast'!I24</f>
        <v>0</v>
      </c>
      <c r="J13" s="46">
        <f>J12*'Project cost forecast'!J24</f>
        <v>0</v>
      </c>
      <c r="K13" s="46">
        <f>K12*'Project cost forecast'!K24</f>
        <v>0</v>
      </c>
      <c r="L13" s="46">
        <f>L12*'Project cost forecast'!L24</f>
        <v>0</v>
      </c>
      <c r="M13" s="46">
        <f>M12*'Project cost forecast'!M24</f>
        <v>0</v>
      </c>
      <c r="N13" s="46">
        <f>N12*'Project cost forecast'!N24</f>
        <v>0</v>
      </c>
      <c r="O13" s="46">
        <f>O12*'Project cost forecast'!O24</f>
        <v>0</v>
      </c>
      <c r="P13" s="46">
        <f>P12*'Project cost forecast'!P24</f>
        <v>0</v>
      </c>
      <c r="Q13" s="46">
        <f>Q12*'Project cost forecast'!Q24</f>
        <v>0</v>
      </c>
      <c r="R13" s="46">
        <f>R12*'Project cost forecast'!R24</f>
        <v>0</v>
      </c>
      <c r="S13" s="46">
        <f>S12*'Project cost forecast'!S24</f>
        <v>0</v>
      </c>
      <c r="T13" s="46">
        <f>T12*'Project cost forecast'!T24</f>
        <v>0</v>
      </c>
      <c r="U13" s="46">
        <f>U12*'Project cost forecast'!U24</f>
        <v>0</v>
      </c>
      <c r="V13" s="46">
        <f>V12*'Project cost forecast'!V24</f>
        <v>0</v>
      </c>
      <c r="W13" s="46">
        <f>W12*'Project cost forecast'!W24</f>
        <v>0</v>
      </c>
      <c r="X13" s="46">
        <f>X12*'Project cost forecast'!X24</f>
        <v>0</v>
      </c>
      <c r="Y13" s="46">
        <f>Y12*'Project cost forecast'!Y24</f>
        <v>0</v>
      </c>
      <c r="Z13" s="46">
        <f>Z12*'Project cost forecast'!Z24</f>
        <v>0</v>
      </c>
      <c r="AA13" s="46">
        <f>AA12*'Project cost forecast'!AA24</f>
        <v>0</v>
      </c>
      <c r="AB13" s="46">
        <f>AB12*'Project cost forecast'!AB24</f>
        <v>0</v>
      </c>
      <c r="AC13" s="46">
        <f>AC12*'Project cost forecast'!AC24</f>
        <v>0</v>
      </c>
      <c r="AD13" s="46">
        <f>AD12*'Project cost forecast'!AD24</f>
        <v>0</v>
      </c>
      <c r="AE13" s="46">
        <f>AE12*'Project cost forecast'!AE24</f>
        <v>0</v>
      </c>
      <c r="AF13" s="46">
        <f>AF12*'Project cost forecast'!AF24</f>
        <v>0</v>
      </c>
      <c r="AG13" s="46">
        <f>AG12*'Project cost forecast'!AG24</f>
        <v>0</v>
      </c>
    </row>
    <row r="14" spans="1:33" ht="15.75">
      <c r="A14" s="19" t="s">
        <v>42</v>
      </c>
      <c r="B14" s="249">
        <f>B12*'Project cost forecast'!B25</f>
        <v>0</v>
      </c>
      <c r="C14" s="249">
        <f>C12*'Project cost forecast'!C25</f>
        <v>0</v>
      </c>
      <c r="D14" s="249">
        <f>D12*'Project cost forecast'!D25</f>
        <v>0</v>
      </c>
      <c r="E14" s="46">
        <f>E12*'Project cost forecast'!E25</f>
        <v>0</v>
      </c>
      <c r="F14" s="46">
        <f>F12*'Project cost forecast'!F25</f>
        <v>0</v>
      </c>
      <c r="G14" s="46">
        <f>G12*'Project cost forecast'!G25</f>
        <v>0</v>
      </c>
      <c r="H14" s="46">
        <f>H12*'Project cost forecast'!H25</f>
        <v>0</v>
      </c>
      <c r="I14" s="46">
        <f>I12*'Project cost forecast'!I25</f>
        <v>0</v>
      </c>
      <c r="J14" s="46">
        <f>J12*'Project cost forecast'!J25</f>
        <v>0</v>
      </c>
      <c r="K14" s="46">
        <f>K12*'Project cost forecast'!K25</f>
        <v>0</v>
      </c>
      <c r="L14" s="46">
        <f>L12*'Project cost forecast'!L25</f>
        <v>0</v>
      </c>
      <c r="M14" s="46">
        <f>M12*'Project cost forecast'!M25</f>
        <v>0</v>
      </c>
      <c r="N14" s="46">
        <f>N12*'Project cost forecast'!N25</f>
        <v>0</v>
      </c>
      <c r="O14" s="46">
        <f>O12*'Project cost forecast'!O25</f>
        <v>0</v>
      </c>
      <c r="P14" s="46">
        <f>P12*'Project cost forecast'!P25</f>
        <v>0</v>
      </c>
      <c r="Q14" s="46">
        <f>Q12*'Project cost forecast'!Q25</f>
        <v>0</v>
      </c>
      <c r="R14" s="46">
        <f>R12*'Project cost forecast'!R25</f>
        <v>0</v>
      </c>
      <c r="S14" s="46">
        <f>S12*'Project cost forecast'!S25</f>
        <v>0</v>
      </c>
      <c r="T14" s="46">
        <f>T12*'Project cost forecast'!T25</f>
        <v>0</v>
      </c>
      <c r="U14" s="46">
        <f>U12*'Project cost forecast'!U25</f>
        <v>0</v>
      </c>
      <c r="V14" s="46">
        <f>V12*'Project cost forecast'!V25</f>
        <v>0</v>
      </c>
      <c r="W14" s="46">
        <f>W12*'Project cost forecast'!W25</f>
        <v>0</v>
      </c>
      <c r="X14" s="46">
        <f>X12*'Project cost forecast'!X25</f>
        <v>0</v>
      </c>
      <c r="Y14" s="46">
        <f>Y12*'Project cost forecast'!Y25</f>
        <v>0</v>
      </c>
      <c r="Z14" s="46">
        <f>Z12*'Project cost forecast'!Z25</f>
        <v>0</v>
      </c>
      <c r="AA14" s="46">
        <f>AA12*'Project cost forecast'!AA25</f>
        <v>0</v>
      </c>
      <c r="AB14" s="46">
        <f>AB12*'Project cost forecast'!AB25</f>
        <v>0</v>
      </c>
      <c r="AC14" s="46">
        <f>AC12*'Project cost forecast'!AC25</f>
        <v>0</v>
      </c>
      <c r="AD14" s="46">
        <f>AD12*'Project cost forecast'!AD25</f>
        <v>0</v>
      </c>
      <c r="AE14" s="46">
        <f>AE12*'Project cost forecast'!AE25</f>
        <v>0</v>
      </c>
      <c r="AF14" s="46">
        <f>AF12*'Project cost forecast'!AF25</f>
        <v>0</v>
      </c>
      <c r="AG14" s="46">
        <f>AG12*'Project cost forecast'!AG25</f>
        <v>0</v>
      </c>
    </row>
    <row r="15" spans="1:33" s="44" customFormat="1" ht="15.75">
      <c r="A15" s="41" t="s">
        <v>44</v>
      </c>
      <c r="B15" s="249">
        <f t="shared" ref="B15:AG15" si="1">SUM(B13:B14)</f>
        <v>0</v>
      </c>
      <c r="C15" s="249">
        <f t="shared" si="1"/>
        <v>0</v>
      </c>
      <c r="D15" s="249">
        <f t="shared" si="1"/>
        <v>0</v>
      </c>
      <c r="E15" s="46">
        <f t="shared" si="1"/>
        <v>0</v>
      </c>
      <c r="F15" s="46">
        <f t="shared" si="1"/>
        <v>0</v>
      </c>
      <c r="G15" s="46">
        <f t="shared" si="1"/>
        <v>0</v>
      </c>
      <c r="H15" s="46">
        <f t="shared" si="1"/>
        <v>0</v>
      </c>
      <c r="I15" s="46">
        <f t="shared" si="1"/>
        <v>0</v>
      </c>
      <c r="J15" s="46">
        <f t="shared" si="1"/>
        <v>0</v>
      </c>
      <c r="K15" s="46">
        <f t="shared" si="1"/>
        <v>0</v>
      </c>
      <c r="L15" s="46">
        <f t="shared" si="1"/>
        <v>0</v>
      </c>
      <c r="M15" s="46">
        <f t="shared" si="1"/>
        <v>0</v>
      </c>
      <c r="N15" s="46">
        <f t="shared" si="1"/>
        <v>0</v>
      </c>
      <c r="O15" s="46">
        <f t="shared" si="1"/>
        <v>0</v>
      </c>
      <c r="P15" s="46">
        <f t="shared" si="1"/>
        <v>0</v>
      </c>
      <c r="Q15" s="46">
        <f t="shared" si="1"/>
        <v>0</v>
      </c>
      <c r="R15" s="46">
        <f t="shared" si="1"/>
        <v>0</v>
      </c>
      <c r="S15" s="46">
        <f t="shared" si="1"/>
        <v>0</v>
      </c>
      <c r="T15" s="46">
        <f t="shared" si="1"/>
        <v>0</v>
      </c>
      <c r="U15" s="46">
        <f t="shared" si="1"/>
        <v>0</v>
      </c>
      <c r="V15" s="46">
        <f t="shared" si="1"/>
        <v>0</v>
      </c>
      <c r="W15" s="46">
        <f t="shared" si="1"/>
        <v>0</v>
      </c>
      <c r="X15" s="46">
        <f t="shared" si="1"/>
        <v>0</v>
      </c>
      <c r="Y15" s="46">
        <f t="shared" si="1"/>
        <v>0</v>
      </c>
      <c r="Z15" s="46">
        <f t="shared" si="1"/>
        <v>0</v>
      </c>
      <c r="AA15" s="46">
        <f t="shared" si="1"/>
        <v>0</v>
      </c>
      <c r="AB15" s="46">
        <f t="shared" si="1"/>
        <v>0</v>
      </c>
      <c r="AC15" s="46">
        <f t="shared" si="1"/>
        <v>0</v>
      </c>
      <c r="AD15" s="46">
        <f t="shared" si="1"/>
        <v>0</v>
      </c>
      <c r="AE15" s="46">
        <f t="shared" si="1"/>
        <v>0</v>
      </c>
      <c r="AF15" s="46">
        <f t="shared" si="1"/>
        <v>0</v>
      </c>
      <c r="AG15" s="46">
        <f t="shared" si="1"/>
        <v>0</v>
      </c>
    </row>
    <row r="17" spans="1:33">
      <c r="A17" s="19" t="s">
        <v>48</v>
      </c>
      <c r="B17" s="248">
        <f>'Product shares &amp; EUDL'!B21</f>
        <v>4.2074999999999994E-2</v>
      </c>
      <c r="C17" s="248">
        <f>'Product shares &amp; EUDL'!C21</f>
        <v>4.2074999999999994E-2</v>
      </c>
      <c r="D17" s="248">
        <f>'Product shares &amp; EUDL'!D21</f>
        <v>4.2074999999999994E-2</v>
      </c>
      <c r="E17" s="39">
        <f>'Product shares &amp; EUDL'!E21</f>
        <v>4.2074999999999994E-2</v>
      </c>
      <c r="F17" s="39">
        <f>'Product shares &amp; EUDL'!F21</f>
        <v>4.2074999999999994E-2</v>
      </c>
      <c r="G17" s="39">
        <f>'Product shares &amp; EUDL'!G21</f>
        <v>4.2074999999999994E-2</v>
      </c>
      <c r="H17" s="39">
        <f>'Product shares &amp; EUDL'!H21</f>
        <v>4.2074999999999994E-2</v>
      </c>
      <c r="I17" s="39">
        <f>'Product shares &amp; EUDL'!I21</f>
        <v>4.2074999999999994E-2</v>
      </c>
      <c r="J17" s="39">
        <f>'Product shares &amp; EUDL'!J21</f>
        <v>4.2074999999999994E-2</v>
      </c>
      <c r="K17" s="39">
        <f>'Product shares &amp; EUDL'!K21</f>
        <v>4.2074999999999994E-2</v>
      </c>
      <c r="L17" s="39">
        <f>'Product shares &amp; EUDL'!L21</f>
        <v>4.2074999999999994E-2</v>
      </c>
      <c r="M17" s="39">
        <f>'Product shares &amp; EUDL'!M21</f>
        <v>4.2074999999999994E-2</v>
      </c>
      <c r="N17" s="39">
        <f>'Product shares &amp; EUDL'!N21</f>
        <v>4.2074999999999994E-2</v>
      </c>
      <c r="O17" s="39">
        <f>'Product shares &amp; EUDL'!O21</f>
        <v>4.2074999999999994E-2</v>
      </c>
      <c r="P17" s="39">
        <f>'Product shares &amp; EUDL'!P21</f>
        <v>4.2074999999999994E-2</v>
      </c>
      <c r="Q17" s="39">
        <f>'Product shares &amp; EUDL'!Q21</f>
        <v>4.2074999999999994E-2</v>
      </c>
      <c r="R17" s="39">
        <f>'Product shares &amp; EUDL'!R21</f>
        <v>4.2074999999999994E-2</v>
      </c>
      <c r="S17" s="39">
        <f>'Product shares &amp; EUDL'!S21</f>
        <v>4.2074999999999994E-2</v>
      </c>
      <c r="T17" s="39">
        <f>'Product shares &amp; EUDL'!T21</f>
        <v>4.2074999999999994E-2</v>
      </c>
      <c r="U17" s="39">
        <f>'Product shares &amp; EUDL'!U21</f>
        <v>4.2074999999999994E-2</v>
      </c>
      <c r="V17" s="39">
        <f>'Product shares &amp; EUDL'!V21</f>
        <v>4.2074999999999994E-2</v>
      </c>
      <c r="W17" s="39">
        <f>'Product shares &amp; EUDL'!W21</f>
        <v>4.2074999999999994E-2</v>
      </c>
      <c r="X17" s="39">
        <f>'Product shares &amp; EUDL'!X21</f>
        <v>4.2074999999999994E-2</v>
      </c>
      <c r="Y17" s="39">
        <f>'Product shares &amp; EUDL'!Y21</f>
        <v>4.2074999999999994E-2</v>
      </c>
      <c r="Z17" s="39">
        <f>'Product shares &amp; EUDL'!Z21</f>
        <v>4.2074999999999994E-2</v>
      </c>
      <c r="AA17" s="39">
        <f>'Product shares &amp; EUDL'!AA21</f>
        <v>4.2074999999999994E-2</v>
      </c>
      <c r="AB17" s="39">
        <f>'Product shares &amp; EUDL'!AB21</f>
        <v>4.2074999999999994E-2</v>
      </c>
      <c r="AC17" s="39">
        <f>'Product shares &amp; EUDL'!AC21</f>
        <v>4.2074999999999994E-2</v>
      </c>
      <c r="AD17" s="39">
        <f>'Product shares &amp; EUDL'!AD21</f>
        <v>4.2074999999999994E-2</v>
      </c>
      <c r="AE17" s="39">
        <f>'Product shares &amp; EUDL'!AE21</f>
        <v>4.2074999999999994E-2</v>
      </c>
      <c r="AF17" s="39">
        <f>'Product shares &amp; EUDL'!AF21</f>
        <v>4.2074999999999994E-2</v>
      </c>
      <c r="AG17" s="39">
        <f>'Product shares &amp; EUDL'!AG21</f>
        <v>4.2074999999999994E-2</v>
      </c>
    </row>
    <row r="18" spans="1:33" ht="15.75">
      <c r="A18" s="19" t="s">
        <v>41</v>
      </c>
      <c r="B18" s="249">
        <f>B17*'Project cost forecast'!B24</f>
        <v>3783340.4102999996</v>
      </c>
      <c r="C18" s="249">
        <f>C17*'Project cost forecast'!C24</f>
        <v>4049621.3463749993</v>
      </c>
      <c r="D18" s="249">
        <f>D17*'Project cost forecast'!D24</f>
        <v>4199608.2446999997</v>
      </c>
      <c r="E18" s="46">
        <f>E17*'Project cost forecast'!E24</f>
        <v>4339716.227549999</v>
      </c>
      <c r="F18" s="46">
        <f>F17*'Project cost forecast'!F24</f>
        <v>4491975.2179499995</v>
      </c>
      <c r="G18" s="46">
        <f>G17*'Project cost forecast'!G24</f>
        <v>4627088.0567999994</v>
      </c>
      <c r="H18" s="46">
        <f>H17*'Project cost forecast'!H24</f>
        <v>4743830.5414706236</v>
      </c>
      <c r="I18" s="46">
        <f>I17*'Project cost forecast'!I24</f>
        <v>4863491.5882580141</v>
      </c>
      <c r="J18" s="46">
        <f>J17*'Project cost forecast'!J24</f>
        <v>4986144.1612150893</v>
      </c>
      <c r="K18" s="46">
        <f>K17*'Project cost forecast'!K24</f>
        <v>5111863.0484960908</v>
      </c>
      <c r="L18" s="46">
        <f>L17*'Project cost forecast'!L24</f>
        <v>5240724.9079591176</v>
      </c>
      <c r="M18" s="46">
        <f>M17*'Project cost forecast'!M24</f>
        <v>5372808.3139087204</v>
      </c>
      <c r="N18" s="46">
        <f>N17*'Project cost forecast'!N24</f>
        <v>5508193.8050070619</v>
      </c>
      <c r="O18" s="46">
        <f>O17*'Project cost forecast'!O24</f>
        <v>5646963.9333828632</v>
      </c>
      <c r="P18" s="46">
        <f>P17*'Project cost forecast'!P24</f>
        <v>5789203.3149680588</v>
      </c>
      <c r="Q18" s="46">
        <f>Q17*'Project cost forecast'!Q24</f>
        <v>5934998.6810928844</v>
      </c>
      <c r="R18" s="46">
        <f>R17*'Project cost forecast'!R24</f>
        <v>6084438.9313708311</v>
      </c>
      <c r="S18" s="46">
        <f>S17*'Project cost forecast'!S24</f>
        <v>6237615.1879057251</v>
      </c>
      <c r="T18" s="46">
        <f>T17*'Project cost forecast'!T24</f>
        <v>6394620.8508539926</v>
      </c>
      <c r="U18" s="46">
        <f>U17*'Project cost forecast'!U24</f>
        <v>6555551.6553759668</v>
      </c>
      <c r="V18" s="46">
        <f>V17*'Project cost forecast'!V24</f>
        <v>6720505.730010991</v>
      </c>
      <c r="W18" s="46">
        <f>W17*'Project cost forecast'!W24</f>
        <v>6889583.6565118898</v>
      </c>
      <c r="X18" s="46">
        <f>X17*'Project cost forecast'!X24</f>
        <v>7062888.5311753117</v>
      </c>
      <c r="Y18" s="46">
        <f>Y17*'Project cost forecast'!Y24</f>
        <v>7240526.0277053192</v>
      </c>
      <c r="Z18" s="46">
        <f>Z17*'Project cost forecast'!Z24</f>
        <v>7422604.4616485769</v>
      </c>
      <c r="AA18" s="46">
        <f>AA17*'Project cost forecast'!AA24</f>
        <v>7609234.8564404165</v>
      </c>
      <c r="AB18" s="46">
        <f>AB17*'Project cost forecast'!AB24</f>
        <v>7800531.0111020505</v>
      </c>
      <c r="AC18" s="46">
        <f>AC17*'Project cost forecast'!AC24</f>
        <v>7996609.5696302261</v>
      </c>
      <c r="AD18" s="46">
        <f>AD17*'Project cost forecast'!AD24</f>
        <v>8197590.0921216058</v>
      </c>
      <c r="AE18" s="46">
        <f>AE17*'Project cost forecast'!AE24</f>
        <v>8403595.1276752707</v>
      </c>
      <c r="AF18" s="46">
        <f>AF17*'Project cost forecast'!AF24</f>
        <v>8614750.2891177759</v>
      </c>
      <c r="AG18" s="46">
        <f>AG17*'Project cost forecast'!AG24</f>
        <v>8831184.3295963444</v>
      </c>
    </row>
    <row r="19" spans="1:33" ht="15.75">
      <c r="A19" s="19" t="s">
        <v>42</v>
      </c>
      <c r="B19" s="249">
        <f>B17*'Project cost forecast'!B25</f>
        <v>4095319.4246249995</v>
      </c>
      <c r="C19" s="249">
        <f>C17*'Project cost forecast'!C25</f>
        <v>3994896.7921499996</v>
      </c>
      <c r="D19" s="249">
        <f>D17*'Project cost forecast'!D25</f>
        <v>4224986.2016999992</v>
      </c>
      <c r="E19" s="46">
        <f>E17*'Project cost forecast'!E25</f>
        <v>3706125.0434999997</v>
      </c>
      <c r="F19" s="46">
        <f>F17*'Project cost forecast'!F25</f>
        <v>3818538.1253249994</v>
      </c>
      <c r="G19" s="46">
        <f>G17*'Project cost forecast'!G25</f>
        <v>4011536.9918249995</v>
      </c>
      <c r="H19" s="46">
        <f>H17*'Project cost forecast'!H25</f>
        <v>3971733.9450524994</v>
      </c>
      <c r="I19" s="46">
        <f>I17*'Project cost forecast'!I25</f>
        <v>3970599.9943499994</v>
      </c>
      <c r="J19" s="46">
        <f>J17*'Project cost forecast'!J25</f>
        <v>3970599.9943499994</v>
      </c>
      <c r="K19" s="46">
        <f>K17*'Project cost forecast'!K25</f>
        <v>3970599.9943499994</v>
      </c>
      <c r="L19" s="46">
        <f>L17*'Project cost forecast'!L25</f>
        <v>3970599.9943499994</v>
      </c>
      <c r="M19" s="46">
        <f>M17*'Project cost forecast'!M25</f>
        <v>3970599.9943499994</v>
      </c>
      <c r="N19" s="46">
        <f>N17*'Project cost forecast'!N25</f>
        <v>3970599.9943499994</v>
      </c>
      <c r="O19" s="46">
        <f>O17*'Project cost forecast'!O25</f>
        <v>3970599.9943499994</v>
      </c>
      <c r="P19" s="46">
        <f>P17*'Project cost forecast'!P25</f>
        <v>3970599.9943499994</v>
      </c>
      <c r="Q19" s="46">
        <f>Q17*'Project cost forecast'!Q25</f>
        <v>3970599.9943499994</v>
      </c>
      <c r="R19" s="46">
        <f>R17*'Project cost forecast'!R25</f>
        <v>3970599.9943499994</v>
      </c>
      <c r="S19" s="46">
        <f>S17*'Project cost forecast'!S25</f>
        <v>3970599.9943499994</v>
      </c>
      <c r="T19" s="46">
        <f>T17*'Project cost forecast'!T25</f>
        <v>3970599.9943499994</v>
      </c>
      <c r="U19" s="46">
        <f>U17*'Project cost forecast'!U25</f>
        <v>3970599.9943499994</v>
      </c>
      <c r="V19" s="46">
        <f>V17*'Project cost forecast'!V25</f>
        <v>3970599.9943499994</v>
      </c>
      <c r="W19" s="46">
        <f>W17*'Project cost forecast'!W25</f>
        <v>3970599.9943499994</v>
      </c>
      <c r="X19" s="46">
        <f>X17*'Project cost forecast'!X25</f>
        <v>3970599.9943499994</v>
      </c>
      <c r="Y19" s="46">
        <f>Y17*'Project cost forecast'!Y25</f>
        <v>3970599.9943499994</v>
      </c>
      <c r="Z19" s="46">
        <f>Z17*'Project cost forecast'!Z25</f>
        <v>3970599.9943499994</v>
      </c>
      <c r="AA19" s="46">
        <f>AA17*'Project cost forecast'!AA25</f>
        <v>3970599.9943499994</v>
      </c>
      <c r="AB19" s="46">
        <f>AB17*'Project cost forecast'!AB25</f>
        <v>3970599.9943499994</v>
      </c>
      <c r="AC19" s="46">
        <f>AC17*'Project cost forecast'!AC25</f>
        <v>3970599.9943499994</v>
      </c>
      <c r="AD19" s="46">
        <f>AD17*'Project cost forecast'!AD25</f>
        <v>3970599.9943499994</v>
      </c>
      <c r="AE19" s="46">
        <f>AE17*'Project cost forecast'!AE25</f>
        <v>3970599.9943499994</v>
      </c>
      <c r="AF19" s="46">
        <f>AF17*'Project cost forecast'!AF25</f>
        <v>3970599.9943499994</v>
      </c>
      <c r="AG19" s="46">
        <f>AG17*'Project cost forecast'!AG25</f>
        <v>3970599.9943499994</v>
      </c>
    </row>
    <row r="20" spans="1:33" s="44" customFormat="1" ht="15.75">
      <c r="A20" s="41" t="s">
        <v>49</v>
      </c>
      <c r="B20" s="249">
        <f t="shared" ref="B20:AG20" si="2">SUM(B18:B19)</f>
        <v>7878659.8349249996</v>
      </c>
      <c r="C20" s="249">
        <f t="shared" si="2"/>
        <v>8044518.1385249989</v>
      </c>
      <c r="D20" s="249">
        <f t="shared" si="2"/>
        <v>8424594.4463999979</v>
      </c>
      <c r="E20" s="46">
        <f t="shared" si="2"/>
        <v>8045841.2710499987</v>
      </c>
      <c r="F20" s="46">
        <f t="shared" si="2"/>
        <v>8310513.3432749994</v>
      </c>
      <c r="G20" s="46">
        <f t="shared" si="2"/>
        <v>8638625.0486249998</v>
      </c>
      <c r="H20" s="46">
        <f t="shared" si="2"/>
        <v>8715564.4865231235</v>
      </c>
      <c r="I20" s="46">
        <f t="shared" si="2"/>
        <v>8834091.5826080143</v>
      </c>
      <c r="J20" s="46">
        <f t="shared" si="2"/>
        <v>8956744.1555650886</v>
      </c>
      <c r="K20" s="46">
        <f t="shared" si="2"/>
        <v>9082463.0428460911</v>
      </c>
      <c r="L20" s="46">
        <f t="shared" si="2"/>
        <v>9211324.902309116</v>
      </c>
      <c r="M20" s="46">
        <f t="shared" si="2"/>
        <v>9343408.3082587197</v>
      </c>
      <c r="N20" s="46">
        <f t="shared" si="2"/>
        <v>9478793.7993570603</v>
      </c>
      <c r="O20" s="46">
        <f t="shared" si="2"/>
        <v>9617563.9277328625</v>
      </c>
      <c r="P20" s="46">
        <f t="shared" si="2"/>
        <v>9759803.3093180582</v>
      </c>
      <c r="Q20" s="46">
        <f t="shared" si="2"/>
        <v>9905598.6754428837</v>
      </c>
      <c r="R20" s="46">
        <f t="shared" si="2"/>
        <v>10055038.92572083</v>
      </c>
      <c r="S20" s="46">
        <f t="shared" si="2"/>
        <v>10208215.182255724</v>
      </c>
      <c r="T20" s="46">
        <f t="shared" si="2"/>
        <v>10365220.845203992</v>
      </c>
      <c r="U20" s="46">
        <f t="shared" si="2"/>
        <v>10526151.649725966</v>
      </c>
      <c r="V20" s="46">
        <f t="shared" si="2"/>
        <v>10691105.724360991</v>
      </c>
      <c r="W20" s="46">
        <f t="shared" si="2"/>
        <v>10860183.650861889</v>
      </c>
      <c r="X20" s="46">
        <f t="shared" si="2"/>
        <v>11033488.525525311</v>
      </c>
      <c r="Y20" s="46">
        <f t="shared" si="2"/>
        <v>11211126.022055319</v>
      </c>
      <c r="Z20" s="46">
        <f t="shared" si="2"/>
        <v>11393204.455998577</v>
      </c>
      <c r="AA20" s="46">
        <f t="shared" si="2"/>
        <v>11579834.850790415</v>
      </c>
      <c r="AB20" s="46">
        <f t="shared" si="2"/>
        <v>11771131.00545205</v>
      </c>
      <c r="AC20" s="46">
        <f t="shared" si="2"/>
        <v>11967209.563980225</v>
      </c>
      <c r="AD20" s="46">
        <f t="shared" si="2"/>
        <v>12168190.086471606</v>
      </c>
      <c r="AE20" s="46">
        <f t="shared" si="2"/>
        <v>12374195.12202527</v>
      </c>
      <c r="AF20" s="46">
        <f t="shared" si="2"/>
        <v>12585350.283467775</v>
      </c>
      <c r="AG20" s="46">
        <f t="shared" si="2"/>
        <v>12801784.323946344</v>
      </c>
    </row>
    <row r="22" spans="1:33">
      <c r="A22" s="19" t="s">
        <v>50</v>
      </c>
      <c r="B22" s="248">
        <f>'Product shares &amp; EUDL'!B22-B27</f>
        <v>0.63312499999999994</v>
      </c>
      <c r="C22" s="248">
        <f>'Product shares &amp; EUDL'!C22-C27</f>
        <v>0.63312499999999994</v>
      </c>
      <c r="D22" s="248">
        <f>'Product shares &amp; EUDL'!D22-D27</f>
        <v>0.63312499999999994</v>
      </c>
      <c r="E22" s="39">
        <f>'Product shares &amp; EUDL'!E22-E27</f>
        <v>0.63312499999999994</v>
      </c>
      <c r="F22" s="39">
        <f>'Product shares &amp; EUDL'!F22-F27</f>
        <v>0.63312499999999994</v>
      </c>
      <c r="G22" s="39">
        <f>'Product shares &amp; EUDL'!G22-G27</f>
        <v>0.63312499999999994</v>
      </c>
      <c r="H22" s="39">
        <f>'Product shares &amp; EUDL'!H22-H27</f>
        <v>0.63312499999999994</v>
      </c>
      <c r="I22" s="39">
        <f>'Product shares &amp; EUDL'!I22-I27</f>
        <v>0.63312499999999994</v>
      </c>
      <c r="J22" s="39">
        <f>'Product shares &amp; EUDL'!J22-J27</f>
        <v>0.63312499999999994</v>
      </c>
      <c r="K22" s="39">
        <f>'Product shares &amp; EUDL'!K22-K27</f>
        <v>0.63312499999999994</v>
      </c>
      <c r="L22" s="39">
        <f>'Product shares &amp; EUDL'!L22-L27</f>
        <v>0.63312499999999994</v>
      </c>
      <c r="M22" s="39">
        <f>'Product shares &amp; EUDL'!M22-M27</f>
        <v>0.63312499999999994</v>
      </c>
      <c r="N22" s="39">
        <f>'Product shares &amp; EUDL'!N22-N27</f>
        <v>0.63312499999999994</v>
      </c>
      <c r="O22" s="39">
        <f>'Product shares &amp; EUDL'!O22-O27</f>
        <v>0.63312499999999994</v>
      </c>
      <c r="P22" s="39">
        <f>'Product shares &amp; EUDL'!P22-P27</f>
        <v>0.63312499999999994</v>
      </c>
      <c r="Q22" s="39">
        <f>'Product shares &amp; EUDL'!Q22-Q27</f>
        <v>0.63312499999999994</v>
      </c>
      <c r="R22" s="39">
        <f>'Product shares &amp; EUDL'!R22-R27</f>
        <v>0.63312499999999994</v>
      </c>
      <c r="S22" s="39">
        <f>'Product shares &amp; EUDL'!S22-S27</f>
        <v>0.63312499999999994</v>
      </c>
      <c r="T22" s="39">
        <f>'Product shares &amp; EUDL'!T22-T27</f>
        <v>0.63312499999999994</v>
      </c>
      <c r="U22" s="39">
        <f>'Product shares &amp; EUDL'!U22-U27</f>
        <v>0.63312499999999994</v>
      </c>
      <c r="V22" s="39">
        <f>'Product shares &amp; EUDL'!V22-V27</f>
        <v>0.63312499999999994</v>
      </c>
      <c r="W22" s="39">
        <f>'Product shares &amp; EUDL'!W22-W27</f>
        <v>0.63312499999999994</v>
      </c>
      <c r="X22" s="39">
        <f>'Product shares &amp; EUDL'!X22-X27</f>
        <v>0.63312499999999994</v>
      </c>
      <c r="Y22" s="39">
        <f>'Product shares &amp; EUDL'!Y22-Y27</f>
        <v>0.63312499999999994</v>
      </c>
      <c r="Z22" s="39">
        <f>'Product shares &amp; EUDL'!Z22-Z27</f>
        <v>0.63312499999999994</v>
      </c>
      <c r="AA22" s="39">
        <f>'Product shares &amp; EUDL'!AA22-AA27</f>
        <v>0.63312499999999994</v>
      </c>
      <c r="AB22" s="39">
        <f>'Product shares &amp; EUDL'!AB22-AB27</f>
        <v>0.63312499999999994</v>
      </c>
      <c r="AC22" s="39">
        <f>'Product shares &amp; EUDL'!AC22-AC27</f>
        <v>0.63312499999999994</v>
      </c>
      <c r="AD22" s="39">
        <f>'Product shares &amp; EUDL'!AD22-AD27</f>
        <v>0.63312499999999994</v>
      </c>
      <c r="AE22" s="39">
        <f>'Product shares &amp; EUDL'!AE22-AE27</f>
        <v>0.63312499999999994</v>
      </c>
      <c r="AF22" s="39">
        <f>'Product shares &amp; EUDL'!AF22-AF27</f>
        <v>0.63312499999999994</v>
      </c>
      <c r="AG22" s="39">
        <f>'Product shares &amp; EUDL'!AG22-AG27</f>
        <v>0.63312499999999994</v>
      </c>
    </row>
    <row r="23" spans="1:33" ht="15.75">
      <c r="A23" s="19" t="s">
        <v>41</v>
      </c>
      <c r="B23" s="249">
        <f>B22*'Project cost forecast'!B24</f>
        <v>56929944.082499996</v>
      </c>
      <c r="C23" s="249">
        <f>C22*'Project cost forecast'!C24</f>
        <v>60936815.565624997</v>
      </c>
      <c r="D23" s="249">
        <f>D22*'Project cost forecast'!D24</f>
        <v>63193748.542499997</v>
      </c>
      <c r="E23" s="46">
        <f>E22*'Project cost forecast'!E24</f>
        <v>65302028.201249994</v>
      </c>
      <c r="F23" s="46">
        <f>F22*'Project cost forecast'!F24</f>
        <v>67593150.561249986</v>
      </c>
      <c r="G23" s="46">
        <f>G22*'Project cost forecast'!G24</f>
        <v>69626265.61999999</v>
      </c>
      <c r="H23" s="46">
        <f>H22*'Project cost forecast'!H24</f>
        <v>71382952.146609366</v>
      </c>
      <c r="I23" s="46">
        <f>I22*'Project cost forecast'!I24</f>
        <v>73183555.836383969</v>
      </c>
      <c r="J23" s="46">
        <f>J22*'Project cost forecast'!J24</f>
        <v>75029174.618402928</v>
      </c>
      <c r="K23" s="46">
        <f>K22*'Project cost forecast'!K24</f>
        <v>76920933.869972378</v>
      </c>
      <c r="L23" s="46">
        <f>L22*'Project cost forecast'!L24</f>
        <v>78859987.102831051</v>
      </c>
      <c r="M23" s="46">
        <f>M22*'Project cost forecast'!M24</f>
        <v>80847516.666511193</v>
      </c>
      <c r="N23" s="46">
        <f>N22*'Project cost forecast'!N24</f>
        <v>82884734.469283342</v>
      </c>
      <c r="O23" s="46">
        <f>O22*'Project cost forecast'!O24</f>
        <v>84972882.717124775</v>
      </c>
      <c r="P23" s="46">
        <f>P22*'Project cost forecast'!P24</f>
        <v>87113234.671162263</v>
      </c>
      <c r="Q23" s="46">
        <f>Q22*'Project cost forecast'!Q24</f>
        <v>89307095.424050689</v>
      </c>
      <c r="R23" s="46">
        <f>R22*'Project cost forecast'!R24</f>
        <v>91555802.695761308</v>
      </c>
      <c r="S23" s="46">
        <f>S22*'Project cost forecast'!S24</f>
        <v>93860727.649264708</v>
      </c>
      <c r="T23" s="46">
        <f>T22*'Project cost forecast'!T24</f>
        <v>96223275.726605698</v>
      </c>
      <c r="U23" s="46">
        <f>U22*'Project cost forecast'!U24</f>
        <v>98644887.505880192</v>
      </c>
      <c r="V23" s="46">
        <f>V22*'Project cost forecast'!V24</f>
        <v>101127039.57963657</v>
      </c>
      <c r="W23" s="46">
        <f>W22*'Project cost forecast'!W24</f>
        <v>103671245.45523685</v>
      </c>
      <c r="X23" s="46">
        <f>X22*'Project cost forecast'!X24</f>
        <v>106279056.47772714</v>
      </c>
      <c r="Y23" s="46">
        <f>Y22*'Project cost forecast'!Y24</f>
        <v>108952062.77577969</v>
      </c>
      <c r="Z23" s="46">
        <f>Z22*'Project cost forecast'!Z24</f>
        <v>111691894.23128356</v>
      </c>
      <c r="AA23" s="46">
        <f>AA22*'Project cost forecast'!AA24</f>
        <v>114500221.47317502</v>
      </c>
      <c r="AB23" s="46">
        <f>AB22*'Project cost forecast'!AB24</f>
        <v>117378756.89611375</v>
      </c>
      <c r="AC23" s="46">
        <f>AC22*'Project cost forecast'!AC24</f>
        <v>120329255.70462595</v>
      </c>
      <c r="AD23" s="46">
        <f>AD22*'Project cost forecast'!AD24</f>
        <v>123353516.98335096</v>
      </c>
      <c r="AE23" s="46">
        <f>AE22*'Project cost forecast'!AE24</f>
        <v>126453384.79404409</v>
      </c>
      <c r="AF23" s="46">
        <f>AF22*'Project cost forecast'!AF24</f>
        <v>129630749.30000456</v>
      </c>
      <c r="AG23" s="46">
        <f>AG22*'Project cost forecast'!AG24</f>
        <v>132887547.91861404</v>
      </c>
    </row>
    <row r="24" spans="1:33" ht="15.75">
      <c r="A24" s="19" t="s">
        <v>42</v>
      </c>
      <c r="B24" s="249">
        <f>B22*'Project cost forecast'!B25</f>
        <v>61624458.959374994</v>
      </c>
      <c r="C24" s="249">
        <f>C22*'Project cost forecast'!C25</f>
        <v>60113345.966249995</v>
      </c>
      <c r="D24" s="249">
        <f>D22*'Project cost forecast'!D25</f>
        <v>63575624.217499994</v>
      </c>
      <c r="E24" s="46">
        <f>E22*'Project cost forecast'!E25</f>
        <v>55768043.212499991</v>
      </c>
      <c r="F24" s="46">
        <f>F22*'Project cost forecast'!F25</f>
        <v>57459582.901874997</v>
      </c>
      <c r="G24" s="46">
        <f>G22*'Project cost forecast'!G25</f>
        <v>60363739.939374991</v>
      </c>
      <c r="H24" s="46">
        <f>H22*'Project cost forecast'!H25</f>
        <v>59764802.233187497</v>
      </c>
      <c r="I24" s="46">
        <f>I22*'Project cost forecast'!I25</f>
        <v>59747739.071249992</v>
      </c>
      <c r="J24" s="46">
        <f>J22*'Project cost forecast'!J25</f>
        <v>59747739.071249992</v>
      </c>
      <c r="K24" s="46">
        <f>K22*'Project cost forecast'!K25</f>
        <v>59747739.071249992</v>
      </c>
      <c r="L24" s="46">
        <f>L22*'Project cost forecast'!L25</f>
        <v>59747739.071249992</v>
      </c>
      <c r="M24" s="46">
        <f>M22*'Project cost forecast'!M25</f>
        <v>59747739.071249992</v>
      </c>
      <c r="N24" s="46">
        <f>N22*'Project cost forecast'!N25</f>
        <v>59747739.071249992</v>
      </c>
      <c r="O24" s="46">
        <f>O22*'Project cost forecast'!O25</f>
        <v>59747739.071249992</v>
      </c>
      <c r="P24" s="46">
        <f>P22*'Project cost forecast'!P25</f>
        <v>59747739.071249992</v>
      </c>
      <c r="Q24" s="46">
        <f>Q22*'Project cost forecast'!Q25</f>
        <v>59747739.071249992</v>
      </c>
      <c r="R24" s="46">
        <f>R22*'Project cost forecast'!R25</f>
        <v>59747739.071249992</v>
      </c>
      <c r="S24" s="46">
        <f>S22*'Project cost forecast'!S25</f>
        <v>59747739.071249992</v>
      </c>
      <c r="T24" s="46">
        <f>T22*'Project cost forecast'!T25</f>
        <v>59747739.071249992</v>
      </c>
      <c r="U24" s="46">
        <f>U22*'Project cost forecast'!U25</f>
        <v>59747739.071249992</v>
      </c>
      <c r="V24" s="46">
        <f>V22*'Project cost forecast'!V25</f>
        <v>59747739.071249992</v>
      </c>
      <c r="W24" s="46">
        <f>W22*'Project cost forecast'!W25</f>
        <v>59747739.071249992</v>
      </c>
      <c r="X24" s="46">
        <f>X22*'Project cost forecast'!X25</f>
        <v>59747739.071249992</v>
      </c>
      <c r="Y24" s="46">
        <f>Y22*'Project cost forecast'!Y25</f>
        <v>59747739.071249992</v>
      </c>
      <c r="Z24" s="46">
        <f>Z22*'Project cost forecast'!Z25</f>
        <v>59747739.071249992</v>
      </c>
      <c r="AA24" s="46">
        <f>AA22*'Project cost forecast'!AA25</f>
        <v>59747739.071249992</v>
      </c>
      <c r="AB24" s="46">
        <f>AB22*'Project cost forecast'!AB25</f>
        <v>59747739.071249992</v>
      </c>
      <c r="AC24" s="46">
        <f>AC22*'Project cost forecast'!AC25</f>
        <v>59747739.071249992</v>
      </c>
      <c r="AD24" s="46">
        <f>AD22*'Project cost forecast'!AD25</f>
        <v>59747739.071249992</v>
      </c>
      <c r="AE24" s="46">
        <f>AE22*'Project cost forecast'!AE25</f>
        <v>59747739.071249992</v>
      </c>
      <c r="AF24" s="46">
        <f>AF22*'Project cost forecast'!AF25</f>
        <v>59747739.071249992</v>
      </c>
      <c r="AG24" s="46">
        <f>AG22*'Project cost forecast'!AG25</f>
        <v>59747739.071249992</v>
      </c>
    </row>
    <row r="25" spans="1:33" s="44" customFormat="1" ht="15.75">
      <c r="A25" s="41" t="s">
        <v>51</v>
      </c>
      <c r="B25" s="249">
        <f t="shared" ref="B25:AG25" si="3">SUM(B23:B24)</f>
        <v>118554403.04187499</v>
      </c>
      <c r="C25" s="249">
        <f t="shared" si="3"/>
        <v>121050161.53187498</v>
      </c>
      <c r="D25" s="249">
        <f t="shared" si="3"/>
        <v>126769372.75999999</v>
      </c>
      <c r="E25" s="46">
        <f t="shared" si="3"/>
        <v>121070071.41374999</v>
      </c>
      <c r="F25" s="46">
        <f t="shared" si="3"/>
        <v>125052733.46312499</v>
      </c>
      <c r="G25" s="46">
        <f t="shared" si="3"/>
        <v>129990005.55937499</v>
      </c>
      <c r="H25" s="46">
        <f t="shared" si="3"/>
        <v>131147754.37979686</v>
      </c>
      <c r="I25" s="46">
        <f t="shared" si="3"/>
        <v>132931294.90763396</v>
      </c>
      <c r="J25" s="46">
        <f t="shared" si="3"/>
        <v>134776913.68965292</v>
      </c>
      <c r="K25" s="46">
        <f t="shared" si="3"/>
        <v>136668672.94122237</v>
      </c>
      <c r="L25" s="46">
        <f t="shared" si="3"/>
        <v>138607726.17408103</v>
      </c>
      <c r="M25" s="46">
        <f t="shared" si="3"/>
        <v>140595255.7377612</v>
      </c>
      <c r="N25" s="46">
        <f t="shared" si="3"/>
        <v>142632473.54053333</v>
      </c>
      <c r="O25" s="46">
        <f t="shared" si="3"/>
        <v>144720621.78837478</v>
      </c>
      <c r="P25" s="46">
        <f t="shared" si="3"/>
        <v>146860973.74241227</v>
      </c>
      <c r="Q25" s="46">
        <f t="shared" si="3"/>
        <v>149054834.49530068</v>
      </c>
      <c r="R25" s="46">
        <f t="shared" si="3"/>
        <v>151303541.76701128</v>
      </c>
      <c r="S25" s="46">
        <f t="shared" si="3"/>
        <v>153608466.72051471</v>
      </c>
      <c r="T25" s="46">
        <f t="shared" si="3"/>
        <v>155971014.79785568</v>
      </c>
      <c r="U25" s="46">
        <f t="shared" si="3"/>
        <v>158392626.5771302</v>
      </c>
      <c r="V25" s="46">
        <f t="shared" si="3"/>
        <v>160874778.65088657</v>
      </c>
      <c r="W25" s="46">
        <f t="shared" si="3"/>
        <v>163418984.52648684</v>
      </c>
      <c r="X25" s="46">
        <f t="shared" si="3"/>
        <v>166026795.54897714</v>
      </c>
      <c r="Y25" s="46">
        <f t="shared" si="3"/>
        <v>168699801.84702969</v>
      </c>
      <c r="Z25" s="46">
        <f t="shared" si="3"/>
        <v>171439633.30253357</v>
      </c>
      <c r="AA25" s="46">
        <f t="shared" si="3"/>
        <v>174247960.54442501</v>
      </c>
      <c r="AB25" s="46">
        <f t="shared" si="3"/>
        <v>177126495.96736374</v>
      </c>
      <c r="AC25" s="46">
        <f t="shared" si="3"/>
        <v>180076994.77587593</v>
      </c>
      <c r="AD25" s="46">
        <f t="shared" si="3"/>
        <v>183101256.05460095</v>
      </c>
      <c r="AE25" s="46">
        <f t="shared" si="3"/>
        <v>186201123.8652941</v>
      </c>
      <c r="AF25" s="46">
        <f t="shared" si="3"/>
        <v>189378488.37125456</v>
      </c>
      <c r="AG25" s="46">
        <f t="shared" si="3"/>
        <v>192635286.98986405</v>
      </c>
    </row>
    <row r="26" spans="1:33" s="44" customFormat="1" ht="15.75">
      <c r="A26" s="41"/>
      <c r="B26" s="250"/>
      <c r="C26" s="250"/>
      <c r="D26" s="250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</row>
    <row r="27" spans="1:33">
      <c r="A27" s="19" t="s">
        <v>52</v>
      </c>
      <c r="B27" s="248">
        <f>'Product shares &amp; EUDL'!B24</f>
        <v>2.4799999999999999E-2</v>
      </c>
      <c r="C27" s="248">
        <f>'Product shares &amp; EUDL'!C24</f>
        <v>2.4799999999999999E-2</v>
      </c>
      <c r="D27" s="248">
        <f>'Product shares &amp; EUDL'!D24</f>
        <v>2.4799999999999999E-2</v>
      </c>
      <c r="E27" s="39">
        <f>'Product shares &amp; EUDL'!E24</f>
        <v>2.4799999999999999E-2</v>
      </c>
      <c r="F27" s="39">
        <f>'Product shares &amp; EUDL'!F24</f>
        <v>2.4799999999999999E-2</v>
      </c>
      <c r="G27" s="39">
        <f>'Product shares &amp; EUDL'!G24</f>
        <v>2.4799999999999999E-2</v>
      </c>
      <c r="H27" s="39">
        <f>'Product shares &amp; EUDL'!H24</f>
        <v>2.4799999999999999E-2</v>
      </c>
      <c r="I27" s="39">
        <f>'Product shares &amp; EUDL'!I24</f>
        <v>2.4799999999999999E-2</v>
      </c>
      <c r="J27" s="39">
        <f>'Product shares &amp; EUDL'!J24</f>
        <v>2.4799999999999999E-2</v>
      </c>
      <c r="K27" s="39">
        <f>'Product shares &amp; EUDL'!K24</f>
        <v>2.4799999999999999E-2</v>
      </c>
      <c r="L27" s="39">
        <f>'Product shares &amp; EUDL'!L24</f>
        <v>2.4799999999999999E-2</v>
      </c>
      <c r="M27" s="39">
        <f>'Product shares &amp; EUDL'!M24</f>
        <v>2.4799999999999999E-2</v>
      </c>
      <c r="N27" s="39">
        <f>'Product shares &amp; EUDL'!N24</f>
        <v>2.4799999999999999E-2</v>
      </c>
      <c r="O27" s="39">
        <f>'Product shares &amp; EUDL'!O24</f>
        <v>2.4799999999999999E-2</v>
      </c>
      <c r="P27" s="39">
        <f>'Product shares &amp; EUDL'!P24</f>
        <v>2.4799999999999999E-2</v>
      </c>
      <c r="Q27" s="39">
        <f>'Product shares &amp; EUDL'!Q24</f>
        <v>2.4799999999999999E-2</v>
      </c>
      <c r="R27" s="39">
        <f>'Product shares &amp; EUDL'!R24</f>
        <v>2.4799999999999999E-2</v>
      </c>
      <c r="S27" s="39">
        <f>'Product shares &amp; EUDL'!S24</f>
        <v>2.4799999999999999E-2</v>
      </c>
      <c r="T27" s="39">
        <f>'Product shares &amp; EUDL'!T24</f>
        <v>2.4799999999999999E-2</v>
      </c>
      <c r="U27" s="39">
        <f>'Product shares &amp; EUDL'!U24</f>
        <v>2.4799999999999999E-2</v>
      </c>
      <c r="V27" s="39">
        <f>'Product shares &amp; EUDL'!V24</f>
        <v>2.4799999999999999E-2</v>
      </c>
      <c r="W27" s="39">
        <f>'Product shares &amp; EUDL'!W24</f>
        <v>2.4799999999999999E-2</v>
      </c>
      <c r="X27" s="39">
        <f>'Product shares &amp; EUDL'!X24</f>
        <v>2.4799999999999999E-2</v>
      </c>
      <c r="Y27" s="39">
        <f>'Product shares &amp; EUDL'!Y24</f>
        <v>2.4799999999999999E-2</v>
      </c>
      <c r="Z27" s="39">
        <f>'Product shares &amp; EUDL'!Z24</f>
        <v>2.4799999999999999E-2</v>
      </c>
      <c r="AA27" s="39">
        <f>'Product shares &amp; EUDL'!AA24</f>
        <v>2.4799999999999999E-2</v>
      </c>
      <c r="AB27" s="39">
        <f>'Product shares &amp; EUDL'!AB24</f>
        <v>2.4799999999999999E-2</v>
      </c>
      <c r="AC27" s="39">
        <f>'Product shares &amp; EUDL'!AC24</f>
        <v>2.4799999999999999E-2</v>
      </c>
      <c r="AD27" s="39">
        <f>'Product shares &amp; EUDL'!AD24</f>
        <v>2.4799999999999999E-2</v>
      </c>
      <c r="AE27" s="39">
        <f>'Product shares &amp; EUDL'!AE24</f>
        <v>2.4799999999999999E-2</v>
      </c>
      <c r="AF27" s="39">
        <f>'Product shares &amp; EUDL'!AF24</f>
        <v>2.4799999999999999E-2</v>
      </c>
      <c r="AG27" s="39">
        <f>'Product shares &amp; EUDL'!AG24</f>
        <v>2.4799999999999999E-2</v>
      </c>
    </row>
    <row r="28" spans="1:33" s="44" customFormat="1" ht="15.75">
      <c r="A28" s="19" t="s">
        <v>53</v>
      </c>
      <c r="B28" s="249">
        <f>B27*'Project cost forecast'!B23</f>
        <v>4643868.4232000001</v>
      </c>
      <c r="C28" s="249">
        <f>C27*'Project cost forecast'!C23</f>
        <v>4741629.2296000002</v>
      </c>
      <c r="D28" s="249">
        <f>D27*'Project cost forecast'!D23</f>
        <v>4965655.1935999999</v>
      </c>
      <c r="E28" s="46">
        <f>E27*'Project cost forecast'!E23</f>
        <v>4742409.1151999999</v>
      </c>
      <c r="F28" s="46">
        <f>F27*'Project cost forecast'!F23</f>
        <v>4898413.0936000003</v>
      </c>
      <c r="G28" s="46">
        <f>G27*'Project cost forecast'!G23</f>
        <v>5091809.892</v>
      </c>
      <c r="H28" s="46">
        <f>H27*'Project cost forecast'!H23</f>
        <v>5137159.8161799992</v>
      </c>
      <c r="I28" s="46">
        <f>I27*'Project cost forecast'!I23</f>
        <v>5207022.4895704994</v>
      </c>
      <c r="J28" s="46">
        <f>J27*'Project cost forecast'!J23</f>
        <v>5279316.8165897615</v>
      </c>
      <c r="K28" s="46">
        <f>K27*'Project cost forecast'!K23</f>
        <v>5353418.5017845053</v>
      </c>
      <c r="L28" s="46">
        <f>L27*'Project cost forecast'!L23</f>
        <v>5429372.7291091178</v>
      </c>
      <c r="M28" s="46">
        <f>M27*'Project cost forecast'!M23</f>
        <v>5507225.8121168455</v>
      </c>
      <c r="N28" s="46">
        <f>N27*'Project cost forecast'!N23</f>
        <v>5587025.222199766</v>
      </c>
      <c r="O28" s="46">
        <f>O27*'Project cost forecast'!O23</f>
        <v>5668819.6175347595</v>
      </c>
      <c r="P28" s="46">
        <f>P27*'Project cost forecast'!P23</f>
        <v>5752658.8727531284</v>
      </c>
      <c r="Q28" s="46">
        <f>Q27*'Project cost forecast'!Q23</f>
        <v>5838594.1093519554</v>
      </c>
      <c r="R28" s="46">
        <f>R27*'Project cost forecast'!R23</f>
        <v>5926677.7268657545</v>
      </c>
      <c r="S28" s="46">
        <f>S27*'Project cost forecast'!S23</f>
        <v>6016963.434817398</v>
      </c>
      <c r="T28" s="46">
        <f>T27*'Project cost forecast'!T23</f>
        <v>6109506.2854678323</v>
      </c>
      <c r="U28" s="46">
        <f>U27*'Project cost forecast'!U23</f>
        <v>6204362.7073845277</v>
      </c>
      <c r="V28" s="46">
        <f>V27*'Project cost forecast'!V23</f>
        <v>6301590.5398491416</v>
      </c>
      <c r="W28" s="46">
        <f>W27*'Project cost forecast'!W23</f>
        <v>6401249.068125369</v>
      </c>
      <c r="X28" s="46">
        <f>X27*'Project cost forecast'!X23</f>
        <v>6503399.0596085023</v>
      </c>
      <c r="Y28" s="46">
        <f>Y27*'Project cost forecast'!Y23</f>
        <v>6608102.8008787148</v>
      </c>
      <c r="Z28" s="46">
        <f>Z27*'Project cost forecast'!Z23</f>
        <v>6715424.135680682</v>
      </c>
      <c r="AA28" s="46">
        <f>AA27*'Project cost forecast'!AA23</f>
        <v>6825428.5038526999</v>
      </c>
      <c r="AB28" s="46">
        <f>AB27*'Project cost forecast'!AB23</f>
        <v>6938182.9812290156</v>
      </c>
      <c r="AC28" s="46">
        <f>AC27*'Project cost forecast'!AC23</f>
        <v>7053756.3205397408</v>
      </c>
      <c r="AD28" s="46">
        <f>AD27*'Project cost forecast'!AD23</f>
        <v>7172218.9933332354</v>
      </c>
      <c r="AE28" s="46">
        <f>AE27*'Project cost forecast'!AE23</f>
        <v>7293643.2329465635</v>
      </c>
      <c r="AF28" s="46">
        <f>AF27*'Project cost forecast'!AF23</f>
        <v>7418103.0785502288</v>
      </c>
      <c r="AG28" s="46">
        <f>AG27*'Project cost forecast'!AG23</f>
        <v>7545674.420293984</v>
      </c>
    </row>
    <row r="29" spans="1:33" s="44" customFormat="1" ht="15.75">
      <c r="A29" s="19"/>
      <c r="B29" s="251"/>
      <c r="C29" s="251"/>
      <c r="D29" s="251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>
      <c r="A30" s="28"/>
      <c r="B30" s="252"/>
      <c r="C30" s="252"/>
      <c r="D30" s="252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</row>
    <row r="32" spans="1:33">
      <c r="A32" s="18"/>
    </row>
    <row r="33" spans="1:1">
      <c r="A33" s="18"/>
    </row>
    <row r="34" spans="1:1">
      <c r="A34" s="18"/>
    </row>
    <row r="37" spans="1:1">
      <c r="A37" s="37"/>
    </row>
  </sheetData>
  <phoneticPr fontId="2" type="noConversion"/>
  <pageMargins left="0.75" right="0.75" top="1" bottom="1" header="0.5" footer="0.5"/>
  <pageSetup scale="24" orientation="landscape" horizontalDpi="300" verticalDpi="300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N39"/>
  <sheetViews>
    <sheetView zoomScale="90" zoomScaleNormal="90" workbookViewId="0">
      <pane xSplit="1" topLeftCell="B1" activePane="topRight" state="frozen"/>
      <selection activeCell="J51" sqref="J51"/>
      <selection pane="topRight" activeCell="L15" sqref="L15"/>
    </sheetView>
  </sheetViews>
  <sheetFormatPr defaultRowHeight="15"/>
  <cols>
    <col min="1" max="1" width="48.28515625" style="18" customWidth="1"/>
    <col min="2" max="2" width="15.42578125" style="190" customWidth="1"/>
    <col min="3" max="4" width="14.7109375" style="190" bestFit="1" customWidth="1"/>
    <col min="5" max="33" width="14.7109375" style="18" bestFit="1" customWidth="1"/>
    <col min="34" max="40" width="12" style="18" bestFit="1" customWidth="1"/>
    <col min="41" max="16384" width="9.140625" style="18"/>
  </cols>
  <sheetData>
    <row r="1" spans="1:40" ht="18.75">
      <c r="A1" s="242" t="s">
        <v>2</v>
      </c>
    </row>
    <row r="2" spans="1:40" ht="15.75">
      <c r="A2" s="243" t="s">
        <v>136</v>
      </c>
    </row>
    <row r="3" spans="1:40" ht="18.75">
      <c r="A3" s="40" t="s">
        <v>72</v>
      </c>
    </row>
    <row r="4" spans="1:40" ht="14.45" customHeight="1">
      <c r="A4" s="40"/>
    </row>
    <row r="5" spans="1:40">
      <c r="A5" s="45"/>
      <c r="B5" s="191"/>
      <c r="C5" s="191"/>
      <c r="D5" s="191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40" s="24" customFormat="1" ht="45" customHeight="1">
      <c r="A6" s="48"/>
      <c r="B6" s="192" t="s">
        <v>119</v>
      </c>
      <c r="C6" s="192" t="s">
        <v>133</v>
      </c>
      <c r="D6" s="192" t="s">
        <v>132</v>
      </c>
      <c r="E6" s="57" t="s">
        <v>134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40">
      <c r="B7" s="176">
        <v>2021</v>
      </c>
      <c r="C7" s="176">
        <v>2022</v>
      </c>
      <c r="D7" s="176">
        <v>2023</v>
      </c>
      <c r="E7" s="29">
        <v>2024</v>
      </c>
      <c r="F7" s="29">
        <v>2025</v>
      </c>
      <c r="G7" s="29">
        <v>2026</v>
      </c>
      <c r="H7" s="29">
        <v>2027</v>
      </c>
      <c r="I7" s="29">
        <v>2028</v>
      </c>
      <c r="J7" s="29">
        <v>2029</v>
      </c>
      <c r="K7" s="29">
        <v>2030</v>
      </c>
      <c r="L7" s="29">
        <v>2031</v>
      </c>
      <c r="M7" s="29">
        <v>2032</v>
      </c>
      <c r="N7" s="29">
        <v>2033</v>
      </c>
      <c r="O7" s="29">
        <v>2034</v>
      </c>
      <c r="P7" s="29">
        <v>2035</v>
      </c>
      <c r="Q7" s="29">
        <v>2036</v>
      </c>
      <c r="R7" s="29">
        <v>2037</v>
      </c>
      <c r="S7" s="29">
        <v>2038</v>
      </c>
      <c r="T7" s="29">
        <v>2039</v>
      </c>
      <c r="U7" s="29">
        <v>2040</v>
      </c>
      <c r="V7" s="29">
        <v>2041</v>
      </c>
      <c r="W7" s="29">
        <v>2042</v>
      </c>
      <c r="X7" s="29">
        <v>2043</v>
      </c>
      <c r="Y7" s="29">
        <v>2044</v>
      </c>
      <c r="Z7" s="29">
        <v>2045</v>
      </c>
      <c r="AA7" s="29">
        <v>2046</v>
      </c>
      <c r="AB7" s="29">
        <v>2047</v>
      </c>
      <c r="AC7" s="29">
        <v>2048</v>
      </c>
      <c r="AD7" s="29">
        <v>2049</v>
      </c>
      <c r="AE7" s="29">
        <v>2050</v>
      </c>
      <c r="AF7" s="29">
        <v>2051</v>
      </c>
      <c r="AG7" s="29">
        <v>2052</v>
      </c>
      <c r="AH7" s="29"/>
      <c r="AI7" s="29"/>
      <c r="AJ7" s="29"/>
      <c r="AK7" s="29"/>
      <c r="AL7" s="29"/>
      <c r="AM7" s="29"/>
      <c r="AN7" s="29"/>
    </row>
    <row r="8" spans="1:40" s="24" customFormat="1" ht="19.899999999999999" customHeight="1">
      <c r="A8" s="19" t="s">
        <v>55</v>
      </c>
      <c r="B8" s="193">
        <v>35354821</v>
      </c>
      <c r="C8" s="193">
        <v>37472521</v>
      </c>
      <c r="D8" s="193">
        <v>44469346</v>
      </c>
      <c r="E8" s="30">
        <v>41692272</v>
      </c>
      <c r="F8" s="30">
        <v>43373456</v>
      </c>
      <c r="G8" s="30">
        <v>44992827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</row>
    <row r="9" spans="1:40" s="24" customFormat="1" ht="18" customHeight="1">
      <c r="A9" s="19" t="s">
        <v>56</v>
      </c>
      <c r="B9" s="193">
        <v>3827654</v>
      </c>
      <c r="C9" s="193">
        <v>4184901</v>
      </c>
      <c r="D9" s="193">
        <v>1141060</v>
      </c>
      <c r="E9" s="30">
        <v>4867419</v>
      </c>
      <c r="F9" s="30">
        <v>5082551</v>
      </c>
      <c r="G9" s="30">
        <v>5291608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40" s="24" customFormat="1" ht="16.899999999999999" customHeight="1">
      <c r="A10" s="19" t="s">
        <v>57</v>
      </c>
      <c r="B10" s="193">
        <v>16865326</v>
      </c>
      <c r="C10" s="193">
        <v>19057333</v>
      </c>
      <c r="D10" s="193">
        <v>12644232</v>
      </c>
      <c r="E10" s="30">
        <v>20242247</v>
      </c>
      <c r="F10" s="30">
        <v>20594707</v>
      </c>
      <c r="G10" s="30">
        <v>20659377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</row>
    <row r="11" spans="1:40" s="24" customFormat="1" ht="18" customHeight="1">
      <c r="A11" s="19" t="s">
        <v>58</v>
      </c>
      <c r="B11" s="193">
        <v>28425499</v>
      </c>
      <c r="C11" s="193">
        <v>30087266</v>
      </c>
      <c r="D11" s="193">
        <v>39493426</v>
      </c>
      <c r="E11" s="30">
        <v>33450441</v>
      </c>
      <c r="F11" s="30">
        <v>34820417</v>
      </c>
      <c r="G11" s="30">
        <v>36138557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</row>
    <row r="12" spans="1:40" s="24" customFormat="1" ht="18" customHeight="1">
      <c r="A12" s="19" t="s">
        <v>59</v>
      </c>
      <c r="B12" s="193">
        <v>3902762</v>
      </c>
      <c r="C12" s="193">
        <v>3902762</v>
      </c>
      <c r="D12" s="193">
        <v>2686119</v>
      </c>
      <c r="E12" s="30">
        <v>3902762</v>
      </c>
      <c r="F12" s="30">
        <v>3902762</v>
      </c>
      <c r="G12" s="30">
        <v>3902762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40" s="50" customFormat="1" ht="20.45" customHeight="1">
      <c r="A13" s="51" t="s">
        <v>73</v>
      </c>
      <c r="B13" s="194">
        <f t="shared" ref="B13:G13" si="0">SUM(B8:B12)</f>
        <v>88376062</v>
      </c>
      <c r="C13" s="195">
        <f t="shared" si="0"/>
        <v>94704783</v>
      </c>
      <c r="D13" s="195">
        <f t="shared" si="0"/>
        <v>100434183</v>
      </c>
      <c r="E13" s="54">
        <f t="shared" si="0"/>
        <v>104155141</v>
      </c>
      <c r="F13" s="54">
        <f t="shared" si="0"/>
        <v>107773893</v>
      </c>
      <c r="G13" s="54">
        <f t="shared" si="0"/>
        <v>110985131</v>
      </c>
      <c r="H13" s="54">
        <f t="shared" ref="H13:AG13" si="1">G13*(1+2.5%)</f>
        <v>113759759.27499999</v>
      </c>
      <c r="I13" s="54">
        <f t="shared" si="1"/>
        <v>116603753.25687498</v>
      </c>
      <c r="J13" s="54">
        <f t="shared" si="1"/>
        <v>119518847.08829685</v>
      </c>
      <c r="K13" s="54">
        <f t="shared" si="1"/>
        <v>122506818.26550426</v>
      </c>
      <c r="L13" s="54">
        <f t="shared" si="1"/>
        <v>125569488.72214185</v>
      </c>
      <c r="M13" s="54">
        <f t="shared" si="1"/>
        <v>128708725.94019538</v>
      </c>
      <c r="N13" s="54">
        <f t="shared" si="1"/>
        <v>131926444.08870025</v>
      </c>
      <c r="O13" s="54">
        <f t="shared" si="1"/>
        <v>135224605.19091773</v>
      </c>
      <c r="P13" s="54">
        <f t="shared" si="1"/>
        <v>138605220.32069066</v>
      </c>
      <c r="Q13" s="54">
        <f t="shared" si="1"/>
        <v>142070350.8287079</v>
      </c>
      <c r="R13" s="54">
        <f t="shared" si="1"/>
        <v>145622109.59942558</v>
      </c>
      <c r="S13" s="54">
        <f t="shared" si="1"/>
        <v>149262662.3394112</v>
      </c>
      <c r="T13" s="54">
        <f t="shared" si="1"/>
        <v>152994228.89789647</v>
      </c>
      <c r="U13" s="54">
        <f t="shared" si="1"/>
        <v>156819084.62034386</v>
      </c>
      <c r="V13" s="54">
        <f t="shared" si="1"/>
        <v>160739561.73585245</v>
      </c>
      <c r="W13" s="54">
        <f t="shared" si="1"/>
        <v>164758050.77924874</v>
      </c>
      <c r="X13" s="54">
        <f t="shared" si="1"/>
        <v>168877002.04872996</v>
      </c>
      <c r="Y13" s="54">
        <f t="shared" si="1"/>
        <v>173098927.0999482</v>
      </c>
      <c r="Z13" s="54">
        <f t="shared" si="1"/>
        <v>177426400.2774469</v>
      </c>
      <c r="AA13" s="54">
        <f t="shared" si="1"/>
        <v>181862060.28438306</v>
      </c>
      <c r="AB13" s="54">
        <f t="shared" si="1"/>
        <v>186408611.79149261</v>
      </c>
      <c r="AC13" s="54">
        <f t="shared" si="1"/>
        <v>191068827.0862799</v>
      </c>
      <c r="AD13" s="54">
        <f t="shared" si="1"/>
        <v>195845547.76343688</v>
      </c>
      <c r="AE13" s="54">
        <f t="shared" si="1"/>
        <v>200741686.45752278</v>
      </c>
      <c r="AF13" s="54">
        <f t="shared" si="1"/>
        <v>205760228.61896083</v>
      </c>
      <c r="AG13" s="54">
        <f t="shared" si="1"/>
        <v>210904234.33443484</v>
      </c>
    </row>
    <row r="14" spans="1:40" s="24" customFormat="1">
      <c r="A14" s="19" t="s">
        <v>60</v>
      </c>
      <c r="B14" s="193">
        <v>1894962</v>
      </c>
      <c r="C14" s="193">
        <v>1894962</v>
      </c>
      <c r="D14" s="193">
        <v>2285962</v>
      </c>
      <c r="E14" s="30">
        <v>1894962</v>
      </c>
      <c r="F14" s="30">
        <v>1894962</v>
      </c>
      <c r="G14" s="30">
        <v>1894962</v>
      </c>
      <c r="H14" s="30">
        <f t="shared" ref="H14:AG14" si="2">G14</f>
        <v>1894962</v>
      </c>
      <c r="I14" s="30">
        <f t="shared" si="2"/>
        <v>1894962</v>
      </c>
      <c r="J14" s="30">
        <f t="shared" si="2"/>
        <v>1894962</v>
      </c>
      <c r="K14" s="30">
        <f t="shared" si="2"/>
        <v>1894962</v>
      </c>
      <c r="L14" s="30">
        <f t="shared" si="2"/>
        <v>1894962</v>
      </c>
      <c r="M14" s="30">
        <f t="shared" si="2"/>
        <v>1894962</v>
      </c>
      <c r="N14" s="30">
        <f t="shared" si="2"/>
        <v>1894962</v>
      </c>
      <c r="O14" s="30">
        <f t="shared" si="2"/>
        <v>1894962</v>
      </c>
      <c r="P14" s="30">
        <f t="shared" si="2"/>
        <v>1894962</v>
      </c>
      <c r="Q14" s="30">
        <f t="shared" si="2"/>
        <v>1894962</v>
      </c>
      <c r="R14" s="30">
        <f t="shared" si="2"/>
        <v>1894962</v>
      </c>
      <c r="S14" s="30">
        <f t="shared" si="2"/>
        <v>1894962</v>
      </c>
      <c r="T14" s="30">
        <f t="shared" si="2"/>
        <v>1894962</v>
      </c>
      <c r="U14" s="30">
        <f t="shared" si="2"/>
        <v>1894962</v>
      </c>
      <c r="V14" s="30">
        <f t="shared" si="2"/>
        <v>1894962</v>
      </c>
      <c r="W14" s="30">
        <f t="shared" si="2"/>
        <v>1894962</v>
      </c>
      <c r="X14" s="30">
        <f t="shared" si="2"/>
        <v>1894962</v>
      </c>
      <c r="Y14" s="30">
        <f t="shared" si="2"/>
        <v>1894962</v>
      </c>
      <c r="Z14" s="30">
        <f t="shared" si="2"/>
        <v>1894962</v>
      </c>
      <c r="AA14" s="30">
        <f t="shared" si="2"/>
        <v>1894962</v>
      </c>
      <c r="AB14" s="30">
        <f t="shared" si="2"/>
        <v>1894962</v>
      </c>
      <c r="AC14" s="30">
        <f t="shared" si="2"/>
        <v>1894962</v>
      </c>
      <c r="AD14" s="30">
        <f t="shared" si="2"/>
        <v>1894962</v>
      </c>
      <c r="AE14" s="30">
        <f t="shared" si="2"/>
        <v>1894962</v>
      </c>
      <c r="AF14" s="30">
        <f t="shared" si="2"/>
        <v>1894962</v>
      </c>
      <c r="AG14" s="30">
        <f t="shared" si="2"/>
        <v>1894962</v>
      </c>
    </row>
    <row r="15" spans="1:40" s="24" customFormat="1">
      <c r="A15" s="19" t="s">
        <v>61</v>
      </c>
      <c r="B15" s="193">
        <v>94156935</v>
      </c>
      <c r="C15" s="193">
        <v>89134111</v>
      </c>
      <c r="D15" s="193">
        <v>100929250</v>
      </c>
      <c r="E15" s="30">
        <v>84668438</v>
      </c>
      <c r="F15" s="30">
        <v>84397337</v>
      </c>
      <c r="G15" s="30">
        <v>87857430</v>
      </c>
      <c r="H15" s="30">
        <f t="shared" ref="H15:AG15" si="3">G15</f>
        <v>87857430</v>
      </c>
      <c r="I15" s="30">
        <f t="shared" si="3"/>
        <v>87857430</v>
      </c>
      <c r="J15" s="30">
        <f t="shared" si="3"/>
        <v>87857430</v>
      </c>
      <c r="K15" s="30">
        <f t="shared" si="3"/>
        <v>87857430</v>
      </c>
      <c r="L15" s="30">
        <f t="shared" si="3"/>
        <v>87857430</v>
      </c>
      <c r="M15" s="30">
        <f t="shared" si="3"/>
        <v>87857430</v>
      </c>
      <c r="N15" s="30">
        <f t="shared" si="3"/>
        <v>87857430</v>
      </c>
      <c r="O15" s="30">
        <f t="shared" si="3"/>
        <v>87857430</v>
      </c>
      <c r="P15" s="30">
        <f t="shared" si="3"/>
        <v>87857430</v>
      </c>
      <c r="Q15" s="30">
        <f t="shared" si="3"/>
        <v>87857430</v>
      </c>
      <c r="R15" s="30">
        <f t="shared" si="3"/>
        <v>87857430</v>
      </c>
      <c r="S15" s="30">
        <f t="shared" si="3"/>
        <v>87857430</v>
      </c>
      <c r="T15" s="30">
        <f t="shared" si="3"/>
        <v>87857430</v>
      </c>
      <c r="U15" s="30">
        <f t="shared" si="3"/>
        <v>87857430</v>
      </c>
      <c r="V15" s="30">
        <f t="shared" si="3"/>
        <v>87857430</v>
      </c>
      <c r="W15" s="30">
        <f t="shared" si="3"/>
        <v>87857430</v>
      </c>
      <c r="X15" s="30">
        <f t="shared" si="3"/>
        <v>87857430</v>
      </c>
      <c r="Y15" s="30">
        <f t="shared" si="3"/>
        <v>87857430</v>
      </c>
      <c r="Z15" s="30">
        <f t="shared" si="3"/>
        <v>87857430</v>
      </c>
      <c r="AA15" s="30">
        <f t="shared" si="3"/>
        <v>87857430</v>
      </c>
      <c r="AB15" s="30">
        <f t="shared" si="3"/>
        <v>87857430</v>
      </c>
      <c r="AC15" s="30">
        <f t="shared" si="3"/>
        <v>87857430</v>
      </c>
      <c r="AD15" s="30">
        <f t="shared" si="3"/>
        <v>87857430</v>
      </c>
      <c r="AE15" s="30">
        <f t="shared" si="3"/>
        <v>87857430</v>
      </c>
      <c r="AF15" s="30">
        <f t="shared" si="3"/>
        <v>87857430</v>
      </c>
      <c r="AG15" s="30">
        <f t="shared" si="3"/>
        <v>87857430</v>
      </c>
    </row>
    <row r="16" spans="1:40" s="24" customFormat="1">
      <c r="A16" s="19" t="s">
        <v>62</v>
      </c>
      <c r="B16" s="193">
        <v>4122356</v>
      </c>
      <c r="C16" s="193">
        <v>6432951</v>
      </c>
      <c r="D16" s="193">
        <v>0</v>
      </c>
      <c r="E16" s="30">
        <v>5478102</v>
      </c>
      <c r="F16" s="30">
        <v>6279268</v>
      </c>
      <c r="G16" s="30">
        <v>6512148</v>
      </c>
      <c r="H16" s="30">
        <f t="shared" ref="H16:AG16" si="4">G16</f>
        <v>6512148</v>
      </c>
      <c r="I16" s="30">
        <f t="shared" si="4"/>
        <v>6512148</v>
      </c>
      <c r="J16" s="30">
        <f t="shared" si="4"/>
        <v>6512148</v>
      </c>
      <c r="K16" s="30">
        <f t="shared" si="4"/>
        <v>6512148</v>
      </c>
      <c r="L16" s="30">
        <f t="shared" si="4"/>
        <v>6512148</v>
      </c>
      <c r="M16" s="30">
        <f t="shared" si="4"/>
        <v>6512148</v>
      </c>
      <c r="N16" s="30">
        <f t="shared" si="4"/>
        <v>6512148</v>
      </c>
      <c r="O16" s="30">
        <f t="shared" si="4"/>
        <v>6512148</v>
      </c>
      <c r="P16" s="30">
        <f t="shared" si="4"/>
        <v>6512148</v>
      </c>
      <c r="Q16" s="30">
        <f t="shared" si="4"/>
        <v>6512148</v>
      </c>
      <c r="R16" s="30">
        <f t="shared" si="4"/>
        <v>6512148</v>
      </c>
      <c r="S16" s="30">
        <f t="shared" si="4"/>
        <v>6512148</v>
      </c>
      <c r="T16" s="30">
        <f t="shared" si="4"/>
        <v>6512148</v>
      </c>
      <c r="U16" s="30">
        <f t="shared" si="4"/>
        <v>6512148</v>
      </c>
      <c r="V16" s="30">
        <f t="shared" si="4"/>
        <v>6512148</v>
      </c>
      <c r="W16" s="30">
        <f t="shared" si="4"/>
        <v>6512148</v>
      </c>
      <c r="X16" s="30">
        <f t="shared" si="4"/>
        <v>6512148</v>
      </c>
      <c r="Y16" s="30">
        <f t="shared" si="4"/>
        <v>6512148</v>
      </c>
      <c r="Z16" s="30">
        <f t="shared" si="4"/>
        <v>6512148</v>
      </c>
      <c r="AA16" s="30">
        <f t="shared" si="4"/>
        <v>6512148</v>
      </c>
      <c r="AB16" s="30">
        <f t="shared" si="4"/>
        <v>6512148</v>
      </c>
      <c r="AC16" s="30">
        <f t="shared" si="4"/>
        <v>6512148</v>
      </c>
      <c r="AD16" s="30">
        <f t="shared" si="4"/>
        <v>6512148</v>
      </c>
      <c r="AE16" s="30">
        <f t="shared" si="4"/>
        <v>6512148</v>
      </c>
      <c r="AF16" s="30">
        <f t="shared" si="4"/>
        <v>6512148</v>
      </c>
      <c r="AG16" s="30">
        <f t="shared" si="4"/>
        <v>6512148</v>
      </c>
    </row>
    <row r="17" spans="1:40" s="53" customFormat="1" ht="21.6" customHeight="1">
      <c r="A17" s="51" t="s">
        <v>63</v>
      </c>
      <c r="B17" s="196">
        <f>SUM(B13:B16)</f>
        <v>188550315</v>
      </c>
      <c r="C17" s="196">
        <f t="shared" ref="C17:AG17" si="5">SUM(C13:C16)</f>
        <v>192166807</v>
      </c>
      <c r="D17" s="196">
        <f>SUM(D13:D16)</f>
        <v>203649395</v>
      </c>
      <c r="E17" s="55">
        <f t="shared" si="5"/>
        <v>196196643</v>
      </c>
      <c r="F17" s="55">
        <f t="shared" si="5"/>
        <v>200345460</v>
      </c>
      <c r="G17" s="55">
        <f t="shared" si="5"/>
        <v>207249671</v>
      </c>
      <c r="H17" s="55">
        <f t="shared" si="5"/>
        <v>210024299.27499998</v>
      </c>
      <c r="I17" s="55">
        <f t="shared" si="5"/>
        <v>212868293.25687498</v>
      </c>
      <c r="J17" s="55">
        <f t="shared" si="5"/>
        <v>215783387.08829683</v>
      </c>
      <c r="K17" s="55">
        <f t="shared" si="5"/>
        <v>218771358.26550424</v>
      </c>
      <c r="L17" s="55">
        <f t="shared" si="5"/>
        <v>221834028.72214186</v>
      </c>
      <c r="M17" s="55">
        <f t="shared" si="5"/>
        <v>224973265.94019538</v>
      </c>
      <c r="N17" s="55">
        <f t="shared" si="5"/>
        <v>228190984.08870023</v>
      </c>
      <c r="O17" s="55">
        <f t="shared" si="5"/>
        <v>231489145.19091773</v>
      </c>
      <c r="P17" s="55">
        <f t="shared" si="5"/>
        <v>234869760.32069066</v>
      </c>
      <c r="Q17" s="55">
        <f t="shared" si="5"/>
        <v>238334890.8287079</v>
      </c>
      <c r="R17" s="55">
        <f t="shared" si="5"/>
        <v>241886649.59942558</v>
      </c>
      <c r="S17" s="55">
        <f t="shared" si="5"/>
        <v>245527202.3394112</v>
      </c>
      <c r="T17" s="55">
        <f t="shared" si="5"/>
        <v>249258768.89789647</v>
      </c>
      <c r="U17" s="55">
        <f t="shared" si="5"/>
        <v>253083624.62034386</v>
      </c>
      <c r="V17" s="55">
        <f t="shared" si="5"/>
        <v>257004101.73585245</v>
      </c>
      <c r="W17" s="55">
        <f t="shared" si="5"/>
        <v>261022590.77924874</v>
      </c>
      <c r="X17" s="55">
        <f t="shared" si="5"/>
        <v>265141542.04872996</v>
      </c>
      <c r="Y17" s="55">
        <f t="shared" si="5"/>
        <v>269363467.09994817</v>
      </c>
      <c r="Z17" s="55">
        <f t="shared" si="5"/>
        <v>273690940.27744687</v>
      </c>
      <c r="AA17" s="55">
        <f t="shared" si="5"/>
        <v>278126600.28438306</v>
      </c>
      <c r="AB17" s="55">
        <f t="shared" si="5"/>
        <v>282673151.79149258</v>
      </c>
      <c r="AC17" s="55">
        <f t="shared" si="5"/>
        <v>287333367.08627987</v>
      </c>
      <c r="AD17" s="55">
        <f t="shared" si="5"/>
        <v>292110087.76343691</v>
      </c>
      <c r="AE17" s="55">
        <f t="shared" si="5"/>
        <v>297006226.45752275</v>
      </c>
      <c r="AF17" s="55">
        <f t="shared" si="5"/>
        <v>302024768.61896086</v>
      </c>
      <c r="AG17" s="55">
        <f t="shared" si="5"/>
        <v>307168774.33443487</v>
      </c>
      <c r="AH17" s="52"/>
      <c r="AI17" s="52"/>
      <c r="AJ17" s="52"/>
      <c r="AK17" s="52"/>
      <c r="AL17" s="52"/>
      <c r="AM17" s="52"/>
      <c r="AN17" s="52"/>
    </row>
    <row r="18" spans="1:40" s="24" customFormat="1">
      <c r="A18" s="19" t="s">
        <v>64</v>
      </c>
      <c r="B18" s="193">
        <v>14741894</v>
      </c>
      <c r="C18" s="193">
        <v>14335059</v>
      </c>
      <c r="D18" s="193">
        <v>15139387</v>
      </c>
      <c r="E18" s="30">
        <v>13076627</v>
      </c>
      <c r="F18" s="30">
        <v>13155533</v>
      </c>
      <c r="G18" s="30">
        <v>14128486</v>
      </c>
      <c r="H18" s="30">
        <f t="shared" ref="H18:AG18" si="6">(H15+H16)*15%</f>
        <v>14155436.699999999</v>
      </c>
      <c r="I18" s="30">
        <f t="shared" si="6"/>
        <v>14155436.699999999</v>
      </c>
      <c r="J18" s="30">
        <f t="shared" si="6"/>
        <v>14155436.699999999</v>
      </c>
      <c r="K18" s="30">
        <f t="shared" si="6"/>
        <v>14155436.699999999</v>
      </c>
      <c r="L18" s="30">
        <f t="shared" si="6"/>
        <v>14155436.699999999</v>
      </c>
      <c r="M18" s="30">
        <f t="shared" si="6"/>
        <v>14155436.699999999</v>
      </c>
      <c r="N18" s="30">
        <f t="shared" si="6"/>
        <v>14155436.699999999</v>
      </c>
      <c r="O18" s="30">
        <f t="shared" si="6"/>
        <v>14155436.699999999</v>
      </c>
      <c r="P18" s="30">
        <f t="shared" si="6"/>
        <v>14155436.699999999</v>
      </c>
      <c r="Q18" s="30">
        <f t="shared" si="6"/>
        <v>14155436.699999999</v>
      </c>
      <c r="R18" s="30">
        <f t="shared" si="6"/>
        <v>14155436.699999999</v>
      </c>
      <c r="S18" s="30">
        <f t="shared" si="6"/>
        <v>14155436.699999999</v>
      </c>
      <c r="T18" s="30">
        <f t="shared" si="6"/>
        <v>14155436.699999999</v>
      </c>
      <c r="U18" s="30">
        <f t="shared" si="6"/>
        <v>14155436.699999999</v>
      </c>
      <c r="V18" s="30">
        <f t="shared" si="6"/>
        <v>14155436.699999999</v>
      </c>
      <c r="W18" s="30">
        <f t="shared" si="6"/>
        <v>14155436.699999999</v>
      </c>
      <c r="X18" s="30">
        <f t="shared" si="6"/>
        <v>14155436.699999999</v>
      </c>
      <c r="Y18" s="30">
        <f t="shared" si="6"/>
        <v>14155436.699999999</v>
      </c>
      <c r="Z18" s="30">
        <f t="shared" si="6"/>
        <v>14155436.699999999</v>
      </c>
      <c r="AA18" s="30">
        <f t="shared" si="6"/>
        <v>14155436.699999999</v>
      </c>
      <c r="AB18" s="30">
        <f t="shared" si="6"/>
        <v>14155436.699999999</v>
      </c>
      <c r="AC18" s="30">
        <f t="shared" si="6"/>
        <v>14155436.699999999</v>
      </c>
      <c r="AD18" s="30">
        <f t="shared" si="6"/>
        <v>14155436.699999999</v>
      </c>
      <c r="AE18" s="30">
        <f t="shared" si="6"/>
        <v>14155436.699999999</v>
      </c>
      <c r="AF18" s="30">
        <f t="shared" si="6"/>
        <v>14155436.699999999</v>
      </c>
      <c r="AG18" s="30">
        <f t="shared" si="6"/>
        <v>14155436.699999999</v>
      </c>
      <c r="AH18" s="17"/>
      <c r="AI18" s="17"/>
      <c r="AJ18" s="17"/>
      <c r="AK18" s="17"/>
      <c r="AL18" s="17"/>
      <c r="AM18" s="17"/>
      <c r="AN18" s="17"/>
    </row>
    <row r="19" spans="1:40" s="24" customFormat="1">
      <c r="A19" s="19" t="s">
        <v>65</v>
      </c>
      <c r="B19" s="193">
        <v>-14231797</v>
      </c>
      <c r="C19" s="193">
        <v>-13499486</v>
      </c>
      <c r="D19" s="193">
        <v>-15653041</v>
      </c>
      <c r="E19" s="30">
        <f>-D18</f>
        <v>-15139387</v>
      </c>
      <c r="F19" s="30">
        <f>-E18</f>
        <v>-13076627</v>
      </c>
      <c r="G19" s="30">
        <f>-F18</f>
        <v>-13155533</v>
      </c>
      <c r="H19" s="30">
        <f t="shared" ref="H19:AG19" si="7">-G18</f>
        <v>-14128486</v>
      </c>
      <c r="I19" s="30">
        <f t="shared" si="7"/>
        <v>-14155436.699999999</v>
      </c>
      <c r="J19" s="30">
        <f t="shared" si="7"/>
        <v>-14155436.699999999</v>
      </c>
      <c r="K19" s="30">
        <f t="shared" si="7"/>
        <v>-14155436.699999999</v>
      </c>
      <c r="L19" s="30">
        <f t="shared" si="7"/>
        <v>-14155436.699999999</v>
      </c>
      <c r="M19" s="30">
        <f t="shared" si="7"/>
        <v>-14155436.699999999</v>
      </c>
      <c r="N19" s="30">
        <f t="shared" si="7"/>
        <v>-14155436.699999999</v>
      </c>
      <c r="O19" s="30">
        <f t="shared" si="7"/>
        <v>-14155436.699999999</v>
      </c>
      <c r="P19" s="30">
        <f t="shared" si="7"/>
        <v>-14155436.699999999</v>
      </c>
      <c r="Q19" s="30">
        <f t="shared" si="7"/>
        <v>-14155436.699999999</v>
      </c>
      <c r="R19" s="30">
        <f t="shared" si="7"/>
        <v>-14155436.699999999</v>
      </c>
      <c r="S19" s="30">
        <f t="shared" si="7"/>
        <v>-14155436.699999999</v>
      </c>
      <c r="T19" s="30">
        <f t="shared" si="7"/>
        <v>-14155436.699999999</v>
      </c>
      <c r="U19" s="30">
        <f t="shared" si="7"/>
        <v>-14155436.699999999</v>
      </c>
      <c r="V19" s="30">
        <f t="shared" si="7"/>
        <v>-14155436.699999999</v>
      </c>
      <c r="W19" s="30">
        <f t="shared" si="7"/>
        <v>-14155436.699999999</v>
      </c>
      <c r="X19" s="30">
        <f t="shared" si="7"/>
        <v>-14155436.699999999</v>
      </c>
      <c r="Y19" s="30">
        <f t="shared" si="7"/>
        <v>-14155436.699999999</v>
      </c>
      <c r="Z19" s="30">
        <f t="shared" si="7"/>
        <v>-14155436.699999999</v>
      </c>
      <c r="AA19" s="30">
        <f t="shared" si="7"/>
        <v>-14155436.699999999</v>
      </c>
      <c r="AB19" s="30">
        <f t="shared" si="7"/>
        <v>-14155436.699999999</v>
      </c>
      <c r="AC19" s="30">
        <f t="shared" si="7"/>
        <v>-14155436.699999999</v>
      </c>
      <c r="AD19" s="30">
        <f t="shared" si="7"/>
        <v>-14155436.699999999</v>
      </c>
      <c r="AE19" s="30">
        <f t="shared" si="7"/>
        <v>-14155436.699999999</v>
      </c>
      <c r="AF19" s="30">
        <f t="shared" si="7"/>
        <v>-14155436.699999999</v>
      </c>
      <c r="AG19" s="30">
        <f t="shared" si="7"/>
        <v>-14155436.699999999</v>
      </c>
    </row>
    <row r="20" spans="1:40" s="24" customFormat="1">
      <c r="A20" s="19" t="s">
        <v>66</v>
      </c>
      <c r="B20" s="193">
        <v>-1455593</v>
      </c>
      <c r="C20" s="193">
        <v>-1455593</v>
      </c>
      <c r="D20" s="193">
        <v>0</v>
      </c>
      <c r="E20" s="30">
        <f>D20</f>
        <v>0</v>
      </c>
      <c r="F20" s="30">
        <f t="shared" ref="F20:AG20" si="8">E20</f>
        <v>0</v>
      </c>
      <c r="G20" s="30">
        <f t="shared" si="8"/>
        <v>0</v>
      </c>
      <c r="H20" s="30">
        <f t="shared" si="8"/>
        <v>0</v>
      </c>
      <c r="I20" s="30">
        <f t="shared" si="8"/>
        <v>0</v>
      </c>
      <c r="J20" s="30">
        <f t="shared" si="8"/>
        <v>0</v>
      </c>
      <c r="K20" s="30">
        <f t="shared" si="8"/>
        <v>0</v>
      </c>
      <c r="L20" s="30">
        <f t="shared" si="8"/>
        <v>0</v>
      </c>
      <c r="M20" s="30">
        <f t="shared" si="8"/>
        <v>0</v>
      </c>
      <c r="N20" s="30">
        <f t="shared" si="8"/>
        <v>0</v>
      </c>
      <c r="O20" s="30">
        <f t="shared" si="8"/>
        <v>0</v>
      </c>
      <c r="P20" s="30">
        <f t="shared" si="8"/>
        <v>0</v>
      </c>
      <c r="Q20" s="30">
        <f t="shared" si="8"/>
        <v>0</v>
      </c>
      <c r="R20" s="30">
        <f t="shared" si="8"/>
        <v>0</v>
      </c>
      <c r="S20" s="30">
        <f t="shared" si="8"/>
        <v>0</v>
      </c>
      <c r="T20" s="30">
        <f t="shared" si="8"/>
        <v>0</v>
      </c>
      <c r="U20" s="30">
        <f t="shared" si="8"/>
        <v>0</v>
      </c>
      <c r="V20" s="30">
        <f t="shared" si="8"/>
        <v>0</v>
      </c>
      <c r="W20" s="30">
        <f t="shared" si="8"/>
        <v>0</v>
      </c>
      <c r="X20" s="30">
        <f t="shared" si="8"/>
        <v>0</v>
      </c>
      <c r="Y20" s="30">
        <f t="shared" si="8"/>
        <v>0</v>
      </c>
      <c r="Z20" s="30">
        <f t="shared" si="8"/>
        <v>0</v>
      </c>
      <c r="AA20" s="30">
        <f t="shared" si="8"/>
        <v>0</v>
      </c>
      <c r="AB20" s="30">
        <f t="shared" si="8"/>
        <v>0</v>
      </c>
      <c r="AC20" s="30">
        <f t="shared" si="8"/>
        <v>0</v>
      </c>
      <c r="AD20" s="30">
        <f t="shared" si="8"/>
        <v>0</v>
      </c>
      <c r="AE20" s="30">
        <f t="shared" si="8"/>
        <v>0</v>
      </c>
      <c r="AF20" s="30">
        <f t="shared" si="8"/>
        <v>0</v>
      </c>
      <c r="AG20" s="30">
        <f t="shared" si="8"/>
        <v>0</v>
      </c>
    </row>
    <row r="21" spans="1:40" s="24" customFormat="1">
      <c r="A21" s="19" t="s">
        <v>67</v>
      </c>
      <c r="B21" s="193">
        <v>-352060</v>
      </c>
      <c r="C21" s="193">
        <v>-352060</v>
      </c>
      <c r="D21" s="193">
        <v>-2907709</v>
      </c>
      <c r="E21" s="30">
        <f>D21</f>
        <v>-2907709</v>
      </c>
      <c r="F21" s="30">
        <f t="shared" ref="F21:AG21" si="9">E21</f>
        <v>-2907709</v>
      </c>
      <c r="G21" s="30">
        <f t="shared" si="9"/>
        <v>-2907709</v>
      </c>
      <c r="H21" s="30">
        <f t="shared" si="9"/>
        <v>-2907709</v>
      </c>
      <c r="I21" s="30">
        <f t="shared" si="9"/>
        <v>-2907709</v>
      </c>
      <c r="J21" s="30">
        <f t="shared" si="9"/>
        <v>-2907709</v>
      </c>
      <c r="K21" s="30">
        <f t="shared" si="9"/>
        <v>-2907709</v>
      </c>
      <c r="L21" s="30">
        <f t="shared" si="9"/>
        <v>-2907709</v>
      </c>
      <c r="M21" s="30">
        <f t="shared" si="9"/>
        <v>-2907709</v>
      </c>
      <c r="N21" s="30">
        <f t="shared" si="9"/>
        <v>-2907709</v>
      </c>
      <c r="O21" s="30">
        <f t="shared" si="9"/>
        <v>-2907709</v>
      </c>
      <c r="P21" s="30">
        <f t="shared" si="9"/>
        <v>-2907709</v>
      </c>
      <c r="Q21" s="30">
        <f t="shared" si="9"/>
        <v>-2907709</v>
      </c>
      <c r="R21" s="30">
        <f t="shared" si="9"/>
        <v>-2907709</v>
      </c>
      <c r="S21" s="30">
        <f t="shared" si="9"/>
        <v>-2907709</v>
      </c>
      <c r="T21" s="30">
        <f t="shared" si="9"/>
        <v>-2907709</v>
      </c>
      <c r="U21" s="30">
        <f t="shared" si="9"/>
        <v>-2907709</v>
      </c>
      <c r="V21" s="30">
        <f t="shared" si="9"/>
        <v>-2907709</v>
      </c>
      <c r="W21" s="30">
        <f t="shared" si="9"/>
        <v>-2907709</v>
      </c>
      <c r="X21" s="30">
        <f t="shared" si="9"/>
        <v>-2907709</v>
      </c>
      <c r="Y21" s="30">
        <f t="shared" si="9"/>
        <v>-2907709</v>
      </c>
      <c r="Z21" s="30">
        <f t="shared" si="9"/>
        <v>-2907709</v>
      </c>
      <c r="AA21" s="30">
        <f t="shared" si="9"/>
        <v>-2907709</v>
      </c>
      <c r="AB21" s="30">
        <f t="shared" si="9"/>
        <v>-2907709</v>
      </c>
      <c r="AC21" s="30">
        <f t="shared" si="9"/>
        <v>-2907709</v>
      </c>
      <c r="AD21" s="30">
        <f t="shared" si="9"/>
        <v>-2907709</v>
      </c>
      <c r="AE21" s="30">
        <f t="shared" si="9"/>
        <v>-2907709</v>
      </c>
      <c r="AF21" s="30">
        <f t="shared" si="9"/>
        <v>-2907709</v>
      </c>
      <c r="AG21" s="30">
        <f t="shared" si="9"/>
        <v>-2907709</v>
      </c>
    </row>
    <row r="22" spans="1:40" s="24" customFormat="1">
      <c r="A22" s="19" t="s">
        <v>68</v>
      </c>
      <c r="B22" s="193">
        <v>0</v>
      </c>
      <c r="C22" s="193">
        <v>0</v>
      </c>
      <c r="D22" s="193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</row>
    <row r="23" spans="1:40" s="50" customFormat="1" ht="20.45" customHeight="1">
      <c r="A23" s="58" t="s">
        <v>69</v>
      </c>
      <c r="B23" s="197">
        <f t="shared" ref="B23:AG23" si="10">SUM(B17:B22)</f>
        <v>187252759</v>
      </c>
      <c r="C23" s="197">
        <f t="shared" si="10"/>
        <v>191194727</v>
      </c>
      <c r="D23" s="197">
        <f>SUM(D17:D22)</f>
        <v>200228032</v>
      </c>
      <c r="E23" s="56">
        <f t="shared" si="10"/>
        <v>191226174</v>
      </c>
      <c r="F23" s="56">
        <f t="shared" si="10"/>
        <v>197516657</v>
      </c>
      <c r="G23" s="56">
        <f t="shared" si="10"/>
        <v>205314915</v>
      </c>
      <c r="H23" s="56">
        <f t="shared" si="10"/>
        <v>207143540.97499996</v>
      </c>
      <c r="I23" s="56">
        <f t="shared" si="10"/>
        <v>209960584.25687498</v>
      </c>
      <c r="J23" s="56">
        <f t="shared" si="10"/>
        <v>212875678.08829683</v>
      </c>
      <c r="K23" s="56">
        <f t="shared" si="10"/>
        <v>215863649.26550424</v>
      </c>
      <c r="L23" s="56">
        <f t="shared" si="10"/>
        <v>218926319.72214186</v>
      </c>
      <c r="M23" s="56">
        <f t="shared" si="10"/>
        <v>222065556.94019538</v>
      </c>
      <c r="N23" s="56">
        <f t="shared" si="10"/>
        <v>225283275.08870023</v>
      </c>
      <c r="O23" s="56">
        <f t="shared" si="10"/>
        <v>228581436.19091773</v>
      </c>
      <c r="P23" s="56">
        <f t="shared" si="10"/>
        <v>231962051.32069066</v>
      </c>
      <c r="Q23" s="56">
        <f t="shared" si="10"/>
        <v>235427181.8287079</v>
      </c>
      <c r="R23" s="56">
        <f t="shared" si="10"/>
        <v>238978940.59942558</v>
      </c>
      <c r="S23" s="56">
        <f t="shared" si="10"/>
        <v>242619493.3394112</v>
      </c>
      <c r="T23" s="56">
        <f t="shared" si="10"/>
        <v>246351059.89789647</v>
      </c>
      <c r="U23" s="56">
        <f t="shared" si="10"/>
        <v>250175915.62034386</v>
      </c>
      <c r="V23" s="56">
        <f t="shared" si="10"/>
        <v>254096392.73585248</v>
      </c>
      <c r="W23" s="56">
        <f t="shared" si="10"/>
        <v>258114881.77924877</v>
      </c>
      <c r="X23" s="56">
        <f t="shared" si="10"/>
        <v>262233833.04872996</v>
      </c>
      <c r="Y23" s="56">
        <f t="shared" si="10"/>
        <v>266455758.09994817</v>
      </c>
      <c r="Z23" s="56">
        <f t="shared" si="10"/>
        <v>270783231.27744687</v>
      </c>
      <c r="AA23" s="56">
        <f t="shared" si="10"/>
        <v>275218891.28438306</v>
      </c>
      <c r="AB23" s="56">
        <f t="shared" si="10"/>
        <v>279765442.79149258</v>
      </c>
      <c r="AC23" s="56">
        <f t="shared" si="10"/>
        <v>284425658.08627987</v>
      </c>
      <c r="AD23" s="56">
        <f t="shared" si="10"/>
        <v>289202378.76343691</v>
      </c>
      <c r="AE23" s="56">
        <f t="shared" si="10"/>
        <v>294098517.45752275</v>
      </c>
      <c r="AF23" s="56">
        <f t="shared" si="10"/>
        <v>299117059.61896086</v>
      </c>
      <c r="AG23" s="56">
        <f t="shared" si="10"/>
        <v>304261065.33443487</v>
      </c>
    </row>
    <row r="24" spans="1:40" s="24" customFormat="1" ht="18.75" customHeight="1">
      <c r="A24" s="19" t="s">
        <v>70</v>
      </c>
      <c r="B24" s="193">
        <f t="shared" ref="B24:AG24" si="11">SUM(B13:B14,B21:B22)</f>
        <v>89918964</v>
      </c>
      <c r="C24" s="193">
        <f t="shared" si="11"/>
        <v>96247685</v>
      </c>
      <c r="D24" s="193">
        <f>SUM(D13:D14,D21:D22)</f>
        <v>99812436</v>
      </c>
      <c r="E24" s="30">
        <f t="shared" si="11"/>
        <v>103142394</v>
      </c>
      <c r="F24" s="30">
        <f t="shared" si="11"/>
        <v>106761146</v>
      </c>
      <c r="G24" s="30">
        <f t="shared" si="11"/>
        <v>109972384</v>
      </c>
      <c r="H24" s="30">
        <f t="shared" si="11"/>
        <v>112747012.27499999</v>
      </c>
      <c r="I24" s="30">
        <f t="shared" si="11"/>
        <v>115591006.25687498</v>
      </c>
      <c r="J24" s="30">
        <f t="shared" si="11"/>
        <v>118506100.08829685</v>
      </c>
      <c r="K24" s="30">
        <f t="shared" si="11"/>
        <v>121494071.26550426</v>
      </c>
      <c r="L24" s="30">
        <f t="shared" si="11"/>
        <v>124556741.72214185</v>
      </c>
      <c r="M24" s="30">
        <f t="shared" si="11"/>
        <v>127695978.94019538</v>
      </c>
      <c r="N24" s="30">
        <f t="shared" si="11"/>
        <v>130913697.08870025</v>
      </c>
      <c r="O24" s="30">
        <f t="shared" si="11"/>
        <v>134211858.19091773</v>
      </c>
      <c r="P24" s="30">
        <f t="shared" si="11"/>
        <v>137592473.32069066</v>
      </c>
      <c r="Q24" s="30">
        <f t="shared" si="11"/>
        <v>141057603.8287079</v>
      </c>
      <c r="R24" s="30">
        <f t="shared" si="11"/>
        <v>144609362.59942558</v>
      </c>
      <c r="S24" s="30">
        <f t="shared" si="11"/>
        <v>148249915.3394112</v>
      </c>
      <c r="T24" s="30">
        <f t="shared" si="11"/>
        <v>151981481.89789647</v>
      </c>
      <c r="U24" s="30">
        <f t="shared" si="11"/>
        <v>155806337.62034386</v>
      </c>
      <c r="V24" s="30">
        <f t="shared" si="11"/>
        <v>159726814.73585245</v>
      </c>
      <c r="W24" s="30">
        <f t="shared" si="11"/>
        <v>163745303.77924874</v>
      </c>
      <c r="X24" s="30">
        <f t="shared" si="11"/>
        <v>167864255.04872996</v>
      </c>
      <c r="Y24" s="30">
        <f t="shared" si="11"/>
        <v>172086180.0999482</v>
      </c>
      <c r="Z24" s="30">
        <f t="shared" si="11"/>
        <v>176413653.2774469</v>
      </c>
      <c r="AA24" s="30">
        <f t="shared" si="11"/>
        <v>180849313.28438306</v>
      </c>
      <c r="AB24" s="30">
        <f t="shared" si="11"/>
        <v>185395864.79149261</v>
      </c>
      <c r="AC24" s="30">
        <f t="shared" si="11"/>
        <v>190056080.0862799</v>
      </c>
      <c r="AD24" s="30">
        <f t="shared" si="11"/>
        <v>194832800.76343688</v>
      </c>
      <c r="AE24" s="30">
        <f t="shared" si="11"/>
        <v>199728939.45752278</v>
      </c>
      <c r="AF24" s="30">
        <f t="shared" si="11"/>
        <v>204747481.61896083</v>
      </c>
      <c r="AG24" s="30">
        <f t="shared" si="11"/>
        <v>209891487.33443484</v>
      </c>
      <c r="AH24" s="17"/>
      <c r="AI24" s="17"/>
      <c r="AJ24" s="17"/>
      <c r="AK24" s="17"/>
      <c r="AL24" s="17"/>
      <c r="AM24" s="17"/>
      <c r="AN24" s="17"/>
    </row>
    <row r="25" spans="1:40" s="24" customFormat="1">
      <c r="A25" s="19" t="s">
        <v>71</v>
      </c>
      <c r="B25" s="193">
        <f t="shared" ref="B25:AG25" si="12">SUM(B15:B16,B18,B19,B20)</f>
        <v>97333795</v>
      </c>
      <c r="C25" s="193">
        <f t="shared" si="12"/>
        <v>94947042</v>
      </c>
      <c r="D25" s="193">
        <f>SUM(D15:D16,D18,D19,D20)</f>
        <v>100415596</v>
      </c>
      <c r="E25" s="30">
        <f t="shared" si="12"/>
        <v>88083780</v>
      </c>
      <c r="F25" s="30">
        <f t="shared" si="12"/>
        <v>90755511</v>
      </c>
      <c r="G25" s="30">
        <f t="shared" si="12"/>
        <v>95342531</v>
      </c>
      <c r="H25" s="30">
        <f t="shared" si="12"/>
        <v>94396528.700000003</v>
      </c>
      <c r="I25" s="30">
        <f t="shared" si="12"/>
        <v>94369578</v>
      </c>
      <c r="J25" s="30">
        <f t="shared" si="12"/>
        <v>94369578</v>
      </c>
      <c r="K25" s="30">
        <f t="shared" si="12"/>
        <v>94369578</v>
      </c>
      <c r="L25" s="30">
        <f t="shared" si="12"/>
        <v>94369578</v>
      </c>
      <c r="M25" s="30">
        <f t="shared" si="12"/>
        <v>94369578</v>
      </c>
      <c r="N25" s="30">
        <f t="shared" si="12"/>
        <v>94369578</v>
      </c>
      <c r="O25" s="30">
        <f t="shared" si="12"/>
        <v>94369578</v>
      </c>
      <c r="P25" s="30">
        <f t="shared" si="12"/>
        <v>94369578</v>
      </c>
      <c r="Q25" s="30">
        <f t="shared" si="12"/>
        <v>94369578</v>
      </c>
      <c r="R25" s="30">
        <f t="shared" si="12"/>
        <v>94369578</v>
      </c>
      <c r="S25" s="30">
        <f t="shared" si="12"/>
        <v>94369578</v>
      </c>
      <c r="T25" s="30">
        <f t="shared" si="12"/>
        <v>94369578</v>
      </c>
      <c r="U25" s="30">
        <f t="shared" si="12"/>
        <v>94369578</v>
      </c>
      <c r="V25" s="30">
        <f t="shared" si="12"/>
        <v>94369578</v>
      </c>
      <c r="W25" s="30">
        <f t="shared" si="12"/>
        <v>94369578</v>
      </c>
      <c r="X25" s="30">
        <f t="shared" si="12"/>
        <v>94369578</v>
      </c>
      <c r="Y25" s="30">
        <f t="shared" si="12"/>
        <v>94369578</v>
      </c>
      <c r="Z25" s="30">
        <f t="shared" si="12"/>
        <v>94369578</v>
      </c>
      <c r="AA25" s="30">
        <f t="shared" si="12"/>
        <v>94369578</v>
      </c>
      <c r="AB25" s="30">
        <f t="shared" si="12"/>
        <v>94369578</v>
      </c>
      <c r="AC25" s="30">
        <f t="shared" si="12"/>
        <v>94369578</v>
      </c>
      <c r="AD25" s="30">
        <f t="shared" si="12"/>
        <v>94369578</v>
      </c>
      <c r="AE25" s="30">
        <f t="shared" si="12"/>
        <v>94369578</v>
      </c>
      <c r="AF25" s="30">
        <f t="shared" si="12"/>
        <v>94369578</v>
      </c>
      <c r="AG25" s="30">
        <f t="shared" si="12"/>
        <v>94369578</v>
      </c>
      <c r="AH25" s="17"/>
      <c r="AI25" s="17"/>
      <c r="AJ25" s="17"/>
      <c r="AK25" s="17"/>
      <c r="AL25" s="17"/>
      <c r="AM25" s="17"/>
      <c r="AN25" s="17"/>
    </row>
    <row r="26" spans="1:40" s="24" customFormat="1">
      <c r="A26" s="34"/>
      <c r="B26" s="198"/>
      <c r="C26" s="198"/>
      <c r="D26" s="198"/>
      <c r="AH26" s="23"/>
      <c r="AI26" s="23"/>
      <c r="AJ26" s="23"/>
      <c r="AK26" s="23"/>
      <c r="AL26" s="23"/>
      <c r="AM26" s="23"/>
      <c r="AN26" s="23"/>
    </row>
    <row r="27" spans="1:40">
      <c r="A27" s="33"/>
    </row>
    <row r="35" spans="3:11">
      <c r="K35" s="139"/>
    </row>
    <row r="38" spans="3:11">
      <c r="C38" s="199"/>
      <c r="D38" s="199"/>
    </row>
    <row r="39" spans="3:11">
      <c r="C39" s="199"/>
      <c r="D39" s="199"/>
    </row>
  </sheetData>
  <phoneticPr fontId="2" type="noConversion"/>
  <pageMargins left="0.75" right="0.75" top="0.52" bottom="0.53" header="0.19" footer="0.27"/>
  <pageSetup scale="23" orientation="landscape" horizontalDpi="300" verticalDpi="300" r:id="rId1"/>
  <headerFooter alignWithMargins="0">
    <oddHeader>&amp;L&amp;"Arial,Bold"&amp;16Public Utility District No. 2 of Grant County&amp;"Arial,Regular"
&amp;14Power Cost Forecast by Project</oddHeader>
    <oddFooter>&amp;L&amp;8&amp;F&amp;C&amp;A&amp;R&amp;D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G90"/>
  <sheetViews>
    <sheetView zoomScaleNormal="100" workbookViewId="0">
      <pane xSplit="1" ySplit="5" topLeftCell="V6" activePane="bottomRight" state="frozen"/>
      <selection activeCell="J51" sqref="J51"/>
      <selection pane="topRight" activeCell="J51" sqref="J51"/>
      <selection pane="bottomLeft" activeCell="J51" sqref="J51"/>
      <selection pane="bottomRight" activeCell="Y20" sqref="Y20"/>
    </sheetView>
  </sheetViews>
  <sheetFormatPr defaultRowHeight="15"/>
  <cols>
    <col min="1" max="1" width="52.42578125" style="86" customWidth="1"/>
    <col min="2" max="4" width="13.7109375" style="215" bestFit="1" customWidth="1"/>
    <col min="5" max="33" width="13.7109375" style="86" bestFit="1" customWidth="1"/>
    <col min="34" max="16384" width="9.140625" style="86"/>
  </cols>
  <sheetData>
    <row r="1" spans="1:33" ht="18.75">
      <c r="A1" s="242" t="s">
        <v>2</v>
      </c>
    </row>
    <row r="2" spans="1:33" ht="15.75">
      <c r="A2" s="256" t="s">
        <v>136</v>
      </c>
    </row>
    <row r="3" spans="1:33" ht="18.75">
      <c r="A3" s="242" t="s">
        <v>108</v>
      </c>
    </row>
    <row r="5" spans="1:33">
      <c r="A5" s="103"/>
      <c r="B5" s="257">
        <v>2021</v>
      </c>
      <c r="C5" s="257">
        <v>2022</v>
      </c>
      <c r="D5" s="257">
        <v>2023</v>
      </c>
      <c r="E5" s="258">
        <v>2024</v>
      </c>
      <c r="F5" s="101">
        <v>2025</v>
      </c>
      <c r="G5" s="101">
        <v>2026</v>
      </c>
      <c r="H5" s="101">
        <v>2027</v>
      </c>
      <c r="I5" s="101">
        <v>2028</v>
      </c>
      <c r="J5" s="101">
        <v>2029</v>
      </c>
      <c r="K5" s="101">
        <v>2030</v>
      </c>
      <c r="L5" s="101">
        <v>2031</v>
      </c>
      <c r="M5" s="101">
        <v>2032</v>
      </c>
      <c r="N5" s="101">
        <v>2033</v>
      </c>
      <c r="O5" s="101">
        <v>2034</v>
      </c>
      <c r="P5" s="101">
        <v>2035</v>
      </c>
      <c r="Q5" s="101">
        <v>2036</v>
      </c>
      <c r="R5" s="101">
        <v>2037</v>
      </c>
      <c r="S5" s="101">
        <v>2038</v>
      </c>
      <c r="T5" s="101">
        <v>2039</v>
      </c>
      <c r="U5" s="101">
        <v>2040</v>
      </c>
      <c r="V5" s="101">
        <v>2041</v>
      </c>
      <c r="W5" s="101">
        <v>2042</v>
      </c>
      <c r="X5" s="101">
        <v>2043</v>
      </c>
      <c r="Y5" s="101">
        <v>2044</v>
      </c>
      <c r="Z5" s="101">
        <v>2045</v>
      </c>
      <c r="AA5" s="101">
        <v>2046</v>
      </c>
      <c r="AB5" s="101">
        <v>2047</v>
      </c>
      <c r="AC5" s="101">
        <v>2048</v>
      </c>
      <c r="AD5" s="101">
        <v>2049</v>
      </c>
      <c r="AE5" s="101">
        <v>2050</v>
      </c>
      <c r="AF5" s="101">
        <v>2051</v>
      </c>
      <c r="AG5" s="101">
        <v>2052</v>
      </c>
    </row>
    <row r="6" spans="1:33">
      <c r="A6" s="103" t="s">
        <v>74</v>
      </c>
      <c r="B6" s="259">
        <v>778.7</v>
      </c>
      <c r="C6" s="259">
        <v>737.3</v>
      </c>
      <c r="D6" s="259">
        <v>838.4</v>
      </c>
      <c r="E6" s="260">
        <v>864.5</v>
      </c>
      <c r="F6" s="261">
        <v>916</v>
      </c>
      <c r="G6" s="261">
        <v>933</v>
      </c>
      <c r="H6" s="261">
        <v>950</v>
      </c>
      <c r="I6" s="261">
        <v>976</v>
      </c>
      <c r="J6" s="261">
        <v>982</v>
      </c>
      <c r="K6" s="261">
        <v>1010</v>
      </c>
      <c r="L6" s="262">
        <v>1020.1</v>
      </c>
      <c r="M6" s="262">
        <v>1030.3009999999999</v>
      </c>
      <c r="N6" s="262">
        <v>1040.60401</v>
      </c>
      <c r="O6" s="262">
        <v>1051.0100500999999</v>
      </c>
      <c r="P6" s="262">
        <v>1061.5201506009998</v>
      </c>
      <c r="Q6" s="262">
        <v>1072.1353521070098</v>
      </c>
      <c r="R6" s="262">
        <v>1082.8567056280799</v>
      </c>
      <c r="S6" s="262">
        <v>1093.6852726843608</v>
      </c>
      <c r="T6" s="262">
        <v>1104.6221254112045</v>
      </c>
      <c r="U6" s="262">
        <v>1115.6683466653164</v>
      </c>
      <c r="V6" s="262">
        <v>1126.8250301319697</v>
      </c>
      <c r="W6" s="262">
        <v>1138.0932804332895</v>
      </c>
      <c r="X6" s="262">
        <v>1149.4742132376223</v>
      </c>
      <c r="Y6" s="262">
        <v>1160.9689553699984</v>
      </c>
      <c r="Z6" s="262">
        <v>1172.5786449236984</v>
      </c>
      <c r="AA6" s="262">
        <v>1184.3044313729354</v>
      </c>
      <c r="AB6" s="262">
        <v>1196.1474756866646</v>
      </c>
      <c r="AC6" s="262">
        <v>1208.1089504435313</v>
      </c>
      <c r="AD6" s="262">
        <v>1220.1900399479666</v>
      </c>
      <c r="AE6" s="262">
        <v>1232.3919403474463</v>
      </c>
      <c r="AF6" s="262">
        <v>1244.7158597509208</v>
      </c>
      <c r="AG6" s="262">
        <v>1257.1630183484301</v>
      </c>
    </row>
    <row r="7" spans="1:33" s="265" customFormat="1">
      <c r="A7" s="103"/>
      <c r="B7" s="263"/>
      <c r="C7" s="263"/>
      <c r="D7" s="263"/>
      <c r="E7" s="264"/>
    </row>
    <row r="8" spans="1:33">
      <c r="A8" s="103" t="s">
        <v>75</v>
      </c>
      <c r="B8" s="259">
        <v>389.1</v>
      </c>
      <c r="C8" s="259">
        <v>396.2</v>
      </c>
      <c r="D8" s="259">
        <v>397.6</v>
      </c>
      <c r="E8" s="260">
        <v>409.5</v>
      </c>
      <c r="F8" s="261">
        <v>409.5</v>
      </c>
      <c r="G8" s="261">
        <v>409.5</v>
      </c>
      <c r="H8" s="261">
        <v>409.5</v>
      </c>
      <c r="I8" s="261">
        <v>409.5</v>
      </c>
      <c r="J8" s="261">
        <v>409.5</v>
      </c>
      <c r="K8" s="261">
        <v>409.5</v>
      </c>
      <c r="L8" s="261">
        <v>409.5</v>
      </c>
      <c r="M8" s="261">
        <v>409.5</v>
      </c>
      <c r="N8" s="261">
        <v>409.5</v>
      </c>
      <c r="O8" s="261">
        <v>409.5</v>
      </c>
      <c r="P8" s="261">
        <v>409.5</v>
      </c>
      <c r="Q8" s="261">
        <v>409.5</v>
      </c>
      <c r="R8" s="261">
        <v>409.5</v>
      </c>
      <c r="S8" s="261">
        <v>409.5</v>
      </c>
      <c r="T8" s="261">
        <v>409.5</v>
      </c>
      <c r="U8" s="261">
        <v>409.5</v>
      </c>
      <c r="V8" s="261">
        <v>409.5</v>
      </c>
      <c r="W8" s="261">
        <v>409.5</v>
      </c>
      <c r="X8" s="261">
        <v>409.5</v>
      </c>
      <c r="Y8" s="261">
        <v>409.5</v>
      </c>
      <c r="Z8" s="261">
        <v>409.5</v>
      </c>
      <c r="AA8" s="261">
        <v>409.5</v>
      </c>
      <c r="AB8" s="261">
        <v>409.5</v>
      </c>
      <c r="AC8" s="261">
        <v>409.5</v>
      </c>
      <c r="AD8" s="261">
        <v>409.5</v>
      </c>
      <c r="AE8" s="261">
        <v>409.5</v>
      </c>
      <c r="AF8" s="261">
        <v>409.5</v>
      </c>
      <c r="AG8" s="261">
        <v>409.5</v>
      </c>
    </row>
    <row r="9" spans="1:33">
      <c r="A9" s="103" t="s">
        <v>76</v>
      </c>
      <c r="B9" s="266">
        <v>28.6</v>
      </c>
      <c r="C9" s="266">
        <v>28.6</v>
      </c>
      <c r="D9" s="266">
        <v>28.6</v>
      </c>
      <c r="E9" s="267">
        <v>28.6</v>
      </c>
      <c r="F9" s="268">
        <v>28.6</v>
      </c>
      <c r="G9" s="268">
        <v>28.6</v>
      </c>
      <c r="H9" s="268">
        <v>28.6</v>
      </c>
      <c r="I9" s="268">
        <v>28.6</v>
      </c>
      <c r="J9" s="268">
        <v>28.6</v>
      </c>
      <c r="K9" s="268">
        <v>28.6</v>
      </c>
      <c r="L9" s="268">
        <v>28.6</v>
      </c>
      <c r="M9" s="268">
        <v>28.6</v>
      </c>
      <c r="N9" s="268">
        <v>28.6</v>
      </c>
      <c r="O9" s="268">
        <v>28.6</v>
      </c>
      <c r="P9" s="268">
        <v>28.6</v>
      </c>
      <c r="Q9" s="268">
        <v>28.6</v>
      </c>
      <c r="R9" s="268">
        <v>28.6</v>
      </c>
      <c r="S9" s="268">
        <v>28.6</v>
      </c>
      <c r="T9" s="268">
        <v>28.6</v>
      </c>
      <c r="U9" s="268">
        <v>28.6</v>
      </c>
      <c r="V9" s="268">
        <v>28.6</v>
      </c>
      <c r="W9" s="268">
        <v>28.6</v>
      </c>
      <c r="X9" s="268">
        <v>28.6</v>
      </c>
      <c r="Y9" s="268">
        <v>28.6</v>
      </c>
      <c r="Z9" s="268">
        <v>28.6</v>
      </c>
      <c r="AA9" s="268">
        <v>28.6</v>
      </c>
      <c r="AB9" s="268">
        <v>28.6</v>
      </c>
      <c r="AC9" s="268">
        <v>28.6</v>
      </c>
      <c r="AD9" s="268">
        <v>28.6</v>
      </c>
      <c r="AE9" s="268">
        <v>28.6</v>
      </c>
      <c r="AF9" s="268">
        <v>28.6</v>
      </c>
      <c r="AG9" s="268">
        <v>28.6</v>
      </c>
    </row>
    <row r="10" spans="1:33">
      <c r="A10" s="103" t="s">
        <v>77</v>
      </c>
      <c r="B10" s="259">
        <v>360.5</v>
      </c>
      <c r="C10" s="259">
        <v>367.59999999999997</v>
      </c>
      <c r="D10" s="259">
        <v>369</v>
      </c>
      <c r="E10" s="260">
        <v>380.9</v>
      </c>
      <c r="F10" s="261">
        <v>380.9</v>
      </c>
      <c r="G10" s="261">
        <v>380.9</v>
      </c>
      <c r="H10" s="261">
        <v>380.9</v>
      </c>
      <c r="I10" s="261">
        <v>380.9</v>
      </c>
      <c r="J10" s="261">
        <v>380.9</v>
      </c>
      <c r="K10" s="261">
        <v>380.9</v>
      </c>
      <c r="L10" s="261">
        <v>380.9</v>
      </c>
      <c r="M10" s="261">
        <v>380.9</v>
      </c>
      <c r="N10" s="261">
        <v>380.9</v>
      </c>
      <c r="O10" s="261">
        <v>380.9</v>
      </c>
      <c r="P10" s="261">
        <v>380.9</v>
      </c>
      <c r="Q10" s="261">
        <v>380.9</v>
      </c>
      <c r="R10" s="261">
        <v>380.9</v>
      </c>
      <c r="S10" s="261">
        <v>380.9</v>
      </c>
      <c r="T10" s="261">
        <v>380.9</v>
      </c>
      <c r="U10" s="261">
        <v>380.9</v>
      </c>
      <c r="V10" s="261">
        <v>380.9</v>
      </c>
      <c r="W10" s="261">
        <v>380.9</v>
      </c>
      <c r="X10" s="261">
        <v>380.9</v>
      </c>
      <c r="Y10" s="261">
        <v>380.9</v>
      </c>
      <c r="Z10" s="261">
        <v>380.9</v>
      </c>
      <c r="AA10" s="261">
        <v>380.9</v>
      </c>
      <c r="AB10" s="261">
        <v>380.9</v>
      </c>
      <c r="AC10" s="261">
        <v>380.9</v>
      </c>
      <c r="AD10" s="261">
        <v>380.9</v>
      </c>
      <c r="AE10" s="261">
        <v>380.9</v>
      </c>
      <c r="AF10" s="261">
        <v>380.9</v>
      </c>
      <c r="AG10" s="261">
        <v>380.9</v>
      </c>
    </row>
    <row r="11" spans="1:33">
      <c r="A11" s="103"/>
      <c r="E11" s="85"/>
    </row>
    <row r="12" spans="1:33">
      <c r="A12" s="103" t="s">
        <v>78</v>
      </c>
      <c r="B12" s="259">
        <v>377.9</v>
      </c>
      <c r="C12" s="259">
        <v>382.4</v>
      </c>
      <c r="D12" s="259">
        <v>377.6</v>
      </c>
      <c r="E12" s="260">
        <v>390.3</v>
      </c>
      <c r="F12" s="261">
        <v>390.3</v>
      </c>
      <c r="G12" s="261">
        <v>390.3</v>
      </c>
      <c r="H12" s="261">
        <v>390.3</v>
      </c>
      <c r="I12" s="261">
        <v>390.3</v>
      </c>
      <c r="J12" s="261">
        <v>390.3</v>
      </c>
      <c r="K12" s="261">
        <v>390.3</v>
      </c>
      <c r="L12" s="261">
        <v>390.3</v>
      </c>
      <c r="M12" s="261">
        <v>390.3</v>
      </c>
      <c r="N12" s="261">
        <v>390.3</v>
      </c>
      <c r="O12" s="261">
        <v>390.3</v>
      </c>
      <c r="P12" s="261">
        <v>390.3</v>
      </c>
      <c r="Q12" s="261">
        <v>390.3</v>
      </c>
      <c r="R12" s="261">
        <v>390.3</v>
      </c>
      <c r="S12" s="261">
        <v>390.3</v>
      </c>
      <c r="T12" s="261">
        <v>390.3</v>
      </c>
      <c r="U12" s="261">
        <v>390.3</v>
      </c>
      <c r="V12" s="261">
        <v>390.3</v>
      </c>
      <c r="W12" s="261">
        <v>390.3</v>
      </c>
      <c r="X12" s="261">
        <v>390.3</v>
      </c>
      <c r="Y12" s="261">
        <v>390.3</v>
      </c>
      <c r="Z12" s="261">
        <v>390.3</v>
      </c>
      <c r="AA12" s="261">
        <v>390.3</v>
      </c>
      <c r="AB12" s="261">
        <v>390.3</v>
      </c>
      <c r="AC12" s="261">
        <v>390.3</v>
      </c>
      <c r="AD12" s="261">
        <v>390.3</v>
      </c>
      <c r="AE12" s="261">
        <v>390.3</v>
      </c>
      <c r="AF12" s="261">
        <v>390.3</v>
      </c>
      <c r="AG12" s="261">
        <v>390.3</v>
      </c>
    </row>
    <row r="13" spans="1:33">
      <c r="A13" s="103" t="s">
        <v>79</v>
      </c>
      <c r="B13" s="266">
        <v>27.6</v>
      </c>
      <c r="C13" s="266">
        <v>27.6</v>
      </c>
      <c r="D13" s="266">
        <v>27.6</v>
      </c>
      <c r="E13" s="267">
        <v>27.6</v>
      </c>
      <c r="F13" s="268">
        <v>27.6</v>
      </c>
      <c r="G13" s="268">
        <v>27.6</v>
      </c>
      <c r="H13" s="268">
        <v>27.6</v>
      </c>
      <c r="I13" s="268">
        <v>27.6</v>
      </c>
      <c r="J13" s="268">
        <v>27.6</v>
      </c>
      <c r="K13" s="268">
        <v>27.6</v>
      </c>
      <c r="L13" s="268">
        <v>27.6</v>
      </c>
      <c r="M13" s="268">
        <v>27.6</v>
      </c>
      <c r="N13" s="268">
        <v>27.6</v>
      </c>
      <c r="O13" s="268">
        <v>27.6</v>
      </c>
      <c r="P13" s="268">
        <v>27.6</v>
      </c>
      <c r="Q13" s="268">
        <v>27.6</v>
      </c>
      <c r="R13" s="268">
        <v>27.6</v>
      </c>
      <c r="S13" s="268">
        <v>27.6</v>
      </c>
      <c r="T13" s="268">
        <v>27.6</v>
      </c>
      <c r="U13" s="268">
        <v>27.6</v>
      </c>
      <c r="V13" s="268">
        <v>27.6</v>
      </c>
      <c r="W13" s="268">
        <v>27.6</v>
      </c>
      <c r="X13" s="268">
        <v>27.6</v>
      </c>
      <c r="Y13" s="268">
        <v>27.6</v>
      </c>
      <c r="Z13" s="268">
        <v>27.6</v>
      </c>
      <c r="AA13" s="268">
        <v>27.6</v>
      </c>
      <c r="AB13" s="268">
        <v>27.6</v>
      </c>
      <c r="AC13" s="268">
        <v>27.6</v>
      </c>
      <c r="AD13" s="268">
        <v>27.6</v>
      </c>
      <c r="AE13" s="268">
        <v>27.6</v>
      </c>
      <c r="AF13" s="268">
        <v>27.6</v>
      </c>
      <c r="AG13" s="268">
        <v>27.6</v>
      </c>
    </row>
    <row r="14" spans="1:33">
      <c r="A14" s="103" t="s">
        <v>80</v>
      </c>
      <c r="B14" s="259">
        <v>350.29999999999995</v>
      </c>
      <c r="C14" s="259">
        <v>354.79999999999995</v>
      </c>
      <c r="D14" s="259">
        <v>350</v>
      </c>
      <c r="E14" s="260">
        <v>362.7</v>
      </c>
      <c r="F14" s="261">
        <v>362.7</v>
      </c>
      <c r="G14" s="261">
        <v>362.7</v>
      </c>
      <c r="H14" s="261">
        <v>362.7</v>
      </c>
      <c r="I14" s="261">
        <v>362.7</v>
      </c>
      <c r="J14" s="261">
        <v>362.7</v>
      </c>
      <c r="K14" s="261">
        <v>362.7</v>
      </c>
      <c r="L14" s="261">
        <v>362.7</v>
      </c>
      <c r="M14" s="261">
        <v>362.7</v>
      </c>
      <c r="N14" s="261">
        <v>362.7</v>
      </c>
      <c r="O14" s="261">
        <v>362.7</v>
      </c>
      <c r="P14" s="261">
        <v>362.7</v>
      </c>
      <c r="Q14" s="261">
        <v>362.7</v>
      </c>
      <c r="R14" s="261">
        <v>362.7</v>
      </c>
      <c r="S14" s="261">
        <v>362.7</v>
      </c>
      <c r="T14" s="261">
        <v>362.7</v>
      </c>
      <c r="U14" s="261">
        <v>362.7</v>
      </c>
      <c r="V14" s="261">
        <v>362.7</v>
      </c>
      <c r="W14" s="261">
        <v>362.7</v>
      </c>
      <c r="X14" s="261">
        <v>362.7</v>
      </c>
      <c r="Y14" s="261">
        <v>362.7</v>
      </c>
      <c r="Z14" s="261">
        <v>362.7</v>
      </c>
      <c r="AA14" s="261">
        <v>362.7</v>
      </c>
      <c r="AB14" s="261">
        <v>362.7</v>
      </c>
      <c r="AC14" s="261">
        <v>362.7</v>
      </c>
      <c r="AD14" s="261">
        <v>362.7</v>
      </c>
      <c r="AE14" s="261">
        <v>362.7</v>
      </c>
      <c r="AF14" s="261">
        <v>362.7</v>
      </c>
      <c r="AG14" s="261">
        <v>362.7</v>
      </c>
    </row>
    <row r="15" spans="1:33">
      <c r="A15" s="103"/>
      <c r="E15" s="85"/>
    </row>
    <row r="16" spans="1:33">
      <c r="A16" s="103" t="s">
        <v>82</v>
      </c>
      <c r="B16" s="200">
        <v>0.7</v>
      </c>
      <c r="C16" s="200">
        <v>0.7</v>
      </c>
      <c r="D16" s="200">
        <v>0.7</v>
      </c>
      <c r="E16" s="27">
        <v>0.7</v>
      </c>
      <c r="F16" s="26">
        <v>0.7</v>
      </c>
      <c r="G16" s="26">
        <v>0.7</v>
      </c>
      <c r="H16" s="26">
        <v>0.7</v>
      </c>
      <c r="I16" s="26">
        <v>0.7</v>
      </c>
      <c r="J16" s="26">
        <v>0.7</v>
      </c>
      <c r="K16" s="26">
        <v>0.7</v>
      </c>
      <c r="L16" s="26">
        <v>0.7</v>
      </c>
      <c r="M16" s="26">
        <v>0.7</v>
      </c>
      <c r="N16" s="26">
        <v>0.7</v>
      </c>
      <c r="O16" s="26">
        <v>0.7</v>
      </c>
      <c r="P16" s="26">
        <v>0.7</v>
      </c>
      <c r="Q16" s="26">
        <v>0.7</v>
      </c>
      <c r="R16" s="26">
        <v>0.7</v>
      </c>
      <c r="S16" s="26">
        <v>0.7</v>
      </c>
      <c r="T16" s="26">
        <v>0.7</v>
      </c>
      <c r="U16" s="26">
        <v>0.7</v>
      </c>
      <c r="V16" s="26">
        <v>0.7</v>
      </c>
      <c r="W16" s="26">
        <v>0.7</v>
      </c>
      <c r="X16" s="26">
        <v>0.7</v>
      </c>
      <c r="Y16" s="26">
        <v>0.7</v>
      </c>
      <c r="Z16" s="26">
        <v>0.7</v>
      </c>
      <c r="AA16" s="26">
        <v>0.7</v>
      </c>
      <c r="AB16" s="26">
        <v>0.7</v>
      </c>
      <c r="AC16" s="26">
        <v>0.7</v>
      </c>
      <c r="AD16" s="26">
        <v>0.7</v>
      </c>
      <c r="AE16" s="26">
        <v>0.7</v>
      </c>
      <c r="AF16" s="26">
        <v>0.7</v>
      </c>
      <c r="AG16" s="26">
        <v>0.7</v>
      </c>
    </row>
    <row r="17" spans="1:33">
      <c r="A17" s="103" t="s">
        <v>86</v>
      </c>
      <c r="B17" s="200">
        <v>0</v>
      </c>
      <c r="C17" s="200">
        <v>0</v>
      </c>
      <c r="D17" s="200">
        <v>0</v>
      </c>
      <c r="E17" s="27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</row>
    <row r="18" spans="1:33">
      <c r="A18" s="103" t="s">
        <v>83</v>
      </c>
      <c r="B18" s="259">
        <v>497.55999999999995</v>
      </c>
      <c r="C18" s="259">
        <v>505.67999999999989</v>
      </c>
      <c r="D18" s="259">
        <v>503.29999999999995</v>
      </c>
      <c r="E18" s="260">
        <v>520.51999999999987</v>
      </c>
      <c r="F18" s="261">
        <v>520.51999999999987</v>
      </c>
      <c r="G18" s="261">
        <v>520.51999999999987</v>
      </c>
      <c r="H18" s="261">
        <v>520.51999999999987</v>
      </c>
      <c r="I18" s="261">
        <v>520.51999999999987</v>
      </c>
      <c r="J18" s="261">
        <v>520.51999999999987</v>
      </c>
      <c r="K18" s="261">
        <v>520.51999999999987</v>
      </c>
      <c r="L18" s="261">
        <v>520.51999999999987</v>
      </c>
      <c r="M18" s="261">
        <v>520.51999999999987</v>
      </c>
      <c r="N18" s="261">
        <v>520.51999999999987</v>
      </c>
      <c r="O18" s="261">
        <v>520.51999999999987</v>
      </c>
      <c r="P18" s="261">
        <v>520.51999999999987</v>
      </c>
      <c r="Q18" s="261">
        <v>520.51999999999987</v>
      </c>
      <c r="R18" s="261">
        <v>520.51999999999987</v>
      </c>
      <c r="S18" s="261">
        <v>520.51999999999987</v>
      </c>
      <c r="T18" s="261">
        <v>520.51999999999987</v>
      </c>
      <c r="U18" s="261">
        <v>520.51999999999987</v>
      </c>
      <c r="V18" s="261">
        <v>520.51999999999987</v>
      </c>
      <c r="W18" s="261">
        <v>520.51999999999987</v>
      </c>
      <c r="X18" s="261">
        <v>520.51999999999987</v>
      </c>
      <c r="Y18" s="261">
        <v>520.51999999999987</v>
      </c>
      <c r="Z18" s="261">
        <v>520.51999999999987</v>
      </c>
      <c r="AA18" s="261">
        <v>520.51999999999987</v>
      </c>
      <c r="AB18" s="261">
        <v>520.51999999999987</v>
      </c>
      <c r="AC18" s="261">
        <v>520.51999999999987</v>
      </c>
      <c r="AD18" s="261">
        <v>520.51999999999987</v>
      </c>
      <c r="AE18" s="261">
        <v>520.51999999999987</v>
      </c>
      <c r="AF18" s="261">
        <v>520.51999999999987</v>
      </c>
      <c r="AG18" s="261">
        <v>520.51999999999987</v>
      </c>
    </row>
    <row r="19" spans="1:33">
      <c r="A19" s="103" t="s">
        <v>84</v>
      </c>
      <c r="B19" s="269">
        <v>281.1400000000001</v>
      </c>
      <c r="C19" s="270">
        <v>231.62000000000006</v>
      </c>
      <c r="D19" s="270">
        <v>335.1</v>
      </c>
      <c r="E19" s="271">
        <v>343.98000000000013</v>
      </c>
      <c r="F19" s="272">
        <v>395.48000000000013</v>
      </c>
      <c r="G19" s="272">
        <v>412.48000000000013</v>
      </c>
      <c r="H19" s="272">
        <v>429.48000000000013</v>
      </c>
      <c r="I19" s="272">
        <v>455.48000000000013</v>
      </c>
      <c r="J19" s="272">
        <v>461.48000000000013</v>
      </c>
      <c r="K19" s="272">
        <v>489.48000000000013</v>
      </c>
      <c r="L19" s="272">
        <v>499.58000000000015</v>
      </c>
      <c r="M19" s="272">
        <v>509.78100000000006</v>
      </c>
      <c r="N19" s="272">
        <v>520.08401000000015</v>
      </c>
      <c r="O19" s="272">
        <v>530.49005010000008</v>
      </c>
      <c r="P19" s="272">
        <v>541.00015060099997</v>
      </c>
      <c r="Q19" s="272">
        <v>551.61535210700993</v>
      </c>
      <c r="R19" s="272">
        <v>562.33670562808004</v>
      </c>
      <c r="S19" s="272">
        <v>573.16527268436096</v>
      </c>
      <c r="T19" s="272">
        <v>584.10212541120461</v>
      </c>
      <c r="U19" s="272">
        <v>595.14834666531658</v>
      </c>
      <c r="V19" s="272">
        <v>606.30503013196983</v>
      </c>
      <c r="W19" s="272">
        <v>617.5732804332896</v>
      </c>
      <c r="X19" s="272">
        <v>628.95421323762241</v>
      </c>
      <c r="Y19" s="272">
        <v>640.44895536999854</v>
      </c>
      <c r="Z19" s="272">
        <v>652.05864492369858</v>
      </c>
      <c r="AA19" s="272">
        <v>663.7844313729355</v>
      </c>
      <c r="AB19" s="272">
        <v>675.62747568666475</v>
      </c>
      <c r="AC19" s="272">
        <v>687.58895044353142</v>
      </c>
      <c r="AD19" s="272">
        <v>699.67003994796676</v>
      </c>
      <c r="AE19" s="272">
        <v>711.87194034744641</v>
      </c>
      <c r="AF19" s="272">
        <v>724.19585975092093</v>
      </c>
      <c r="AG19" s="272">
        <v>736.64301834843025</v>
      </c>
    </row>
    <row r="20" spans="1:33">
      <c r="E20" s="85"/>
    </row>
    <row r="21" spans="1:33" s="103" customFormat="1">
      <c r="A21" s="103" t="s">
        <v>81</v>
      </c>
      <c r="B21" s="201">
        <v>4.2074999999999994E-2</v>
      </c>
      <c r="C21" s="201">
        <v>4.2074999999999994E-2</v>
      </c>
      <c r="D21" s="201">
        <v>4.2074999999999994E-2</v>
      </c>
      <c r="E21" s="150">
        <v>4.2074999999999994E-2</v>
      </c>
      <c r="F21" s="47">
        <v>4.2074999999999994E-2</v>
      </c>
      <c r="G21" s="47">
        <v>4.2074999999999994E-2</v>
      </c>
      <c r="H21" s="47">
        <v>4.2074999999999994E-2</v>
      </c>
      <c r="I21" s="47">
        <v>4.2074999999999994E-2</v>
      </c>
      <c r="J21" s="47">
        <v>4.2074999999999994E-2</v>
      </c>
      <c r="K21" s="47">
        <v>4.2074999999999994E-2</v>
      </c>
      <c r="L21" s="47">
        <v>4.2074999999999994E-2</v>
      </c>
      <c r="M21" s="47">
        <v>4.2074999999999994E-2</v>
      </c>
      <c r="N21" s="47">
        <v>4.2074999999999994E-2</v>
      </c>
      <c r="O21" s="47">
        <v>4.2074999999999994E-2</v>
      </c>
      <c r="P21" s="47">
        <v>4.2074999999999994E-2</v>
      </c>
      <c r="Q21" s="47">
        <v>4.2074999999999994E-2</v>
      </c>
      <c r="R21" s="47">
        <v>4.2074999999999994E-2</v>
      </c>
      <c r="S21" s="47">
        <v>4.2074999999999994E-2</v>
      </c>
      <c r="T21" s="47">
        <v>4.2074999999999994E-2</v>
      </c>
      <c r="U21" s="47">
        <v>4.2074999999999994E-2</v>
      </c>
      <c r="V21" s="47">
        <v>4.2074999999999994E-2</v>
      </c>
      <c r="W21" s="47">
        <v>4.2074999999999994E-2</v>
      </c>
      <c r="X21" s="47">
        <v>4.2074999999999994E-2</v>
      </c>
      <c r="Y21" s="47">
        <v>4.2074999999999994E-2</v>
      </c>
      <c r="Z21" s="47">
        <v>4.2074999999999994E-2</v>
      </c>
      <c r="AA21" s="47">
        <v>4.2074999999999994E-2</v>
      </c>
      <c r="AB21" s="47">
        <v>4.2074999999999994E-2</v>
      </c>
      <c r="AC21" s="47">
        <v>4.2074999999999994E-2</v>
      </c>
      <c r="AD21" s="47">
        <v>4.2074999999999994E-2</v>
      </c>
      <c r="AE21" s="47">
        <v>4.2074999999999994E-2</v>
      </c>
      <c r="AF21" s="47">
        <v>4.2074999999999994E-2</v>
      </c>
      <c r="AG21" s="47">
        <v>4.2074999999999994E-2</v>
      </c>
    </row>
    <row r="22" spans="1:33">
      <c r="A22" s="103" t="s">
        <v>85</v>
      </c>
      <c r="B22" s="200">
        <v>0.65792499999999998</v>
      </c>
      <c r="C22" s="200">
        <v>0.65792499999999998</v>
      </c>
      <c r="D22" s="200">
        <v>0.65792499999999998</v>
      </c>
      <c r="E22" s="27">
        <v>0.65792499999999998</v>
      </c>
      <c r="F22" s="26">
        <v>0.65792499999999998</v>
      </c>
      <c r="G22" s="26">
        <v>0.65792499999999998</v>
      </c>
      <c r="H22" s="26">
        <v>0.65792499999999998</v>
      </c>
      <c r="I22" s="26">
        <v>0.65792499999999998</v>
      </c>
      <c r="J22" s="26">
        <v>0.65792499999999998</v>
      </c>
      <c r="K22" s="26">
        <v>0.65792499999999998</v>
      </c>
      <c r="L22" s="26">
        <v>0.65792499999999998</v>
      </c>
      <c r="M22" s="26">
        <v>0.65792499999999998</v>
      </c>
      <c r="N22" s="26">
        <v>0.65792499999999998</v>
      </c>
      <c r="O22" s="26">
        <v>0.65792499999999998</v>
      </c>
      <c r="P22" s="26">
        <v>0.65792499999999998</v>
      </c>
      <c r="Q22" s="26">
        <v>0.65792499999999998</v>
      </c>
      <c r="R22" s="26">
        <v>0.65792499999999998</v>
      </c>
      <c r="S22" s="26">
        <v>0.65792499999999998</v>
      </c>
      <c r="T22" s="26">
        <v>0.65792499999999998</v>
      </c>
      <c r="U22" s="26">
        <v>0.65792499999999998</v>
      </c>
      <c r="V22" s="26">
        <v>0.65792499999999998</v>
      </c>
      <c r="W22" s="26">
        <v>0.65792499999999998</v>
      </c>
      <c r="X22" s="26">
        <v>0.65792499999999998</v>
      </c>
      <c r="Y22" s="26">
        <v>0.65792499999999998</v>
      </c>
      <c r="Z22" s="26">
        <v>0.65792499999999998</v>
      </c>
      <c r="AA22" s="26">
        <v>0.65792499999999998</v>
      </c>
      <c r="AB22" s="26">
        <v>0.65792499999999998</v>
      </c>
      <c r="AC22" s="26">
        <v>0.65792499999999998</v>
      </c>
      <c r="AD22" s="26">
        <v>0.65792499999999998</v>
      </c>
      <c r="AE22" s="26">
        <v>0.65792499999999998</v>
      </c>
      <c r="AF22" s="26">
        <v>0.65792499999999998</v>
      </c>
      <c r="AG22" s="26">
        <v>0.65792499999999998</v>
      </c>
    </row>
    <row r="23" spans="1:33">
      <c r="A23" s="103"/>
      <c r="E23" s="85"/>
    </row>
    <row r="24" spans="1:33">
      <c r="A24" s="103" t="s">
        <v>87</v>
      </c>
      <c r="B24" s="200">
        <v>2.4799999999999999E-2</v>
      </c>
      <c r="C24" s="200">
        <v>2.4799999999999999E-2</v>
      </c>
      <c r="D24" s="200">
        <v>2.4799999999999999E-2</v>
      </c>
      <c r="E24" s="27">
        <v>2.4799999999999999E-2</v>
      </c>
      <c r="F24" s="26">
        <v>2.4799999999999999E-2</v>
      </c>
      <c r="G24" s="26">
        <v>2.4799999999999999E-2</v>
      </c>
      <c r="H24" s="26">
        <v>2.4799999999999999E-2</v>
      </c>
      <c r="I24" s="26">
        <v>2.4799999999999999E-2</v>
      </c>
      <c r="J24" s="26">
        <v>2.4799999999999999E-2</v>
      </c>
      <c r="K24" s="26">
        <v>2.4799999999999999E-2</v>
      </c>
      <c r="L24" s="26">
        <v>2.4799999999999999E-2</v>
      </c>
      <c r="M24" s="26">
        <v>2.4799999999999999E-2</v>
      </c>
      <c r="N24" s="26">
        <v>2.4799999999999999E-2</v>
      </c>
      <c r="O24" s="26">
        <v>2.4799999999999999E-2</v>
      </c>
      <c r="P24" s="26">
        <v>2.4799999999999999E-2</v>
      </c>
      <c r="Q24" s="26">
        <v>2.4799999999999999E-2</v>
      </c>
      <c r="R24" s="26">
        <v>2.4799999999999999E-2</v>
      </c>
      <c r="S24" s="26">
        <v>2.4799999999999999E-2</v>
      </c>
      <c r="T24" s="26">
        <v>2.4799999999999999E-2</v>
      </c>
      <c r="U24" s="26">
        <v>2.4799999999999999E-2</v>
      </c>
      <c r="V24" s="26">
        <v>2.4799999999999999E-2</v>
      </c>
      <c r="W24" s="26">
        <v>2.4799999999999999E-2</v>
      </c>
      <c r="X24" s="26">
        <v>2.4799999999999999E-2</v>
      </c>
      <c r="Y24" s="26">
        <v>2.4799999999999999E-2</v>
      </c>
      <c r="Z24" s="26">
        <v>2.4799999999999999E-2</v>
      </c>
      <c r="AA24" s="26">
        <v>2.4799999999999999E-2</v>
      </c>
      <c r="AB24" s="26">
        <v>2.4799999999999999E-2</v>
      </c>
      <c r="AC24" s="26">
        <v>2.4799999999999999E-2</v>
      </c>
      <c r="AD24" s="26">
        <v>2.4799999999999999E-2</v>
      </c>
      <c r="AE24" s="26">
        <v>2.4799999999999999E-2</v>
      </c>
      <c r="AF24" s="26">
        <v>2.4799999999999999E-2</v>
      </c>
      <c r="AG24" s="26">
        <v>2.4799999999999999E-2</v>
      </c>
    </row>
    <row r="25" spans="1:33">
      <c r="A25" s="103" t="s">
        <v>88</v>
      </c>
      <c r="B25" s="200">
        <v>0.63312499999999994</v>
      </c>
      <c r="C25" s="200">
        <v>0.63312499999999994</v>
      </c>
      <c r="D25" s="200">
        <v>0.63312499999999994</v>
      </c>
      <c r="E25" s="27">
        <v>0.63312499999999994</v>
      </c>
      <c r="F25" s="26">
        <v>0.63312499999999994</v>
      </c>
      <c r="G25" s="26">
        <v>0.63312499999999994</v>
      </c>
      <c r="H25" s="26">
        <v>0.63312499999999994</v>
      </c>
      <c r="I25" s="26">
        <v>0.63312499999999994</v>
      </c>
      <c r="J25" s="26">
        <v>0.63312499999999994</v>
      </c>
      <c r="K25" s="26">
        <v>0.63312499999999994</v>
      </c>
      <c r="L25" s="26">
        <v>0.63312499999999994</v>
      </c>
      <c r="M25" s="26">
        <v>0.63312499999999994</v>
      </c>
      <c r="N25" s="26">
        <v>0.63312499999999994</v>
      </c>
      <c r="O25" s="26">
        <v>0.63312499999999994</v>
      </c>
      <c r="P25" s="26">
        <v>0.63312499999999994</v>
      </c>
      <c r="Q25" s="26">
        <v>0.63312499999999994</v>
      </c>
      <c r="R25" s="26">
        <v>0.63312499999999994</v>
      </c>
      <c r="S25" s="26">
        <v>0.63312499999999994</v>
      </c>
      <c r="T25" s="26">
        <v>0.63312499999999994</v>
      </c>
      <c r="U25" s="26">
        <v>0.63312499999999994</v>
      </c>
      <c r="V25" s="26">
        <v>0.63312499999999994</v>
      </c>
      <c r="W25" s="26">
        <v>0.63312499999999994</v>
      </c>
      <c r="X25" s="26">
        <v>0.63312499999999994</v>
      </c>
      <c r="Y25" s="26">
        <v>0.63312499999999994</v>
      </c>
      <c r="Z25" s="26">
        <v>0.63312499999999994</v>
      </c>
      <c r="AA25" s="26">
        <v>0.63312499999999994</v>
      </c>
      <c r="AB25" s="26">
        <v>0.63312499999999994</v>
      </c>
      <c r="AC25" s="26">
        <v>0.63312499999999994</v>
      </c>
      <c r="AD25" s="26">
        <v>0.63312499999999994</v>
      </c>
      <c r="AE25" s="26">
        <v>0.63312499999999994</v>
      </c>
      <c r="AF25" s="26">
        <v>0.63312499999999994</v>
      </c>
      <c r="AG25" s="26">
        <v>0.63312499999999994</v>
      </c>
    </row>
    <row r="26" spans="1:33" s="85" customFormat="1">
      <c r="A26" s="103"/>
      <c r="B26" s="202"/>
      <c r="C26" s="202"/>
      <c r="D26" s="202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</row>
    <row r="27" spans="1:33" ht="16.5" customHeight="1">
      <c r="A27" s="103" t="s">
        <v>139</v>
      </c>
      <c r="B27" s="273">
        <v>2462786.4000000008</v>
      </c>
      <c r="C27" s="273">
        <v>2028991.2000000007</v>
      </c>
      <c r="D27" s="273">
        <v>2935476</v>
      </c>
      <c r="E27" s="274">
        <v>3013264.8000000012</v>
      </c>
      <c r="F27" s="275">
        <v>3464404.8000000012</v>
      </c>
      <c r="G27" s="275">
        <v>3613324.8000000012</v>
      </c>
      <c r="H27" s="275">
        <v>3762244.8000000012</v>
      </c>
      <c r="I27" s="275">
        <v>3990004.8000000012</v>
      </c>
      <c r="J27" s="275">
        <v>4042564.8000000012</v>
      </c>
      <c r="K27" s="275">
        <v>4287844.8000000007</v>
      </c>
      <c r="L27" s="275">
        <v>4376320.8000000017</v>
      </c>
      <c r="M27" s="275">
        <v>4465681.5600000005</v>
      </c>
      <c r="N27" s="275">
        <v>4555935.927600001</v>
      </c>
      <c r="O27" s="275">
        <v>4647092.8388760006</v>
      </c>
      <c r="P27" s="275">
        <v>4739161.3192647593</v>
      </c>
      <c r="Q27" s="275">
        <v>4832150.4844574071</v>
      </c>
      <c r="R27" s="275">
        <v>4926069.5413019815</v>
      </c>
      <c r="S27" s="275">
        <v>5020927.7887150021</v>
      </c>
      <c r="T27" s="275">
        <v>5116734.618602152</v>
      </c>
      <c r="U27" s="275">
        <v>5213499.5167881735</v>
      </c>
      <c r="V27" s="275">
        <v>5311232.0639560558</v>
      </c>
      <c r="W27" s="275">
        <v>5409941.9365956169</v>
      </c>
      <c r="X27" s="275">
        <v>5509638.9079615725</v>
      </c>
      <c r="Y27" s="275">
        <v>5610332.8490411872</v>
      </c>
      <c r="Z27" s="275">
        <v>5712033.7295315992</v>
      </c>
      <c r="AA27" s="275">
        <v>5814751.6188269146</v>
      </c>
      <c r="AB27" s="275">
        <v>5918496.6870151833</v>
      </c>
      <c r="AC27" s="275">
        <v>6023279.2058853349</v>
      </c>
      <c r="AD27" s="275">
        <v>6129109.5499441884</v>
      </c>
      <c r="AE27" s="275">
        <v>6235998.1974436305</v>
      </c>
      <c r="AF27" s="275">
        <v>6343955.7314180676</v>
      </c>
      <c r="AG27" s="275">
        <v>6452992.8407322485</v>
      </c>
    </row>
    <row r="28" spans="1:33" s="277" customFormat="1">
      <c r="A28" s="276" t="s">
        <v>140</v>
      </c>
      <c r="B28" s="203"/>
      <c r="C28" s="203">
        <v>89.071666666666658</v>
      </c>
      <c r="D28" s="203"/>
      <c r="E28" s="235">
        <v>89.071666666666658</v>
      </c>
      <c r="F28" s="60">
        <v>85.476833333333346</v>
      </c>
      <c r="G28" s="60">
        <v>85.72166666666665</v>
      </c>
      <c r="H28" s="60">
        <v>84.141499999999994</v>
      </c>
      <c r="I28" s="60">
        <v>38.225226954129148</v>
      </c>
      <c r="J28" s="60">
        <v>38.421166795326059</v>
      </c>
      <c r="K28" s="60">
        <v>37.862552681968566</v>
      </c>
      <c r="L28" s="60">
        <v>38.668744112232446</v>
      </c>
      <c r="M28" s="60">
        <v>39.218486670904355</v>
      </c>
      <c r="N28" s="60">
        <v>41.324619069507918</v>
      </c>
      <c r="O28" s="60">
        <v>41.840045075959686</v>
      </c>
      <c r="P28" s="60">
        <v>44.194114407215523</v>
      </c>
      <c r="Q28" s="60">
        <v>44.615465726972566</v>
      </c>
      <c r="R28" s="60">
        <v>45.415025541255467</v>
      </c>
      <c r="S28" s="60">
        <v>45.598953181917274</v>
      </c>
      <c r="T28" s="60">
        <v>46.617775544824866</v>
      </c>
      <c r="U28" s="60">
        <v>47.550131055721366</v>
      </c>
      <c r="V28" s="60">
        <v>48.501133676835792</v>
      </c>
      <c r="W28" s="60">
        <v>49.47115635037251</v>
      </c>
      <c r="X28" s="60">
        <v>50.460579477379959</v>
      </c>
      <c r="Y28" s="60">
        <v>51.469791066927556</v>
      </c>
      <c r="Z28" s="60">
        <v>52.499186888266109</v>
      </c>
      <c r="AA28" s="60">
        <v>53.549170626031433</v>
      </c>
      <c r="AB28" s="60">
        <v>54.620154038552066</v>
      </c>
      <c r="AC28" s="60">
        <v>55.712557119323108</v>
      </c>
      <c r="AD28" s="60">
        <v>56.826808261709573</v>
      </c>
      <c r="AE28" s="60">
        <v>57.963344426943763</v>
      </c>
      <c r="AF28" s="60">
        <v>59.122611315482636</v>
      </c>
      <c r="AG28" s="60">
        <v>60.305063541792293</v>
      </c>
    </row>
    <row r="29" spans="1:33" s="142" customFormat="1">
      <c r="A29" s="278" t="s">
        <v>89</v>
      </c>
      <c r="B29" s="279">
        <v>82483262</v>
      </c>
      <c r="C29" s="279">
        <v>133285001</v>
      </c>
      <c r="D29" s="279">
        <v>302694496</v>
      </c>
      <c r="E29" s="280">
        <v>268396517.84400007</v>
      </c>
      <c r="F29" s="142">
        <v>296126351.68880016</v>
      </c>
      <c r="G29" s="142">
        <v>309740224.06400007</v>
      </c>
      <c r="H29" s="142">
        <v>316560920.83920008</v>
      </c>
      <c r="I29" s="142">
        <v>152518839.02806473</v>
      </c>
      <c r="J29" s="142">
        <v>155320056.46171397</v>
      </c>
      <c r="K29" s="142">
        <v>162348749.63210499</v>
      </c>
      <c r="L29" s="142">
        <v>169226829.16824046</v>
      </c>
      <c r="M29" s="142">
        <v>175137272.7373634</v>
      </c>
      <c r="N29" s="142">
        <v>188272316.71315524</v>
      </c>
      <c r="O29" s="142">
        <v>194434573.85074133</v>
      </c>
      <c r="P29" s="142">
        <v>209443037.53783721</v>
      </c>
      <c r="Q29" s="142">
        <v>215588644.32688332</v>
      </c>
      <c r="R29" s="142">
        <v>223717574.03623009</v>
      </c>
      <c r="S29" s="142">
        <v>228949051.1674028</v>
      </c>
      <c r="T29" s="142">
        <v>238530785.9724302</v>
      </c>
      <c r="U29" s="142">
        <v>247902585.28221765</v>
      </c>
      <c r="V29" s="142">
        <v>257600776.32262912</v>
      </c>
      <c r="W29" s="142">
        <v>267636083.3917588</v>
      </c>
      <c r="X29" s="142">
        <v>278019572.00685984</v>
      </c>
      <c r="Y29" s="142">
        <v>288762659.55607033</v>
      </c>
      <c r="Z29" s="142">
        <v>299877126.27875912</v>
      </c>
      <c r="AA29" s="142">
        <v>311375126.58455491</v>
      </c>
      <c r="AB29" s="142">
        <v>323269200.72142941</v>
      </c>
      <c r="AC29" s="142">
        <v>335572286.80351788</v>
      </c>
      <c r="AD29" s="142">
        <v>348297733.20969146</v>
      </c>
      <c r="AE29" s="142">
        <v>361459311.36422563</v>
      </c>
      <c r="AF29" s="142">
        <v>375071228.91125876</v>
      </c>
      <c r="AG29" s="142">
        <v>389148143.29508901</v>
      </c>
    </row>
    <row r="30" spans="1:33">
      <c r="A30" s="103" t="s">
        <v>10</v>
      </c>
      <c r="B30" s="200">
        <v>0.80601025511286939</v>
      </c>
      <c r="C30" s="200">
        <v>0.73824356027145766</v>
      </c>
      <c r="D30" s="200">
        <v>0.78067935675511779</v>
      </c>
      <c r="E30" s="27">
        <v>1</v>
      </c>
      <c r="F30" s="26">
        <v>1</v>
      </c>
      <c r="G30" s="26">
        <v>1</v>
      </c>
      <c r="H30" s="26">
        <v>1</v>
      </c>
      <c r="I30" s="26">
        <v>1</v>
      </c>
      <c r="J30" s="26">
        <v>1</v>
      </c>
      <c r="K30" s="26">
        <v>1</v>
      </c>
      <c r="L30" s="26">
        <v>1</v>
      </c>
      <c r="M30" s="26">
        <v>1</v>
      </c>
      <c r="N30" s="26">
        <v>1</v>
      </c>
      <c r="O30" s="26">
        <v>1</v>
      </c>
      <c r="P30" s="26">
        <v>1</v>
      </c>
      <c r="Q30" s="26">
        <v>1</v>
      </c>
      <c r="R30" s="26">
        <v>1</v>
      </c>
      <c r="S30" s="26">
        <v>1</v>
      </c>
      <c r="T30" s="26">
        <v>1</v>
      </c>
      <c r="U30" s="26">
        <v>1</v>
      </c>
      <c r="V30" s="26">
        <v>1</v>
      </c>
      <c r="W30" s="26">
        <v>1</v>
      </c>
      <c r="X30" s="26">
        <v>1</v>
      </c>
      <c r="Y30" s="26">
        <v>1</v>
      </c>
      <c r="Z30" s="26">
        <v>1</v>
      </c>
      <c r="AA30" s="26">
        <v>1</v>
      </c>
      <c r="AB30" s="26">
        <v>1</v>
      </c>
      <c r="AC30" s="26">
        <v>1</v>
      </c>
      <c r="AD30" s="26">
        <v>1</v>
      </c>
      <c r="AE30" s="26">
        <v>1</v>
      </c>
      <c r="AF30" s="26">
        <v>1</v>
      </c>
      <c r="AG30" s="26">
        <v>1</v>
      </c>
    </row>
    <row r="31" spans="1:33" s="85" customFormat="1">
      <c r="A31" s="103"/>
      <c r="B31" s="202"/>
      <c r="C31" s="202"/>
      <c r="D31" s="202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</row>
    <row r="32" spans="1:33">
      <c r="A32" s="103" t="s">
        <v>12</v>
      </c>
      <c r="B32" s="200">
        <v>5.8099999999999999E-2</v>
      </c>
      <c r="C32" s="200">
        <v>4.2200000000000001E-2</v>
      </c>
      <c r="D32" s="200">
        <v>4.2200000000000001E-2</v>
      </c>
      <c r="E32" s="27">
        <v>4.2200000000000001E-2</v>
      </c>
      <c r="F32" s="26">
        <v>4.2200000000000001E-2</v>
      </c>
      <c r="G32" s="26">
        <v>4.2200000000000001E-2</v>
      </c>
      <c r="H32" s="26">
        <v>4.2200000000000001E-2</v>
      </c>
      <c r="I32" s="26">
        <v>4.2200000000000001E-2</v>
      </c>
      <c r="J32" s="26">
        <v>4.2200000000000001E-2</v>
      </c>
      <c r="K32" s="26">
        <v>4.2200000000000001E-2</v>
      </c>
      <c r="L32" s="26">
        <v>4.2200000000000001E-2</v>
      </c>
      <c r="M32" s="26">
        <v>4.2200000000000001E-2</v>
      </c>
      <c r="N32" s="26">
        <v>4.2200000000000001E-2</v>
      </c>
      <c r="O32" s="26">
        <v>4.2200000000000001E-2</v>
      </c>
      <c r="P32" s="26">
        <v>4.2200000000000001E-2</v>
      </c>
      <c r="Q32" s="26">
        <v>4.2200000000000001E-2</v>
      </c>
      <c r="R32" s="26">
        <v>4.2200000000000001E-2</v>
      </c>
      <c r="S32" s="26">
        <v>4.2200000000000001E-2</v>
      </c>
      <c r="T32" s="26">
        <v>4.2200000000000001E-2</v>
      </c>
      <c r="U32" s="26">
        <v>4.2200000000000001E-2</v>
      </c>
      <c r="V32" s="26">
        <v>4.2200000000000001E-2</v>
      </c>
      <c r="W32" s="26">
        <v>4.2200000000000001E-2</v>
      </c>
      <c r="X32" s="26">
        <v>4.2200000000000001E-2</v>
      </c>
      <c r="Y32" s="26">
        <v>4.2200000000000001E-2</v>
      </c>
      <c r="Z32" s="26">
        <v>4.2200000000000001E-2</v>
      </c>
      <c r="AA32" s="26">
        <v>4.2200000000000001E-2</v>
      </c>
      <c r="AB32" s="26">
        <v>4.2200000000000001E-2</v>
      </c>
      <c r="AC32" s="26">
        <v>4.2200000000000001E-2</v>
      </c>
      <c r="AD32" s="26">
        <v>4.2200000000000001E-2</v>
      </c>
      <c r="AE32" s="26">
        <v>4.2200000000000001E-2</v>
      </c>
      <c r="AF32" s="26">
        <v>4.2200000000000001E-2</v>
      </c>
      <c r="AG32" s="26">
        <v>4.2200000000000001E-2</v>
      </c>
    </row>
    <row r="33" spans="1:33" s="142" customFormat="1">
      <c r="A33" s="278" t="s">
        <v>13</v>
      </c>
      <c r="B33" s="279">
        <v>19818927</v>
      </c>
      <c r="C33" s="279">
        <v>25396438</v>
      </c>
      <c r="D33" s="279">
        <v>54540991</v>
      </c>
      <c r="E33" s="280">
        <v>37108801.530792333</v>
      </c>
      <c r="F33" s="142">
        <v>35611131.601675972</v>
      </c>
      <c r="G33" s="142">
        <v>35713133.415662326</v>
      </c>
      <c r="H33" s="142">
        <v>35054808.569913693</v>
      </c>
      <c r="I33" s="142">
        <v>15925292.672682358</v>
      </c>
      <c r="J33" s="142">
        <v>16006924.609650169</v>
      </c>
      <c r="K33" s="142">
        <v>15774196.27929952</v>
      </c>
      <c r="L33" s="142">
        <v>16110069.614795148</v>
      </c>
      <c r="M33" s="142">
        <v>16339101.901561825</v>
      </c>
      <c r="N33" s="142">
        <v>17216553.195583694</v>
      </c>
      <c r="O33" s="142">
        <v>17431288.611378774</v>
      </c>
      <c r="P33" s="142">
        <v>18412034.732703902</v>
      </c>
      <c r="Q33" s="142">
        <v>18587577.002033111</v>
      </c>
      <c r="R33" s="142">
        <v>18920687.491267115</v>
      </c>
      <c r="S33" s="142">
        <v>18997314.937106747</v>
      </c>
      <c r="T33" s="142">
        <v>19421774.007820636</v>
      </c>
      <c r="U33" s="142">
        <v>19810209.487977047</v>
      </c>
      <c r="V33" s="142">
        <v>20206413.677736592</v>
      </c>
      <c r="W33" s="142">
        <v>20610541.951291326</v>
      </c>
      <c r="X33" s="142">
        <v>21022752.790317148</v>
      </c>
      <c r="Y33" s="142">
        <v>21443207.84612349</v>
      </c>
      <c r="Z33" s="142">
        <v>21872072.003045961</v>
      </c>
      <c r="AA33" s="142">
        <v>22309513.443106882</v>
      </c>
      <c r="AB33" s="142">
        <v>22755703.711969022</v>
      </c>
      <c r="AC33" s="142">
        <v>23210817.786208402</v>
      </c>
      <c r="AD33" s="142">
        <v>23675034.141932569</v>
      </c>
      <c r="AE33" s="142">
        <v>24148534.824771222</v>
      </c>
      <c r="AF33" s="142">
        <v>24631505.521266647</v>
      </c>
      <c r="AG33" s="142">
        <v>25124135.631691981</v>
      </c>
    </row>
    <row r="34" spans="1:33">
      <c r="A34" s="103" t="s">
        <v>14</v>
      </c>
      <c r="B34" s="200">
        <v>0.25409999999999999</v>
      </c>
      <c r="C34" s="200">
        <v>0.26999999999999996</v>
      </c>
      <c r="D34" s="200">
        <v>0.26999999999999996</v>
      </c>
      <c r="E34" s="27">
        <v>0.26999999999999996</v>
      </c>
      <c r="F34" s="26">
        <v>0.26999999999999996</v>
      </c>
      <c r="G34" s="26">
        <v>0.26999999999999996</v>
      </c>
      <c r="H34" s="26">
        <v>0.26999999999999996</v>
      </c>
      <c r="I34" s="26">
        <v>0.26999999999999996</v>
      </c>
      <c r="J34" s="26">
        <v>0.26999999999999996</v>
      </c>
      <c r="K34" s="26">
        <v>0.26999999999999996</v>
      </c>
      <c r="L34" s="26">
        <v>0.26999999999999996</v>
      </c>
      <c r="M34" s="26">
        <v>0.26999999999999996</v>
      </c>
      <c r="N34" s="26">
        <v>0.26999999999999996</v>
      </c>
      <c r="O34" s="26">
        <v>0.26999999999999996</v>
      </c>
      <c r="P34" s="26">
        <v>0.26999999999999996</v>
      </c>
      <c r="Q34" s="26">
        <v>0.26999999999999996</v>
      </c>
      <c r="R34" s="26">
        <v>0.26999999999999996</v>
      </c>
      <c r="S34" s="26">
        <v>0.26999999999999996</v>
      </c>
      <c r="T34" s="26">
        <v>0.26999999999999996</v>
      </c>
      <c r="U34" s="26">
        <v>0.26999999999999996</v>
      </c>
      <c r="V34" s="26">
        <v>0.26999999999999996</v>
      </c>
      <c r="W34" s="26">
        <v>0.26999999999999996</v>
      </c>
      <c r="X34" s="26">
        <v>0.26999999999999996</v>
      </c>
      <c r="Y34" s="26">
        <v>0.26999999999999996</v>
      </c>
      <c r="Z34" s="26">
        <v>0.26999999999999996</v>
      </c>
      <c r="AA34" s="26">
        <v>0.26999999999999996</v>
      </c>
      <c r="AB34" s="26">
        <v>0.26999999999999996</v>
      </c>
      <c r="AC34" s="26">
        <v>0.26999999999999996</v>
      </c>
      <c r="AD34" s="26">
        <v>0.26999999999999996</v>
      </c>
      <c r="AE34" s="26">
        <v>0.26999999999999996</v>
      </c>
      <c r="AF34" s="26">
        <v>0.26999999999999996</v>
      </c>
      <c r="AG34" s="26">
        <v>0.26999999999999996</v>
      </c>
    </row>
    <row r="35" spans="1:33" s="142" customFormat="1">
      <c r="A35" s="278" t="s">
        <v>15</v>
      </c>
      <c r="B35" s="279">
        <v>86677957.843373492</v>
      </c>
      <c r="C35" s="279">
        <v>162489058.29383883</v>
      </c>
      <c r="D35" s="279">
        <v>348958947.15639806</v>
      </c>
      <c r="E35" s="280">
        <v>237425981.35814998</v>
      </c>
      <c r="F35" s="142">
        <v>227843732.99650499</v>
      </c>
      <c r="G35" s="142">
        <v>228496351.23764992</v>
      </c>
      <c r="H35" s="142">
        <v>224284320.23404494</v>
      </c>
      <c r="I35" s="142">
        <v>101891682.97687763</v>
      </c>
      <c r="J35" s="142">
        <v>102413972.62098448</v>
      </c>
      <c r="K35" s="142">
        <v>100924952.49788791</v>
      </c>
      <c r="L35" s="142">
        <v>103073905.11835757</v>
      </c>
      <c r="M35" s="142">
        <v>104539277.56923442</v>
      </c>
      <c r="N35" s="142">
        <v>110153302.43619896</v>
      </c>
      <c r="O35" s="142">
        <v>111527202.01593052</v>
      </c>
      <c r="P35" s="142">
        <v>117802117.95805812</v>
      </c>
      <c r="Q35" s="142">
        <v>118925255.70021182</v>
      </c>
      <c r="R35" s="142">
        <v>121056531.34223033</v>
      </c>
      <c r="S35" s="142">
        <v>121546801.73030382</v>
      </c>
      <c r="T35" s="142">
        <v>124262535.12112728</v>
      </c>
      <c r="U35" s="142">
        <v>126747785.82354981</v>
      </c>
      <c r="V35" s="142">
        <v>129282741.54002082</v>
      </c>
      <c r="W35" s="142">
        <v>131868396.37082127</v>
      </c>
      <c r="X35" s="142">
        <v>134505764.29823765</v>
      </c>
      <c r="Y35" s="142">
        <v>137195879.58420241</v>
      </c>
      <c r="Z35" s="142">
        <v>139939797.17588645</v>
      </c>
      <c r="AA35" s="142">
        <v>142738593.1194042</v>
      </c>
      <c r="AB35" s="142">
        <v>145593364.9817923</v>
      </c>
      <c r="AC35" s="142">
        <v>148505232.28142816</v>
      </c>
      <c r="AD35" s="142">
        <v>151475336.92705667</v>
      </c>
      <c r="AE35" s="142">
        <v>154504843.66559783</v>
      </c>
      <c r="AF35" s="142">
        <v>157594940.53890979</v>
      </c>
      <c r="AG35" s="142">
        <v>160746839.34968802</v>
      </c>
    </row>
    <row r="36" spans="1:33" s="142" customFormat="1">
      <c r="A36" s="278" t="s">
        <v>30</v>
      </c>
      <c r="B36" s="279">
        <v>4161633.552495697</v>
      </c>
      <c r="C36" s="279">
        <v>7342098.1895734593</v>
      </c>
      <c r="D36" s="279">
        <v>15767774.649289099</v>
      </c>
      <c r="E36" s="280">
        <v>10728136.935442332</v>
      </c>
      <c r="F36" s="142">
        <v>10295161.268730968</v>
      </c>
      <c r="G36" s="142">
        <v>10324649.944812331</v>
      </c>
      <c r="H36" s="142">
        <v>10134328.543908697</v>
      </c>
      <c r="I36" s="142">
        <v>4603994.5641403971</v>
      </c>
      <c r="J36" s="142">
        <v>4627594.3184296694</v>
      </c>
      <c r="K36" s="142">
        <v>4560312.6684230836</v>
      </c>
      <c r="L36" s="142">
        <v>4657413.4905331945</v>
      </c>
      <c r="M36" s="142">
        <v>4723626.6160913333</v>
      </c>
      <c r="N36" s="142">
        <v>4977297.3693393618</v>
      </c>
      <c r="O36" s="142">
        <v>5039377.2762753796</v>
      </c>
      <c r="P36" s="142">
        <v>5322910.5151418857</v>
      </c>
      <c r="Q36" s="142">
        <v>5373659.7020095717</v>
      </c>
      <c r="R36" s="142">
        <v>5469961.7865748527</v>
      </c>
      <c r="S36" s="142">
        <v>5492114.7448507659</v>
      </c>
      <c r="T36" s="142">
        <v>5614825.6610287149</v>
      </c>
      <c r="U36" s="142">
        <v>5727122.1742492877</v>
      </c>
      <c r="V36" s="142">
        <v>5841664.6177342748</v>
      </c>
      <c r="W36" s="142">
        <v>5958497.910088961</v>
      </c>
      <c r="X36" s="142">
        <v>6077667.8682907391</v>
      </c>
      <c r="Y36" s="142">
        <v>6199221.2256565541</v>
      </c>
      <c r="Z36" s="142">
        <v>6323205.6501696855</v>
      </c>
      <c r="AA36" s="142">
        <v>6449669.7631730791</v>
      </c>
      <c r="AB36" s="142">
        <v>6578663.1584365414</v>
      </c>
      <c r="AC36" s="142">
        <v>6710236.4216052722</v>
      </c>
      <c r="AD36" s="142">
        <v>6844441.1500373771</v>
      </c>
      <c r="AE36" s="142">
        <v>6981329.9730381258</v>
      </c>
      <c r="AF36" s="142">
        <v>7120956.5724988878</v>
      </c>
      <c r="AG36" s="142">
        <v>7263375.7039488666</v>
      </c>
    </row>
    <row r="37" spans="1:33" s="85" customFormat="1">
      <c r="A37" s="103"/>
      <c r="B37" s="204"/>
      <c r="C37" s="204"/>
      <c r="D37" s="204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</row>
    <row r="38" spans="1:33" s="142" customFormat="1">
      <c r="A38" s="278" t="s">
        <v>90</v>
      </c>
      <c r="B38" s="279">
        <v>102335251.29087779</v>
      </c>
      <c r="C38" s="279">
        <v>180543398.10426536</v>
      </c>
      <c r="D38" s="279">
        <v>387732163.50710899</v>
      </c>
      <c r="E38" s="280">
        <v>263806645.95349997</v>
      </c>
      <c r="F38" s="142">
        <v>253159703.32944998</v>
      </c>
      <c r="G38" s="142">
        <v>253884834.70849991</v>
      </c>
      <c r="H38" s="142">
        <v>249204800.26004994</v>
      </c>
      <c r="I38" s="142">
        <v>113212981.0854196</v>
      </c>
      <c r="J38" s="142">
        <v>113793302.91220498</v>
      </c>
      <c r="K38" s="142">
        <v>112138836.10876435</v>
      </c>
      <c r="L38" s="142">
        <v>114526561.24261953</v>
      </c>
      <c r="M38" s="142">
        <v>116154752.85470492</v>
      </c>
      <c r="N38" s="142">
        <v>122392558.26244329</v>
      </c>
      <c r="O38" s="142">
        <v>123919113.35103391</v>
      </c>
      <c r="P38" s="142">
        <v>130891242.17562012</v>
      </c>
      <c r="Q38" s="142">
        <v>132139173.00023536</v>
      </c>
      <c r="R38" s="142">
        <v>134507257.04692262</v>
      </c>
      <c r="S38" s="142">
        <v>135052001.92255983</v>
      </c>
      <c r="T38" s="142">
        <v>138069483.4679192</v>
      </c>
      <c r="U38" s="142">
        <v>140830873.13727757</v>
      </c>
      <c r="V38" s="142">
        <v>143647490.60002312</v>
      </c>
      <c r="W38" s="142">
        <v>146520440.41202363</v>
      </c>
      <c r="X38" s="142">
        <v>149450849.22026405</v>
      </c>
      <c r="Y38" s="142">
        <v>152439866.20466936</v>
      </c>
      <c r="Z38" s="142">
        <v>155488663.52876276</v>
      </c>
      <c r="AA38" s="142">
        <v>158598436.79933801</v>
      </c>
      <c r="AB38" s="142">
        <v>161770405.53532478</v>
      </c>
      <c r="AC38" s="142">
        <v>165005813.64603129</v>
      </c>
      <c r="AD38" s="142">
        <v>168305929.91895187</v>
      </c>
      <c r="AE38" s="142">
        <v>171672048.51733091</v>
      </c>
      <c r="AF38" s="142">
        <v>175105489.48767754</v>
      </c>
      <c r="AG38" s="142">
        <v>178607599.27743116</v>
      </c>
    </row>
    <row r="39" spans="1:33" s="281" customFormat="1" ht="15.75" thickBot="1">
      <c r="B39" s="282"/>
      <c r="C39" s="282"/>
      <c r="D39" s="282"/>
    </row>
    <row r="40" spans="1:33" ht="15.75" thickTop="1"/>
    <row r="41" spans="1:33">
      <c r="A41" s="283"/>
      <c r="F41" s="283"/>
      <c r="N41" s="284"/>
    </row>
    <row r="42" spans="1:33">
      <c r="A42" s="285"/>
    </row>
    <row r="43" spans="1:33">
      <c r="B43" s="286"/>
      <c r="C43" s="286"/>
      <c r="D43" s="286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</row>
    <row r="44" spans="1:33">
      <c r="B44" s="286"/>
      <c r="C44" s="286"/>
      <c r="D44" s="286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</row>
    <row r="45" spans="1:33">
      <c r="B45" s="286"/>
      <c r="C45" s="286"/>
      <c r="D45" s="286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7"/>
    </row>
    <row r="50" spans="1:33" s="289" customFormat="1">
      <c r="A50" s="288"/>
      <c r="B50" s="279"/>
      <c r="C50" s="279"/>
      <c r="D50" s="279"/>
    </row>
    <row r="51" spans="1:33">
      <c r="B51" s="279"/>
      <c r="C51" s="279"/>
      <c r="D51" s="27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</row>
    <row r="53" spans="1:33" s="289" customFormat="1">
      <c r="A53" s="288"/>
      <c r="B53" s="279"/>
      <c r="C53" s="279"/>
      <c r="D53" s="279"/>
    </row>
    <row r="54" spans="1:33">
      <c r="B54" s="279"/>
      <c r="C54" s="279"/>
      <c r="D54" s="27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</row>
    <row r="56" spans="1:33">
      <c r="B56" s="205"/>
      <c r="C56" s="205"/>
      <c r="D56" s="205"/>
      <c r="E56" s="134"/>
    </row>
    <row r="57" spans="1:33">
      <c r="B57" s="205"/>
      <c r="C57" s="205"/>
      <c r="D57" s="205"/>
      <c r="E57" s="134"/>
    </row>
    <row r="90" spans="3:4">
      <c r="C90" s="290"/>
      <c r="D90" s="290"/>
    </row>
  </sheetData>
  <phoneticPr fontId="2" type="noConversion"/>
  <pageMargins left="0.75" right="0.18" top="1.25" bottom="1" header="0.5" footer="0.18"/>
  <pageSetup scale="39" fitToWidth="5" orientation="landscape" horizontalDpi="300" verticalDpi="300" r:id="rId1"/>
  <headerFooter alignWithMargins="0">
    <oddHeader>&amp;L&amp;"Arial,Bold"&amp;16Public Utility District No. 2 of Grant County&amp;"Arial,Regular"&amp;10
&amp;14Estimated District Reserved Share and Total Reasonable Portion Revenue</oddHeader>
    <oddFooter>&amp;L&amp;8&amp;F&amp;C&amp;A&amp;R&amp;D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AH52"/>
  <sheetViews>
    <sheetView topLeftCell="V22" zoomScaleNormal="100" workbookViewId="0">
      <selection sqref="A1:XFD1048576"/>
    </sheetView>
  </sheetViews>
  <sheetFormatPr defaultRowHeight="15"/>
  <cols>
    <col min="1" max="1" width="21.28515625" style="86" customWidth="1"/>
    <col min="2" max="2" width="15" style="86" customWidth="1"/>
    <col min="3" max="3" width="18.42578125" style="86" customWidth="1"/>
    <col min="4" max="11" width="12.7109375" style="86" bestFit="1" customWidth="1"/>
    <col min="12" max="34" width="13.85546875" style="86" bestFit="1" customWidth="1"/>
    <col min="35" max="35" width="12" style="86" bestFit="1" customWidth="1"/>
    <col min="36" max="37" width="10.5703125" style="86" customWidth="1"/>
    <col min="38" max="16384" width="9.140625" style="86"/>
  </cols>
  <sheetData>
    <row r="1" spans="1:34" ht="18.75">
      <c r="A1" s="242" t="s">
        <v>2</v>
      </c>
    </row>
    <row r="2" spans="1:34" ht="15.75">
      <c r="A2" s="243" t="s">
        <v>136</v>
      </c>
    </row>
    <row r="3" spans="1:34" ht="18.75">
      <c r="A3" s="81" t="s">
        <v>29</v>
      </c>
    </row>
    <row r="4" spans="1:34">
      <c r="A4" s="85"/>
    </row>
    <row r="5" spans="1:34">
      <c r="A5" s="100"/>
      <c r="B5" s="82"/>
    </row>
    <row r="6" spans="1:34" ht="15.75">
      <c r="A6" s="85"/>
      <c r="B6" s="105"/>
      <c r="C6" s="125" t="s">
        <v>137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14"/>
    </row>
    <row r="7" spans="1:34" s="101" customFormat="1" ht="45">
      <c r="B7" s="106" t="s">
        <v>117</v>
      </c>
      <c r="C7" s="206">
        <v>2021</v>
      </c>
      <c r="D7" s="207">
        <v>2022</v>
      </c>
      <c r="E7" s="207">
        <v>2023</v>
      </c>
      <c r="F7" s="107">
        <v>2024</v>
      </c>
      <c r="G7" s="107">
        <v>2025</v>
      </c>
      <c r="H7" s="107">
        <v>2026</v>
      </c>
      <c r="I7" s="107">
        <v>2027</v>
      </c>
      <c r="J7" s="107">
        <v>2028</v>
      </c>
      <c r="K7" s="107">
        <v>2029</v>
      </c>
      <c r="L7" s="107">
        <v>2030</v>
      </c>
      <c r="M7" s="107">
        <v>2031</v>
      </c>
      <c r="N7" s="107">
        <v>2032</v>
      </c>
      <c r="O7" s="107">
        <v>2033</v>
      </c>
      <c r="P7" s="107">
        <v>2034</v>
      </c>
      <c r="Q7" s="107">
        <v>2035</v>
      </c>
      <c r="R7" s="107">
        <v>2036</v>
      </c>
      <c r="S7" s="107">
        <v>2037</v>
      </c>
      <c r="T7" s="107">
        <v>2038</v>
      </c>
      <c r="U7" s="107">
        <v>2039</v>
      </c>
      <c r="V7" s="107">
        <v>2040</v>
      </c>
      <c r="W7" s="107">
        <v>2041</v>
      </c>
      <c r="X7" s="107">
        <v>2042</v>
      </c>
      <c r="Y7" s="107">
        <v>2043</v>
      </c>
      <c r="Z7" s="107">
        <v>2044</v>
      </c>
      <c r="AA7" s="107">
        <v>2045</v>
      </c>
      <c r="AB7" s="107">
        <v>2046</v>
      </c>
      <c r="AC7" s="107">
        <v>2047</v>
      </c>
      <c r="AD7" s="107">
        <v>2048</v>
      </c>
      <c r="AE7" s="107">
        <v>2049</v>
      </c>
      <c r="AF7" s="107">
        <v>2050</v>
      </c>
      <c r="AG7" s="107">
        <v>2051</v>
      </c>
      <c r="AH7" s="115">
        <v>2052</v>
      </c>
    </row>
    <row r="8" spans="1:34" s="78" customFormat="1">
      <c r="A8" s="75" t="s">
        <v>28</v>
      </c>
      <c r="B8" s="28" t="s">
        <v>118</v>
      </c>
      <c r="C8" s="208">
        <v>0.80601025511286939</v>
      </c>
      <c r="D8" s="209">
        <v>0.73824356027145766</v>
      </c>
      <c r="E8" s="209">
        <v>0.78067935675511779</v>
      </c>
      <c r="F8" s="110">
        <v>1</v>
      </c>
      <c r="G8" s="110">
        <v>1</v>
      </c>
      <c r="H8" s="110">
        <v>1</v>
      </c>
      <c r="I8" s="110">
        <v>1</v>
      </c>
      <c r="J8" s="110">
        <v>1</v>
      </c>
      <c r="K8" s="110">
        <v>1</v>
      </c>
      <c r="L8" s="110">
        <v>1</v>
      </c>
      <c r="M8" s="110">
        <v>1</v>
      </c>
      <c r="N8" s="110">
        <v>1</v>
      </c>
      <c r="O8" s="110">
        <v>1</v>
      </c>
      <c r="P8" s="110">
        <v>1</v>
      </c>
      <c r="Q8" s="110">
        <v>1</v>
      </c>
      <c r="R8" s="110">
        <v>1</v>
      </c>
      <c r="S8" s="110">
        <v>1</v>
      </c>
      <c r="T8" s="110">
        <v>1</v>
      </c>
      <c r="U8" s="110">
        <v>1</v>
      </c>
      <c r="V8" s="110">
        <v>1</v>
      </c>
      <c r="W8" s="110">
        <v>1</v>
      </c>
      <c r="X8" s="110">
        <v>1</v>
      </c>
      <c r="Y8" s="110">
        <v>1</v>
      </c>
      <c r="Z8" s="110">
        <v>1</v>
      </c>
      <c r="AA8" s="110">
        <v>1</v>
      </c>
      <c r="AB8" s="110">
        <v>1</v>
      </c>
      <c r="AC8" s="110">
        <v>1</v>
      </c>
      <c r="AD8" s="110">
        <v>1</v>
      </c>
      <c r="AE8" s="110">
        <v>1</v>
      </c>
      <c r="AF8" s="110">
        <v>1</v>
      </c>
      <c r="AG8" s="110">
        <v>1</v>
      </c>
      <c r="AH8" s="116">
        <v>1</v>
      </c>
    </row>
    <row r="9" spans="1:34">
      <c r="A9" s="103" t="s">
        <v>0</v>
      </c>
      <c r="B9" s="108">
        <v>0.25030000000000002</v>
      </c>
      <c r="C9" s="210">
        <v>4.8555633145248793E-2</v>
      </c>
      <c r="D9" s="211">
        <v>6.5517636864054152E-2</v>
      </c>
      <c r="E9" s="211">
        <v>5.4895957004194022E-2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17">
        <v>0</v>
      </c>
    </row>
    <row r="10" spans="1:34">
      <c r="A10" s="103" t="s">
        <v>1</v>
      </c>
      <c r="B10" s="108">
        <v>0.25030000000000002</v>
      </c>
      <c r="C10" s="210">
        <v>4.8555633145248793E-2</v>
      </c>
      <c r="D10" s="211">
        <v>6.5517636864054152E-2</v>
      </c>
      <c r="E10" s="211">
        <v>5.4895957004194022E-2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17">
        <v>0</v>
      </c>
    </row>
    <row r="11" spans="1:34">
      <c r="A11" s="103" t="s">
        <v>2</v>
      </c>
      <c r="B11" s="108">
        <v>0.14430000000000001</v>
      </c>
      <c r="C11" s="210">
        <v>2.7992720187212949E-2</v>
      </c>
      <c r="D11" s="211">
        <v>3.7771454252828664E-2</v>
      </c>
      <c r="E11" s="211">
        <v>3.1647968820236502E-2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17">
        <v>0</v>
      </c>
    </row>
    <row r="12" spans="1:34">
      <c r="A12" s="103" t="s">
        <v>3</v>
      </c>
      <c r="B12" s="108">
        <v>0.1099</v>
      </c>
      <c r="C12" s="210">
        <v>2.1319472963095654E-2</v>
      </c>
      <c r="D12" s="211">
        <v>2.8767032726166802E-2</v>
      </c>
      <c r="E12" s="211">
        <v>2.4103338692612553E-2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17">
        <v>0</v>
      </c>
    </row>
    <row r="13" spans="1:34">
      <c r="A13" s="103" t="s">
        <v>4</v>
      </c>
      <c r="B13" s="108">
        <v>3.0700000000000002E-2</v>
      </c>
      <c r="C13" s="210">
        <v>5.9554851680349097E-3</v>
      </c>
      <c r="D13" s="211">
        <v>8.0359226996662512E-3</v>
      </c>
      <c r="E13" s="211">
        <v>6.7331437476178839E-3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0</v>
      </c>
      <c r="Y13" s="109">
        <v>0</v>
      </c>
      <c r="Z13" s="109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17">
        <v>0</v>
      </c>
    </row>
    <row r="14" spans="1:34">
      <c r="A14" s="103" t="s">
        <v>5</v>
      </c>
      <c r="B14" s="108">
        <v>6.1400000000000003E-2</v>
      </c>
      <c r="C14" s="210">
        <v>1.1910970336069819E-2</v>
      </c>
      <c r="D14" s="211">
        <v>1.6071845399332502E-2</v>
      </c>
      <c r="E14" s="211">
        <v>1.3466287495235768E-2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09">
        <v>0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17">
        <v>0</v>
      </c>
    </row>
    <row r="15" spans="1:34">
      <c r="A15" s="103" t="s">
        <v>6</v>
      </c>
      <c r="B15" s="108">
        <v>6.1400000000000003E-2</v>
      </c>
      <c r="C15" s="210">
        <v>1.1910970336069819E-2</v>
      </c>
      <c r="D15" s="211">
        <v>1.6071845399332502E-2</v>
      </c>
      <c r="E15" s="211">
        <v>1.3466287495235768E-2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0</v>
      </c>
      <c r="Y15" s="109">
        <v>0</v>
      </c>
      <c r="Z15" s="109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17">
        <v>0</v>
      </c>
    </row>
    <row r="16" spans="1:34">
      <c r="A16" s="111" t="s">
        <v>7</v>
      </c>
      <c r="B16" s="112">
        <v>9.1699999999999976E-2</v>
      </c>
      <c r="C16" s="212">
        <v>1.7788859606149874E-2</v>
      </c>
      <c r="D16" s="213">
        <v>2.4003065523107325E-2</v>
      </c>
      <c r="E16" s="213">
        <v>2.0111702985555695E-2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  <c r="T16" s="113">
        <v>0</v>
      </c>
      <c r="U16" s="113">
        <v>0</v>
      </c>
      <c r="V16" s="113">
        <v>0</v>
      </c>
      <c r="W16" s="113">
        <v>0</v>
      </c>
      <c r="X16" s="113">
        <v>0</v>
      </c>
      <c r="Y16" s="113">
        <v>0</v>
      </c>
      <c r="Z16" s="113">
        <v>0</v>
      </c>
      <c r="AA16" s="113">
        <v>0</v>
      </c>
      <c r="AB16" s="113">
        <v>0</v>
      </c>
      <c r="AC16" s="113">
        <v>0</v>
      </c>
      <c r="AD16" s="113">
        <v>0</v>
      </c>
      <c r="AE16" s="113">
        <v>0</v>
      </c>
      <c r="AF16" s="113">
        <v>0</v>
      </c>
      <c r="AG16" s="113">
        <v>0</v>
      </c>
      <c r="AH16" s="118">
        <v>0</v>
      </c>
    </row>
    <row r="17" spans="1:34">
      <c r="A17" s="103" t="s">
        <v>9</v>
      </c>
      <c r="B17" s="108">
        <v>1</v>
      </c>
      <c r="C17" s="212">
        <v>1</v>
      </c>
      <c r="D17" s="213">
        <v>1</v>
      </c>
      <c r="E17" s="213">
        <v>1.0000000000000002</v>
      </c>
      <c r="F17" s="113">
        <v>1</v>
      </c>
      <c r="G17" s="113">
        <v>1</v>
      </c>
      <c r="H17" s="113">
        <v>1</v>
      </c>
      <c r="I17" s="113">
        <v>1</v>
      </c>
      <c r="J17" s="113">
        <v>1</v>
      </c>
      <c r="K17" s="113">
        <v>1</v>
      </c>
      <c r="L17" s="113">
        <v>1</v>
      </c>
      <c r="M17" s="113">
        <v>1</v>
      </c>
      <c r="N17" s="113">
        <v>1</v>
      </c>
      <c r="O17" s="113">
        <v>1</v>
      </c>
      <c r="P17" s="113">
        <v>1</v>
      </c>
      <c r="Q17" s="113">
        <v>1</v>
      </c>
      <c r="R17" s="113">
        <v>1</v>
      </c>
      <c r="S17" s="113">
        <v>1</v>
      </c>
      <c r="T17" s="113">
        <v>1</v>
      </c>
      <c r="U17" s="113">
        <v>1</v>
      </c>
      <c r="V17" s="113">
        <v>1</v>
      </c>
      <c r="W17" s="113">
        <v>1</v>
      </c>
      <c r="X17" s="113">
        <v>1</v>
      </c>
      <c r="Y17" s="113">
        <v>1</v>
      </c>
      <c r="Z17" s="113">
        <v>1</v>
      </c>
      <c r="AA17" s="113">
        <v>1</v>
      </c>
      <c r="AB17" s="113">
        <v>1</v>
      </c>
      <c r="AC17" s="113">
        <v>1</v>
      </c>
      <c r="AD17" s="113">
        <v>1</v>
      </c>
      <c r="AE17" s="113">
        <v>1</v>
      </c>
      <c r="AF17" s="113">
        <v>1</v>
      </c>
      <c r="AG17" s="113">
        <v>1</v>
      </c>
      <c r="AH17" s="118">
        <v>1</v>
      </c>
    </row>
    <row r="18" spans="1:34">
      <c r="C18" s="214"/>
      <c r="D18" s="215"/>
      <c r="E18" s="215"/>
    </row>
    <row r="19" spans="1:34" ht="21" customHeight="1">
      <c r="C19" s="216"/>
      <c r="D19" s="217"/>
      <c r="E19" s="217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20"/>
    </row>
    <row r="20" spans="1:34">
      <c r="B20" s="141" t="s">
        <v>120</v>
      </c>
      <c r="C20" s="206">
        <v>2021</v>
      </c>
      <c r="D20" s="207">
        <v>2022</v>
      </c>
      <c r="E20" s="207">
        <v>2023</v>
      </c>
      <c r="F20" s="107">
        <v>2024</v>
      </c>
      <c r="G20" s="107">
        <v>2025</v>
      </c>
      <c r="H20" s="107">
        <v>2026</v>
      </c>
      <c r="I20" s="107">
        <v>2027</v>
      </c>
      <c r="J20" s="107">
        <v>2028</v>
      </c>
      <c r="K20" s="107">
        <v>2029</v>
      </c>
      <c r="L20" s="107">
        <v>2030</v>
      </c>
      <c r="M20" s="107">
        <v>2031</v>
      </c>
      <c r="N20" s="107">
        <v>2032</v>
      </c>
      <c r="O20" s="107">
        <v>2033</v>
      </c>
      <c r="P20" s="107">
        <v>2034</v>
      </c>
      <c r="Q20" s="107">
        <v>2035</v>
      </c>
      <c r="R20" s="107">
        <v>2036</v>
      </c>
      <c r="S20" s="107">
        <v>2037</v>
      </c>
      <c r="T20" s="107">
        <v>2038</v>
      </c>
      <c r="U20" s="107">
        <v>2039</v>
      </c>
      <c r="V20" s="107">
        <v>2040</v>
      </c>
      <c r="W20" s="107">
        <v>2041</v>
      </c>
      <c r="X20" s="107">
        <v>2042</v>
      </c>
      <c r="Y20" s="107">
        <v>2043</v>
      </c>
      <c r="Z20" s="107">
        <v>2044</v>
      </c>
      <c r="AA20" s="107">
        <v>2045</v>
      </c>
      <c r="AB20" s="107">
        <v>2046</v>
      </c>
      <c r="AC20" s="107">
        <v>2047</v>
      </c>
      <c r="AD20" s="107">
        <v>2048</v>
      </c>
      <c r="AE20" s="107">
        <v>2049</v>
      </c>
      <c r="AF20" s="107">
        <v>2050</v>
      </c>
      <c r="AG20" s="107">
        <v>2051</v>
      </c>
      <c r="AH20" s="115">
        <v>2052</v>
      </c>
    </row>
    <row r="21" spans="1:34">
      <c r="B21" s="103" t="s">
        <v>28</v>
      </c>
      <c r="C21" s="218">
        <v>45278293.215653598</v>
      </c>
      <c r="D21" s="219">
        <v>42344482.789682813</v>
      </c>
      <c r="E21" s="219">
        <v>46894167.367830947</v>
      </c>
      <c r="F21" s="121">
        <v>57367852.200000003</v>
      </c>
      <c r="G21" s="121">
        <v>59254997.099999994</v>
      </c>
      <c r="H21" s="121">
        <v>61594474.5</v>
      </c>
      <c r="I21" s="121">
        <v>62143062.292499997</v>
      </c>
      <c r="J21" s="121">
        <v>62988175.277062491</v>
      </c>
      <c r="K21" s="121">
        <v>63862703.426489048</v>
      </c>
      <c r="L21" s="121">
        <v>64759094.779651277</v>
      </c>
      <c r="M21" s="121">
        <v>65677895.916642554</v>
      </c>
      <c r="N21" s="121">
        <v>66619667.082058609</v>
      </c>
      <c r="O21" s="121">
        <v>67584982.526610076</v>
      </c>
      <c r="P21" s="121">
        <v>68574430.857275307</v>
      </c>
      <c r="Q21" s="121">
        <v>69588615.396207199</v>
      </c>
      <c r="R21" s="121">
        <v>70628154.548612371</v>
      </c>
      <c r="S21" s="121">
        <v>71693682.179827675</v>
      </c>
      <c r="T21" s="121">
        <v>72785848.001823366</v>
      </c>
      <c r="U21" s="121">
        <v>73905317.969368935</v>
      </c>
      <c r="V21" s="121">
        <v>75052774.686103165</v>
      </c>
      <c r="W21" s="121">
        <v>76228917.820755735</v>
      </c>
      <c r="X21" s="121">
        <v>77434464.533774614</v>
      </c>
      <c r="Y21" s="121">
        <v>78670149.914618984</v>
      </c>
      <c r="Z21" s="121">
        <v>79936727.42998445</v>
      </c>
      <c r="AA21" s="121">
        <v>81234969.383234069</v>
      </c>
      <c r="AB21" s="121">
        <v>82565667.385314912</v>
      </c>
      <c r="AC21" s="121">
        <v>83929632.837447777</v>
      </c>
      <c r="AD21" s="121">
        <v>85327697.425883964</v>
      </c>
      <c r="AE21" s="121">
        <v>86760713.629031062</v>
      </c>
      <c r="AF21" s="121">
        <v>88229555.237256825</v>
      </c>
      <c r="AG21" s="121">
        <v>89735117.885688245</v>
      </c>
      <c r="AH21" s="122">
        <v>91278319.600330442</v>
      </c>
    </row>
    <row r="22" spans="1:34">
      <c r="B22" s="103" t="s">
        <v>0</v>
      </c>
      <c r="C22" s="218">
        <v>2727652.8814319056</v>
      </c>
      <c r="D22" s="219">
        <v>3757988.0081723905</v>
      </c>
      <c r="E22" s="219">
        <v>3297512.8307119156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1">
        <v>0</v>
      </c>
      <c r="W22" s="121"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0</v>
      </c>
      <c r="AC22" s="121">
        <v>0</v>
      </c>
      <c r="AD22" s="121">
        <v>0</v>
      </c>
      <c r="AE22" s="121">
        <v>0</v>
      </c>
      <c r="AF22" s="121">
        <v>0</v>
      </c>
      <c r="AG22" s="121">
        <v>0</v>
      </c>
      <c r="AH22" s="122">
        <v>0</v>
      </c>
    </row>
    <row r="23" spans="1:34">
      <c r="B23" s="103" t="s">
        <v>1</v>
      </c>
      <c r="C23" s="218">
        <v>2727652.8814319056</v>
      </c>
      <c r="D23" s="219">
        <v>3757988.0081723905</v>
      </c>
      <c r="E23" s="219">
        <v>3297512.8307119156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1">
        <v>0</v>
      </c>
      <c r="W23" s="121">
        <v>0</v>
      </c>
      <c r="X23" s="121">
        <v>0</v>
      </c>
      <c r="Y23" s="121">
        <v>0</v>
      </c>
      <c r="Z23" s="121">
        <v>0</v>
      </c>
      <c r="AA23" s="121">
        <v>0</v>
      </c>
      <c r="AB23" s="121">
        <v>0</v>
      </c>
      <c r="AC23" s="121">
        <v>0</v>
      </c>
      <c r="AD23" s="121">
        <v>0</v>
      </c>
      <c r="AE23" s="121">
        <v>0</v>
      </c>
      <c r="AF23" s="121">
        <v>0</v>
      </c>
      <c r="AG23" s="121">
        <v>0</v>
      </c>
      <c r="AH23" s="122">
        <v>0</v>
      </c>
    </row>
    <row r="24" spans="1:34">
      <c r="B24" s="103" t="s">
        <v>2</v>
      </c>
      <c r="C24" s="218">
        <v>1633723.2260911865</v>
      </c>
      <c r="D24" s="219">
        <v>2235344.8652787693</v>
      </c>
      <c r="E24" s="219">
        <v>1965729.1541019951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v>0</v>
      </c>
      <c r="N24" s="121"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0</v>
      </c>
      <c r="T24" s="121">
        <v>0</v>
      </c>
      <c r="U24" s="121">
        <v>0</v>
      </c>
      <c r="V24" s="121">
        <v>0</v>
      </c>
      <c r="W24" s="121">
        <v>0</v>
      </c>
      <c r="X24" s="121">
        <v>0</v>
      </c>
      <c r="Y24" s="121">
        <v>0</v>
      </c>
      <c r="Z24" s="121">
        <v>0</v>
      </c>
      <c r="AA24" s="121">
        <v>0</v>
      </c>
      <c r="AB24" s="121">
        <v>0</v>
      </c>
      <c r="AC24" s="121">
        <v>0</v>
      </c>
      <c r="AD24" s="121">
        <v>0</v>
      </c>
      <c r="AE24" s="121">
        <v>0</v>
      </c>
      <c r="AF24" s="121">
        <v>0</v>
      </c>
      <c r="AG24" s="121">
        <v>0</v>
      </c>
      <c r="AH24" s="122">
        <v>0</v>
      </c>
    </row>
    <row r="25" spans="1:34">
      <c r="B25" s="103" t="s">
        <v>3</v>
      </c>
      <c r="C25" s="218">
        <v>1197639.03982967</v>
      </c>
      <c r="D25" s="219">
        <v>1650031.4906038581</v>
      </c>
      <c r="E25" s="219">
        <v>1447849.2213153793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v>0</v>
      </c>
      <c r="X25" s="121">
        <v>0</v>
      </c>
      <c r="Y25" s="121">
        <v>0</v>
      </c>
      <c r="Z25" s="121">
        <v>0</v>
      </c>
      <c r="AA25" s="121">
        <v>0</v>
      </c>
      <c r="AB25" s="121">
        <v>0</v>
      </c>
      <c r="AC25" s="121">
        <v>0</v>
      </c>
      <c r="AD25" s="121">
        <v>0</v>
      </c>
      <c r="AE25" s="121">
        <v>0</v>
      </c>
      <c r="AF25" s="121">
        <v>0</v>
      </c>
      <c r="AG25" s="121">
        <v>0</v>
      </c>
      <c r="AH25" s="122">
        <v>0</v>
      </c>
    </row>
    <row r="26" spans="1:34">
      <c r="B26" s="103" t="s">
        <v>4</v>
      </c>
      <c r="C26" s="218">
        <v>334554.30866943463</v>
      </c>
      <c r="D26" s="219">
        <v>460927.81402673753</v>
      </c>
      <c r="E26" s="219">
        <v>404449.23652759008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0</v>
      </c>
      <c r="AC26" s="121">
        <v>0</v>
      </c>
      <c r="AD26" s="121">
        <v>0</v>
      </c>
      <c r="AE26" s="121">
        <v>0</v>
      </c>
      <c r="AF26" s="121">
        <v>0</v>
      </c>
      <c r="AG26" s="121">
        <v>0</v>
      </c>
      <c r="AH26" s="122">
        <v>0</v>
      </c>
    </row>
    <row r="27" spans="1:34">
      <c r="B27" s="103" t="s">
        <v>5</v>
      </c>
      <c r="C27" s="218">
        <v>669108.61733886926</v>
      </c>
      <c r="D27" s="219">
        <v>921855.62805347505</v>
      </c>
      <c r="E27" s="219">
        <v>808898.47305518016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0</v>
      </c>
      <c r="AC27" s="121">
        <v>0</v>
      </c>
      <c r="AD27" s="121">
        <v>0</v>
      </c>
      <c r="AE27" s="121">
        <v>0</v>
      </c>
      <c r="AF27" s="121">
        <v>0</v>
      </c>
      <c r="AG27" s="121">
        <v>0</v>
      </c>
      <c r="AH27" s="122">
        <v>0</v>
      </c>
    </row>
    <row r="28" spans="1:34">
      <c r="B28" s="103" t="s">
        <v>6</v>
      </c>
      <c r="C28" s="218">
        <v>669108.61733886926</v>
      </c>
      <c r="D28" s="219">
        <v>921855.62805347505</v>
      </c>
      <c r="E28" s="219">
        <v>808898.47305518016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v>0</v>
      </c>
      <c r="X28" s="121">
        <v>0</v>
      </c>
      <c r="Y28" s="121">
        <v>0</v>
      </c>
      <c r="Z28" s="121">
        <v>0</v>
      </c>
      <c r="AA28" s="121">
        <v>0</v>
      </c>
      <c r="AB28" s="121">
        <v>0</v>
      </c>
      <c r="AC28" s="121">
        <v>0</v>
      </c>
      <c r="AD28" s="121">
        <v>0</v>
      </c>
      <c r="AE28" s="121">
        <v>0</v>
      </c>
      <c r="AF28" s="121">
        <v>0</v>
      </c>
      <c r="AG28" s="121">
        <v>0</v>
      </c>
      <c r="AH28" s="122">
        <v>0</v>
      </c>
    </row>
    <row r="29" spans="1:34">
      <c r="B29" s="103" t="s">
        <v>7</v>
      </c>
      <c r="C29" s="218">
        <v>999303.91221456521</v>
      </c>
      <c r="D29" s="219">
        <v>1376777.8679560851</v>
      </c>
      <c r="E29" s="219">
        <v>1208078.0126899024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0</v>
      </c>
      <c r="AC29" s="121">
        <v>0</v>
      </c>
      <c r="AD29" s="121">
        <v>0</v>
      </c>
      <c r="AE29" s="121">
        <v>0</v>
      </c>
      <c r="AF29" s="121">
        <v>0</v>
      </c>
      <c r="AG29" s="121">
        <v>0</v>
      </c>
      <c r="AH29" s="122">
        <v>0</v>
      </c>
    </row>
    <row r="30" spans="1:34">
      <c r="B30" s="103" t="s">
        <v>9</v>
      </c>
      <c r="C30" s="220">
        <v>56237036.699999996</v>
      </c>
      <c r="D30" s="221">
        <v>57427252.099999994</v>
      </c>
      <c r="E30" s="221">
        <v>60133095.600000009</v>
      </c>
      <c r="F30" s="123">
        <v>57367852.200000003</v>
      </c>
      <c r="G30" s="123">
        <v>59254997.099999994</v>
      </c>
      <c r="H30" s="123">
        <v>61594474.5</v>
      </c>
      <c r="I30" s="123">
        <v>62143062.292499997</v>
      </c>
      <c r="J30" s="123">
        <v>62988175.277062491</v>
      </c>
      <c r="K30" s="123">
        <v>63862703.426489048</v>
      </c>
      <c r="L30" s="123">
        <v>64759094.779651277</v>
      </c>
      <c r="M30" s="123">
        <v>65677895.916642554</v>
      </c>
      <c r="N30" s="123">
        <v>66619667.082058609</v>
      </c>
      <c r="O30" s="123">
        <v>67584982.526610076</v>
      </c>
      <c r="P30" s="123">
        <v>68574430.857275307</v>
      </c>
      <c r="Q30" s="123">
        <v>69588615.396207199</v>
      </c>
      <c r="R30" s="123">
        <v>70628154.548612371</v>
      </c>
      <c r="S30" s="123">
        <v>71693682.179827675</v>
      </c>
      <c r="T30" s="123">
        <v>72785848.001823366</v>
      </c>
      <c r="U30" s="123">
        <v>73905317.969368935</v>
      </c>
      <c r="V30" s="123">
        <v>75052774.686103165</v>
      </c>
      <c r="W30" s="123">
        <v>76228917.820755735</v>
      </c>
      <c r="X30" s="123">
        <v>77434464.533774614</v>
      </c>
      <c r="Y30" s="123">
        <v>78670149.914618984</v>
      </c>
      <c r="Z30" s="123">
        <v>79936727.42998445</v>
      </c>
      <c r="AA30" s="123">
        <v>81234969.383234069</v>
      </c>
      <c r="AB30" s="123">
        <v>82565667.385314912</v>
      </c>
      <c r="AC30" s="123">
        <v>83929632.837447777</v>
      </c>
      <c r="AD30" s="123">
        <v>85327697.425883964</v>
      </c>
      <c r="AE30" s="123">
        <v>86760713.629031062</v>
      </c>
      <c r="AF30" s="123">
        <v>88229555.237256825</v>
      </c>
      <c r="AG30" s="123">
        <v>89735117.885688245</v>
      </c>
      <c r="AH30" s="124">
        <v>91278319.600330442</v>
      </c>
    </row>
    <row r="31" spans="1:34">
      <c r="C31" s="214"/>
      <c r="D31" s="215"/>
      <c r="E31" s="215"/>
    </row>
    <row r="32" spans="1:34" ht="20.45" customHeight="1">
      <c r="C32" s="216"/>
      <c r="D32" s="217"/>
      <c r="E32" s="217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20"/>
    </row>
    <row r="33" spans="1:34">
      <c r="B33" s="141" t="s">
        <v>121</v>
      </c>
      <c r="C33" s="206">
        <v>2021</v>
      </c>
      <c r="D33" s="207">
        <v>2022</v>
      </c>
      <c r="E33" s="207">
        <v>2023</v>
      </c>
      <c r="F33" s="107">
        <v>2024</v>
      </c>
      <c r="G33" s="107">
        <v>2025</v>
      </c>
      <c r="H33" s="107">
        <v>2026</v>
      </c>
      <c r="I33" s="107">
        <v>2027</v>
      </c>
      <c r="J33" s="107">
        <v>2028</v>
      </c>
      <c r="K33" s="107">
        <v>2029</v>
      </c>
      <c r="L33" s="107">
        <v>2030</v>
      </c>
      <c r="M33" s="107">
        <v>2031</v>
      </c>
      <c r="N33" s="107">
        <v>2032</v>
      </c>
      <c r="O33" s="107">
        <v>2033</v>
      </c>
      <c r="P33" s="107">
        <v>2034</v>
      </c>
      <c r="Q33" s="107">
        <v>2035</v>
      </c>
      <c r="R33" s="107">
        <v>2036</v>
      </c>
      <c r="S33" s="107">
        <v>2037</v>
      </c>
      <c r="T33" s="107">
        <v>2038</v>
      </c>
      <c r="U33" s="107">
        <v>2039</v>
      </c>
      <c r="V33" s="107">
        <v>2040</v>
      </c>
      <c r="W33" s="107">
        <v>2041</v>
      </c>
      <c r="X33" s="107">
        <v>2042</v>
      </c>
      <c r="Y33" s="107">
        <v>2043</v>
      </c>
      <c r="Z33" s="107">
        <v>2044</v>
      </c>
      <c r="AA33" s="107">
        <v>2045</v>
      </c>
      <c r="AB33" s="107">
        <v>2046</v>
      </c>
      <c r="AC33" s="107">
        <v>2047</v>
      </c>
      <c r="AD33" s="107">
        <v>2048</v>
      </c>
      <c r="AE33" s="107">
        <v>2049</v>
      </c>
      <c r="AF33" s="107">
        <v>2050</v>
      </c>
      <c r="AG33" s="107">
        <v>2051</v>
      </c>
      <c r="AH33" s="115">
        <v>2052</v>
      </c>
    </row>
    <row r="34" spans="1:34">
      <c r="B34" s="103" t="s">
        <v>28</v>
      </c>
      <c r="C34" s="218">
        <v>82483262</v>
      </c>
      <c r="D34" s="219">
        <v>133285001</v>
      </c>
      <c r="E34" s="219">
        <v>302694496</v>
      </c>
      <c r="F34" s="121">
        <v>263806645.95349997</v>
      </c>
      <c r="G34" s="121">
        <v>253159703.32944998</v>
      </c>
      <c r="H34" s="121">
        <v>253884834.70849991</v>
      </c>
      <c r="I34" s="121">
        <v>249204800.26004994</v>
      </c>
      <c r="J34" s="121">
        <v>113212981.0854196</v>
      </c>
      <c r="K34" s="121">
        <v>113793302.91220498</v>
      </c>
      <c r="L34" s="121">
        <v>112138836.10876435</v>
      </c>
      <c r="M34" s="121">
        <v>114526561.24261953</v>
      </c>
      <c r="N34" s="121">
        <v>116154752.85470492</v>
      </c>
      <c r="O34" s="121">
        <v>122392558.26244329</v>
      </c>
      <c r="P34" s="121">
        <v>123919113.35103391</v>
      </c>
      <c r="Q34" s="121">
        <v>130891242.17562012</v>
      </c>
      <c r="R34" s="121">
        <v>132139173.00023536</v>
      </c>
      <c r="S34" s="121">
        <v>134507257.04692262</v>
      </c>
      <c r="T34" s="121">
        <v>135052001.92255983</v>
      </c>
      <c r="U34" s="121">
        <v>138069483.4679192</v>
      </c>
      <c r="V34" s="121">
        <v>140830873.13727757</v>
      </c>
      <c r="W34" s="121">
        <v>143647490.60002312</v>
      </c>
      <c r="X34" s="121">
        <v>146520440.41202363</v>
      </c>
      <c r="Y34" s="121">
        <v>149450849.22026405</v>
      </c>
      <c r="Z34" s="121">
        <v>152439866.20466936</v>
      </c>
      <c r="AA34" s="121">
        <v>155488663.52876276</v>
      </c>
      <c r="AB34" s="121">
        <v>158598436.79933801</v>
      </c>
      <c r="AC34" s="121">
        <v>161770405.53532478</v>
      </c>
      <c r="AD34" s="121">
        <v>165005813.64603129</v>
      </c>
      <c r="AE34" s="121">
        <v>168305929.91895187</v>
      </c>
      <c r="AF34" s="121">
        <v>171672048.51733091</v>
      </c>
      <c r="AG34" s="121">
        <v>175105489.48767754</v>
      </c>
      <c r="AH34" s="122">
        <v>178607599.27743116</v>
      </c>
    </row>
    <row r="35" spans="1:34">
      <c r="B35" s="103" t="s">
        <v>0</v>
      </c>
      <c r="C35" s="218">
        <v>4968952.91950671</v>
      </c>
      <c r="D35" s="219">
        <v>11828776.795197621</v>
      </c>
      <c r="E35" s="219">
        <v>21284928.177029382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0</v>
      </c>
      <c r="M35" s="121"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v>0</v>
      </c>
      <c r="X35" s="121">
        <v>0</v>
      </c>
      <c r="Y35" s="121">
        <v>0</v>
      </c>
      <c r="Z35" s="121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v>0</v>
      </c>
      <c r="AF35" s="121">
        <v>0</v>
      </c>
      <c r="AG35" s="121">
        <v>0</v>
      </c>
      <c r="AH35" s="122">
        <v>0</v>
      </c>
    </row>
    <row r="36" spans="1:34">
      <c r="B36" s="103" t="s">
        <v>1</v>
      </c>
      <c r="C36" s="218">
        <v>4968952.91950671</v>
      </c>
      <c r="D36" s="219">
        <v>11828776.795197621</v>
      </c>
      <c r="E36" s="219">
        <v>21284928.177029382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v>0</v>
      </c>
      <c r="X36" s="121">
        <v>0</v>
      </c>
      <c r="Y36" s="121">
        <v>0</v>
      </c>
      <c r="Z36" s="121">
        <v>0</v>
      </c>
      <c r="AA36" s="121">
        <v>0</v>
      </c>
      <c r="AB36" s="121">
        <v>0</v>
      </c>
      <c r="AC36" s="121">
        <v>0</v>
      </c>
      <c r="AD36" s="121">
        <v>0</v>
      </c>
      <c r="AE36" s="121">
        <v>0</v>
      </c>
      <c r="AF36" s="121">
        <v>0</v>
      </c>
      <c r="AG36" s="121">
        <v>0</v>
      </c>
      <c r="AH36" s="122">
        <v>0</v>
      </c>
    </row>
    <row r="37" spans="1:34">
      <c r="B37" s="103" t="s">
        <v>2</v>
      </c>
      <c r="C37" s="218">
        <v>2864642.0546736647</v>
      </c>
      <c r="D37" s="219">
        <v>6819386.7021454927</v>
      </c>
      <c r="E37" s="219">
        <v>12270935.421275826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v>0</v>
      </c>
      <c r="W37" s="121">
        <v>0</v>
      </c>
      <c r="X37" s="121">
        <v>0</v>
      </c>
      <c r="Y37" s="121">
        <v>0</v>
      </c>
      <c r="Z37" s="121">
        <v>0</v>
      </c>
      <c r="AA37" s="121">
        <v>0</v>
      </c>
      <c r="AB37" s="121">
        <v>0</v>
      </c>
      <c r="AC37" s="121">
        <v>0</v>
      </c>
      <c r="AD37" s="121">
        <v>0</v>
      </c>
      <c r="AE37" s="121">
        <v>0</v>
      </c>
      <c r="AF37" s="121">
        <v>0</v>
      </c>
      <c r="AG37" s="121">
        <v>0</v>
      </c>
      <c r="AH37" s="122">
        <v>0</v>
      </c>
    </row>
    <row r="38" spans="1:34">
      <c r="B38" s="103" t="s">
        <v>3</v>
      </c>
      <c r="C38" s="218">
        <v>2181733.6230674689</v>
      </c>
      <c r="D38" s="219">
        <v>5193697.8417587634</v>
      </c>
      <c r="E38" s="219">
        <v>9345639.6590312775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v>0</v>
      </c>
      <c r="AF38" s="121">
        <v>0</v>
      </c>
      <c r="AG38" s="121">
        <v>0</v>
      </c>
      <c r="AH38" s="122">
        <v>0</v>
      </c>
    </row>
    <row r="39" spans="1:34">
      <c r="B39" s="103" t="s">
        <v>4</v>
      </c>
      <c r="C39" s="218">
        <v>609456.07122994808</v>
      </c>
      <c r="D39" s="219">
        <v>1450832.791100947</v>
      </c>
      <c r="E39" s="219">
        <v>2610656.3924682457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v>0</v>
      </c>
      <c r="AF39" s="121">
        <v>0</v>
      </c>
      <c r="AG39" s="121">
        <v>0</v>
      </c>
      <c r="AH39" s="122">
        <v>0</v>
      </c>
    </row>
    <row r="40" spans="1:34">
      <c r="B40" s="103" t="s">
        <v>5</v>
      </c>
      <c r="C40" s="218">
        <v>1218912.1424598962</v>
      </c>
      <c r="D40" s="219">
        <v>2901665.5822018939</v>
      </c>
      <c r="E40" s="219">
        <v>5221312.7849364914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v>0</v>
      </c>
      <c r="AF40" s="121">
        <v>0</v>
      </c>
      <c r="AG40" s="121">
        <v>0</v>
      </c>
      <c r="AH40" s="122">
        <v>0</v>
      </c>
    </row>
    <row r="41" spans="1:34">
      <c r="B41" s="103" t="s">
        <v>6</v>
      </c>
      <c r="C41" s="218">
        <v>1218912.1424598962</v>
      </c>
      <c r="D41" s="219">
        <v>2901665.5822018939</v>
      </c>
      <c r="E41" s="219">
        <v>5221312.7849364914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v>0</v>
      </c>
      <c r="N41" s="121"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v>0</v>
      </c>
      <c r="W41" s="121">
        <v>0</v>
      </c>
      <c r="X41" s="121">
        <v>0</v>
      </c>
      <c r="Y41" s="121">
        <v>0</v>
      </c>
      <c r="Z41" s="121">
        <v>0</v>
      </c>
      <c r="AA41" s="121">
        <v>0</v>
      </c>
      <c r="AB41" s="121">
        <v>0</v>
      </c>
      <c r="AC41" s="121">
        <v>0</v>
      </c>
      <c r="AD41" s="121">
        <v>0</v>
      </c>
      <c r="AE41" s="121">
        <v>0</v>
      </c>
      <c r="AF41" s="121">
        <v>0</v>
      </c>
      <c r="AG41" s="121">
        <v>0</v>
      </c>
      <c r="AH41" s="122">
        <v>0</v>
      </c>
    </row>
    <row r="42" spans="1:34">
      <c r="B42" s="103" t="s">
        <v>7</v>
      </c>
      <c r="C42" s="218">
        <v>1820427.4179734928</v>
      </c>
      <c r="D42" s="219">
        <v>4333595.0144611327</v>
      </c>
      <c r="E42" s="219">
        <v>7797954.110401893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v>0</v>
      </c>
      <c r="M42" s="121">
        <v>0</v>
      </c>
      <c r="N42" s="121"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v>0</v>
      </c>
      <c r="W42" s="121"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1">
        <v>0</v>
      </c>
      <c r="AE42" s="121">
        <v>0</v>
      </c>
      <c r="AF42" s="121">
        <v>0</v>
      </c>
      <c r="AG42" s="121">
        <v>0</v>
      </c>
      <c r="AH42" s="122">
        <v>0</v>
      </c>
    </row>
    <row r="43" spans="1:34">
      <c r="B43" s="103" t="s">
        <v>9</v>
      </c>
      <c r="C43" s="220">
        <v>102335251.2908778</v>
      </c>
      <c r="D43" s="221">
        <v>180543398.10426533</v>
      </c>
      <c r="E43" s="221">
        <v>387732163.50710899</v>
      </c>
      <c r="F43" s="123">
        <v>263806645.95349997</v>
      </c>
      <c r="G43" s="123">
        <v>253159703.32944998</v>
      </c>
      <c r="H43" s="123">
        <v>253884834.70849991</v>
      </c>
      <c r="I43" s="123">
        <v>249204800.26004994</v>
      </c>
      <c r="J43" s="123">
        <v>113212981.0854196</v>
      </c>
      <c r="K43" s="123">
        <v>113793302.91220498</v>
      </c>
      <c r="L43" s="123">
        <v>112138836.10876435</v>
      </c>
      <c r="M43" s="123">
        <v>114526561.24261953</v>
      </c>
      <c r="N43" s="123">
        <v>116154752.85470492</v>
      </c>
      <c r="O43" s="123">
        <v>122392558.26244329</v>
      </c>
      <c r="P43" s="123">
        <v>123919113.35103391</v>
      </c>
      <c r="Q43" s="123">
        <v>130891242.17562012</v>
      </c>
      <c r="R43" s="123">
        <v>132139173.00023536</v>
      </c>
      <c r="S43" s="123">
        <v>134507257.04692262</v>
      </c>
      <c r="T43" s="123">
        <v>135052001.92255983</v>
      </c>
      <c r="U43" s="123">
        <v>138069483.4679192</v>
      </c>
      <c r="V43" s="123">
        <v>140830873.13727757</v>
      </c>
      <c r="W43" s="123">
        <v>143647490.60002312</v>
      </c>
      <c r="X43" s="123">
        <v>146520440.41202363</v>
      </c>
      <c r="Y43" s="123">
        <v>149450849.22026405</v>
      </c>
      <c r="Z43" s="123">
        <v>152439866.20466936</v>
      </c>
      <c r="AA43" s="123">
        <v>155488663.52876276</v>
      </c>
      <c r="AB43" s="123">
        <v>158598436.79933801</v>
      </c>
      <c r="AC43" s="123">
        <v>161770405.53532478</v>
      </c>
      <c r="AD43" s="123">
        <v>165005813.64603129</v>
      </c>
      <c r="AE43" s="123">
        <v>168305929.91895187</v>
      </c>
      <c r="AF43" s="123">
        <v>171672048.51733091</v>
      </c>
      <c r="AG43" s="123">
        <v>175105489.48767754</v>
      </c>
      <c r="AH43" s="124">
        <v>178607599.27743116</v>
      </c>
    </row>
    <row r="45" spans="1:34" s="132" customFormat="1" ht="15.75" thickBot="1">
      <c r="B45" s="133"/>
    </row>
    <row r="46" spans="1:34" s="18" customFormat="1" ht="15.75" thickTop="1">
      <c r="A46" s="129"/>
    </row>
    <row r="49" spans="2:3">
      <c r="C49" s="142"/>
    </row>
    <row r="52" spans="2:3">
      <c r="B52" s="103"/>
    </row>
  </sheetData>
  <phoneticPr fontId="2" type="noConversion"/>
  <pageMargins left="0.75" right="0.75" top="1.25" bottom="1" header="0.5" footer="0.25"/>
  <pageSetup scale="50" fitToWidth="2" orientation="landscape" horizontalDpi="300" verticalDpi="300" r:id="rId1"/>
  <headerFooter alignWithMargins="0">
    <oddHeader>&amp;L&amp;"Arial,Bold"&amp;14Public Utility District No. 2 of Grant County&amp;"Arial,Regular"&amp;10
&amp;12&amp;A Allocation</oddHeader>
    <oddFooter>&amp;L&amp;8&amp;F&amp;C&amp;A&amp;R&amp;D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zoomScaleNormal="100" workbookViewId="0">
      <selection activeCell="A14" sqref="A14"/>
    </sheetView>
  </sheetViews>
  <sheetFormatPr defaultRowHeight="12.75"/>
  <cols>
    <col min="1" max="1" width="14.140625" style="61" customWidth="1"/>
    <col min="2" max="2" width="11.140625" style="61" customWidth="1"/>
    <col min="3" max="4" width="11.28515625" style="61" customWidth="1"/>
    <col min="5" max="5" width="5.28515625" style="61" customWidth="1"/>
    <col min="6" max="6" width="11.28515625" style="61" customWidth="1"/>
    <col min="7" max="7" width="10.7109375" style="61" customWidth="1"/>
    <col min="8" max="8" width="5.42578125" style="61" customWidth="1"/>
    <col min="9" max="9" width="32" style="61" customWidth="1"/>
    <col min="10" max="16384" width="9.140625" style="61"/>
  </cols>
  <sheetData>
    <row r="1" spans="1:39" ht="18.75">
      <c r="A1" s="242" t="s">
        <v>2</v>
      </c>
    </row>
    <row r="2" spans="1:39" ht="15.75">
      <c r="A2" s="243" t="s">
        <v>136</v>
      </c>
    </row>
    <row r="3" spans="1:39" ht="18.75">
      <c r="A3" s="40" t="s">
        <v>91</v>
      </c>
    </row>
    <row r="4" spans="1:39">
      <c r="A4" s="62"/>
    </row>
    <row r="5" spans="1:39">
      <c r="A5" s="63"/>
    </row>
    <row r="6" spans="1:39" ht="44.45" customHeight="1">
      <c r="A6" s="291" t="s">
        <v>135</v>
      </c>
      <c r="B6" s="292"/>
      <c r="C6" s="292"/>
      <c r="D6" s="293"/>
      <c r="F6" s="294" t="s">
        <v>110</v>
      </c>
      <c r="G6" s="295"/>
    </row>
    <row r="7" spans="1:39" ht="57.95" customHeight="1" thickBot="1">
      <c r="A7" s="68"/>
      <c r="B7" s="69" t="s">
        <v>105</v>
      </c>
      <c r="C7" s="69" t="s">
        <v>106</v>
      </c>
      <c r="D7" s="70" t="s">
        <v>104</v>
      </c>
      <c r="F7" s="76" t="s">
        <v>109</v>
      </c>
      <c r="G7" s="77">
        <v>45110</v>
      </c>
      <c r="J7" s="296" t="s">
        <v>112</v>
      </c>
      <c r="K7" s="297"/>
      <c r="L7" s="297"/>
      <c r="M7" s="297"/>
      <c r="N7" s="298"/>
      <c r="O7" s="239" t="s">
        <v>113</v>
      </c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4"/>
      <c r="AH7" s="143" t="s">
        <v>114</v>
      </c>
      <c r="AI7" s="144"/>
      <c r="AJ7" s="144"/>
      <c r="AK7" s="144"/>
      <c r="AL7" s="144"/>
      <c r="AM7" s="241"/>
    </row>
    <row r="8" spans="1:39" ht="15.75" thickBot="1">
      <c r="A8" s="71" t="s">
        <v>92</v>
      </c>
      <c r="B8" s="49">
        <v>447475.5</v>
      </c>
      <c r="C8" s="49">
        <v>419940</v>
      </c>
      <c r="D8" s="72">
        <v>867415.5</v>
      </c>
      <c r="F8" s="238">
        <v>45292</v>
      </c>
      <c r="G8" s="172"/>
      <c r="J8" s="240">
        <v>2023</v>
      </c>
      <c r="K8" s="15">
        <v>2024</v>
      </c>
      <c r="L8" s="15">
        <v>2025</v>
      </c>
      <c r="M8" s="15">
        <v>2026</v>
      </c>
      <c r="N8" s="140">
        <v>2027</v>
      </c>
      <c r="O8" s="15">
        <v>2028</v>
      </c>
      <c r="P8" s="15">
        <v>2029</v>
      </c>
      <c r="Q8" s="15">
        <v>2030</v>
      </c>
      <c r="R8" s="15">
        <v>2031</v>
      </c>
      <c r="S8" s="15">
        <v>2032</v>
      </c>
      <c r="T8" s="15">
        <v>2033</v>
      </c>
      <c r="U8" s="15">
        <v>2034</v>
      </c>
      <c r="V8" s="15">
        <v>2035</v>
      </c>
      <c r="W8" s="15">
        <v>2036</v>
      </c>
      <c r="X8" s="15">
        <v>2037</v>
      </c>
      <c r="Y8" s="15">
        <v>2038</v>
      </c>
      <c r="Z8" s="15">
        <v>2039</v>
      </c>
      <c r="AA8" s="15">
        <v>2040</v>
      </c>
      <c r="AB8" s="15">
        <v>2041</v>
      </c>
      <c r="AC8" s="15">
        <v>2042</v>
      </c>
      <c r="AD8" s="15">
        <v>2043</v>
      </c>
      <c r="AE8" s="15">
        <v>2044</v>
      </c>
      <c r="AF8" s="15">
        <v>2045</v>
      </c>
      <c r="AG8" s="15">
        <v>2046</v>
      </c>
      <c r="AH8" s="245">
        <v>2047</v>
      </c>
      <c r="AI8" s="15">
        <v>2048</v>
      </c>
      <c r="AJ8" s="15">
        <v>2049</v>
      </c>
      <c r="AK8" s="15">
        <v>2050</v>
      </c>
      <c r="AL8" s="15">
        <v>2051</v>
      </c>
      <c r="AM8" s="244">
        <v>2052</v>
      </c>
    </row>
    <row r="9" spans="1:39" ht="15.75" thickBot="1">
      <c r="A9" s="71" t="s">
        <v>93</v>
      </c>
      <c r="B9" s="49">
        <v>389298.5</v>
      </c>
      <c r="C9" s="49">
        <v>379184.5</v>
      </c>
      <c r="D9" s="72">
        <v>768483</v>
      </c>
      <c r="F9" s="238">
        <v>45323</v>
      </c>
      <c r="G9" s="173"/>
      <c r="I9" s="66" t="s">
        <v>111</v>
      </c>
      <c r="J9" s="237"/>
      <c r="K9" s="170"/>
      <c r="L9" s="170"/>
      <c r="M9" s="170"/>
      <c r="N9" s="171"/>
      <c r="O9" s="79">
        <v>38.225226954129148</v>
      </c>
      <c r="P9" s="79">
        <v>38.421166795326059</v>
      </c>
      <c r="Q9" s="79">
        <v>37.862552681968566</v>
      </c>
      <c r="R9" s="79">
        <v>38.668744112232446</v>
      </c>
      <c r="S9" s="79">
        <v>39.218486670904355</v>
      </c>
      <c r="T9" s="79">
        <v>41.324619069507918</v>
      </c>
      <c r="U9" s="79">
        <v>41.840045075959686</v>
      </c>
      <c r="V9" s="79">
        <v>44.194114407215523</v>
      </c>
      <c r="W9" s="79">
        <v>44.615465726972566</v>
      </c>
      <c r="X9" s="79">
        <v>45.415025541255467</v>
      </c>
      <c r="Y9" s="79">
        <v>45.598953181917274</v>
      </c>
      <c r="Z9" s="79">
        <v>46.617775544824866</v>
      </c>
      <c r="AA9" s="79">
        <v>47.550131055721366</v>
      </c>
      <c r="AB9" s="79">
        <v>48.501133676835792</v>
      </c>
      <c r="AC9" s="79">
        <v>49.47115635037251</v>
      </c>
      <c r="AD9" s="79">
        <v>50.460579477379959</v>
      </c>
      <c r="AE9" s="79">
        <v>51.469791066927556</v>
      </c>
      <c r="AF9" s="79">
        <v>52.499186888266109</v>
      </c>
      <c r="AG9" s="80">
        <v>53.549170626031433</v>
      </c>
      <c r="AH9" s="79">
        <v>54.620154038552066</v>
      </c>
      <c r="AI9" s="79">
        <v>55.712557119323108</v>
      </c>
      <c r="AJ9" s="79">
        <v>56.826808261709573</v>
      </c>
      <c r="AK9" s="79">
        <v>57.963344426943763</v>
      </c>
      <c r="AL9" s="79">
        <v>59.122611315482636</v>
      </c>
      <c r="AM9" s="80">
        <v>60.305063541792293</v>
      </c>
    </row>
    <row r="10" spans="1:39" ht="15">
      <c r="A10" s="71" t="s">
        <v>94</v>
      </c>
      <c r="B10" s="49">
        <v>403204.5</v>
      </c>
      <c r="C10" s="49">
        <v>388435.5</v>
      </c>
      <c r="D10" s="72">
        <v>791640</v>
      </c>
      <c r="F10" s="238">
        <v>45352</v>
      </c>
      <c r="G10" s="173"/>
    </row>
    <row r="11" spans="1:39" ht="15">
      <c r="A11" s="71" t="s">
        <v>95</v>
      </c>
      <c r="B11" s="49">
        <v>437930.5</v>
      </c>
      <c r="C11" s="49">
        <v>405479</v>
      </c>
      <c r="D11" s="72">
        <v>843409.5</v>
      </c>
      <c r="F11" s="238">
        <v>45383</v>
      </c>
      <c r="G11" s="173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ht="15">
      <c r="A12" s="71" t="s">
        <v>96</v>
      </c>
      <c r="B12" s="49">
        <v>546495</v>
      </c>
      <c r="C12" s="49">
        <v>493968.5</v>
      </c>
      <c r="D12" s="72">
        <v>1040463.5</v>
      </c>
      <c r="F12" s="238">
        <v>45413</v>
      </c>
      <c r="G12" s="173"/>
      <c r="I12" s="152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</row>
    <row r="13" spans="1:39" ht="15">
      <c r="A13" s="71" t="s">
        <v>97</v>
      </c>
      <c r="B13" s="49">
        <v>548409.5</v>
      </c>
      <c r="C13" s="49">
        <v>484283.5</v>
      </c>
      <c r="D13" s="72">
        <v>1032693</v>
      </c>
      <c r="F13" s="238">
        <v>45444</v>
      </c>
      <c r="G13" s="173"/>
      <c r="I13" s="130"/>
      <c r="J13" s="153"/>
      <c r="K13" s="153"/>
      <c r="L13" s="153"/>
      <c r="M13" s="153"/>
      <c r="N13" s="153"/>
      <c r="O13" s="153"/>
      <c r="P13" s="153"/>
      <c r="Q13" s="153"/>
      <c r="R13" s="153"/>
      <c r="S13" s="154"/>
      <c r="T13" s="154"/>
      <c r="U13" s="154"/>
      <c r="V13" s="154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</row>
    <row r="14" spans="1:39" ht="15">
      <c r="A14" s="71" t="s">
        <v>98</v>
      </c>
      <c r="B14" s="49">
        <v>510947.5</v>
      </c>
      <c r="C14" s="49">
        <v>462483.5</v>
      </c>
      <c r="D14" s="72">
        <v>973431</v>
      </c>
      <c r="F14" s="238">
        <v>45474</v>
      </c>
      <c r="G14" s="173"/>
      <c r="I14" s="130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</row>
    <row r="15" spans="1:39" ht="15">
      <c r="A15" s="71" t="s">
        <v>99</v>
      </c>
      <c r="B15" s="49">
        <v>417780.5</v>
      </c>
      <c r="C15" s="49">
        <v>393830.5</v>
      </c>
      <c r="D15" s="72">
        <v>811611</v>
      </c>
      <c r="F15" s="238">
        <v>45505</v>
      </c>
      <c r="G15" s="173"/>
      <c r="I15" s="9"/>
      <c r="J15" s="9"/>
      <c r="K15" s="9"/>
      <c r="L15" s="9"/>
      <c r="M15" s="9"/>
      <c r="N15" s="9"/>
      <c r="O15" s="9"/>
      <c r="P15" s="9"/>
      <c r="Q15" s="9"/>
      <c r="R15" s="130"/>
      <c r="S15" s="131"/>
      <c r="T15" s="131"/>
      <c r="U15" s="131"/>
      <c r="V15" s="131"/>
      <c r="W15" s="9"/>
      <c r="X15" s="9"/>
      <c r="Y15" s="9"/>
      <c r="Z15" s="9"/>
      <c r="AA15" s="130"/>
      <c r="AB15" s="155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ht="15">
      <c r="A16" s="71" t="s">
        <v>100</v>
      </c>
      <c r="B16" s="49">
        <v>297211</v>
      </c>
      <c r="C16" s="49">
        <v>280628.5</v>
      </c>
      <c r="D16" s="72">
        <v>577839.5</v>
      </c>
      <c r="F16" s="238">
        <v>45536</v>
      </c>
      <c r="G16" s="173"/>
      <c r="I16" s="9"/>
      <c r="J16" s="156"/>
      <c r="K16" s="157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35"/>
      <c r="AA16" s="136"/>
      <c r="AB16" s="131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1:30" ht="15">
      <c r="A17" s="71" t="s">
        <v>101</v>
      </c>
      <c r="B17" s="49">
        <v>309892</v>
      </c>
      <c r="C17" s="49">
        <v>299673</v>
      </c>
      <c r="D17" s="72">
        <v>609565</v>
      </c>
      <c r="F17" s="238">
        <v>45566</v>
      </c>
      <c r="G17" s="173"/>
      <c r="I17" s="9"/>
      <c r="J17" s="158"/>
      <c r="K17" s="15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35"/>
      <c r="AA17" s="136"/>
      <c r="AB17" s="131"/>
      <c r="AC17" s="9"/>
      <c r="AD17" s="9"/>
    </row>
    <row r="18" spans="1:30" ht="15">
      <c r="A18" s="71" t="s">
        <v>102</v>
      </c>
      <c r="B18" s="49">
        <v>381191</v>
      </c>
      <c r="C18" s="49">
        <v>360377.5</v>
      </c>
      <c r="D18" s="72">
        <v>741568.5</v>
      </c>
      <c r="F18" s="238">
        <v>45597</v>
      </c>
      <c r="G18" s="173"/>
      <c r="I18" s="9"/>
      <c r="J18" s="158"/>
      <c r="K18" s="15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35"/>
      <c r="AA18" s="136"/>
      <c r="AB18" s="131"/>
      <c r="AC18" s="9"/>
      <c r="AD18" s="9"/>
    </row>
    <row r="19" spans="1:30" ht="15">
      <c r="A19" s="73" t="s">
        <v>103</v>
      </c>
      <c r="B19" s="67">
        <v>421400</v>
      </c>
      <c r="C19" s="67">
        <v>392929.5</v>
      </c>
      <c r="D19" s="74">
        <v>814329.5</v>
      </c>
      <c r="F19" s="238">
        <v>45627</v>
      </c>
      <c r="G19" s="173"/>
      <c r="I19" s="9"/>
      <c r="J19" s="158"/>
      <c r="K19" s="15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35"/>
      <c r="AA19" s="136"/>
      <c r="AB19" s="131"/>
      <c r="AC19" s="9"/>
      <c r="AD19" s="9"/>
    </row>
    <row r="20" spans="1:30" ht="14.45" customHeight="1">
      <c r="A20" s="73" t="s">
        <v>107</v>
      </c>
      <c r="B20" s="67">
        <v>5111235.5</v>
      </c>
      <c r="C20" s="67">
        <v>4761213.5</v>
      </c>
      <c r="D20" s="74">
        <v>9872449</v>
      </c>
      <c r="F20" s="238">
        <v>45658</v>
      </c>
      <c r="G20" s="173"/>
      <c r="I20" s="9"/>
      <c r="J20" s="158"/>
      <c r="K20" s="15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35"/>
      <c r="AA20" s="136"/>
      <c r="AB20" s="131"/>
      <c r="AC20" s="9"/>
      <c r="AD20" s="9"/>
    </row>
    <row r="21" spans="1:30" ht="14.45" customHeight="1">
      <c r="F21" s="238">
        <v>45689</v>
      </c>
      <c r="G21" s="173"/>
      <c r="I21" s="9"/>
      <c r="J21" s="158"/>
      <c r="K21" s="15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35"/>
      <c r="AA21" s="136"/>
      <c r="AB21" s="131"/>
      <c r="AC21" s="9"/>
      <c r="AD21" s="9"/>
    </row>
    <row r="22" spans="1:30" ht="15">
      <c r="F22" s="238">
        <v>45717</v>
      </c>
      <c r="G22" s="173"/>
      <c r="I22" s="9"/>
      <c r="J22" s="158"/>
      <c r="K22" s="15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35"/>
      <c r="AA22" s="136"/>
      <c r="AB22" s="131"/>
      <c r="AC22" s="9"/>
      <c r="AD22" s="9"/>
    </row>
    <row r="23" spans="1:30" ht="15.6" customHeight="1">
      <c r="E23" s="9"/>
      <c r="F23" s="238">
        <v>45748</v>
      </c>
      <c r="G23" s="173"/>
      <c r="H23" s="64"/>
      <c r="I23" s="9"/>
      <c r="J23" s="158"/>
      <c r="K23" s="15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35"/>
      <c r="AA23" s="136"/>
      <c r="AB23" s="131"/>
      <c r="AC23" s="9"/>
      <c r="AD23" s="9"/>
    </row>
    <row r="24" spans="1:30" ht="15">
      <c r="E24" s="65"/>
      <c r="F24" s="238">
        <v>45778</v>
      </c>
      <c r="G24" s="173"/>
      <c r="H24" s="64"/>
      <c r="I24" s="9"/>
      <c r="J24" s="158"/>
      <c r="K24" s="15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35"/>
      <c r="AA24" s="136"/>
      <c r="AB24" s="131"/>
      <c r="AC24" s="9"/>
      <c r="AD24" s="9"/>
    </row>
    <row r="25" spans="1:30" ht="15">
      <c r="E25" s="65"/>
      <c r="F25" s="238">
        <v>45809</v>
      </c>
      <c r="G25" s="173"/>
      <c r="H25" s="64"/>
      <c r="I25" s="9"/>
      <c r="J25" s="158"/>
      <c r="K25" s="15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35"/>
      <c r="AA25" s="136"/>
      <c r="AB25" s="131"/>
      <c r="AC25" s="9"/>
      <c r="AD25" s="9"/>
    </row>
    <row r="26" spans="1:30" ht="15">
      <c r="E26" s="65"/>
      <c r="F26" s="238">
        <v>45839</v>
      </c>
      <c r="G26" s="173"/>
      <c r="H26" s="64"/>
      <c r="I26" s="9"/>
      <c r="J26" s="158"/>
      <c r="K26" s="15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35"/>
      <c r="AA26" s="136"/>
      <c r="AB26" s="131"/>
      <c r="AC26" s="9"/>
      <c r="AD26" s="9"/>
    </row>
    <row r="27" spans="1:30" ht="15">
      <c r="E27" s="65"/>
      <c r="F27" s="238">
        <v>45870</v>
      </c>
      <c r="G27" s="173"/>
      <c r="H27" s="64"/>
      <c r="I27" s="9"/>
      <c r="J27" s="158"/>
      <c r="K27" s="15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35"/>
      <c r="AA27" s="136"/>
      <c r="AB27" s="131"/>
      <c r="AC27" s="9"/>
      <c r="AD27" s="9"/>
    </row>
    <row r="28" spans="1:30" ht="15">
      <c r="E28" s="65"/>
      <c r="F28" s="238">
        <v>45901</v>
      </c>
      <c r="G28" s="173"/>
      <c r="H28" s="64"/>
      <c r="I28" s="9"/>
      <c r="J28" s="158"/>
      <c r="K28" s="15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35"/>
      <c r="AA28" s="136"/>
      <c r="AB28" s="131"/>
      <c r="AC28" s="9"/>
      <c r="AD28" s="9"/>
    </row>
    <row r="29" spans="1:30" ht="15">
      <c r="E29" s="65"/>
      <c r="F29" s="238">
        <v>45931</v>
      </c>
      <c r="G29" s="173"/>
      <c r="H29" s="64"/>
      <c r="I29" s="9"/>
      <c r="J29" s="158"/>
      <c r="K29" s="15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35"/>
      <c r="AA29" s="136"/>
      <c r="AB29" s="131"/>
      <c r="AC29" s="9"/>
      <c r="AD29" s="9"/>
    </row>
    <row r="30" spans="1:30" ht="15">
      <c r="E30" s="65"/>
      <c r="F30" s="238">
        <v>45962</v>
      </c>
      <c r="G30" s="173"/>
      <c r="H30" s="64"/>
      <c r="I30" s="9"/>
      <c r="J30" s="158"/>
      <c r="K30" s="15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35"/>
      <c r="AA30" s="136"/>
      <c r="AB30" s="131"/>
      <c r="AC30" s="9"/>
      <c r="AD30" s="9"/>
    </row>
    <row r="31" spans="1:30" ht="15">
      <c r="E31" s="65"/>
      <c r="F31" s="238">
        <v>45992</v>
      </c>
      <c r="G31" s="173"/>
      <c r="H31" s="64"/>
      <c r="I31" s="9"/>
      <c r="J31" s="158"/>
      <c r="K31" s="15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35"/>
      <c r="AA31" s="136"/>
      <c r="AB31" s="131"/>
      <c r="AC31" s="9"/>
      <c r="AD31" s="9"/>
    </row>
    <row r="32" spans="1:30" ht="15">
      <c r="E32" s="65"/>
      <c r="F32" s="238">
        <v>46023</v>
      </c>
      <c r="G32" s="173"/>
      <c r="H32" s="64"/>
      <c r="I32" s="9"/>
      <c r="J32" s="158"/>
      <c r="K32" s="15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35"/>
      <c r="AA32" s="136"/>
      <c r="AB32" s="131"/>
      <c r="AC32" s="9"/>
      <c r="AD32" s="9"/>
    </row>
    <row r="33" spans="5:30" ht="15">
      <c r="E33" s="65"/>
      <c r="F33" s="238">
        <v>46054</v>
      </c>
      <c r="G33" s="173"/>
      <c r="H33" s="64"/>
      <c r="I33" s="9"/>
      <c r="J33" s="158"/>
      <c r="K33" s="15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35"/>
      <c r="AA33" s="136"/>
      <c r="AB33" s="131"/>
      <c r="AC33" s="9"/>
      <c r="AD33" s="9"/>
    </row>
    <row r="34" spans="5:30" ht="15">
      <c r="E34" s="65"/>
      <c r="F34" s="238">
        <v>46082</v>
      </c>
      <c r="G34" s="173"/>
      <c r="H34" s="64"/>
      <c r="I34" s="9"/>
      <c r="J34" s="158"/>
      <c r="K34" s="15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35"/>
      <c r="AA34" s="136"/>
      <c r="AB34" s="131"/>
      <c r="AC34" s="9"/>
      <c r="AD34" s="9"/>
    </row>
    <row r="35" spans="5:30" ht="15">
      <c r="E35" s="65"/>
      <c r="F35" s="238">
        <v>46113</v>
      </c>
      <c r="G35" s="173"/>
      <c r="H35" s="64"/>
      <c r="I35" s="9"/>
      <c r="J35" s="158"/>
      <c r="K35" s="15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35"/>
      <c r="AA35" s="136"/>
      <c r="AB35" s="131"/>
      <c r="AC35" s="9"/>
      <c r="AD35" s="9"/>
    </row>
    <row r="36" spans="5:30" ht="15">
      <c r="E36" s="65"/>
      <c r="F36" s="238">
        <v>46143</v>
      </c>
      <c r="G36" s="173"/>
      <c r="H36" s="64"/>
      <c r="I36" s="9"/>
      <c r="J36" s="158"/>
      <c r="K36" s="15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35"/>
      <c r="AA36" s="136"/>
      <c r="AB36" s="131"/>
      <c r="AC36" s="9"/>
      <c r="AD36" s="9"/>
    </row>
    <row r="37" spans="5:30" ht="15">
      <c r="E37" s="65"/>
      <c r="F37" s="238">
        <v>46174</v>
      </c>
      <c r="G37" s="173"/>
      <c r="H37" s="64"/>
      <c r="I37" s="9"/>
      <c r="J37" s="158"/>
      <c r="K37" s="15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35"/>
      <c r="AA37" s="136"/>
      <c r="AB37" s="131"/>
      <c r="AC37" s="9"/>
      <c r="AD37" s="9"/>
    </row>
    <row r="38" spans="5:30" ht="15">
      <c r="E38" s="65"/>
      <c r="F38" s="238">
        <v>46204</v>
      </c>
      <c r="G38" s="173"/>
      <c r="H38" s="64"/>
      <c r="I38" s="9"/>
      <c r="J38" s="158"/>
      <c r="K38" s="15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35"/>
      <c r="AA38" s="136"/>
      <c r="AB38" s="131"/>
      <c r="AC38" s="9"/>
      <c r="AD38" s="9"/>
    </row>
    <row r="39" spans="5:30" ht="15">
      <c r="E39" s="65"/>
      <c r="F39" s="238">
        <v>46235</v>
      </c>
      <c r="G39" s="173"/>
      <c r="H39" s="64"/>
      <c r="I39" s="9"/>
      <c r="J39" s="158"/>
      <c r="K39" s="15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35"/>
      <c r="AA39" s="136"/>
      <c r="AB39" s="131"/>
      <c r="AC39" s="9"/>
      <c r="AD39" s="9"/>
    </row>
    <row r="40" spans="5:30" ht="15">
      <c r="E40" s="65"/>
      <c r="F40" s="238">
        <v>46266</v>
      </c>
      <c r="G40" s="173"/>
      <c r="H40" s="64"/>
      <c r="I40" s="9"/>
      <c r="J40" s="158"/>
      <c r="K40" s="15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37"/>
      <c r="AA40" s="136"/>
      <c r="AB40" s="131"/>
      <c r="AC40" s="9"/>
      <c r="AD40" s="9"/>
    </row>
    <row r="41" spans="5:30" ht="15">
      <c r="E41" s="65"/>
      <c r="F41" s="238">
        <v>46296</v>
      </c>
      <c r="G41" s="173"/>
      <c r="I41" s="9"/>
      <c r="J41" s="158"/>
      <c r="K41" s="15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37"/>
      <c r="AA41" s="136"/>
      <c r="AB41" s="131"/>
      <c r="AC41" s="9"/>
      <c r="AD41" s="9"/>
    </row>
    <row r="42" spans="5:30" ht="15">
      <c r="F42" s="238">
        <v>46327</v>
      </c>
      <c r="G42" s="173"/>
      <c r="I42" s="9"/>
      <c r="J42" s="158"/>
      <c r="K42" s="15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37"/>
      <c r="AA42" s="136"/>
      <c r="AB42" s="131"/>
      <c r="AC42" s="9"/>
      <c r="AD42" s="9"/>
    </row>
    <row r="43" spans="5:30" ht="15">
      <c r="F43" s="238">
        <v>46357</v>
      </c>
      <c r="G43" s="173"/>
      <c r="I43" s="9"/>
      <c r="J43" s="158"/>
      <c r="K43" s="15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37"/>
      <c r="AA43" s="136"/>
      <c r="AB43" s="131"/>
      <c r="AC43" s="9"/>
      <c r="AD43" s="9"/>
    </row>
    <row r="44" spans="5:30" ht="15">
      <c r="F44" s="238">
        <v>46388</v>
      </c>
      <c r="G44" s="173"/>
      <c r="I44" s="9"/>
      <c r="J44" s="158"/>
      <c r="K44" s="15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37"/>
      <c r="AA44" s="136"/>
      <c r="AB44" s="131"/>
      <c r="AC44" s="9"/>
      <c r="AD44" s="9"/>
    </row>
    <row r="45" spans="5:30" ht="15">
      <c r="F45" s="238">
        <v>46419</v>
      </c>
      <c r="G45" s="173"/>
      <c r="I45" s="9"/>
      <c r="J45" s="158"/>
      <c r="K45" s="15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37"/>
      <c r="AA45" s="136"/>
      <c r="AB45" s="131"/>
      <c r="AC45" s="9"/>
      <c r="AD45" s="9"/>
    </row>
    <row r="46" spans="5:30" ht="15">
      <c r="F46" s="238">
        <v>46447</v>
      </c>
      <c r="G46" s="173"/>
      <c r="I46" s="9"/>
      <c r="J46" s="158"/>
      <c r="K46" s="15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37"/>
      <c r="AA46" s="136"/>
      <c r="AB46" s="131"/>
      <c r="AC46" s="9"/>
      <c r="AD46" s="9"/>
    </row>
    <row r="47" spans="5:30" ht="15">
      <c r="F47" s="238">
        <v>46478</v>
      </c>
      <c r="G47" s="173"/>
      <c r="I47" s="9"/>
      <c r="J47" s="158"/>
      <c r="K47" s="15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37"/>
      <c r="AA47" s="136"/>
      <c r="AB47" s="131"/>
      <c r="AC47" s="9"/>
      <c r="AD47" s="9"/>
    </row>
    <row r="48" spans="5:30" ht="15">
      <c r="F48" s="238">
        <v>46508</v>
      </c>
      <c r="G48" s="173"/>
      <c r="I48" s="9"/>
      <c r="J48" s="158"/>
      <c r="K48" s="15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37"/>
      <c r="AA48" s="136"/>
      <c r="AB48" s="131"/>
      <c r="AC48" s="9"/>
      <c r="AD48" s="9"/>
    </row>
    <row r="49" spans="6:30" ht="15">
      <c r="F49" s="238">
        <v>46539</v>
      </c>
      <c r="G49" s="173"/>
      <c r="I49" s="9"/>
      <c r="J49" s="158"/>
      <c r="K49" s="15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37"/>
      <c r="AA49" s="136"/>
      <c r="AB49" s="131"/>
      <c r="AC49" s="9"/>
      <c r="AD49" s="9"/>
    </row>
    <row r="50" spans="6:30" ht="15">
      <c r="F50" s="238">
        <v>46569</v>
      </c>
      <c r="G50" s="173"/>
      <c r="I50" s="9"/>
      <c r="J50" s="158"/>
      <c r="K50" s="15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37"/>
      <c r="AA50" s="136"/>
      <c r="AB50" s="131"/>
      <c r="AC50" s="9"/>
      <c r="AD50" s="9"/>
    </row>
    <row r="51" spans="6:30" ht="15">
      <c r="F51" s="238">
        <v>46600</v>
      </c>
      <c r="G51" s="173"/>
      <c r="I51" s="9"/>
      <c r="J51" s="158"/>
      <c r="K51" s="15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37"/>
      <c r="AA51" s="136"/>
      <c r="AB51" s="131"/>
      <c r="AC51" s="9"/>
      <c r="AD51" s="9"/>
    </row>
    <row r="52" spans="6:30" ht="15">
      <c r="F52" s="238">
        <v>46631</v>
      </c>
      <c r="G52" s="173"/>
      <c r="I52" s="9"/>
      <c r="J52" s="158"/>
      <c r="K52" s="15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37"/>
      <c r="AA52" s="136"/>
      <c r="AB52" s="131"/>
      <c r="AC52" s="9"/>
      <c r="AD52" s="9"/>
    </row>
    <row r="53" spans="6:30" ht="15">
      <c r="F53" s="238">
        <v>46661</v>
      </c>
      <c r="G53" s="173"/>
      <c r="I53" s="9"/>
      <c r="J53" s="158"/>
      <c r="K53" s="15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37"/>
      <c r="AA53" s="136"/>
      <c r="AB53" s="131"/>
      <c r="AC53" s="9"/>
      <c r="AD53" s="9"/>
    </row>
    <row r="54" spans="6:30" ht="15">
      <c r="F54" s="238">
        <v>46692</v>
      </c>
      <c r="G54" s="173"/>
      <c r="I54" s="9"/>
      <c r="J54" s="158"/>
      <c r="K54" s="15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37"/>
      <c r="AA54" s="136"/>
      <c r="AB54" s="131"/>
      <c r="AC54" s="9"/>
      <c r="AD54" s="9"/>
    </row>
    <row r="55" spans="6:30" ht="15.75" thickBot="1">
      <c r="F55" s="246">
        <v>46722</v>
      </c>
      <c r="G55" s="174"/>
      <c r="H55" s="128"/>
      <c r="I55" s="128"/>
      <c r="J55" s="158"/>
      <c r="K55" s="15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37"/>
      <c r="AA55" s="136"/>
      <c r="AB55" s="131"/>
      <c r="AC55" s="9"/>
      <c r="AD55" s="9"/>
    </row>
    <row r="56" spans="6:30" ht="15">
      <c r="I56" s="9"/>
      <c r="J56" s="158"/>
      <c r="K56" s="15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6:30" ht="15">
      <c r="I57" s="9"/>
      <c r="J57" s="158"/>
      <c r="K57" s="15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6:30" ht="15">
      <c r="I58" s="9"/>
      <c r="J58" s="158"/>
      <c r="K58" s="15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6:30" ht="15">
      <c r="I59" s="9"/>
      <c r="J59" s="158"/>
      <c r="K59" s="15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6:30" ht="15">
      <c r="I60" s="9"/>
      <c r="J60" s="158"/>
      <c r="K60" s="15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6:30" ht="15">
      <c r="I61" s="9"/>
      <c r="J61" s="158"/>
      <c r="K61" s="15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6:30" ht="15">
      <c r="J62" s="145"/>
      <c r="K62" s="138"/>
    </row>
    <row r="63" spans="6:30" ht="15">
      <c r="J63" s="145"/>
      <c r="K63" s="138"/>
    </row>
    <row r="64" spans="6:30" ht="15">
      <c r="J64" s="145"/>
      <c r="K64" s="138"/>
    </row>
    <row r="65" spans="10:11" ht="15">
      <c r="J65" s="145"/>
      <c r="K65" s="138"/>
    </row>
  </sheetData>
  <mergeCells count="3">
    <mergeCell ref="A6:D6"/>
    <mergeCell ref="F6:G6"/>
    <mergeCell ref="J7:N7"/>
  </mergeCells>
  <phoneticPr fontId="15" type="noConversion"/>
  <pageMargins left="0.75" right="0.75" top="0.25" bottom="0.34" header="0.17" footer="0.17"/>
  <pageSetup scale="72" fitToHeight="3" orientation="landscape" r:id="rId1"/>
  <headerFooter alignWithMargins="0">
    <oddFooter>&amp;L&amp;F&amp;C&amp;A&amp;R&amp;D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25"/>
  <sheetViews>
    <sheetView workbookViewId="0">
      <selection activeCell="J8" sqref="J8"/>
    </sheetView>
  </sheetViews>
  <sheetFormatPr defaultColWidth="8.85546875" defaultRowHeight="15"/>
  <cols>
    <col min="1" max="1" width="25.7109375" style="86" customWidth="1"/>
    <col min="2" max="3" width="13.5703125" style="86" customWidth="1"/>
    <col min="4" max="4" width="13.28515625" style="86" customWidth="1"/>
    <col min="5" max="5" width="11.85546875" style="86" customWidth="1"/>
    <col min="6" max="6" width="12" style="86" customWidth="1"/>
    <col min="7" max="7" width="11.42578125" style="86" customWidth="1"/>
    <col min="8" max="9" width="13.42578125" style="86" customWidth="1"/>
    <col min="10" max="10" width="20.28515625" style="86" bestFit="1" customWidth="1"/>
    <col min="11" max="11" width="8.85546875" style="86"/>
    <col min="12" max="12" width="20.28515625" style="86" bestFit="1" customWidth="1"/>
    <col min="13" max="16384" width="8.85546875" style="86"/>
  </cols>
  <sheetData>
    <row r="1" spans="1:10" ht="18.75">
      <c r="A1" s="242" t="s">
        <v>2</v>
      </c>
    </row>
    <row r="2" spans="1:10" ht="15.75">
      <c r="A2" s="243" t="s">
        <v>136</v>
      </c>
    </row>
    <row r="3" spans="1:10" ht="18.75">
      <c r="A3" s="81" t="s">
        <v>31</v>
      </c>
    </row>
    <row r="5" spans="1:10" ht="31.5" customHeight="1">
      <c r="A5" s="82"/>
      <c r="B5" s="299" t="s">
        <v>22</v>
      </c>
      <c r="C5" s="300"/>
      <c r="D5" s="299" t="s">
        <v>23</v>
      </c>
      <c r="E5" s="300"/>
      <c r="F5" s="299" t="s">
        <v>24</v>
      </c>
      <c r="G5" s="300"/>
    </row>
    <row r="6" spans="1:10">
      <c r="A6" s="82"/>
      <c r="B6" s="87" t="s">
        <v>26</v>
      </c>
      <c r="C6" s="88" t="s">
        <v>27</v>
      </c>
      <c r="D6" s="87" t="s">
        <v>26</v>
      </c>
      <c r="E6" s="88" t="s">
        <v>27</v>
      </c>
      <c r="F6" s="87" t="s">
        <v>26</v>
      </c>
      <c r="G6" s="88" t="s">
        <v>27</v>
      </c>
    </row>
    <row r="7" spans="1:10">
      <c r="A7" s="89" t="s">
        <v>16</v>
      </c>
      <c r="B7" s="90"/>
      <c r="C7" s="91"/>
      <c r="D7" s="90"/>
      <c r="E7" s="91"/>
      <c r="F7" s="90"/>
      <c r="G7" s="91"/>
    </row>
    <row r="8" spans="1:10">
      <c r="A8" s="82" t="s">
        <v>17</v>
      </c>
      <c r="B8" s="92">
        <v>0.21340000000000001</v>
      </c>
      <c r="C8" s="93">
        <v>0.25030000000000002</v>
      </c>
      <c r="D8" s="92">
        <v>0.22559999999999999</v>
      </c>
      <c r="E8" s="93">
        <v>0.2651</v>
      </c>
      <c r="F8" s="92">
        <v>0.2319</v>
      </c>
      <c r="G8" s="93">
        <v>0.25030000000000002</v>
      </c>
      <c r="I8" s="127"/>
      <c r="J8" s="127"/>
    </row>
    <row r="9" spans="1:10">
      <c r="A9" s="82" t="s">
        <v>1</v>
      </c>
      <c r="B9" s="92">
        <v>0.21340000000000001</v>
      </c>
      <c r="C9" s="93">
        <v>0.25030000000000002</v>
      </c>
      <c r="D9" s="92">
        <v>0.22559999999999999</v>
      </c>
      <c r="E9" s="93">
        <v>0.2651</v>
      </c>
      <c r="F9" s="92">
        <v>0.2319</v>
      </c>
      <c r="G9" s="93">
        <v>0.25030000000000002</v>
      </c>
      <c r="I9" s="127"/>
      <c r="J9" s="127"/>
    </row>
    <row r="10" spans="1:10">
      <c r="A10" s="82" t="s">
        <v>2</v>
      </c>
      <c r="B10" s="92">
        <v>0.12280000000000001</v>
      </c>
      <c r="C10" s="93">
        <v>0.14430000000000001</v>
      </c>
      <c r="D10" s="92">
        <v>0.12989999999999999</v>
      </c>
      <c r="E10" s="93">
        <v>0.15279999999999999</v>
      </c>
      <c r="F10" s="92">
        <v>0.1336</v>
      </c>
      <c r="G10" s="93">
        <v>0.14430000000000001</v>
      </c>
      <c r="I10" s="127"/>
      <c r="J10" s="127"/>
    </row>
    <row r="11" spans="1:10">
      <c r="A11" s="82" t="s">
        <v>18</v>
      </c>
      <c r="B11" s="92">
        <v>9.3700000000000006E-2</v>
      </c>
      <c r="C11" s="93">
        <v>0.1099</v>
      </c>
      <c r="D11" s="92">
        <v>9.9000000000000005E-2</v>
      </c>
      <c r="E11" s="93">
        <v>0.1163</v>
      </c>
      <c r="F11" s="92">
        <v>0.1017</v>
      </c>
      <c r="G11" s="93">
        <v>0.1099</v>
      </c>
      <c r="I11" s="127"/>
      <c r="J11" s="127"/>
    </row>
    <row r="12" spans="1:10">
      <c r="A12" s="82" t="s">
        <v>19</v>
      </c>
      <c r="B12" s="92">
        <v>3.0700000000000002E-2</v>
      </c>
      <c r="C12" s="93">
        <v>3.61E-2</v>
      </c>
      <c r="D12" s="92">
        <v>3.2500000000000001E-2</v>
      </c>
      <c r="E12" s="93">
        <v>3.8199999999999998E-2</v>
      </c>
      <c r="F12" s="94">
        <v>3.3399999999999999E-2</v>
      </c>
      <c r="G12" s="95">
        <v>3.61E-2</v>
      </c>
      <c r="I12" s="127"/>
      <c r="J12" s="127"/>
    </row>
    <row r="13" spans="1:10">
      <c r="A13" s="82" t="s">
        <v>20</v>
      </c>
      <c r="B13" s="92">
        <v>2.6100000000000002E-2</v>
      </c>
      <c r="C13" s="93">
        <v>3.0700000000000002E-2</v>
      </c>
      <c r="D13" s="92">
        <v>2.76E-2</v>
      </c>
      <c r="E13" s="93">
        <v>3.2500000000000001E-2</v>
      </c>
      <c r="F13" s="92">
        <v>2.8400000000000002E-2</v>
      </c>
      <c r="G13" s="93">
        <v>3.0700000000000002E-2</v>
      </c>
      <c r="I13" s="127"/>
      <c r="J13" s="127"/>
    </row>
    <row r="14" spans="1:10">
      <c r="A14" s="82"/>
      <c r="B14" s="92"/>
      <c r="C14" s="93"/>
      <c r="D14" s="92"/>
      <c r="E14" s="93"/>
      <c r="F14" s="92"/>
      <c r="G14" s="93"/>
      <c r="I14" s="127"/>
      <c r="J14" s="127"/>
    </row>
    <row r="15" spans="1:10">
      <c r="A15" s="89" t="s">
        <v>21</v>
      </c>
      <c r="B15" s="96"/>
      <c r="C15" s="97"/>
      <c r="D15" s="96"/>
      <c r="E15" s="97"/>
      <c r="F15" s="96"/>
      <c r="G15" s="97"/>
      <c r="I15" s="127"/>
      <c r="J15" s="127"/>
    </row>
    <row r="16" spans="1:10">
      <c r="A16" s="82" t="s">
        <v>5</v>
      </c>
      <c r="B16" s="92">
        <v>0.12279999999999999</v>
      </c>
      <c r="C16" s="93">
        <v>6.1399999999999996E-2</v>
      </c>
      <c r="D16" s="92">
        <v>0.12989999999999999</v>
      </c>
      <c r="E16" s="93">
        <v>6.5000000000000002E-2</v>
      </c>
      <c r="F16" s="92">
        <v>0.12280000000000001</v>
      </c>
      <c r="G16" s="93">
        <v>6.1400000000000003E-2</v>
      </c>
      <c r="I16" s="127"/>
      <c r="J16" s="127"/>
    </row>
    <row r="17" spans="1:12">
      <c r="A17" s="82" t="s">
        <v>6</v>
      </c>
      <c r="B17" s="98">
        <v>0.12279999999999999</v>
      </c>
      <c r="C17" s="99">
        <v>6.1399999999999996E-2</v>
      </c>
      <c r="D17" s="98">
        <v>0.12989999999999999</v>
      </c>
      <c r="E17" s="99">
        <v>6.5000000000000002E-2</v>
      </c>
      <c r="F17" s="98">
        <v>0.12280000000000001</v>
      </c>
      <c r="G17" s="99">
        <v>6.1400000000000003E-2</v>
      </c>
      <c r="I17" s="127"/>
      <c r="J17" s="127"/>
    </row>
    <row r="18" spans="1:12">
      <c r="I18" s="127"/>
      <c r="J18" s="127"/>
      <c r="L18" s="126"/>
    </row>
    <row r="19" spans="1:12">
      <c r="A19" s="83" t="s">
        <v>25</v>
      </c>
      <c r="B19" s="84">
        <f t="shared" ref="B19:G19" si="0">SUM(B8:B17)</f>
        <v>0.94569999999999999</v>
      </c>
      <c r="C19" s="84">
        <f t="shared" si="0"/>
        <v>0.94440000000000002</v>
      </c>
      <c r="D19" s="84">
        <f t="shared" si="0"/>
        <v>0.99999999999999989</v>
      </c>
      <c r="E19" s="84">
        <f t="shared" si="0"/>
        <v>1</v>
      </c>
      <c r="F19" s="84">
        <f t="shared" si="0"/>
        <v>1.0065</v>
      </c>
      <c r="G19" s="84">
        <f t="shared" si="0"/>
        <v>0.94440000000000002</v>
      </c>
    </row>
    <row r="21" spans="1:12">
      <c r="G21" s="102"/>
    </row>
    <row r="22" spans="1:12">
      <c r="G22" s="102"/>
    </row>
    <row r="24" spans="1:12">
      <c r="A24" s="83" t="s">
        <v>115</v>
      </c>
    </row>
    <row r="25" spans="1:12">
      <c r="A25" s="83" t="s">
        <v>116</v>
      </c>
    </row>
  </sheetData>
  <mergeCells count="3">
    <mergeCell ref="B5:C5"/>
    <mergeCell ref="D5:E5"/>
    <mergeCell ref="F5:G5"/>
  </mergeCells>
  <phoneticPr fontId="2" type="noConversion"/>
  <pageMargins left="0.75" right="0.75" top="1" bottom="1" header="0.5" footer="0.5"/>
  <pageSetup orientation="landscape" r:id="rId1"/>
  <headerFooter alignWithMargins="0">
    <oddFooter>&amp;L&amp;F&amp;C                                    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ADC8EA720D3694B8BFDC7697E7C74F8" ma:contentTypeVersion="24" ma:contentTypeDescription="" ma:contentTypeScope="" ma:versionID="dc38cd01d781f6709f74b6f4a38b79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2023-09-29T07:00:00+00:00</OpenedDate>
    <SignificantOrder xmlns="dc463f71-b30c-4ab2-9473-d307f9d35888">false</SignificantOrder>
    <Date1 xmlns="dc463f71-b30c-4ab2-9473-d307f9d35888">2023-09-29T07:00:00+00:00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954461-2D9D-4A83-9D62-41889139EB2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07386B38-2ABB-43B3-A2AC-CB43ACA0A63D}"/>
</file>

<file path=customXml/itemProps3.xml><?xml version="1.0" encoding="utf-8"?>
<ds:datastoreItem xmlns:ds="http://schemas.openxmlformats.org/officeDocument/2006/customXml" ds:itemID="{9F8ECCCB-E9A9-4A9E-8F74-34238326EC20}"/>
</file>

<file path=customXml/itemProps4.xml><?xml version="1.0" encoding="utf-8"?>
<ds:datastoreItem xmlns:ds="http://schemas.openxmlformats.org/officeDocument/2006/customXml" ds:itemID="{22D1824C-8699-4AE7-9917-14D64150D3F8}"/>
</file>

<file path=customXml/itemProps5.xml><?xml version="1.0" encoding="utf-8"?>
<ds:datastoreItem xmlns:ds="http://schemas.openxmlformats.org/officeDocument/2006/customXml" ds:itemID="{20678D55-E638-4D32-A098-BAEBFEB612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REDACTED VERSION</vt:lpstr>
      <vt:lpstr>(R) PSE cost summary</vt:lpstr>
      <vt:lpstr>Product cost allocations</vt:lpstr>
      <vt:lpstr>Project cost forecast</vt:lpstr>
      <vt:lpstr>Product shares &amp; EUDL</vt:lpstr>
      <vt:lpstr>Reasonable portion</vt:lpstr>
      <vt:lpstr>(R) Price &amp; energy inputs</vt:lpstr>
      <vt:lpstr>Contractual shares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jmolan</dc:creator>
  <cp:lastModifiedBy>Traore, Lori</cp:lastModifiedBy>
  <cp:lastPrinted>2011-05-19T22:57:48Z</cp:lastPrinted>
  <dcterms:created xsi:type="dcterms:W3CDTF">2005-12-17T19:37:51Z</dcterms:created>
  <dcterms:modified xsi:type="dcterms:W3CDTF">2023-09-29T21:12:51Z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0x0101006E56B4D1795A2E4DB2F0B01679ED314A009ADC8EA720D3694B8BFDC7697E7C74F8</vt:lpwstr>
  </property>
  <property fmtid="{D5CDD505-2E9C-101B-9397-08002B2CF9AE}" pid="3" name="_docset_NoMedatataSyncRequired">
    <vt:lpwstr>False</vt:lpwstr>
  </property>
</Properties>
</file>