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tabRatio="951"/>
  </bookViews>
  <sheets>
    <sheet name="Exhibit SRM-2" sheetId="18" r:id="rId1"/>
  </sheets>
  <definedNames>
    <definedName name="_xlnm._FilterDatabase" localSheetId="0" hidden="1">'Exhibit SRM-2'!$D$1:$D$166</definedName>
    <definedName name="_xlnm.Print_Area" localSheetId="0">'Exhibit SRM-2'!$A$1:$L$164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2" i="18" l="1"/>
  <c r="J161" i="18"/>
  <c r="J160" i="18"/>
  <c r="J159" i="18"/>
  <c r="J158" i="18"/>
  <c r="J157" i="18"/>
  <c r="J156" i="18"/>
  <c r="J25" i="18" l="1"/>
  <c r="J23" i="18"/>
  <c r="J24" i="18" l="1"/>
  <c r="J26" i="18" l="1"/>
  <c r="J29" i="18" l="1"/>
  <c r="J30" i="18"/>
  <c r="J31" i="18"/>
  <c r="J34" i="18"/>
  <c r="J33" i="18"/>
  <c r="J32" i="18"/>
  <c r="J22" i="18" l="1"/>
  <c r="K35" i="18"/>
  <c r="J35" i="18" l="1"/>
  <c r="J68" i="18" l="1"/>
  <c r="J123" i="18" l="1"/>
  <c r="J84" i="18"/>
  <c r="J56" i="18"/>
  <c r="J110" i="18"/>
  <c r="J107" i="18"/>
  <c r="J97" i="18"/>
  <c r="J124" i="18"/>
  <c r="J83" i="18"/>
  <c r="J57" i="18"/>
  <c r="J39" i="18"/>
  <c r="J91" i="18"/>
  <c r="J75" i="18"/>
  <c r="J51" i="18"/>
  <c r="J85" i="18"/>
  <c r="J112" i="18"/>
  <c r="J102" i="18"/>
  <c r="J100" i="18"/>
  <c r="J74" i="18"/>
  <c r="J108" i="18"/>
  <c r="J109" i="18"/>
  <c r="J98" i="18" l="1"/>
  <c r="J90" i="18"/>
  <c r="J66" i="18"/>
  <c r="J96" i="18"/>
  <c r="J82" i="18"/>
  <c r="J48" i="18"/>
  <c r="J54" i="18"/>
  <c r="J71" i="18"/>
  <c r="J144" i="18"/>
  <c r="J47" i="18"/>
  <c r="J70" i="18"/>
  <c r="J101" i="18"/>
  <c r="J55" i="18"/>
  <c r="J49" i="18"/>
  <c r="J89" i="18"/>
  <c r="J81" i="18"/>
  <c r="J87" i="18"/>
  <c r="J69" i="18"/>
  <c r="J65" i="18"/>
  <c r="J53" i="18"/>
  <c r="J145" i="18"/>
  <c r="J63" i="18"/>
  <c r="J64" i="18"/>
  <c r="J50" i="18"/>
  <c r="J117" i="18"/>
  <c r="J127" i="18"/>
  <c r="J111" i="18"/>
  <c r="J58" i="18"/>
  <c r="J86" i="18"/>
  <c r="J38" i="18"/>
  <c r="J52" i="18"/>
  <c r="J137" i="18"/>
  <c r="J72" i="18" l="1"/>
  <c r="J113" i="18"/>
  <c r="J46" i="18"/>
  <c r="J114" i="18"/>
  <c r="J115" i="18"/>
  <c r="J88" i="18"/>
  <c r="E119" i="18"/>
  <c r="J73" i="18"/>
  <c r="J116" i="18"/>
  <c r="J67" i="18"/>
  <c r="J99" i="18"/>
  <c r="J134" i="18"/>
  <c r="J136" i="18"/>
  <c r="J138" i="18"/>
  <c r="E149" i="18" l="1"/>
  <c r="E151" i="18" l="1"/>
  <c r="J125" i="18"/>
  <c r="J106" i="18" l="1"/>
  <c r="J142" i="18"/>
  <c r="J146" i="18"/>
  <c r="J41" i="18"/>
  <c r="J93" i="18"/>
  <c r="J43" i="18"/>
  <c r="J95" i="18"/>
  <c r="J62" i="18"/>
  <c r="J60" i="18"/>
  <c r="J79" i="18"/>
  <c r="J44" i="18"/>
  <c r="J80" i="18" l="1"/>
  <c r="J92" i="18"/>
  <c r="J76" i="18"/>
  <c r="J45" i="18"/>
  <c r="J147" i="18"/>
  <c r="J103" i="18"/>
  <c r="J139" i="18"/>
  <c r="J130" i="18"/>
  <c r="J141" i="18"/>
  <c r="J104" i="18"/>
  <c r="J77" i="18"/>
  <c r="J78" i="18" l="1"/>
  <c r="J94" i="18"/>
  <c r="J61" i="18"/>
  <c r="J131" i="18"/>
  <c r="J42" i="18"/>
  <c r="J40" i="18"/>
  <c r="J59" i="18"/>
  <c r="J126" i="18"/>
  <c r="J122" i="18"/>
  <c r="J133" i="18"/>
  <c r="J132" i="18" l="1"/>
  <c r="J135" i="18"/>
  <c r="J105" i="18"/>
  <c r="J143" i="18"/>
  <c r="I119" i="18"/>
  <c r="G119" i="18" s="1"/>
  <c r="J129" i="18"/>
  <c r="H149" i="18"/>
  <c r="F149" i="18" s="1"/>
  <c r="J140" i="18"/>
  <c r="H119" i="18"/>
  <c r="F119" i="18" s="1"/>
  <c r="J128" i="18"/>
  <c r="I149" i="18"/>
  <c r="G149" i="18" s="1"/>
  <c r="J119" i="18" l="1"/>
  <c r="H151" i="18"/>
  <c r="I151" i="18"/>
  <c r="J149" i="18"/>
  <c r="J151" i="18" l="1"/>
  <c r="F151" i="18"/>
  <c r="G151" i="18"/>
  <c r="E19" i="18" l="1"/>
  <c r="E153" i="18" s="1"/>
  <c r="H153" i="18"/>
  <c r="K20" i="18"/>
  <c r="I153" i="18"/>
  <c r="J20" i="18" l="1"/>
  <c r="J153" i="18" s="1"/>
  <c r="K153" i="18"/>
  <c r="F153" i="18"/>
  <c r="G153" i="18"/>
</calcChain>
</file>

<file path=xl/sharedStrings.xml><?xml version="1.0" encoding="utf-8"?>
<sst xmlns="http://schemas.openxmlformats.org/spreadsheetml/2006/main" count="403" uniqueCount="59">
  <si>
    <t>P A C I F I C O R P</t>
  </si>
  <si>
    <t>Depreciation Rate</t>
  </si>
  <si>
    <t>Total Company Depreciation</t>
  </si>
  <si>
    <t>ALLOCATED</t>
  </si>
  <si>
    <t>Description</t>
  </si>
  <si>
    <t>AF</t>
  </si>
  <si>
    <t>Plant-in-Service</t>
  </si>
  <si>
    <t>EXISTING</t>
  </si>
  <si>
    <t>PROPOSED</t>
  </si>
  <si>
    <t>DIFFERENCE</t>
  </si>
  <si>
    <t>CA</t>
  </si>
  <si>
    <t>OR</t>
  </si>
  <si>
    <t>WA</t>
  </si>
  <si>
    <t>WY</t>
  </si>
  <si>
    <t>UT</t>
  </si>
  <si>
    <t>ID</t>
  </si>
  <si>
    <t>Production Plant</t>
  </si>
  <si>
    <t>SG</t>
  </si>
  <si>
    <t>CN</t>
  </si>
  <si>
    <t>SO</t>
  </si>
  <si>
    <t>Total Production Plant</t>
  </si>
  <si>
    <t>Total Production Plant - Depreciable</t>
  </si>
  <si>
    <t>Distribution Plant</t>
  </si>
  <si>
    <t xml:space="preserve">Distribution </t>
  </si>
  <si>
    <t>Total Distribution</t>
  </si>
  <si>
    <t>General Plant - Vehicles *</t>
  </si>
  <si>
    <t>State</t>
  </si>
  <si>
    <t>Plant in Service</t>
  </si>
  <si>
    <t>General Plant - Vehicles</t>
  </si>
  <si>
    <t>OT</t>
  </si>
  <si>
    <t>Total General Plant - Vehicles*</t>
  </si>
  <si>
    <t>General Plant - All Other</t>
  </si>
  <si>
    <t>Total General Plant - All Other</t>
  </si>
  <si>
    <t>Total General Plant</t>
  </si>
  <si>
    <t>Total Company - Depreciable Plant</t>
  </si>
  <si>
    <t>* For regulatory purposes, vehicle depreciation is re-classified as O&amp;M.</t>
  </si>
  <si>
    <t>COLSTRIP RESERVE AMORTIZATION</t>
  </si>
  <si>
    <t>GADSBY RESERVE AMORTIZATION</t>
  </si>
  <si>
    <t>WYOMING -  DISTRIBUTION RESERVE AMORTIZATION</t>
  </si>
  <si>
    <t>UTAH -  DISTRIBUTION RESERVE AMORTIZATION</t>
  </si>
  <si>
    <t>IDAHO -  DISTRIBUTION RESERVE AMORTIZATION</t>
  </si>
  <si>
    <r>
      <t xml:space="preserve">Depreciation Rate Comparison - Plant Balances as of </t>
    </r>
    <r>
      <rPr>
        <b/>
        <sz val="10"/>
        <rFont val="Arial"/>
        <family val="2"/>
      </rPr>
      <t>December, 2020</t>
    </r>
  </si>
  <si>
    <t>CAGE</t>
  </si>
  <si>
    <t>CAGW</t>
  </si>
  <si>
    <t>CAEE</t>
  </si>
  <si>
    <t>JBG</t>
  </si>
  <si>
    <t>Steam Production - Jim Bridger</t>
  </si>
  <si>
    <t>Steam Production - Water Rights - East</t>
  </si>
  <si>
    <t>Other Production - Water Rights - East</t>
  </si>
  <si>
    <t>Other Production - Water Rights - West</t>
  </si>
  <si>
    <t>Steam Production - Water Rights - JBG</t>
  </si>
  <si>
    <t>HUNTER RESERVE AMORTIZATION</t>
  </si>
  <si>
    <t>Steam Production</t>
  </si>
  <si>
    <t>Hydro Production</t>
  </si>
  <si>
    <t>Other Production</t>
  </si>
  <si>
    <t>Total Transmission Plant</t>
  </si>
  <si>
    <t xml:space="preserve">Transmission </t>
  </si>
  <si>
    <t>BLUNDELL RESERVE AMORTIZATION</t>
  </si>
  <si>
    <t>Alloc.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</si>
</sst>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164" fontId="1" fillId="0" borderId="12" xfId="4" applyNumberFormat="1" applyFont="1" applyBorder="1"/>
    <xf numFmtId="164" fontId="1" fillId="0" borderId="0" xfId="4" applyNumberFormat="1" applyFont="1" applyBorder="1"/>
    <xf numFmtId="164" fontId="1" fillId="0" borderId="6" xfId="4" applyNumberFormat="1" applyFont="1" applyFill="1" applyBorder="1"/>
    <xf numFmtId="164" fontId="1" fillId="0" borderId="0" xfId="4" applyNumberFormat="1" applyFont="1" applyFill="1" applyBorder="1"/>
    <xf numFmtId="164" fontId="1" fillId="0" borderId="12" xfId="4" applyNumberFormat="1" applyFont="1" applyFill="1" applyBorder="1"/>
    <xf numFmtId="164" fontId="1" fillId="2" borderId="12" xfId="4" applyNumberFormat="1" applyFont="1" applyFill="1" applyBorder="1"/>
    <xf numFmtId="164" fontId="1" fillId="3" borderId="6" xfId="4" applyNumberFormat="1" applyFont="1" applyFill="1" applyBorder="1"/>
    <xf numFmtId="164" fontId="1" fillId="3" borderId="0" xfId="4" applyNumberFormat="1" applyFont="1" applyFill="1" applyBorder="1"/>
    <xf numFmtId="164" fontId="1" fillId="3" borderId="7" xfId="4" applyNumberFormat="1" applyFont="1" applyFill="1" applyBorder="1"/>
    <xf numFmtId="10" fontId="1" fillId="0" borderId="0" xfId="2" applyNumberFormat="1" applyFont="1" applyBorder="1"/>
    <xf numFmtId="164" fontId="1" fillId="0" borderId="6" xfId="4" applyNumberFormat="1" applyFont="1" applyBorder="1"/>
    <xf numFmtId="164" fontId="3" fillId="0" borderId="0" xfId="4" applyNumberFormat="1" applyFont="1"/>
    <xf numFmtId="0" fontId="1" fillId="0" borderId="0" xfId="1" applyFont="1"/>
    <xf numFmtId="164" fontId="3" fillId="0" borderId="12" xfId="4" applyNumberFormat="1" applyFont="1" applyBorder="1"/>
    <xf numFmtId="0" fontId="4" fillId="0" borderId="0" xfId="1" applyFont="1"/>
    <xf numFmtId="164" fontId="4" fillId="0" borderId="0" xfId="1" applyNumberFormat="1" applyFont="1" applyBorder="1"/>
    <xf numFmtId="164" fontId="1" fillId="0" borderId="0" xfId="1" applyNumberFormat="1" applyFont="1" applyBorder="1"/>
    <xf numFmtId="0" fontId="4" fillId="0" borderId="0" xfId="1" applyFont="1" applyFill="1"/>
    <xf numFmtId="0" fontId="1" fillId="0" borderId="0" xfId="1" applyFont="1" applyFill="1"/>
    <xf numFmtId="0" fontId="1" fillId="0" borderId="0" xfId="1" applyFont="1" applyAlignment="1">
      <alignment horizontal="left" indent="2"/>
    </xf>
    <xf numFmtId="0" fontId="4" fillId="0" borderId="0" xfId="1" applyFont="1" applyFill="1" applyBorder="1"/>
    <xf numFmtId="0" fontId="4" fillId="0" borderId="0" xfId="1" applyFont="1" applyBorder="1"/>
    <xf numFmtId="0" fontId="1" fillId="0" borderId="0" xfId="1" applyFont="1" applyBorder="1"/>
    <xf numFmtId="164" fontId="1" fillId="0" borderId="0" xfId="4" applyNumberFormat="1" applyFont="1"/>
    <xf numFmtId="164" fontId="1" fillId="4" borderId="4" xfId="4" applyNumberFormat="1" applyFont="1" applyFill="1" applyBorder="1"/>
    <xf numFmtId="164" fontId="1" fillId="4" borderId="12" xfId="4" applyNumberFormat="1" applyFont="1" applyFill="1" applyBorder="1"/>
    <xf numFmtId="164" fontId="1" fillId="4" borderId="11" xfId="4" applyNumberFormat="1" applyFont="1" applyFill="1" applyBorder="1"/>
    <xf numFmtId="0" fontId="0" fillId="0" borderId="0" xfId="0" applyFill="1"/>
    <xf numFmtId="10" fontId="1" fillId="0" borderId="0" xfId="2" applyNumberFormat="1" applyFont="1" applyFill="1" applyBorder="1"/>
    <xf numFmtId="10" fontId="1" fillId="3" borderId="0" xfId="7" applyNumberFormat="1" applyFont="1" applyFill="1" applyBorder="1"/>
    <xf numFmtId="10" fontId="1" fillId="0" borderId="0" xfId="7" applyNumberFormat="1" applyFont="1" applyBorder="1"/>
    <xf numFmtId="10" fontId="1" fillId="0" borderId="0" xfId="7" applyNumberFormat="1" applyFont="1" applyFill="1" applyBorder="1"/>
    <xf numFmtId="10" fontId="1" fillId="0" borderId="7" xfId="7" applyNumberFormat="1" applyFont="1" applyFill="1" applyBorder="1"/>
    <xf numFmtId="49" fontId="1" fillId="0" borderId="0" xfId="1" applyNumberFormat="1" applyFont="1" applyAlignment="1">
      <alignment horizontal="center"/>
    </xf>
    <xf numFmtId="10" fontId="1" fillId="0" borderId="0" xfId="2" applyNumberFormat="1" applyFont="1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/>
    </xf>
    <xf numFmtId="0" fontId="1" fillId="0" borderId="0" xfId="1" applyFont="1" applyBorder="1" applyAlignment="1">
      <alignment horizontal="left" indent="1"/>
    </xf>
    <xf numFmtId="49" fontId="1" fillId="0" borderId="12" xfId="1" applyNumberFormat="1" applyFont="1" applyBorder="1" applyAlignment="1">
      <alignment horizontal="center"/>
    </xf>
    <xf numFmtId="0" fontId="1" fillId="0" borderId="0" xfId="1" applyFont="1" applyAlignment="1">
      <alignment horizontal="left" indent="1"/>
    </xf>
    <xf numFmtId="0" fontId="1" fillId="0" borderId="0" xfId="1" applyFont="1" applyFill="1" applyAlignment="1">
      <alignment horizontal="left" indent="3"/>
    </xf>
    <xf numFmtId="49" fontId="1" fillId="0" borderId="12" xfId="1" applyNumberFormat="1" applyFont="1" applyFill="1" applyBorder="1" applyAlignment="1">
      <alignment horizontal="center"/>
    </xf>
    <xf numFmtId="10" fontId="1" fillId="0" borderId="6" xfId="7" applyNumberFormat="1" applyFont="1" applyFill="1" applyBorder="1"/>
    <xf numFmtId="164" fontId="1" fillId="0" borderId="6" xfId="1" applyNumberFormat="1" applyFont="1" applyFill="1" applyBorder="1"/>
    <xf numFmtId="164" fontId="1" fillId="0" borderId="0" xfId="1" applyNumberFormat="1" applyFont="1" applyFill="1" applyBorder="1"/>
    <xf numFmtId="164" fontId="1" fillId="0" borderId="12" xfId="1" applyNumberFormat="1" applyFont="1" applyFill="1" applyBorder="1"/>
    <xf numFmtId="0" fontId="1" fillId="2" borderId="0" xfId="1" applyFont="1" applyFill="1" applyAlignment="1">
      <alignment horizontal="left" indent="3"/>
    </xf>
    <xf numFmtId="0" fontId="1" fillId="2" borderId="0" xfId="1" applyFont="1" applyFill="1"/>
    <xf numFmtId="49" fontId="1" fillId="2" borderId="12" xfId="1" applyNumberFormat="1" applyFont="1" applyFill="1" applyBorder="1" applyAlignment="1">
      <alignment horizontal="center"/>
    </xf>
    <xf numFmtId="164" fontId="1" fillId="2" borderId="6" xfId="1" applyNumberFormat="1" applyFont="1" applyFill="1" applyBorder="1"/>
    <xf numFmtId="164" fontId="1" fillId="2" borderId="0" xfId="1" applyNumberFormat="1" applyFont="1" applyFill="1" applyBorder="1"/>
    <xf numFmtId="10" fontId="1" fillId="0" borderId="6" xfId="7" applyNumberFormat="1" applyFont="1" applyBorder="1"/>
    <xf numFmtId="164" fontId="1" fillId="0" borderId="6" xfId="1" applyNumberFormat="1" applyFont="1" applyBorder="1"/>
    <xf numFmtId="0" fontId="1" fillId="2" borderId="0" xfId="1" applyFont="1" applyFill="1" applyAlignment="1">
      <alignment horizontal="left" indent="2"/>
    </xf>
    <xf numFmtId="0" fontId="1" fillId="2" borderId="0" xfId="1" applyFont="1" applyFill="1" applyAlignment="1">
      <alignment horizontal="left" indent="1"/>
    </xf>
    <xf numFmtId="10" fontId="1" fillId="0" borderId="6" xfId="2" applyNumberFormat="1" applyFont="1" applyBorder="1"/>
    <xf numFmtId="0" fontId="3" fillId="0" borderId="0" xfId="1" applyFont="1"/>
    <xf numFmtId="49" fontId="3" fillId="0" borderId="12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164" fontId="1" fillId="0" borderId="12" xfId="1" applyNumberFormat="1" applyFont="1" applyBorder="1"/>
    <xf numFmtId="49" fontId="3" fillId="0" borderId="6" xfId="1" applyNumberFormat="1" applyFont="1" applyBorder="1" applyAlignment="1">
      <alignment horizontal="center"/>
    </xf>
    <xf numFmtId="49" fontId="1" fillId="0" borderId="6" xfId="1" applyNumberFormat="1" applyFont="1" applyFill="1" applyBorder="1" applyAlignment="1">
      <alignment horizontal="center"/>
    </xf>
    <xf numFmtId="10" fontId="1" fillId="0" borderId="6" xfId="2" applyNumberFormat="1" applyFont="1" applyFill="1" applyBorder="1"/>
    <xf numFmtId="0" fontId="1" fillId="0" borderId="0" xfId="1" applyFont="1" applyFill="1" applyAlignment="1">
      <alignment horizontal="left" indent="1"/>
    </xf>
    <xf numFmtId="0" fontId="4" fillId="0" borderId="13" xfId="1" applyFont="1" applyFill="1" applyBorder="1"/>
    <xf numFmtId="0" fontId="4" fillId="0" borderId="14" xfId="1" applyFont="1" applyFill="1" applyBorder="1"/>
    <xf numFmtId="49" fontId="4" fillId="0" borderId="13" xfId="1" applyNumberFormat="1" applyFont="1" applyFill="1" applyBorder="1" applyAlignment="1">
      <alignment horizontal="center"/>
    </xf>
    <xf numFmtId="164" fontId="4" fillId="0" borderId="5" xfId="1" applyNumberFormat="1" applyFont="1" applyFill="1" applyBorder="1"/>
    <xf numFmtId="10" fontId="4" fillId="0" borderId="13" xfId="2" applyNumberFormat="1" applyFont="1" applyFill="1" applyBorder="1"/>
    <xf numFmtId="10" fontId="4" fillId="0" borderId="14" xfId="2" applyNumberFormat="1" applyFont="1" applyFill="1" applyBorder="1"/>
    <xf numFmtId="164" fontId="4" fillId="0" borderId="13" xfId="1" applyNumberFormat="1" applyFont="1" applyFill="1" applyBorder="1"/>
    <xf numFmtId="164" fontId="4" fillId="0" borderId="14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10" fontId="4" fillId="0" borderId="0" xfId="2" applyNumberFormat="1" applyFont="1" applyFill="1" applyBorder="1"/>
    <xf numFmtId="49" fontId="4" fillId="0" borderId="0" xfId="1" applyNumberFormat="1" applyFont="1" applyBorder="1" applyAlignment="1">
      <alignment horizontal="center"/>
    </xf>
    <xf numFmtId="10" fontId="4" fillId="0" borderId="0" xfId="2" applyNumberFormat="1" applyFont="1" applyBorder="1"/>
    <xf numFmtId="0" fontId="4" fillId="4" borderId="1" xfId="1" applyFont="1" applyFill="1" applyBorder="1"/>
    <xf numFmtId="0" fontId="4" fillId="4" borderId="2" xfId="1" applyFont="1" applyFill="1" applyBorder="1"/>
    <xf numFmtId="49" fontId="1" fillId="4" borderId="1" xfId="1" applyNumberFormat="1" applyFont="1" applyFill="1" applyBorder="1" applyAlignment="1">
      <alignment horizontal="center"/>
    </xf>
    <xf numFmtId="164" fontId="4" fillId="4" borderId="2" xfId="1" applyNumberFormat="1" applyFont="1" applyFill="1" applyBorder="1"/>
    <xf numFmtId="10" fontId="4" fillId="4" borderId="2" xfId="2" applyNumberFormat="1" applyFont="1" applyFill="1" applyBorder="1"/>
    <xf numFmtId="0" fontId="4" fillId="4" borderId="6" xfId="1" applyFont="1" applyFill="1" applyBorder="1"/>
    <xf numFmtId="0" fontId="4" fillId="4" borderId="0" xfId="1" applyFont="1" applyFill="1" applyBorder="1"/>
    <xf numFmtId="49" fontId="1" fillId="4" borderId="6" xfId="1" applyNumberFormat="1" applyFont="1" applyFill="1" applyBorder="1" applyAlignment="1">
      <alignment horizontal="center"/>
    </xf>
    <xf numFmtId="164" fontId="4" fillId="4" borderId="0" xfId="1" applyNumberFormat="1" applyFont="1" applyFill="1" applyBorder="1"/>
    <xf numFmtId="10" fontId="4" fillId="4" borderId="0" xfId="2" applyNumberFormat="1" applyFont="1" applyFill="1" applyBorder="1"/>
    <xf numFmtId="0" fontId="4" fillId="4" borderId="8" xfId="1" applyFont="1" applyFill="1" applyBorder="1"/>
    <xf numFmtId="0" fontId="4" fillId="4" borderId="9" xfId="1" applyFont="1" applyFill="1" applyBorder="1"/>
    <xf numFmtId="49" fontId="1" fillId="4" borderId="8" xfId="1" applyNumberFormat="1" applyFont="1" applyFill="1" applyBorder="1" applyAlignment="1">
      <alignment horizontal="center"/>
    </xf>
    <xf numFmtId="164" fontId="4" fillId="4" borderId="9" xfId="1" applyNumberFormat="1" applyFont="1" applyFill="1" applyBorder="1"/>
    <xf numFmtId="10" fontId="4" fillId="4" borderId="9" xfId="2" applyNumberFormat="1" applyFont="1" applyFill="1" applyBorder="1"/>
    <xf numFmtId="37" fontId="0" fillId="0" borderId="0" xfId="0" applyNumberFormat="1"/>
    <xf numFmtId="10" fontId="4" fillId="0" borderId="5" xfId="2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164" fontId="0" fillId="0" borderId="0" xfId="0" applyNumberFormat="1"/>
    <xf numFmtId="43" fontId="1" fillId="0" borderId="3" xfId="1" applyNumberFormat="1" applyFont="1" applyFill="1" applyBorder="1"/>
    <xf numFmtId="164" fontId="1" fillId="0" borderId="7" xfId="4" applyNumberFormat="1" applyFont="1" applyFill="1" applyBorder="1"/>
    <xf numFmtId="164" fontId="1" fillId="0" borderId="7" xfId="1" applyNumberFormat="1" applyFont="1" applyFill="1" applyBorder="1"/>
    <xf numFmtId="164" fontId="1" fillId="2" borderId="7" xfId="1" applyNumberFormat="1" applyFont="1" applyFill="1" applyBorder="1"/>
    <xf numFmtId="0" fontId="1" fillId="0" borderId="7" xfId="1" applyFont="1" applyFill="1" applyBorder="1"/>
    <xf numFmtId="43" fontId="1" fillId="0" borderId="7" xfId="1" applyNumberFormat="1" applyFont="1" applyBorder="1"/>
    <xf numFmtId="164" fontId="1" fillId="0" borderId="7" xfId="4" applyNumberFormat="1" applyFont="1" applyBorder="1"/>
    <xf numFmtId="164" fontId="1" fillId="0" borderId="7" xfId="1" applyNumberFormat="1" applyFont="1" applyBorder="1"/>
    <xf numFmtId="0" fontId="1" fillId="0" borderId="0" xfId="1" applyFont="1" applyFill="1" applyAlignment="1">
      <alignment horizontal="left" indent="2"/>
    </xf>
    <xf numFmtId="165" fontId="0" fillId="0" borderId="0" xfId="0" applyNumberFormat="1"/>
    <xf numFmtId="164" fontId="1" fillId="4" borderId="2" xfId="9" applyNumberFormat="1" applyFont="1" applyFill="1" applyBorder="1"/>
    <xf numFmtId="164" fontId="1" fillId="4" borderId="0" xfId="9" applyNumberFormat="1" applyFont="1" applyFill="1" applyBorder="1"/>
    <xf numFmtId="164" fontId="1" fillId="4" borderId="9" xfId="9" applyNumberFormat="1" applyFont="1" applyFill="1" applyBorder="1"/>
    <xf numFmtId="164" fontId="1" fillId="0" borderId="0" xfId="9" applyNumberFormat="1" applyFont="1" applyBorder="1"/>
    <xf numFmtId="43" fontId="1" fillId="0" borderId="4" xfId="1" applyNumberFormat="1" applyFont="1" applyFill="1" applyBorder="1" applyAlignment="1"/>
    <xf numFmtId="10" fontId="1" fillId="0" borderId="1" xfId="2" applyNumberFormat="1" applyFont="1" applyFill="1" applyBorder="1"/>
    <xf numFmtId="10" fontId="1" fillId="0" borderId="2" xfId="2" applyNumberFormat="1" applyFont="1" applyFill="1" applyBorder="1"/>
    <xf numFmtId="43" fontId="1" fillId="0" borderId="6" xfId="1" applyNumberFormat="1" applyFont="1" applyFill="1" applyBorder="1"/>
    <xf numFmtId="43" fontId="1" fillId="0" borderId="0" xfId="1" applyNumberFormat="1" applyFont="1" applyFill="1" applyBorder="1"/>
    <xf numFmtId="49" fontId="4" fillId="0" borderId="10" xfId="1" applyNumberFormat="1" applyFont="1" applyFill="1" applyBorder="1" applyAlignment="1">
      <alignment horizontal="center" vertical="center" wrapText="1"/>
    </xf>
    <xf numFmtId="10" fontId="4" fillId="0" borderId="5" xfId="2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</cellXfs>
  <cellStyles count="17">
    <cellStyle name="Comma" xfId="9" builtinId="3"/>
    <cellStyle name="Comma 2" xfId="4"/>
    <cellStyle name="Comma 2 2" xfId="6"/>
    <cellStyle name="Comma 3" xfId="15"/>
    <cellStyle name="Normal" xfId="0" builtinId="0"/>
    <cellStyle name="Normal 2" xfId="3"/>
    <cellStyle name="Normal 2 2" xfId="8"/>
    <cellStyle name="Normal 2 3" xfId="16"/>
    <cellStyle name="Normal 2 4" xfId="1"/>
    <cellStyle name="Normal 3" xfId="5"/>
    <cellStyle name="Normal 4" xfId="12"/>
    <cellStyle name="Normal 4 2" xfId="13"/>
    <cellStyle name="Normal 5" xfId="11"/>
    <cellStyle name="Normal 6" xfId="14"/>
    <cellStyle name="Normal 7" xfId="10"/>
    <cellStyle name="Percent" xfId="7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66"/>
  <sheetViews>
    <sheetView tabSelected="1" view="pageBreakPreview" zoomScale="70" zoomScaleNormal="85" zoomScaleSheetLayoutView="70" workbookViewId="0">
      <selection activeCell="A159" sqref="A159"/>
    </sheetView>
  </sheetViews>
  <sheetFormatPr defaultRowHeight="15" x14ac:dyDescent="0.25"/>
  <cols>
    <col min="1" max="1" width="25.42578125" style="13" customWidth="1"/>
    <col min="2" max="2" width="6.42578125" style="13" customWidth="1"/>
    <col min="3" max="3" width="20.28515625" style="13" customWidth="1"/>
    <col min="4" max="4" width="8.5703125" style="34" customWidth="1"/>
    <col min="5" max="5" width="28.85546875" style="13" customWidth="1"/>
    <col min="6" max="6" width="15" style="35" customWidth="1"/>
    <col min="7" max="7" width="14.42578125" style="35" customWidth="1"/>
    <col min="8" max="8" width="20.140625" style="13" customWidth="1"/>
    <col min="9" max="9" width="20" style="13" customWidth="1"/>
    <col min="10" max="10" width="18.7109375" style="13" customWidth="1"/>
    <col min="11" max="11" width="21.85546875" style="13" customWidth="1"/>
    <col min="12" max="12" width="2.42578125" style="13" customWidth="1"/>
    <col min="16" max="16" width="14.85546875" customWidth="1"/>
    <col min="18" max="18" width="12.5703125" bestFit="1" customWidth="1"/>
  </cols>
  <sheetData>
    <row r="1" spans="1:16" x14ac:dyDescent="0.25">
      <c r="A1" s="15" t="s">
        <v>0</v>
      </c>
      <c r="B1" s="15"/>
      <c r="C1" s="15"/>
    </row>
    <row r="2" spans="1:16" x14ac:dyDescent="0.25">
      <c r="A2" s="13" t="s">
        <v>41</v>
      </c>
      <c r="I2" s="19"/>
    </row>
    <row r="4" spans="1:16" x14ac:dyDescent="0.25">
      <c r="A4" s="36"/>
      <c r="B4" s="37"/>
      <c r="C4" s="38"/>
      <c r="D4" s="39"/>
      <c r="E4" s="40"/>
      <c r="F4" s="127" t="s">
        <v>1</v>
      </c>
      <c r="G4" s="127"/>
      <c r="H4" s="128" t="s">
        <v>2</v>
      </c>
      <c r="I4" s="128"/>
      <c r="J4" s="129"/>
      <c r="K4" s="41" t="s">
        <v>3</v>
      </c>
      <c r="L4" s="42"/>
    </row>
    <row r="5" spans="1:16" ht="25.5" x14ac:dyDescent="0.25">
      <c r="A5" s="43" t="s">
        <v>4</v>
      </c>
      <c r="B5" s="44"/>
      <c r="C5" s="45"/>
      <c r="D5" s="126" t="s">
        <v>58</v>
      </c>
      <c r="E5" s="46" t="s">
        <v>6</v>
      </c>
      <c r="F5" s="104" t="s">
        <v>7</v>
      </c>
      <c r="G5" s="104" t="s">
        <v>8</v>
      </c>
      <c r="H5" s="105" t="s">
        <v>7</v>
      </c>
      <c r="I5" s="105" t="s">
        <v>8</v>
      </c>
      <c r="J5" s="105" t="s">
        <v>9</v>
      </c>
      <c r="K5" s="41" t="s">
        <v>12</v>
      </c>
      <c r="L5" s="42"/>
    </row>
    <row r="6" spans="1:16" x14ac:dyDescent="0.25">
      <c r="A6" s="22" t="s">
        <v>16</v>
      </c>
      <c r="B6" s="23"/>
      <c r="C6" s="23"/>
      <c r="D6" s="47"/>
      <c r="E6" s="121"/>
      <c r="F6" s="122"/>
      <c r="G6" s="123"/>
      <c r="H6" s="124"/>
      <c r="I6" s="125"/>
      <c r="J6" s="112"/>
      <c r="K6" s="107"/>
      <c r="L6" s="23"/>
      <c r="N6" s="116"/>
    </row>
    <row r="7" spans="1:16" x14ac:dyDescent="0.25">
      <c r="A7" s="48" t="s">
        <v>52</v>
      </c>
      <c r="B7" s="23"/>
      <c r="C7" s="23"/>
      <c r="D7" s="49" t="s">
        <v>42</v>
      </c>
      <c r="E7" s="5">
        <v>5528590286.4699993</v>
      </c>
      <c r="F7" s="32">
        <v>3.6211634544513711E-2</v>
      </c>
      <c r="G7" s="32">
        <v>0.10049887479630203</v>
      </c>
      <c r="H7" s="3">
        <v>200199291</v>
      </c>
      <c r="I7" s="4">
        <v>555617103</v>
      </c>
      <c r="J7" s="113">
        <v>355417812</v>
      </c>
      <c r="K7" s="108">
        <v>0</v>
      </c>
      <c r="L7" s="23"/>
      <c r="N7" s="116"/>
    </row>
    <row r="8" spans="1:16" x14ac:dyDescent="0.25">
      <c r="A8" s="48" t="s">
        <v>52</v>
      </c>
      <c r="B8" s="23"/>
      <c r="C8" s="23"/>
      <c r="D8" s="49" t="s">
        <v>43</v>
      </c>
      <c r="E8" s="5">
        <v>243584850.69</v>
      </c>
      <c r="F8" s="32">
        <v>2.1912085192821562E-2</v>
      </c>
      <c r="G8" s="32">
        <v>8.0713205046651665E-2</v>
      </c>
      <c r="H8" s="3">
        <v>5337452</v>
      </c>
      <c r="I8" s="4">
        <v>19660514</v>
      </c>
      <c r="J8" s="113">
        <v>14323062</v>
      </c>
      <c r="K8" s="108">
        <v>3222455</v>
      </c>
      <c r="L8" s="23"/>
      <c r="N8" s="116"/>
    </row>
    <row r="9" spans="1:16" x14ac:dyDescent="0.25">
      <c r="A9" s="48" t="s">
        <v>46</v>
      </c>
      <c r="B9" s="23"/>
      <c r="C9" s="23"/>
      <c r="D9" s="49" t="s">
        <v>45</v>
      </c>
      <c r="E9" s="5">
        <v>1452024355.0099998</v>
      </c>
      <c r="F9" s="32">
        <v>2.7814012802644669E-2</v>
      </c>
      <c r="G9" s="32">
        <v>0.122205852393418</v>
      </c>
      <c r="H9" s="3">
        <v>40386624</v>
      </c>
      <c r="I9" s="4">
        <v>177445874</v>
      </c>
      <c r="J9" s="113">
        <v>137059250</v>
      </c>
      <c r="K9" s="108">
        <v>30836096</v>
      </c>
      <c r="L9" s="23"/>
      <c r="N9" s="116"/>
      <c r="P9" s="106"/>
    </row>
    <row r="10" spans="1:16" x14ac:dyDescent="0.25">
      <c r="A10" s="50" t="s">
        <v>47</v>
      </c>
      <c r="D10" s="52"/>
      <c r="E10" s="5">
        <v>35466792.689999998</v>
      </c>
      <c r="F10" s="32"/>
      <c r="G10" s="32"/>
      <c r="H10" s="3"/>
      <c r="I10" s="4"/>
      <c r="J10" s="108"/>
      <c r="K10" s="108"/>
      <c r="L10" s="23"/>
      <c r="N10" s="116"/>
    </row>
    <row r="11" spans="1:16" x14ac:dyDescent="0.25">
      <c r="A11" s="50" t="s">
        <v>50</v>
      </c>
      <c r="D11" s="52"/>
      <c r="E11" s="5">
        <v>171270</v>
      </c>
      <c r="F11" s="32"/>
      <c r="G11" s="32"/>
      <c r="H11" s="3"/>
      <c r="I11" s="4"/>
      <c r="J11" s="108"/>
      <c r="K11" s="108"/>
      <c r="L11" s="23"/>
      <c r="N11" s="116"/>
    </row>
    <row r="12" spans="1:16" x14ac:dyDescent="0.25">
      <c r="A12" s="50"/>
      <c r="D12" s="49"/>
      <c r="E12" s="5"/>
      <c r="F12" s="32"/>
      <c r="G12" s="32"/>
      <c r="H12" s="3"/>
      <c r="I12" s="4"/>
      <c r="J12" s="113"/>
      <c r="K12" s="108"/>
      <c r="L12" s="23"/>
      <c r="N12" s="116"/>
    </row>
    <row r="13" spans="1:16" x14ac:dyDescent="0.25">
      <c r="A13" s="48" t="s">
        <v>53</v>
      </c>
      <c r="B13" s="23"/>
      <c r="C13" s="23"/>
      <c r="D13" s="49" t="s">
        <v>42</v>
      </c>
      <c r="E13" s="5">
        <v>201911374.16000003</v>
      </c>
      <c r="F13" s="32">
        <v>3.9802398618869361E-2</v>
      </c>
      <c r="G13" s="32">
        <v>4.5816745284836306E-2</v>
      </c>
      <c r="H13" s="3">
        <v>8036557</v>
      </c>
      <c r="I13" s="4">
        <v>9250922</v>
      </c>
      <c r="J13" s="113">
        <v>1214365</v>
      </c>
      <c r="K13" s="108">
        <v>0</v>
      </c>
      <c r="L13" s="23"/>
      <c r="N13" s="116"/>
    </row>
    <row r="14" spans="1:16" x14ac:dyDescent="0.25">
      <c r="A14" s="48" t="s">
        <v>53</v>
      </c>
      <c r="B14" s="23"/>
      <c r="C14" s="23"/>
      <c r="D14" s="49" t="s">
        <v>43</v>
      </c>
      <c r="E14" s="5">
        <v>793186056.76000035</v>
      </c>
      <c r="F14" s="32">
        <v>2.7619123928484007E-2</v>
      </c>
      <c r="G14" s="32">
        <v>2.6748780843004277E-2</v>
      </c>
      <c r="H14" s="3">
        <v>21907104</v>
      </c>
      <c r="I14" s="4">
        <v>21216760</v>
      </c>
      <c r="J14" s="113">
        <v>-690344</v>
      </c>
      <c r="K14" s="108">
        <v>-155316</v>
      </c>
      <c r="L14" s="23"/>
      <c r="N14" s="116"/>
    </row>
    <row r="15" spans="1:16" x14ac:dyDescent="0.25">
      <c r="A15" s="50" t="s">
        <v>54</v>
      </c>
      <c r="D15" s="49" t="s">
        <v>42</v>
      </c>
      <c r="E15" s="5">
        <v>3925388167.7200003</v>
      </c>
      <c r="F15" s="32">
        <v>3.2196176428943402E-2</v>
      </c>
      <c r="G15" s="32">
        <v>3.897989586310751E-2</v>
      </c>
      <c r="H15" s="3">
        <v>126382490</v>
      </c>
      <c r="I15" s="4">
        <v>153011222</v>
      </c>
      <c r="J15" s="113">
        <v>26628732</v>
      </c>
      <c r="K15" s="108">
        <v>0</v>
      </c>
      <c r="N15" s="116"/>
    </row>
    <row r="16" spans="1:16" x14ac:dyDescent="0.25">
      <c r="A16" s="50" t="s">
        <v>54</v>
      </c>
      <c r="D16" s="49" t="s">
        <v>43</v>
      </c>
      <c r="E16" s="5">
        <v>1150248668.7900002</v>
      </c>
      <c r="F16" s="32">
        <v>3.1931888292153016E-2</v>
      </c>
      <c r="G16" s="32">
        <v>4.4143292122575006E-2</v>
      </c>
      <c r="H16" s="3">
        <v>36729612</v>
      </c>
      <c r="I16" s="4">
        <v>50775763</v>
      </c>
      <c r="J16" s="113">
        <v>14046151</v>
      </c>
      <c r="K16" s="108">
        <v>3160155</v>
      </c>
      <c r="P16" s="106"/>
    </row>
    <row r="17" spans="1:18" x14ac:dyDescent="0.25">
      <c r="A17" s="50" t="s">
        <v>48</v>
      </c>
      <c r="D17" s="49"/>
      <c r="E17" s="1">
        <v>30952588.810000002</v>
      </c>
      <c r="F17" s="31"/>
      <c r="G17" s="31"/>
      <c r="H17" s="63"/>
      <c r="I17" s="17"/>
      <c r="J17" s="114"/>
      <c r="K17" s="108"/>
    </row>
    <row r="18" spans="1:18" x14ac:dyDescent="0.25">
      <c r="A18" s="50" t="s">
        <v>49</v>
      </c>
      <c r="D18" s="49"/>
      <c r="E18" s="1">
        <v>1756736.02</v>
      </c>
      <c r="F18" s="31"/>
      <c r="G18" s="31"/>
      <c r="H18" s="63"/>
      <c r="I18" s="17"/>
      <c r="J18" s="114"/>
      <c r="K18" s="108"/>
    </row>
    <row r="19" spans="1:18" x14ac:dyDescent="0.25">
      <c r="A19" s="51" t="s">
        <v>20</v>
      </c>
      <c r="B19" s="19"/>
      <c r="C19" s="19"/>
      <c r="D19" s="52"/>
      <c r="E19" s="5">
        <f>SUM(E7:E18)</f>
        <v>13363281147.119999</v>
      </c>
      <c r="F19" s="53"/>
      <c r="G19" s="32"/>
      <c r="H19" s="54"/>
      <c r="I19" s="55"/>
      <c r="J19" s="109"/>
      <c r="K19" s="109"/>
    </row>
    <row r="20" spans="1:18" x14ac:dyDescent="0.25">
      <c r="A20" s="57" t="s">
        <v>21</v>
      </c>
      <c r="B20" s="58"/>
      <c r="C20" s="58"/>
      <c r="D20" s="59"/>
      <c r="E20" s="6">
        <v>13294933759.599998</v>
      </c>
      <c r="F20" s="30">
        <v>3.3018527052308344E-2</v>
      </c>
      <c r="G20" s="30">
        <v>7.4237162504651316E-2</v>
      </c>
      <c r="H20" s="60">
        <v>438979130</v>
      </c>
      <c r="I20" s="61">
        <v>986978158</v>
      </c>
      <c r="J20" s="110">
        <f>SUM(J7:J17)</f>
        <v>547999028</v>
      </c>
      <c r="K20" s="110">
        <f>SUM(K7:K17)</f>
        <v>37063390</v>
      </c>
    </row>
    <row r="21" spans="1:18" x14ac:dyDescent="0.25">
      <c r="A21" s="19"/>
      <c r="B21" s="19"/>
      <c r="C21" s="19"/>
      <c r="D21" s="52"/>
      <c r="E21" s="5"/>
      <c r="F21" s="53"/>
      <c r="G21" s="32"/>
      <c r="H21" s="54"/>
      <c r="I21" s="55"/>
      <c r="J21" s="109"/>
      <c r="K21" s="111"/>
    </row>
    <row r="22" spans="1:18" x14ac:dyDescent="0.25">
      <c r="A22" s="19" t="s">
        <v>56</v>
      </c>
      <c r="B22" s="19"/>
      <c r="C22" s="19"/>
      <c r="D22" s="52" t="s">
        <v>43</v>
      </c>
      <c r="E22" s="5">
        <v>1660094020.1235232</v>
      </c>
      <c r="F22" s="32">
        <v>1.8166702776936283E-2</v>
      </c>
      <c r="G22" s="32">
        <v>1.9620304869169564E-2</v>
      </c>
      <c r="H22" s="54">
        <v>30158434.645353325</v>
      </c>
      <c r="I22" s="54">
        <v>32571550.78630884</v>
      </c>
      <c r="J22" s="109">
        <f>I22-H22</f>
        <v>2413116.1409555152</v>
      </c>
      <c r="K22" s="109">
        <v>542912</v>
      </c>
      <c r="L22" s="19"/>
    </row>
    <row r="23" spans="1:18" x14ac:dyDescent="0.25">
      <c r="A23" s="19" t="s">
        <v>56</v>
      </c>
      <c r="B23" s="19"/>
      <c r="C23" s="19"/>
      <c r="D23" s="52" t="s">
        <v>42</v>
      </c>
      <c r="E23" s="5">
        <v>5612829632.7104521</v>
      </c>
      <c r="F23" s="32">
        <v>1.7554510886003839E-2</v>
      </c>
      <c r="G23" s="32">
        <v>1.874856062497595E-2</v>
      </c>
      <c r="H23" s="54">
        <v>98530478.88870056</v>
      </c>
      <c r="I23" s="54">
        <v>105232476.64653341</v>
      </c>
      <c r="J23" s="109">
        <f t="shared" ref="J23:J26" si="0">I23-H23</f>
        <v>6701997.757832855</v>
      </c>
      <c r="K23" s="109">
        <v>0</v>
      </c>
      <c r="L23" s="19"/>
    </row>
    <row r="24" spans="1:18" x14ac:dyDescent="0.25">
      <c r="A24" s="19" t="s">
        <v>56</v>
      </c>
      <c r="B24" s="19"/>
      <c r="C24" s="19"/>
      <c r="D24" s="52" t="s">
        <v>45</v>
      </c>
      <c r="E24" s="5">
        <v>98348512.610352308</v>
      </c>
      <c r="F24" s="32">
        <v>1.6943104803422829E-2</v>
      </c>
      <c r="G24" s="32">
        <v>1.7900254385860629E-2</v>
      </c>
      <c r="H24" s="54">
        <v>1666329.1564179508</v>
      </c>
      <c r="I24" s="54">
        <v>1760463.3941963282</v>
      </c>
      <c r="J24" s="109">
        <f t="shared" si="0"/>
        <v>94134.237778377486</v>
      </c>
      <c r="K24" s="109">
        <v>21179</v>
      </c>
      <c r="L24" s="19"/>
    </row>
    <row r="25" spans="1:18" x14ac:dyDescent="0.25">
      <c r="A25" s="19" t="s">
        <v>56</v>
      </c>
      <c r="B25" s="19"/>
      <c r="C25" s="19"/>
      <c r="D25" s="52" t="s">
        <v>17</v>
      </c>
      <c r="E25" s="5">
        <v>4282589.1056716377</v>
      </c>
      <c r="F25" s="32">
        <v>1.8790397874633803E-2</v>
      </c>
      <c r="G25" s="32">
        <v>2.0372333756434848E-2</v>
      </c>
      <c r="H25" s="54">
        <v>80471.553229142228</v>
      </c>
      <c r="I25" s="54">
        <v>87246.334602414427</v>
      </c>
      <c r="J25" s="109">
        <f t="shared" si="0"/>
        <v>6774.7813732721988</v>
      </c>
      <c r="K25" s="109">
        <v>551</v>
      </c>
      <c r="L25" s="19"/>
    </row>
    <row r="26" spans="1:18" x14ac:dyDescent="0.25">
      <c r="A26" s="64" t="s">
        <v>55</v>
      </c>
      <c r="B26" s="65"/>
      <c r="C26" s="65"/>
      <c r="D26" s="59"/>
      <c r="E26" s="9">
        <v>7375554754.5499992</v>
      </c>
      <c r="F26" s="30">
        <v>1.7684868268822065E-2</v>
      </c>
      <c r="G26" s="30">
        <v>1.8954001651707533E-2</v>
      </c>
      <c r="H26" s="7">
        <v>130435714.24370098</v>
      </c>
      <c r="I26" s="8">
        <v>139796277.00000003</v>
      </c>
      <c r="J26" s="9">
        <f t="shared" si="0"/>
        <v>9360562.7562990487</v>
      </c>
      <c r="K26" s="9">
        <v>564641</v>
      </c>
    </row>
    <row r="27" spans="1:18" s="28" customFormat="1" x14ac:dyDescent="0.25">
      <c r="A27" s="115"/>
      <c r="B27" s="74"/>
      <c r="C27" s="74"/>
      <c r="D27" s="52"/>
      <c r="E27" s="4"/>
      <c r="F27" s="32"/>
      <c r="G27" s="32"/>
      <c r="H27" s="3"/>
      <c r="I27" s="4"/>
      <c r="J27" s="108"/>
      <c r="K27" s="108"/>
      <c r="L27" s="19"/>
    </row>
    <row r="28" spans="1:18" x14ac:dyDescent="0.25">
      <c r="A28" s="15" t="s">
        <v>22</v>
      </c>
      <c r="D28" s="49"/>
      <c r="E28" s="24"/>
      <c r="F28" s="62"/>
      <c r="G28" s="31"/>
      <c r="H28" s="63"/>
      <c r="I28" s="17"/>
      <c r="J28" s="114"/>
      <c r="K28" s="111"/>
    </row>
    <row r="29" spans="1:18" x14ac:dyDescent="0.25">
      <c r="A29" s="50" t="s">
        <v>23</v>
      </c>
      <c r="D29" s="49" t="s">
        <v>10</v>
      </c>
      <c r="E29" s="1">
        <v>280326705.57999992</v>
      </c>
      <c r="F29" s="32">
        <v>2.6699999999999998E-2</v>
      </c>
      <c r="G29" s="32">
        <v>2.7000000000000003E-2</v>
      </c>
      <c r="H29" s="11">
        <v>7472463</v>
      </c>
      <c r="I29" s="2">
        <v>7570061</v>
      </c>
      <c r="J29" s="113">
        <f>I29-H29</f>
        <v>97598</v>
      </c>
      <c r="K29" s="108">
        <v>0</v>
      </c>
    </row>
    <row r="30" spans="1:18" x14ac:dyDescent="0.25">
      <c r="A30" s="50" t="s">
        <v>23</v>
      </c>
      <c r="D30" s="49" t="s">
        <v>11</v>
      </c>
      <c r="E30" s="1">
        <v>2243678193.8700004</v>
      </c>
      <c r="F30" s="32">
        <v>2.52E-2</v>
      </c>
      <c r="G30" s="32">
        <v>2.5699999999999997E-2</v>
      </c>
      <c r="H30" s="11">
        <v>56492130</v>
      </c>
      <c r="I30" s="2">
        <v>57702243</v>
      </c>
      <c r="J30" s="113">
        <f t="shared" ref="J30:J35" si="1">I30-H30</f>
        <v>1210113</v>
      </c>
      <c r="K30" s="108">
        <v>0</v>
      </c>
    </row>
    <row r="31" spans="1:18" ht="15" customHeight="1" x14ac:dyDescent="0.25">
      <c r="A31" s="50" t="s">
        <v>23</v>
      </c>
      <c r="D31" s="49" t="s">
        <v>12</v>
      </c>
      <c r="E31" s="1">
        <v>526113489.95000005</v>
      </c>
      <c r="F31" s="32">
        <v>2.76E-2</v>
      </c>
      <c r="G31" s="32">
        <v>2.7400000000000001E-2</v>
      </c>
      <c r="H31" s="11">
        <v>14526469</v>
      </c>
      <c r="I31" s="2">
        <v>14411610</v>
      </c>
      <c r="J31" s="113">
        <f t="shared" si="1"/>
        <v>-114859</v>
      </c>
      <c r="K31" s="108">
        <v>-114859</v>
      </c>
      <c r="R31" s="103"/>
    </row>
    <row r="32" spans="1:18" x14ac:dyDescent="0.25">
      <c r="A32" s="50" t="s">
        <v>23</v>
      </c>
      <c r="D32" s="49" t="s">
        <v>13</v>
      </c>
      <c r="E32" s="5">
        <v>783969877.82000017</v>
      </c>
      <c r="F32" s="32">
        <v>2.9655413629728729E-2</v>
      </c>
      <c r="G32" s="32">
        <v>2.7910514956065554E-2</v>
      </c>
      <c r="H32" s="3">
        <v>23248951</v>
      </c>
      <c r="I32" s="2">
        <v>21881003</v>
      </c>
      <c r="J32" s="113">
        <f>I32-H32</f>
        <v>-1367948</v>
      </c>
      <c r="K32" s="108">
        <v>0</v>
      </c>
    </row>
    <row r="33" spans="1:11" x14ac:dyDescent="0.25">
      <c r="A33" s="50" t="s">
        <v>23</v>
      </c>
      <c r="D33" s="49" t="s">
        <v>14</v>
      </c>
      <c r="E33" s="5">
        <v>3160310243.8699999</v>
      </c>
      <c r="F33" s="32">
        <v>2.6247540146065541E-2</v>
      </c>
      <c r="G33" s="32">
        <v>2.629430137790556E-2</v>
      </c>
      <c r="H33" s="3">
        <v>82950370</v>
      </c>
      <c r="I33" s="2">
        <v>83098150</v>
      </c>
      <c r="J33" s="113">
        <f t="shared" si="1"/>
        <v>147780</v>
      </c>
      <c r="K33" s="108">
        <v>0</v>
      </c>
    </row>
    <row r="34" spans="1:11" x14ac:dyDescent="0.25">
      <c r="A34" s="50" t="s">
        <v>23</v>
      </c>
      <c r="D34" s="49" t="s">
        <v>15</v>
      </c>
      <c r="E34" s="5">
        <v>386446631.75</v>
      </c>
      <c r="F34" s="32">
        <v>2.7051569715227566E-2</v>
      </c>
      <c r="G34" s="32">
        <v>2.6300542338728767E-2</v>
      </c>
      <c r="H34" s="3">
        <v>10453988</v>
      </c>
      <c r="I34" s="2">
        <v>10163756</v>
      </c>
      <c r="J34" s="113">
        <f t="shared" si="1"/>
        <v>-290232</v>
      </c>
      <c r="K34" s="108">
        <v>0</v>
      </c>
    </row>
    <row r="35" spans="1:11" x14ac:dyDescent="0.25">
      <c r="A35" s="64" t="s">
        <v>24</v>
      </c>
      <c r="B35" s="65"/>
      <c r="C35" s="65"/>
      <c r="D35" s="59"/>
      <c r="E35" s="9">
        <v>7380845142.8400002</v>
      </c>
      <c r="F35" s="30">
        <v>2.643929891813343E-2</v>
      </c>
      <c r="G35" s="30">
        <v>2.6396275660788972E-2</v>
      </c>
      <c r="H35" s="7">
        <v>195144371</v>
      </c>
      <c r="I35" s="8">
        <v>194826823</v>
      </c>
      <c r="J35" s="9">
        <f t="shared" si="1"/>
        <v>-317548</v>
      </c>
      <c r="K35" s="9">
        <f t="shared" ref="K35" si="2">SUM(K29:K34)</f>
        <v>-114859</v>
      </c>
    </row>
    <row r="36" spans="1:11" x14ac:dyDescent="0.25">
      <c r="D36" s="49"/>
      <c r="E36" s="24"/>
      <c r="F36" s="66"/>
      <c r="H36" s="63"/>
      <c r="I36" s="17"/>
      <c r="J36" s="114"/>
      <c r="K36" s="111"/>
    </row>
    <row r="37" spans="1:11" x14ac:dyDescent="0.25">
      <c r="A37" s="15" t="s">
        <v>25</v>
      </c>
      <c r="C37" s="67" t="s">
        <v>26</v>
      </c>
      <c r="D37" s="68" t="s">
        <v>5</v>
      </c>
      <c r="E37" s="12" t="s">
        <v>27</v>
      </c>
      <c r="F37" s="66"/>
      <c r="H37" s="63"/>
      <c r="I37" s="55"/>
      <c r="J37" s="114"/>
      <c r="K37" s="111"/>
    </row>
    <row r="38" spans="1:11" x14ac:dyDescent="0.25">
      <c r="A38" s="20" t="s">
        <v>28</v>
      </c>
      <c r="B38" s="13">
        <v>392.1</v>
      </c>
      <c r="C38" s="13" t="s">
        <v>10</v>
      </c>
      <c r="D38" s="69" t="s">
        <v>43</v>
      </c>
      <c r="E38" s="1">
        <v>304035.2510051069</v>
      </c>
      <c r="F38" s="10">
        <v>3.4799999999999998E-2</v>
      </c>
      <c r="G38" s="10">
        <v>8.6300000000000002E-2</v>
      </c>
      <c r="H38" s="11">
        <v>10580.42673497772</v>
      </c>
      <c r="I38" s="2">
        <v>26238.242161740727</v>
      </c>
      <c r="J38" s="17">
        <f>I38-H38</f>
        <v>15657.815426763007</v>
      </c>
      <c r="K38" s="5">
        <v>3523</v>
      </c>
    </row>
    <row r="39" spans="1:11" x14ac:dyDescent="0.25">
      <c r="A39" s="20" t="s">
        <v>28</v>
      </c>
      <c r="B39" s="13">
        <v>392.1</v>
      </c>
      <c r="C39" s="13" t="s">
        <v>10</v>
      </c>
      <c r="D39" s="69" t="s">
        <v>10</v>
      </c>
      <c r="E39" s="1">
        <v>852235.96899489313</v>
      </c>
      <c r="F39" s="10">
        <v>3.4799999999999998E-2</v>
      </c>
      <c r="G39" s="10">
        <v>8.6300000000000002E-2</v>
      </c>
      <c r="H39" s="11">
        <v>29657.811721022277</v>
      </c>
      <c r="I39" s="2">
        <v>73547.964124259277</v>
      </c>
      <c r="J39" s="17">
        <f t="shared" ref="J39:J102" si="3">I39-H39</f>
        <v>43890.152403237</v>
      </c>
      <c r="K39" s="5">
        <v>0</v>
      </c>
    </row>
    <row r="40" spans="1:11" x14ac:dyDescent="0.25">
      <c r="A40" s="20" t="s">
        <v>28</v>
      </c>
      <c r="B40" s="13">
        <v>392.1</v>
      </c>
      <c r="C40" s="13" t="s">
        <v>15</v>
      </c>
      <c r="D40" s="69" t="s">
        <v>42</v>
      </c>
      <c r="E40" s="1">
        <v>768932.44155941717</v>
      </c>
      <c r="F40" s="10">
        <v>4.2800000000000005E-2</v>
      </c>
      <c r="G40" s="10">
        <v>8.7300000000000003E-2</v>
      </c>
      <c r="H40" s="11">
        <v>32910.308498743056</v>
      </c>
      <c r="I40" s="2">
        <v>67127.802148137125</v>
      </c>
      <c r="J40" s="17">
        <f t="shared" si="3"/>
        <v>34217.49364939407</v>
      </c>
      <c r="K40" s="5">
        <v>0</v>
      </c>
    </row>
    <row r="41" spans="1:11" x14ac:dyDescent="0.25">
      <c r="A41" s="20" t="s">
        <v>28</v>
      </c>
      <c r="B41" s="13">
        <v>392.1</v>
      </c>
      <c r="C41" s="13" t="s">
        <v>15</v>
      </c>
      <c r="D41" s="69" t="s">
        <v>15</v>
      </c>
      <c r="E41" s="1">
        <v>2295198.4384405832</v>
      </c>
      <c r="F41" s="10">
        <v>4.2800000000000005E-2</v>
      </c>
      <c r="G41" s="10">
        <v>8.7300000000000003E-2</v>
      </c>
      <c r="H41" s="11">
        <v>98234.493165256965</v>
      </c>
      <c r="I41" s="2">
        <v>200370.82367586292</v>
      </c>
      <c r="J41" s="17">
        <f t="shared" si="3"/>
        <v>102136.33051060596</v>
      </c>
      <c r="K41" s="5">
        <v>0</v>
      </c>
    </row>
    <row r="42" spans="1:11" x14ac:dyDescent="0.25">
      <c r="A42" s="20" t="s">
        <v>28</v>
      </c>
      <c r="B42" s="13">
        <v>392.1</v>
      </c>
      <c r="C42" s="13" t="s">
        <v>11</v>
      </c>
      <c r="D42" s="69" t="s">
        <v>43</v>
      </c>
      <c r="E42" s="1">
        <v>857170.81143625523</v>
      </c>
      <c r="F42" s="10">
        <v>7.0400000000000004E-2</v>
      </c>
      <c r="G42" s="10">
        <v>6.4299999999999996E-2</v>
      </c>
      <c r="H42" s="11">
        <v>60344.825125112373</v>
      </c>
      <c r="I42" s="2">
        <v>55116.08317535121</v>
      </c>
      <c r="J42" s="17">
        <f t="shared" si="3"/>
        <v>-5228.7419497611627</v>
      </c>
      <c r="K42" s="5">
        <v>-1176</v>
      </c>
    </row>
    <row r="43" spans="1:11" x14ac:dyDescent="0.25">
      <c r="A43" s="20" t="s">
        <v>28</v>
      </c>
      <c r="B43" s="13">
        <v>392.1</v>
      </c>
      <c r="C43" s="13" t="s">
        <v>11</v>
      </c>
      <c r="D43" s="69" t="s">
        <v>11</v>
      </c>
      <c r="E43" s="1">
        <v>7689180.5381961875</v>
      </c>
      <c r="F43" s="10">
        <v>7.0400000000000004E-2</v>
      </c>
      <c r="G43" s="10">
        <v>6.4299999999999996E-2</v>
      </c>
      <c r="H43" s="11">
        <v>541318.30988901167</v>
      </c>
      <c r="I43" s="2">
        <v>494414.30860601482</v>
      </c>
      <c r="J43" s="17">
        <f t="shared" si="3"/>
        <v>-46904.001282996847</v>
      </c>
      <c r="K43" s="5">
        <v>0</v>
      </c>
    </row>
    <row r="44" spans="1:11" x14ac:dyDescent="0.25">
      <c r="A44" s="20" t="s">
        <v>28</v>
      </c>
      <c r="B44" s="13">
        <v>392.1</v>
      </c>
      <c r="C44" s="13" t="s">
        <v>11</v>
      </c>
      <c r="D44" s="69" t="s">
        <v>19</v>
      </c>
      <c r="E44" s="1">
        <v>255789.00036755638</v>
      </c>
      <c r="F44" s="10">
        <v>7.0400000000000004E-2</v>
      </c>
      <c r="G44" s="10">
        <v>6.4299999999999996E-2</v>
      </c>
      <c r="H44" s="11">
        <v>18007.54562587597</v>
      </c>
      <c r="I44" s="2">
        <v>16447.232723633875</v>
      </c>
      <c r="J44" s="17">
        <f t="shared" si="3"/>
        <v>-1560.3129022420944</v>
      </c>
      <c r="K44" s="5">
        <v>-107</v>
      </c>
    </row>
    <row r="45" spans="1:11" x14ac:dyDescent="0.25">
      <c r="A45" s="20" t="s">
        <v>28</v>
      </c>
      <c r="B45" s="13">
        <v>392.1</v>
      </c>
      <c r="C45" s="13" t="s">
        <v>29</v>
      </c>
      <c r="D45" s="69" t="s">
        <v>42</v>
      </c>
      <c r="E45" s="1">
        <v>334604.77553915529</v>
      </c>
      <c r="F45" s="10">
        <v>2.53E-2</v>
      </c>
      <c r="G45" s="10">
        <v>3.8199999999999998E-2</v>
      </c>
      <c r="H45" s="11">
        <v>8465.5008211406293</v>
      </c>
      <c r="I45" s="2">
        <v>12781.902425595732</v>
      </c>
      <c r="J45" s="17">
        <f t="shared" si="3"/>
        <v>4316.4016044551026</v>
      </c>
      <c r="K45" s="5">
        <v>0</v>
      </c>
    </row>
    <row r="46" spans="1:11" x14ac:dyDescent="0.25">
      <c r="A46" s="20" t="s">
        <v>28</v>
      </c>
      <c r="B46" s="13">
        <v>392.1</v>
      </c>
      <c r="C46" s="13" t="s">
        <v>29</v>
      </c>
      <c r="D46" s="69" t="s">
        <v>43</v>
      </c>
      <c r="E46" s="1">
        <v>75190.814460844747</v>
      </c>
      <c r="F46" s="10">
        <v>2.53E-2</v>
      </c>
      <c r="G46" s="10">
        <v>3.8199999999999998E-2</v>
      </c>
      <c r="H46" s="11">
        <v>1902.3276058593722</v>
      </c>
      <c r="I46" s="2">
        <v>2872.289112404269</v>
      </c>
      <c r="J46" s="17">
        <f t="shared" si="3"/>
        <v>969.96150654489679</v>
      </c>
      <c r="K46" s="5">
        <v>218</v>
      </c>
    </row>
    <row r="47" spans="1:11" x14ac:dyDescent="0.25">
      <c r="A47" s="20" t="s">
        <v>28</v>
      </c>
      <c r="B47" s="13">
        <v>392.1</v>
      </c>
      <c r="C47" s="13" t="s">
        <v>14</v>
      </c>
      <c r="D47" s="69" t="s">
        <v>42</v>
      </c>
      <c r="E47" s="1">
        <v>3051699.8919571475</v>
      </c>
      <c r="F47" s="10">
        <v>5.04E-2</v>
      </c>
      <c r="G47" s="10">
        <v>8.9200000000000002E-2</v>
      </c>
      <c r="H47" s="11">
        <v>153805.67455464022</v>
      </c>
      <c r="I47" s="2">
        <v>272211.63036257756</v>
      </c>
      <c r="J47" s="17">
        <f t="shared" si="3"/>
        <v>118405.95580793734</v>
      </c>
      <c r="K47" s="5">
        <v>0</v>
      </c>
    </row>
    <row r="48" spans="1:11" x14ac:dyDescent="0.25">
      <c r="A48" s="20" t="s">
        <v>28</v>
      </c>
      <c r="B48" s="13">
        <v>392.1</v>
      </c>
      <c r="C48" s="13" t="s">
        <v>14</v>
      </c>
      <c r="D48" s="69" t="s">
        <v>14</v>
      </c>
      <c r="E48" s="1">
        <v>10010742.38042848</v>
      </c>
      <c r="F48" s="10">
        <v>5.04E-2</v>
      </c>
      <c r="G48" s="10">
        <v>8.9200000000000002E-2</v>
      </c>
      <c r="H48" s="11">
        <v>504541.4159735954</v>
      </c>
      <c r="I48" s="2">
        <v>892958.22033422044</v>
      </c>
      <c r="J48" s="17">
        <f t="shared" si="3"/>
        <v>388416.80436062504</v>
      </c>
      <c r="K48" s="5">
        <v>0</v>
      </c>
    </row>
    <row r="49" spans="1:11" x14ac:dyDescent="0.25">
      <c r="A49" s="20" t="s">
        <v>28</v>
      </c>
      <c r="B49" s="13">
        <v>392.1</v>
      </c>
      <c r="C49" s="13" t="s">
        <v>14</v>
      </c>
      <c r="D49" s="69" t="s">
        <v>44</v>
      </c>
      <c r="E49" s="1">
        <v>251861.77661250031</v>
      </c>
      <c r="F49" s="10">
        <v>5.04E-2</v>
      </c>
      <c r="G49" s="10">
        <v>8.9200000000000002E-2</v>
      </c>
      <c r="H49" s="11">
        <v>12693.833541270016</v>
      </c>
      <c r="I49" s="2">
        <v>22466.070473835029</v>
      </c>
      <c r="J49" s="17">
        <f t="shared" si="3"/>
        <v>9772.2369325650125</v>
      </c>
      <c r="K49" s="5">
        <v>0</v>
      </c>
    </row>
    <row r="50" spans="1:11" x14ac:dyDescent="0.25">
      <c r="A50" s="20" t="s">
        <v>28</v>
      </c>
      <c r="B50" s="13">
        <v>392.1</v>
      </c>
      <c r="C50" s="13" t="s">
        <v>14</v>
      </c>
      <c r="D50" s="69" t="s">
        <v>19</v>
      </c>
      <c r="E50" s="1">
        <v>2635087.9810018684</v>
      </c>
      <c r="F50" s="10">
        <v>5.04E-2</v>
      </c>
      <c r="G50" s="10">
        <v>8.9200000000000002E-2</v>
      </c>
      <c r="H50" s="11">
        <v>132808.43424249417</v>
      </c>
      <c r="I50" s="2">
        <v>235049.84790536665</v>
      </c>
      <c r="J50" s="17">
        <f t="shared" si="3"/>
        <v>102241.41366287248</v>
      </c>
      <c r="K50" s="5">
        <v>6988</v>
      </c>
    </row>
    <row r="51" spans="1:11" x14ac:dyDescent="0.25">
      <c r="A51" s="20" t="s">
        <v>28</v>
      </c>
      <c r="B51" s="13">
        <v>392.1</v>
      </c>
      <c r="C51" s="13" t="s">
        <v>12</v>
      </c>
      <c r="D51" s="69" t="s">
        <v>12</v>
      </c>
      <c r="E51" s="1">
        <v>1022424.2474668216</v>
      </c>
      <c r="F51" s="10">
        <v>5.5999999999999994E-2</v>
      </c>
      <c r="G51" s="10">
        <v>2.8999999999999998E-2</v>
      </c>
      <c r="H51" s="11">
        <v>57255.757858142002</v>
      </c>
      <c r="I51" s="2">
        <v>29650.303176537822</v>
      </c>
      <c r="J51" s="17">
        <f t="shared" si="3"/>
        <v>-27605.45468160418</v>
      </c>
      <c r="K51" s="5">
        <v>-27605</v>
      </c>
    </row>
    <row r="52" spans="1:11" x14ac:dyDescent="0.25">
      <c r="A52" s="20" t="s">
        <v>28</v>
      </c>
      <c r="B52" s="13">
        <v>392.1</v>
      </c>
      <c r="C52" s="13" t="s">
        <v>12</v>
      </c>
      <c r="D52" s="69" t="s">
        <v>43</v>
      </c>
      <c r="E52" s="1">
        <v>608194.39253317844</v>
      </c>
      <c r="F52" s="10">
        <v>5.5999999999999994E-2</v>
      </c>
      <c r="G52" s="10">
        <v>2.8999999999999998E-2</v>
      </c>
      <c r="H52" s="11">
        <v>34058.885981857988</v>
      </c>
      <c r="I52" s="2">
        <v>17637.637383462174</v>
      </c>
      <c r="J52" s="17">
        <f t="shared" si="3"/>
        <v>-16421.248598395814</v>
      </c>
      <c r="K52" s="5">
        <v>-3695</v>
      </c>
    </row>
    <row r="53" spans="1:11" x14ac:dyDescent="0.25">
      <c r="A53" s="20" t="s">
        <v>28</v>
      </c>
      <c r="B53" s="13">
        <v>392.1</v>
      </c>
      <c r="C53" s="13" t="s">
        <v>13</v>
      </c>
      <c r="D53" s="69" t="s">
        <v>42</v>
      </c>
      <c r="E53" s="1">
        <v>1446493.3557118888</v>
      </c>
      <c r="F53" s="10">
        <v>5.8499999999999996E-2</v>
      </c>
      <c r="G53" s="10">
        <v>8.7799999999999989E-2</v>
      </c>
      <c r="H53" s="11">
        <v>84619.86130914549</v>
      </c>
      <c r="I53" s="2">
        <v>127002.11663150381</v>
      </c>
      <c r="J53" s="17">
        <f t="shared" si="3"/>
        <v>42382.255322358324</v>
      </c>
      <c r="K53" s="5">
        <v>0</v>
      </c>
    </row>
    <row r="54" spans="1:11" x14ac:dyDescent="0.25">
      <c r="A54" s="20" t="s">
        <v>28</v>
      </c>
      <c r="B54" s="13">
        <v>392.1</v>
      </c>
      <c r="C54" s="13" t="s">
        <v>13</v>
      </c>
      <c r="D54" s="69" t="s">
        <v>13</v>
      </c>
      <c r="E54" s="1">
        <v>2585714.1863895361</v>
      </c>
      <c r="F54" s="10">
        <v>5.8499999999999996E-2</v>
      </c>
      <c r="G54" s="10">
        <v>8.7799999999999989E-2</v>
      </c>
      <c r="H54" s="11">
        <v>151264.27990378786</v>
      </c>
      <c r="I54" s="2">
        <v>227025.70556500123</v>
      </c>
      <c r="J54" s="17">
        <f t="shared" si="3"/>
        <v>75761.425661213376</v>
      </c>
      <c r="K54" s="5">
        <v>0</v>
      </c>
    </row>
    <row r="55" spans="1:11" x14ac:dyDescent="0.25">
      <c r="A55" s="20" t="s">
        <v>28</v>
      </c>
      <c r="B55" s="13">
        <v>392.1</v>
      </c>
      <c r="C55" s="13" t="s">
        <v>13</v>
      </c>
      <c r="D55" s="69" t="s">
        <v>45</v>
      </c>
      <c r="E55" s="1">
        <v>632947.11789857585</v>
      </c>
      <c r="F55" s="10">
        <v>5.8499999999999996E-2</v>
      </c>
      <c r="G55" s="10">
        <v>8.7799999999999989E-2</v>
      </c>
      <c r="H55" s="11">
        <v>37027.406397066683</v>
      </c>
      <c r="I55" s="2">
        <v>55572.75695149495</v>
      </c>
      <c r="J55" s="17">
        <f t="shared" si="3"/>
        <v>18545.350554428267</v>
      </c>
      <c r="K55" s="5">
        <v>4172</v>
      </c>
    </row>
    <row r="56" spans="1:11" x14ac:dyDescent="0.25">
      <c r="A56" s="20" t="s">
        <v>28</v>
      </c>
      <c r="B56" s="13">
        <v>392.3</v>
      </c>
      <c r="C56" s="13" t="s">
        <v>14</v>
      </c>
      <c r="D56" s="69" t="s">
        <v>19</v>
      </c>
      <c r="E56" s="1">
        <v>1860982.02</v>
      </c>
      <c r="F56" s="10">
        <v>2.5099999999999997E-2</v>
      </c>
      <c r="G56" s="10">
        <v>6.2300000000000001E-2</v>
      </c>
      <c r="H56" s="11">
        <v>46710.648701999999</v>
      </c>
      <c r="I56" s="2">
        <v>115939.179846</v>
      </c>
      <c r="J56" s="17">
        <f t="shared" si="3"/>
        <v>69228.531144000008</v>
      </c>
      <c r="K56" s="5">
        <v>4732</v>
      </c>
    </row>
    <row r="57" spans="1:11" x14ac:dyDescent="0.25">
      <c r="A57" s="20" t="s">
        <v>28</v>
      </c>
      <c r="B57" s="13">
        <v>392.5</v>
      </c>
      <c r="C57" s="13" t="s">
        <v>10</v>
      </c>
      <c r="D57" s="69" t="s">
        <v>43</v>
      </c>
      <c r="E57" s="1">
        <v>204130.07058677994</v>
      </c>
      <c r="F57" s="10">
        <v>4.4900000000000002E-2</v>
      </c>
      <c r="G57" s="10">
        <v>5.3099999999999994E-2</v>
      </c>
      <c r="H57" s="11">
        <v>9165.4401693464206</v>
      </c>
      <c r="I57" s="2">
        <v>10839.306748158013</v>
      </c>
      <c r="J57" s="17">
        <f t="shared" si="3"/>
        <v>1673.8665788115923</v>
      </c>
      <c r="K57" s="5">
        <v>377</v>
      </c>
    </row>
    <row r="58" spans="1:11" x14ac:dyDescent="0.25">
      <c r="A58" s="20" t="s">
        <v>28</v>
      </c>
      <c r="B58" s="13">
        <v>392.5</v>
      </c>
      <c r="C58" s="13" t="s">
        <v>10</v>
      </c>
      <c r="D58" s="69" t="s">
        <v>10</v>
      </c>
      <c r="E58" s="1">
        <v>793720.01941322011</v>
      </c>
      <c r="F58" s="10">
        <v>4.4900000000000002E-2</v>
      </c>
      <c r="G58" s="10">
        <v>5.3099999999999994E-2</v>
      </c>
      <c r="H58" s="11">
        <v>35638.028871653587</v>
      </c>
      <c r="I58" s="2">
        <v>42146.533030841987</v>
      </c>
      <c r="J58" s="17">
        <f t="shared" si="3"/>
        <v>6508.5041591884001</v>
      </c>
      <c r="K58" s="5">
        <v>0</v>
      </c>
    </row>
    <row r="59" spans="1:11" x14ac:dyDescent="0.25">
      <c r="A59" s="20" t="s">
        <v>28</v>
      </c>
      <c r="B59" s="13">
        <v>392.5</v>
      </c>
      <c r="C59" s="13" t="s">
        <v>15</v>
      </c>
      <c r="D59" s="69" t="s">
        <v>42</v>
      </c>
      <c r="E59" s="1">
        <v>779534.37697559211</v>
      </c>
      <c r="F59" s="10">
        <v>4.3400000000000001E-2</v>
      </c>
      <c r="G59" s="10">
        <v>5.1900000000000002E-2</v>
      </c>
      <c r="H59" s="11">
        <v>33831.791960740695</v>
      </c>
      <c r="I59" s="2">
        <v>40457.83416503323</v>
      </c>
      <c r="J59" s="17">
        <f t="shared" si="3"/>
        <v>6626.0422042925347</v>
      </c>
      <c r="K59" s="5">
        <v>0</v>
      </c>
    </row>
    <row r="60" spans="1:11" x14ac:dyDescent="0.25">
      <c r="A60" s="20" t="s">
        <v>28</v>
      </c>
      <c r="B60" s="13">
        <v>392.5</v>
      </c>
      <c r="C60" s="13" t="s">
        <v>15</v>
      </c>
      <c r="D60" s="69" t="s">
        <v>15</v>
      </c>
      <c r="E60" s="1">
        <v>4350829.0830244087</v>
      </c>
      <c r="F60" s="10">
        <v>4.3400000000000001E-2</v>
      </c>
      <c r="G60" s="10">
        <v>5.1900000000000002E-2</v>
      </c>
      <c r="H60" s="11">
        <v>188825.98220325934</v>
      </c>
      <c r="I60" s="2">
        <v>225808.02940896683</v>
      </c>
      <c r="J60" s="17">
        <f t="shared" si="3"/>
        <v>36982.047205707495</v>
      </c>
      <c r="K60" s="5">
        <v>0</v>
      </c>
    </row>
    <row r="61" spans="1:11" x14ac:dyDescent="0.25">
      <c r="A61" s="20" t="s">
        <v>28</v>
      </c>
      <c r="B61" s="13">
        <v>392.5</v>
      </c>
      <c r="C61" s="13" t="s">
        <v>11</v>
      </c>
      <c r="D61" s="69" t="s">
        <v>43</v>
      </c>
      <c r="E61" s="1">
        <v>1109491.543908461</v>
      </c>
      <c r="F61" s="10">
        <v>5.4800000000000001E-2</v>
      </c>
      <c r="G61" s="10">
        <v>5.5099999999999996E-2</v>
      </c>
      <c r="H61" s="11">
        <v>60800.136606183667</v>
      </c>
      <c r="I61" s="2">
        <v>61132.9840693562</v>
      </c>
      <c r="J61" s="17">
        <f t="shared" si="3"/>
        <v>332.84746317253303</v>
      </c>
      <c r="K61" s="5">
        <v>75</v>
      </c>
    </row>
    <row r="62" spans="1:11" x14ac:dyDescent="0.25">
      <c r="A62" s="20" t="s">
        <v>28</v>
      </c>
      <c r="B62" s="13">
        <v>392.5</v>
      </c>
      <c r="C62" s="13" t="s">
        <v>11</v>
      </c>
      <c r="D62" s="69" t="s">
        <v>11</v>
      </c>
      <c r="E62" s="1">
        <v>11812885.246091539</v>
      </c>
      <c r="F62" s="10">
        <v>5.4800000000000001E-2</v>
      </c>
      <c r="G62" s="10">
        <v>5.5099999999999996E-2</v>
      </c>
      <c r="H62" s="11">
        <v>647346.11148581631</v>
      </c>
      <c r="I62" s="2">
        <v>650889.97705964372</v>
      </c>
      <c r="J62" s="17">
        <f t="shared" si="3"/>
        <v>3543.8655738274101</v>
      </c>
      <c r="K62" s="5">
        <v>0</v>
      </c>
    </row>
    <row r="63" spans="1:11" x14ac:dyDescent="0.25">
      <c r="A63" s="20" t="s">
        <v>28</v>
      </c>
      <c r="B63" s="13">
        <v>392.5</v>
      </c>
      <c r="C63" s="13" t="s">
        <v>14</v>
      </c>
      <c r="D63" s="69" t="s">
        <v>42</v>
      </c>
      <c r="E63" s="1">
        <v>3608319.9713303219</v>
      </c>
      <c r="F63" s="10">
        <v>4.5599999999999995E-2</v>
      </c>
      <c r="G63" s="10">
        <v>6.3799999999999996E-2</v>
      </c>
      <c r="H63" s="11">
        <v>164539.39069266265</v>
      </c>
      <c r="I63" s="2">
        <v>230210.81417087451</v>
      </c>
      <c r="J63" s="17">
        <f t="shared" si="3"/>
        <v>65671.423478211858</v>
      </c>
      <c r="K63" s="5">
        <v>0</v>
      </c>
    </row>
    <row r="64" spans="1:11" x14ac:dyDescent="0.25">
      <c r="A64" s="20" t="s">
        <v>28</v>
      </c>
      <c r="B64" s="13">
        <v>392.5</v>
      </c>
      <c r="C64" s="13" t="s">
        <v>14</v>
      </c>
      <c r="D64" s="69" t="s">
        <v>14</v>
      </c>
      <c r="E64" s="1">
        <v>18540989.048588082</v>
      </c>
      <c r="F64" s="10">
        <v>4.5599999999999995E-2</v>
      </c>
      <c r="G64" s="10">
        <v>6.3799999999999996E-2</v>
      </c>
      <c r="H64" s="11">
        <v>845469.10061561642</v>
      </c>
      <c r="I64" s="2">
        <v>1182915.1012999197</v>
      </c>
      <c r="J64" s="17">
        <f t="shared" si="3"/>
        <v>337446.00068430323</v>
      </c>
      <c r="K64" s="5">
        <v>0</v>
      </c>
    </row>
    <row r="65" spans="1:11" x14ac:dyDescent="0.25">
      <c r="A65" s="20" t="s">
        <v>28</v>
      </c>
      <c r="B65" s="13">
        <v>392.5</v>
      </c>
      <c r="C65" s="13" t="s">
        <v>14</v>
      </c>
      <c r="D65" s="69" t="s">
        <v>19</v>
      </c>
      <c r="E65" s="1">
        <v>1475099.7643167039</v>
      </c>
      <c r="F65" s="10">
        <v>4.5599999999999995E-2</v>
      </c>
      <c r="G65" s="10">
        <v>6.3799999999999996E-2</v>
      </c>
      <c r="H65" s="11">
        <v>67264.549252841694</v>
      </c>
      <c r="I65" s="2">
        <v>94111.364963405707</v>
      </c>
      <c r="J65" s="17">
        <f t="shared" si="3"/>
        <v>26846.815710564013</v>
      </c>
      <c r="K65" s="5">
        <v>1835</v>
      </c>
    </row>
    <row r="66" spans="1:11" x14ac:dyDescent="0.25">
      <c r="A66" s="20" t="s">
        <v>28</v>
      </c>
      <c r="B66" s="13">
        <v>392.5</v>
      </c>
      <c r="C66" s="13" t="s">
        <v>14</v>
      </c>
      <c r="D66" s="69" t="s">
        <v>44</v>
      </c>
      <c r="E66" s="1">
        <v>219288.61576488978</v>
      </c>
      <c r="F66" s="10">
        <v>4.5599999999999995E-2</v>
      </c>
      <c r="G66" s="10">
        <v>6.3799999999999996E-2</v>
      </c>
      <c r="H66" s="11">
        <v>9999.5608788789723</v>
      </c>
      <c r="I66" s="2">
        <v>13990.613685799966</v>
      </c>
      <c r="J66" s="17">
        <f t="shared" si="3"/>
        <v>3991.052806920994</v>
      </c>
      <c r="K66" s="5">
        <v>0</v>
      </c>
    </row>
    <row r="67" spans="1:11" x14ac:dyDescent="0.25">
      <c r="A67" s="20" t="s">
        <v>28</v>
      </c>
      <c r="B67" s="13">
        <v>392.5</v>
      </c>
      <c r="C67" s="13" t="s">
        <v>12</v>
      </c>
      <c r="D67" s="69" t="s">
        <v>12</v>
      </c>
      <c r="E67" s="1">
        <v>3133469.2825411805</v>
      </c>
      <c r="F67" s="10">
        <v>5.0700000000000002E-2</v>
      </c>
      <c r="G67" s="10">
        <v>3.4300000000000004E-2</v>
      </c>
      <c r="H67" s="11">
        <v>158866.89262483787</v>
      </c>
      <c r="I67" s="2">
        <v>107477.99639116251</v>
      </c>
      <c r="J67" s="17">
        <f t="shared" si="3"/>
        <v>-51388.896233675361</v>
      </c>
      <c r="K67" s="5">
        <v>-51389</v>
      </c>
    </row>
    <row r="68" spans="1:11" x14ac:dyDescent="0.25">
      <c r="A68" s="20" t="s">
        <v>28</v>
      </c>
      <c r="B68" s="13">
        <v>392.5</v>
      </c>
      <c r="C68" s="13" t="s">
        <v>12</v>
      </c>
      <c r="D68" s="69" t="s">
        <v>43</v>
      </c>
      <c r="E68" s="1">
        <v>1563940.6774588199</v>
      </c>
      <c r="F68" s="10">
        <v>5.0700000000000002E-2</v>
      </c>
      <c r="G68" s="10">
        <v>3.4300000000000004E-2</v>
      </c>
      <c r="H68" s="11">
        <v>79291.792347162176</v>
      </c>
      <c r="I68" s="2">
        <v>53643.165236837529</v>
      </c>
      <c r="J68" s="17">
        <f t="shared" si="3"/>
        <v>-25648.627110324647</v>
      </c>
      <c r="K68" s="5">
        <v>-5771</v>
      </c>
    </row>
    <row r="69" spans="1:11" x14ac:dyDescent="0.25">
      <c r="A69" s="20" t="s">
        <v>28</v>
      </c>
      <c r="B69" s="13">
        <v>392.5</v>
      </c>
      <c r="C69" s="13" t="s">
        <v>13</v>
      </c>
      <c r="D69" s="69" t="s">
        <v>42</v>
      </c>
      <c r="E69" s="1">
        <v>1475558.0095279345</v>
      </c>
      <c r="F69" s="10">
        <v>5.6600000000000004E-2</v>
      </c>
      <c r="G69" s="10">
        <v>6.8600000000000008E-2</v>
      </c>
      <c r="H69" s="11">
        <v>83516.583339281104</v>
      </c>
      <c r="I69" s="2">
        <v>101223.27945361631</v>
      </c>
      <c r="J69" s="17">
        <f t="shared" si="3"/>
        <v>17706.696114335209</v>
      </c>
      <c r="K69" s="5">
        <v>0</v>
      </c>
    </row>
    <row r="70" spans="1:11" x14ac:dyDescent="0.25">
      <c r="A70" s="20" t="s">
        <v>28</v>
      </c>
      <c r="B70" s="13">
        <v>392.5</v>
      </c>
      <c r="C70" s="13" t="s">
        <v>13</v>
      </c>
      <c r="D70" s="69" t="s">
        <v>13</v>
      </c>
      <c r="E70" s="1">
        <v>5012276.1300865784</v>
      </c>
      <c r="F70" s="10">
        <v>5.6600000000000004E-2</v>
      </c>
      <c r="G70" s="10">
        <v>6.8600000000000008E-2</v>
      </c>
      <c r="H70" s="11">
        <v>283694.82896290038</v>
      </c>
      <c r="I70" s="2">
        <v>343842.14252393931</v>
      </c>
      <c r="J70" s="17">
        <f t="shared" si="3"/>
        <v>60147.313561038929</v>
      </c>
      <c r="K70" s="5">
        <v>0</v>
      </c>
    </row>
    <row r="71" spans="1:11" x14ac:dyDescent="0.25">
      <c r="A71" s="20" t="s">
        <v>28</v>
      </c>
      <c r="B71" s="13">
        <v>392.5</v>
      </c>
      <c r="C71" s="13" t="s">
        <v>13</v>
      </c>
      <c r="D71" s="69" t="s">
        <v>45</v>
      </c>
      <c r="E71" s="1">
        <v>1644509.040385487</v>
      </c>
      <c r="F71" s="10">
        <v>5.6600000000000004E-2</v>
      </c>
      <c r="G71" s="10">
        <v>6.8600000000000008E-2</v>
      </c>
      <c r="H71" s="11">
        <v>93079.211685818576</v>
      </c>
      <c r="I71" s="2">
        <v>112813.32017044442</v>
      </c>
      <c r="J71" s="17">
        <f t="shared" si="3"/>
        <v>19734.108484625845</v>
      </c>
      <c r="K71" s="5">
        <v>4440</v>
      </c>
    </row>
    <row r="72" spans="1:11" x14ac:dyDescent="0.25">
      <c r="A72" s="20" t="s">
        <v>28</v>
      </c>
      <c r="B72" s="13">
        <v>392.5</v>
      </c>
      <c r="C72" s="13" t="s">
        <v>29</v>
      </c>
      <c r="D72" s="69" t="s">
        <v>42</v>
      </c>
      <c r="E72" s="1">
        <v>235504.45865111274</v>
      </c>
      <c r="F72" s="10">
        <v>2.1000000000000001E-2</v>
      </c>
      <c r="G72" s="10">
        <v>3.5000000000000003E-2</v>
      </c>
      <c r="H72" s="11">
        <v>4945.5936316733678</v>
      </c>
      <c r="I72" s="2">
        <v>8242.6560527889469</v>
      </c>
      <c r="J72" s="17">
        <f t="shared" si="3"/>
        <v>3297.0624211155791</v>
      </c>
      <c r="K72" s="5">
        <v>0</v>
      </c>
    </row>
    <row r="73" spans="1:11" x14ac:dyDescent="0.25">
      <c r="A73" s="20" t="s">
        <v>28</v>
      </c>
      <c r="B73" s="13">
        <v>392.5</v>
      </c>
      <c r="C73" s="13" t="s">
        <v>29</v>
      </c>
      <c r="D73" s="69" t="s">
        <v>43</v>
      </c>
      <c r="E73" s="1">
        <v>895.76134888725232</v>
      </c>
      <c r="F73" s="10">
        <v>2.1000000000000001E-2</v>
      </c>
      <c r="G73" s="10">
        <v>3.5000000000000003E-2</v>
      </c>
      <c r="H73" s="11">
        <v>18.810988326632302</v>
      </c>
      <c r="I73" s="2">
        <v>31.351647211053834</v>
      </c>
      <c r="J73" s="17">
        <f t="shared" si="3"/>
        <v>12.540658884421532</v>
      </c>
      <c r="K73" s="5">
        <v>3</v>
      </c>
    </row>
    <row r="74" spans="1:11" x14ac:dyDescent="0.25">
      <c r="A74" s="20" t="s">
        <v>28</v>
      </c>
      <c r="B74" s="13">
        <v>392.9</v>
      </c>
      <c r="C74" s="13" t="s">
        <v>10</v>
      </c>
      <c r="D74" s="69" t="s">
        <v>43</v>
      </c>
      <c r="E74" s="1">
        <v>13636.93852149725</v>
      </c>
      <c r="F74" s="10">
        <v>2.3199999999999998E-2</v>
      </c>
      <c r="G74" s="10">
        <v>2.6800000000000001E-2</v>
      </c>
      <c r="H74" s="11">
        <v>316.37697369873615</v>
      </c>
      <c r="I74" s="2">
        <v>365.46995237612629</v>
      </c>
      <c r="J74" s="17">
        <f t="shared" si="3"/>
        <v>49.092978677390136</v>
      </c>
      <c r="K74" s="5">
        <v>11</v>
      </c>
    </row>
    <row r="75" spans="1:11" x14ac:dyDescent="0.25">
      <c r="A75" s="20" t="s">
        <v>28</v>
      </c>
      <c r="B75" s="13">
        <v>392.9</v>
      </c>
      <c r="C75" s="13" t="s">
        <v>10</v>
      </c>
      <c r="D75" s="69" t="s">
        <v>10</v>
      </c>
      <c r="E75" s="1">
        <v>454745.08147850272</v>
      </c>
      <c r="F75" s="10">
        <v>2.3199999999999998E-2</v>
      </c>
      <c r="G75" s="10">
        <v>2.6800000000000001E-2</v>
      </c>
      <c r="H75" s="11">
        <v>10550.085890301263</v>
      </c>
      <c r="I75" s="2">
        <v>12187.168183623873</v>
      </c>
      <c r="J75" s="17">
        <f t="shared" si="3"/>
        <v>1637.08229332261</v>
      </c>
      <c r="K75" s="5">
        <v>0</v>
      </c>
    </row>
    <row r="76" spans="1:11" x14ac:dyDescent="0.25">
      <c r="A76" s="20" t="s">
        <v>28</v>
      </c>
      <c r="B76" s="13">
        <v>392.9</v>
      </c>
      <c r="C76" s="13" t="s">
        <v>15</v>
      </c>
      <c r="D76" s="69" t="s">
        <v>42</v>
      </c>
      <c r="E76" s="1">
        <v>63527.508278770023</v>
      </c>
      <c r="F76" s="10">
        <v>2.2799999999999997E-2</v>
      </c>
      <c r="G76" s="10">
        <v>2.4399999999999998E-2</v>
      </c>
      <c r="H76" s="11">
        <v>1448.4271887559564</v>
      </c>
      <c r="I76" s="2">
        <v>1550.0712020019885</v>
      </c>
      <c r="J76" s="17">
        <f t="shared" si="3"/>
        <v>101.64401324603205</v>
      </c>
      <c r="K76" s="5">
        <v>0</v>
      </c>
    </row>
    <row r="77" spans="1:11" x14ac:dyDescent="0.25">
      <c r="A77" s="20" t="s">
        <v>28</v>
      </c>
      <c r="B77" s="13">
        <v>392.9</v>
      </c>
      <c r="C77" s="13" t="s">
        <v>15</v>
      </c>
      <c r="D77" s="69" t="s">
        <v>15</v>
      </c>
      <c r="E77" s="1">
        <v>1481989.6117212302</v>
      </c>
      <c r="F77" s="10">
        <v>2.2799999999999997E-2</v>
      </c>
      <c r="G77" s="10">
        <v>2.4399999999999998E-2</v>
      </c>
      <c r="H77" s="11">
        <v>33789.363147244047</v>
      </c>
      <c r="I77" s="2">
        <v>36160.546525998012</v>
      </c>
      <c r="J77" s="17">
        <f t="shared" si="3"/>
        <v>2371.1833787539654</v>
      </c>
      <c r="K77" s="5">
        <v>0</v>
      </c>
    </row>
    <row r="78" spans="1:11" x14ac:dyDescent="0.25">
      <c r="A78" s="20" t="s">
        <v>28</v>
      </c>
      <c r="B78" s="13">
        <v>392.9</v>
      </c>
      <c r="C78" s="13" t="s">
        <v>11</v>
      </c>
      <c r="D78" s="69" t="s">
        <v>43</v>
      </c>
      <c r="E78" s="1">
        <v>153213.84328957676</v>
      </c>
      <c r="F78" s="10">
        <v>2.4399999999999998E-2</v>
      </c>
      <c r="G78" s="10">
        <v>2.7200000000000002E-2</v>
      </c>
      <c r="H78" s="11">
        <v>3738.4177762656727</v>
      </c>
      <c r="I78" s="2">
        <v>4167.416537476488</v>
      </c>
      <c r="J78" s="17">
        <f t="shared" si="3"/>
        <v>428.99876121081525</v>
      </c>
      <c r="K78" s="5">
        <v>97</v>
      </c>
    </row>
    <row r="79" spans="1:11" x14ac:dyDescent="0.25">
      <c r="A79" s="20" t="s">
        <v>28</v>
      </c>
      <c r="B79" s="13">
        <v>392.9</v>
      </c>
      <c r="C79" s="13" t="s">
        <v>11</v>
      </c>
      <c r="D79" s="69" t="s">
        <v>11</v>
      </c>
      <c r="E79" s="1">
        <v>3355388.3302378883</v>
      </c>
      <c r="F79" s="10">
        <v>2.4399999999999998E-2</v>
      </c>
      <c r="G79" s="10">
        <v>2.7200000000000002E-2</v>
      </c>
      <c r="H79" s="11">
        <v>81871.475257804472</v>
      </c>
      <c r="I79" s="2">
        <v>91266.562582470564</v>
      </c>
      <c r="J79" s="17">
        <f t="shared" si="3"/>
        <v>9395.0873246660922</v>
      </c>
      <c r="K79" s="5">
        <v>0</v>
      </c>
    </row>
    <row r="80" spans="1:11" x14ac:dyDescent="0.25">
      <c r="A80" s="20" t="s">
        <v>28</v>
      </c>
      <c r="B80" s="13">
        <v>392.9</v>
      </c>
      <c r="C80" s="13" t="s">
        <v>11</v>
      </c>
      <c r="D80" s="69" t="s">
        <v>19</v>
      </c>
      <c r="E80" s="1">
        <v>3491.3164725352872</v>
      </c>
      <c r="F80" s="10">
        <v>2.4399999999999998E-2</v>
      </c>
      <c r="G80" s="10">
        <v>2.7200000000000002E-2</v>
      </c>
      <c r="H80" s="11">
        <v>85.188121929860998</v>
      </c>
      <c r="I80" s="2">
        <v>94.96380805295982</v>
      </c>
      <c r="J80" s="17">
        <f t="shared" si="3"/>
        <v>9.7756861230988221</v>
      </c>
      <c r="K80" s="5">
        <v>1</v>
      </c>
    </row>
    <row r="81" spans="1:11" x14ac:dyDescent="0.25">
      <c r="A81" s="20" t="s">
        <v>28</v>
      </c>
      <c r="B81" s="13">
        <v>392.9</v>
      </c>
      <c r="C81" s="13" t="s">
        <v>14</v>
      </c>
      <c r="D81" s="69" t="s">
        <v>42</v>
      </c>
      <c r="E81" s="1">
        <v>1306627.879550539</v>
      </c>
      <c r="F81" s="10">
        <v>1.9099999999999999E-2</v>
      </c>
      <c r="G81" s="10">
        <v>3.4700000000000002E-2</v>
      </c>
      <c r="H81" s="11">
        <v>24956.592499415292</v>
      </c>
      <c r="I81" s="2">
        <v>45339.987420403704</v>
      </c>
      <c r="J81" s="17">
        <f t="shared" si="3"/>
        <v>20383.394920988412</v>
      </c>
      <c r="K81" s="5">
        <v>0</v>
      </c>
    </row>
    <row r="82" spans="1:11" x14ac:dyDescent="0.25">
      <c r="A82" s="20" t="s">
        <v>28</v>
      </c>
      <c r="B82" s="13">
        <v>392.9</v>
      </c>
      <c r="C82" s="13" t="s">
        <v>14</v>
      </c>
      <c r="D82" s="69" t="s">
        <v>14</v>
      </c>
      <c r="E82" s="1">
        <v>5800348.9240614558</v>
      </c>
      <c r="F82" s="10">
        <v>1.9099999999999999E-2</v>
      </c>
      <c r="G82" s="10">
        <v>3.4700000000000002E-2</v>
      </c>
      <c r="H82" s="11">
        <v>110786.6644495738</v>
      </c>
      <c r="I82" s="2">
        <v>201272.10766493253</v>
      </c>
      <c r="J82" s="17">
        <f t="shared" si="3"/>
        <v>90485.443215358726</v>
      </c>
      <c r="K82" s="5">
        <v>0</v>
      </c>
    </row>
    <row r="83" spans="1:11" x14ac:dyDescent="0.25">
      <c r="A83" s="20" t="s">
        <v>28</v>
      </c>
      <c r="B83" s="13">
        <v>392.9</v>
      </c>
      <c r="C83" s="13" t="s">
        <v>14</v>
      </c>
      <c r="D83" s="69" t="s">
        <v>19</v>
      </c>
      <c r="E83" s="1">
        <v>1517293.3375170333</v>
      </c>
      <c r="F83" s="10">
        <v>1.9099999999999999E-2</v>
      </c>
      <c r="G83" s="10">
        <v>3.4700000000000002E-2</v>
      </c>
      <c r="H83" s="11">
        <v>28980.302746575337</v>
      </c>
      <c r="I83" s="2">
        <v>52650.078811841056</v>
      </c>
      <c r="J83" s="17">
        <f t="shared" si="3"/>
        <v>23669.77606526572</v>
      </c>
      <c r="K83" s="5">
        <v>1618</v>
      </c>
    </row>
    <row r="84" spans="1:11" x14ac:dyDescent="0.25">
      <c r="A84" s="20" t="s">
        <v>28</v>
      </c>
      <c r="B84" s="13">
        <v>392.9</v>
      </c>
      <c r="C84" s="13" t="s">
        <v>14</v>
      </c>
      <c r="D84" s="69" t="s">
        <v>44</v>
      </c>
      <c r="E84" s="1">
        <v>43181.748870972995</v>
      </c>
      <c r="F84" s="10">
        <v>1.9099999999999999E-2</v>
      </c>
      <c r="G84" s="10">
        <v>3.4700000000000002E-2</v>
      </c>
      <c r="H84" s="11">
        <v>824.77140343558415</v>
      </c>
      <c r="I84" s="2">
        <v>1498.4066858227629</v>
      </c>
      <c r="J84" s="17">
        <f t="shared" si="3"/>
        <v>673.63528238717879</v>
      </c>
      <c r="K84" s="5">
        <v>0</v>
      </c>
    </row>
    <row r="85" spans="1:11" x14ac:dyDescent="0.25">
      <c r="A85" s="20" t="s">
        <v>28</v>
      </c>
      <c r="B85" s="13">
        <v>392.9</v>
      </c>
      <c r="C85" s="13" t="s">
        <v>12</v>
      </c>
      <c r="D85" s="69" t="s">
        <v>12</v>
      </c>
      <c r="E85" s="1">
        <v>620649.54488268367</v>
      </c>
      <c r="F85" s="10">
        <v>2.3799999999999998E-2</v>
      </c>
      <c r="G85" s="10">
        <v>2.29E-2</v>
      </c>
      <c r="H85" s="11">
        <v>14771.45916820787</v>
      </c>
      <c r="I85" s="2">
        <v>14212.874577813456</v>
      </c>
      <c r="J85" s="17">
        <f t="shared" si="3"/>
        <v>-558.58459039441368</v>
      </c>
      <c r="K85" s="5">
        <v>-559</v>
      </c>
    </row>
    <row r="86" spans="1:11" x14ac:dyDescent="0.25">
      <c r="A86" s="20" t="s">
        <v>28</v>
      </c>
      <c r="B86" s="13">
        <v>392.9</v>
      </c>
      <c r="C86" s="13" t="s">
        <v>12</v>
      </c>
      <c r="D86" s="69" t="s">
        <v>43</v>
      </c>
      <c r="E86" s="1">
        <v>83242.525117316269</v>
      </c>
      <c r="F86" s="10">
        <v>2.3799999999999998E-2</v>
      </c>
      <c r="G86" s="10">
        <v>2.29E-2</v>
      </c>
      <c r="H86" s="11">
        <v>1981.172097792127</v>
      </c>
      <c r="I86" s="2">
        <v>1906.2538251865426</v>
      </c>
      <c r="J86" s="17">
        <f t="shared" si="3"/>
        <v>-74.918272605584434</v>
      </c>
      <c r="K86" s="5">
        <v>-17</v>
      </c>
    </row>
    <row r="87" spans="1:11" x14ac:dyDescent="0.25">
      <c r="A87" s="20" t="s">
        <v>28</v>
      </c>
      <c r="B87" s="13">
        <v>392.9</v>
      </c>
      <c r="C87" s="13" t="s">
        <v>13</v>
      </c>
      <c r="D87" s="69" t="s">
        <v>42</v>
      </c>
      <c r="E87" s="1">
        <v>491054.52724963101</v>
      </c>
      <c r="F87" s="10">
        <v>2.6800000000000001E-2</v>
      </c>
      <c r="G87" s="10">
        <v>3.0699999999999998E-2</v>
      </c>
      <c r="H87" s="11">
        <v>13160.261330290112</v>
      </c>
      <c r="I87" s="2">
        <v>15075.373986563671</v>
      </c>
      <c r="J87" s="17">
        <f t="shared" si="3"/>
        <v>1915.112656273559</v>
      </c>
      <c r="K87" s="5">
        <v>0</v>
      </c>
    </row>
    <row r="88" spans="1:11" x14ac:dyDescent="0.25">
      <c r="A88" s="20" t="s">
        <v>28</v>
      </c>
      <c r="B88" s="13">
        <v>392.9</v>
      </c>
      <c r="C88" s="13" t="s">
        <v>13</v>
      </c>
      <c r="D88" s="69" t="s">
        <v>13</v>
      </c>
      <c r="E88" s="1">
        <v>3220759.2383673098</v>
      </c>
      <c r="F88" s="10">
        <v>2.6800000000000001E-2</v>
      </c>
      <c r="G88" s="10">
        <v>3.0699999999999998E-2</v>
      </c>
      <c r="H88" s="11">
        <v>86316.347588243909</v>
      </c>
      <c r="I88" s="2">
        <v>98877.308617876406</v>
      </c>
      <c r="J88" s="17">
        <f t="shared" si="3"/>
        <v>12560.961029632497</v>
      </c>
      <c r="K88" s="5">
        <v>0</v>
      </c>
    </row>
    <row r="89" spans="1:11" x14ac:dyDescent="0.25">
      <c r="A89" s="20" t="s">
        <v>28</v>
      </c>
      <c r="B89" s="13">
        <v>392.9</v>
      </c>
      <c r="C89" s="13" t="s">
        <v>13</v>
      </c>
      <c r="D89" s="69" t="s">
        <v>45</v>
      </c>
      <c r="E89" s="1">
        <v>101917.75438305931</v>
      </c>
      <c r="F89" s="10">
        <v>2.6800000000000001E-2</v>
      </c>
      <c r="G89" s="10">
        <v>3.0699999999999998E-2</v>
      </c>
      <c r="H89" s="11">
        <v>2731.3958174659897</v>
      </c>
      <c r="I89" s="2">
        <v>3128.8750595599204</v>
      </c>
      <c r="J89" s="17">
        <f t="shared" si="3"/>
        <v>397.47924209393068</v>
      </c>
      <c r="K89" s="5">
        <v>89</v>
      </c>
    </row>
    <row r="90" spans="1:11" x14ac:dyDescent="0.25">
      <c r="A90" s="20" t="s">
        <v>28</v>
      </c>
      <c r="B90" s="13">
        <v>392.9</v>
      </c>
      <c r="C90" s="13" t="s">
        <v>29</v>
      </c>
      <c r="D90" s="69" t="s">
        <v>42</v>
      </c>
      <c r="E90" s="1">
        <v>6433.26</v>
      </c>
      <c r="F90" s="10">
        <v>2.18E-2</v>
      </c>
      <c r="G90" s="10">
        <v>1.6500000000000001E-2</v>
      </c>
      <c r="H90" s="11">
        <v>140.245068</v>
      </c>
      <c r="I90" s="2">
        <v>106.14879000000001</v>
      </c>
      <c r="J90" s="17">
        <f t="shared" si="3"/>
        <v>-34.096277999999998</v>
      </c>
      <c r="K90" s="5">
        <v>0</v>
      </c>
    </row>
    <row r="91" spans="1:11" x14ac:dyDescent="0.25">
      <c r="A91" s="20" t="s">
        <v>28</v>
      </c>
      <c r="B91" s="13">
        <v>396.3</v>
      </c>
      <c r="C91" s="13" t="s">
        <v>10</v>
      </c>
      <c r="D91" s="69" t="s">
        <v>10</v>
      </c>
      <c r="E91" s="1">
        <v>1447080.32</v>
      </c>
      <c r="F91" s="10">
        <v>7.2000000000000008E-2</v>
      </c>
      <c r="G91" s="10">
        <v>0.12210000000000001</v>
      </c>
      <c r="H91" s="11">
        <v>104189.78304000002</v>
      </c>
      <c r="I91" s="2">
        <v>176688.50707200004</v>
      </c>
      <c r="J91" s="17">
        <f t="shared" si="3"/>
        <v>72498.724032000013</v>
      </c>
      <c r="K91" s="5">
        <v>0</v>
      </c>
    </row>
    <row r="92" spans="1:11" x14ac:dyDescent="0.25">
      <c r="A92" s="20" t="s">
        <v>28</v>
      </c>
      <c r="B92" s="13">
        <v>396.3</v>
      </c>
      <c r="C92" s="13" t="s">
        <v>15</v>
      </c>
      <c r="D92" s="69" t="s">
        <v>42</v>
      </c>
      <c r="E92" s="1">
        <v>94950.575863151549</v>
      </c>
      <c r="F92" s="10">
        <v>7.6700000000000004E-2</v>
      </c>
      <c r="G92" s="10">
        <v>0.1195</v>
      </c>
      <c r="H92" s="11">
        <v>7282.7091687037246</v>
      </c>
      <c r="I92" s="2">
        <v>11346.593815646609</v>
      </c>
      <c r="J92" s="17">
        <f t="shared" si="3"/>
        <v>4063.8846469428845</v>
      </c>
      <c r="K92" s="5">
        <v>0</v>
      </c>
    </row>
    <row r="93" spans="1:11" x14ac:dyDescent="0.25">
      <c r="A93" s="20" t="s">
        <v>28</v>
      </c>
      <c r="B93" s="13">
        <v>396.3</v>
      </c>
      <c r="C93" s="13" t="s">
        <v>15</v>
      </c>
      <c r="D93" s="69" t="s">
        <v>15</v>
      </c>
      <c r="E93" s="1">
        <v>2987664.6541368486</v>
      </c>
      <c r="F93" s="10">
        <v>7.6700000000000004E-2</v>
      </c>
      <c r="G93" s="10">
        <v>0.1195</v>
      </c>
      <c r="H93" s="11">
        <v>229153.87897229631</v>
      </c>
      <c r="I93" s="2">
        <v>357025.92616935342</v>
      </c>
      <c r="J93" s="17">
        <f t="shared" si="3"/>
        <v>127872.04719705711</v>
      </c>
      <c r="K93" s="5">
        <v>0</v>
      </c>
    </row>
    <row r="94" spans="1:11" x14ac:dyDescent="0.25">
      <c r="A94" s="20" t="s">
        <v>28</v>
      </c>
      <c r="B94" s="13">
        <v>396.3</v>
      </c>
      <c r="C94" s="13" t="s">
        <v>11</v>
      </c>
      <c r="D94" s="69" t="s">
        <v>43</v>
      </c>
      <c r="E94" s="1">
        <v>82388.412097861263</v>
      </c>
      <c r="F94" s="10">
        <v>9.2300000000000007E-2</v>
      </c>
      <c r="G94" s="10">
        <v>9.3100000000000002E-2</v>
      </c>
      <c r="H94" s="11">
        <v>7604.4504366325955</v>
      </c>
      <c r="I94" s="2">
        <v>7670.3611663108841</v>
      </c>
      <c r="J94" s="17">
        <f t="shared" si="3"/>
        <v>65.91072967828859</v>
      </c>
      <c r="K94" s="5">
        <v>15</v>
      </c>
    </row>
    <row r="95" spans="1:11" x14ac:dyDescent="0.25">
      <c r="A95" s="20" t="s">
        <v>28</v>
      </c>
      <c r="B95" s="13">
        <v>396.3</v>
      </c>
      <c r="C95" s="13" t="s">
        <v>11</v>
      </c>
      <c r="D95" s="69" t="s">
        <v>11</v>
      </c>
      <c r="E95" s="1">
        <v>12083235.247902138</v>
      </c>
      <c r="F95" s="10">
        <v>9.2300000000000007E-2</v>
      </c>
      <c r="G95" s="10">
        <v>9.3100000000000002E-2</v>
      </c>
      <c r="H95" s="11">
        <v>1115282.6133813674</v>
      </c>
      <c r="I95" s="2">
        <v>1124949.201579689</v>
      </c>
      <c r="J95" s="17">
        <f t="shared" si="3"/>
        <v>9666.5881983216386</v>
      </c>
      <c r="K95" s="5">
        <v>0</v>
      </c>
    </row>
    <row r="96" spans="1:11" x14ac:dyDescent="0.25">
      <c r="A96" s="20" t="s">
        <v>28</v>
      </c>
      <c r="B96" s="13">
        <v>396.3</v>
      </c>
      <c r="C96" s="13" t="s">
        <v>14</v>
      </c>
      <c r="D96" s="69" t="s">
        <v>42</v>
      </c>
      <c r="E96" s="1">
        <v>110980.3307939621</v>
      </c>
      <c r="F96" s="10">
        <v>8.1000000000000003E-2</v>
      </c>
      <c r="G96" s="10">
        <v>0.10550000000000001</v>
      </c>
      <c r="H96" s="11">
        <v>8989.4067943109312</v>
      </c>
      <c r="I96" s="2">
        <v>11708.424898763004</v>
      </c>
      <c r="J96" s="17">
        <f t="shared" si="3"/>
        <v>2719.0181044520723</v>
      </c>
      <c r="K96" s="5">
        <v>0</v>
      </c>
    </row>
    <row r="97" spans="1:11" x14ac:dyDescent="0.25">
      <c r="A97" s="20" t="s">
        <v>28</v>
      </c>
      <c r="B97" s="13">
        <v>396.3</v>
      </c>
      <c r="C97" s="13" t="s">
        <v>14</v>
      </c>
      <c r="D97" s="69" t="s">
        <v>14</v>
      </c>
      <c r="E97" s="1">
        <v>14569513.418891929</v>
      </c>
      <c r="F97" s="10">
        <v>8.1000000000000003E-2</v>
      </c>
      <c r="G97" s="10">
        <v>0.10550000000000001</v>
      </c>
      <c r="H97" s="11">
        <v>1180130.5869302463</v>
      </c>
      <c r="I97" s="2">
        <v>1537083.6656930987</v>
      </c>
      <c r="J97" s="17">
        <f t="shared" si="3"/>
        <v>356953.07876285235</v>
      </c>
      <c r="K97" s="5">
        <v>0</v>
      </c>
    </row>
    <row r="98" spans="1:11" x14ac:dyDescent="0.25">
      <c r="A98" s="20" t="s">
        <v>28</v>
      </c>
      <c r="B98" s="13">
        <v>396.3</v>
      </c>
      <c r="C98" s="13" t="s">
        <v>14</v>
      </c>
      <c r="D98" s="69" t="s">
        <v>19</v>
      </c>
      <c r="E98" s="1">
        <v>1450283.2103141095</v>
      </c>
      <c r="F98" s="10">
        <v>8.1000000000000003E-2</v>
      </c>
      <c r="G98" s="10">
        <v>0.10550000000000001</v>
      </c>
      <c r="H98" s="11">
        <v>117472.94003544287</v>
      </c>
      <c r="I98" s="2">
        <v>153004.87868813856</v>
      </c>
      <c r="J98" s="17">
        <f t="shared" si="3"/>
        <v>35531.938652695695</v>
      </c>
      <c r="K98" s="5">
        <v>2429</v>
      </c>
    </row>
    <row r="99" spans="1:11" x14ac:dyDescent="0.25">
      <c r="A99" s="20" t="s">
        <v>28</v>
      </c>
      <c r="B99" s="13">
        <v>396.3</v>
      </c>
      <c r="C99" s="13" t="s">
        <v>12</v>
      </c>
      <c r="D99" s="69" t="s">
        <v>12</v>
      </c>
      <c r="E99" s="1">
        <v>2348543.9241861207</v>
      </c>
      <c r="F99" s="10">
        <v>5.6600000000000004E-2</v>
      </c>
      <c r="G99" s="10">
        <v>9.4899999999999998E-2</v>
      </c>
      <c r="H99" s="11">
        <v>132927.58610893445</v>
      </c>
      <c r="I99" s="2">
        <v>222876.81840526286</v>
      </c>
      <c r="J99" s="17">
        <f t="shared" si="3"/>
        <v>89949.23229632841</v>
      </c>
      <c r="K99" s="5">
        <v>89949</v>
      </c>
    </row>
    <row r="100" spans="1:11" x14ac:dyDescent="0.25">
      <c r="A100" s="20" t="s">
        <v>28</v>
      </c>
      <c r="B100" s="13">
        <v>396.3</v>
      </c>
      <c r="C100" s="13" t="s">
        <v>12</v>
      </c>
      <c r="D100" s="69" t="s">
        <v>43</v>
      </c>
      <c r="E100" s="1">
        <v>76764.465813879739</v>
      </c>
      <c r="F100" s="10">
        <v>5.6600000000000004E-2</v>
      </c>
      <c r="G100" s="10">
        <v>9.4899999999999998E-2</v>
      </c>
      <c r="H100" s="11">
        <v>4344.8687650655938</v>
      </c>
      <c r="I100" s="2">
        <v>7284.9478057371871</v>
      </c>
      <c r="J100" s="17">
        <f t="shared" si="3"/>
        <v>2940.0790406715932</v>
      </c>
      <c r="K100" s="5">
        <v>661</v>
      </c>
    </row>
    <row r="101" spans="1:11" x14ac:dyDescent="0.25">
      <c r="A101" s="20" t="s">
        <v>28</v>
      </c>
      <c r="B101" s="13">
        <v>396.3</v>
      </c>
      <c r="C101" s="13" t="s">
        <v>13</v>
      </c>
      <c r="D101" s="69" t="s">
        <v>13</v>
      </c>
      <c r="E101" s="1">
        <v>4408343.9000000004</v>
      </c>
      <c r="F101" s="10">
        <v>8.4700000000000011E-2</v>
      </c>
      <c r="G101" s="10">
        <v>0.1489</v>
      </c>
      <c r="H101" s="11">
        <v>373386.72833000007</v>
      </c>
      <c r="I101" s="2">
        <v>656402.40671000013</v>
      </c>
      <c r="J101" s="17">
        <f t="shared" si="3"/>
        <v>283015.67838000006</v>
      </c>
      <c r="K101" s="5">
        <v>0</v>
      </c>
    </row>
    <row r="102" spans="1:11" x14ac:dyDescent="0.25">
      <c r="A102" s="20" t="s">
        <v>28</v>
      </c>
      <c r="B102" s="13">
        <v>396.7</v>
      </c>
      <c r="C102" s="13" t="s">
        <v>10</v>
      </c>
      <c r="D102" s="69" t="s">
        <v>10</v>
      </c>
      <c r="E102" s="1">
        <v>2265611.14</v>
      </c>
      <c r="F102" s="10">
        <v>4.9800000000000004E-2</v>
      </c>
      <c r="G102" s="10">
        <v>5.5899999999999998E-2</v>
      </c>
      <c r="H102" s="11">
        <v>112827.43477200002</v>
      </c>
      <c r="I102" s="2">
        <v>126647.66272600001</v>
      </c>
      <c r="J102" s="17">
        <f t="shared" si="3"/>
        <v>13820.227953999987</v>
      </c>
      <c r="K102" s="5">
        <v>0</v>
      </c>
    </row>
    <row r="103" spans="1:11" x14ac:dyDescent="0.25">
      <c r="A103" s="20" t="s">
        <v>28</v>
      </c>
      <c r="B103" s="13">
        <v>396.7</v>
      </c>
      <c r="C103" s="13" t="s">
        <v>15</v>
      </c>
      <c r="D103" s="69" t="s">
        <v>42</v>
      </c>
      <c r="E103" s="1">
        <v>1069120.6136214763</v>
      </c>
      <c r="F103" s="10">
        <v>3.73E-2</v>
      </c>
      <c r="G103" s="10">
        <v>5.3899999999999997E-2</v>
      </c>
      <c r="H103" s="11">
        <v>39878.198888081068</v>
      </c>
      <c r="I103" s="2">
        <v>57625.60107419757</v>
      </c>
      <c r="J103" s="17">
        <f t="shared" ref="J103:J117" si="4">I103-H103</f>
        <v>17747.402186116502</v>
      </c>
      <c r="K103" s="5">
        <v>0</v>
      </c>
    </row>
    <row r="104" spans="1:11" x14ac:dyDescent="0.25">
      <c r="A104" s="20" t="s">
        <v>28</v>
      </c>
      <c r="B104" s="13">
        <v>396.7</v>
      </c>
      <c r="C104" s="13" t="s">
        <v>15</v>
      </c>
      <c r="D104" s="69" t="s">
        <v>15</v>
      </c>
      <c r="E104" s="1">
        <v>6717317.9963785242</v>
      </c>
      <c r="F104" s="10">
        <v>3.73E-2</v>
      </c>
      <c r="G104" s="10">
        <v>5.3899999999999997E-2</v>
      </c>
      <c r="H104" s="11">
        <v>250555.96126491897</v>
      </c>
      <c r="I104" s="2">
        <v>362063.44000480243</v>
      </c>
      <c r="J104" s="17">
        <f t="shared" si="4"/>
        <v>111507.47873988346</v>
      </c>
      <c r="K104" s="5">
        <v>0</v>
      </c>
    </row>
    <row r="105" spans="1:11" x14ac:dyDescent="0.25">
      <c r="A105" s="20" t="s">
        <v>28</v>
      </c>
      <c r="B105" s="13">
        <v>396.7</v>
      </c>
      <c r="C105" s="13" t="s">
        <v>11</v>
      </c>
      <c r="D105" s="69" t="s">
        <v>43</v>
      </c>
      <c r="E105" s="1">
        <v>1524456.5534777087</v>
      </c>
      <c r="F105" s="10">
        <v>5.1399999999999994E-2</v>
      </c>
      <c r="G105" s="10">
        <v>5.2000000000000005E-2</v>
      </c>
      <c r="H105" s="11">
        <v>78357.066848754213</v>
      </c>
      <c r="I105" s="2">
        <v>79271.740780840861</v>
      </c>
      <c r="J105" s="17">
        <f t="shared" si="4"/>
        <v>914.67393208664726</v>
      </c>
      <c r="K105" s="5">
        <v>206</v>
      </c>
    </row>
    <row r="106" spans="1:11" x14ac:dyDescent="0.25">
      <c r="A106" s="20" t="s">
        <v>28</v>
      </c>
      <c r="B106" s="13">
        <v>396.7</v>
      </c>
      <c r="C106" s="13" t="s">
        <v>11</v>
      </c>
      <c r="D106" s="69" t="s">
        <v>11</v>
      </c>
      <c r="E106" s="1">
        <v>22854375.286522292</v>
      </c>
      <c r="F106" s="10">
        <v>5.1399999999999994E-2</v>
      </c>
      <c r="G106" s="10">
        <v>5.2000000000000005E-2</v>
      </c>
      <c r="H106" s="11">
        <v>1174714.8897272456</v>
      </c>
      <c r="I106" s="2">
        <v>1188427.5148991593</v>
      </c>
      <c r="J106" s="17">
        <f t="shared" si="4"/>
        <v>13712.625171913765</v>
      </c>
      <c r="K106" s="5">
        <v>0</v>
      </c>
    </row>
    <row r="107" spans="1:11" x14ac:dyDescent="0.25">
      <c r="A107" s="20" t="s">
        <v>28</v>
      </c>
      <c r="B107" s="13">
        <v>396.7</v>
      </c>
      <c r="C107" s="13" t="s">
        <v>14</v>
      </c>
      <c r="D107" s="69" t="s">
        <v>42</v>
      </c>
      <c r="E107" s="1">
        <v>13090860.597171472</v>
      </c>
      <c r="F107" s="10">
        <v>5.3600000000000002E-2</v>
      </c>
      <c r="G107" s="10">
        <v>6.0899999999999996E-2</v>
      </c>
      <c r="H107" s="11">
        <v>701670.12800839089</v>
      </c>
      <c r="I107" s="2">
        <v>797233.41036774265</v>
      </c>
      <c r="J107" s="17">
        <f t="shared" si="4"/>
        <v>95563.282359351753</v>
      </c>
      <c r="K107" s="5">
        <v>0</v>
      </c>
    </row>
    <row r="108" spans="1:11" x14ac:dyDescent="0.25">
      <c r="A108" s="20" t="s">
        <v>28</v>
      </c>
      <c r="B108" s="13">
        <v>396.7</v>
      </c>
      <c r="C108" s="13" t="s">
        <v>14</v>
      </c>
      <c r="D108" s="69" t="s">
        <v>14</v>
      </c>
      <c r="E108" s="1">
        <v>35912225.994978562</v>
      </c>
      <c r="F108" s="10">
        <v>5.3600000000000002E-2</v>
      </c>
      <c r="G108" s="10">
        <v>6.0899999999999996E-2</v>
      </c>
      <c r="H108" s="11">
        <v>1924895.313330851</v>
      </c>
      <c r="I108" s="2">
        <v>2187054.563094194</v>
      </c>
      <c r="J108" s="17">
        <f t="shared" si="4"/>
        <v>262159.24976334302</v>
      </c>
      <c r="K108" s="5">
        <v>0</v>
      </c>
    </row>
    <row r="109" spans="1:11" x14ac:dyDescent="0.25">
      <c r="A109" s="20" t="s">
        <v>28</v>
      </c>
      <c r="B109" s="13">
        <v>396.7</v>
      </c>
      <c r="C109" s="13" t="s">
        <v>14</v>
      </c>
      <c r="D109" s="69" t="s">
        <v>19</v>
      </c>
      <c r="E109" s="1">
        <v>3825432.1993429093</v>
      </c>
      <c r="F109" s="10">
        <v>5.3600000000000002E-2</v>
      </c>
      <c r="G109" s="10">
        <v>6.0899999999999996E-2</v>
      </c>
      <c r="H109" s="11">
        <v>205043.16588477994</v>
      </c>
      <c r="I109" s="2">
        <v>232968.82093998315</v>
      </c>
      <c r="J109" s="17">
        <f t="shared" si="4"/>
        <v>27925.655055203213</v>
      </c>
      <c r="K109" s="5">
        <v>1909</v>
      </c>
    </row>
    <row r="110" spans="1:11" x14ac:dyDescent="0.25">
      <c r="A110" s="20" t="s">
        <v>28</v>
      </c>
      <c r="B110" s="13">
        <v>396.7</v>
      </c>
      <c r="C110" s="13" t="s">
        <v>14</v>
      </c>
      <c r="D110" s="69" t="s">
        <v>44</v>
      </c>
      <c r="E110" s="1">
        <v>382958.70850705437</v>
      </c>
      <c r="F110" s="10">
        <v>5.3600000000000002E-2</v>
      </c>
      <c r="G110" s="10">
        <v>6.0899999999999996E-2</v>
      </c>
      <c r="H110" s="11">
        <v>20526.586775978114</v>
      </c>
      <c r="I110" s="2">
        <v>23322.185348079609</v>
      </c>
      <c r="J110" s="17">
        <f t="shared" si="4"/>
        <v>2795.5985721014949</v>
      </c>
      <c r="K110" s="5">
        <v>0</v>
      </c>
    </row>
    <row r="111" spans="1:11" x14ac:dyDescent="0.25">
      <c r="A111" s="20" t="s">
        <v>28</v>
      </c>
      <c r="B111" s="13">
        <v>396.7</v>
      </c>
      <c r="C111" s="13" t="s">
        <v>12</v>
      </c>
      <c r="D111" s="69" t="s">
        <v>12</v>
      </c>
      <c r="E111" s="1">
        <v>5846222.5244217934</v>
      </c>
      <c r="F111" s="10">
        <v>6.0299999999999999E-2</v>
      </c>
      <c r="G111" s="10">
        <v>3.9300000000000002E-2</v>
      </c>
      <c r="H111" s="11">
        <v>352527.21822263417</v>
      </c>
      <c r="I111" s="2">
        <v>229756.54520977649</v>
      </c>
      <c r="J111" s="17">
        <f t="shared" si="4"/>
        <v>-122770.67301285767</v>
      </c>
      <c r="K111" s="5">
        <v>-122771</v>
      </c>
    </row>
    <row r="112" spans="1:11" x14ac:dyDescent="0.25">
      <c r="A112" s="20" t="s">
        <v>28</v>
      </c>
      <c r="B112" s="13">
        <v>396.7</v>
      </c>
      <c r="C112" s="13" t="s">
        <v>12</v>
      </c>
      <c r="D112" s="69" t="s">
        <v>43</v>
      </c>
      <c r="E112" s="1">
        <v>465311.8955782064</v>
      </c>
      <c r="F112" s="10">
        <v>6.0299999999999999E-2</v>
      </c>
      <c r="G112" s="10">
        <v>3.9300000000000002E-2</v>
      </c>
      <c r="H112" s="11">
        <v>28058.307303365847</v>
      </c>
      <c r="I112" s="2">
        <v>18286.757496223512</v>
      </c>
      <c r="J112" s="17">
        <f t="shared" si="4"/>
        <v>-9771.5498071423353</v>
      </c>
      <c r="K112" s="5">
        <v>-2198</v>
      </c>
    </row>
    <row r="113" spans="1:11" x14ac:dyDescent="0.25">
      <c r="A113" s="20" t="s">
        <v>28</v>
      </c>
      <c r="B113" s="13">
        <v>396.7</v>
      </c>
      <c r="C113" s="13" t="s">
        <v>13</v>
      </c>
      <c r="D113" s="69" t="s">
        <v>42</v>
      </c>
      <c r="E113" s="1">
        <v>14495528.481482696</v>
      </c>
      <c r="F113" s="10">
        <v>4.8600000000000004E-2</v>
      </c>
      <c r="G113" s="10">
        <v>5.7999999999999996E-2</v>
      </c>
      <c r="H113" s="11">
        <v>704482.68420005904</v>
      </c>
      <c r="I113" s="2">
        <v>840740.6519259963</v>
      </c>
      <c r="J113" s="17">
        <f t="shared" si="4"/>
        <v>136257.96772593725</v>
      </c>
      <c r="K113" s="5">
        <v>0</v>
      </c>
    </row>
    <row r="114" spans="1:11" x14ac:dyDescent="0.25">
      <c r="A114" s="20" t="s">
        <v>28</v>
      </c>
      <c r="B114" s="13">
        <v>396.7</v>
      </c>
      <c r="C114" s="13" t="s">
        <v>13</v>
      </c>
      <c r="D114" s="69" t="s">
        <v>13</v>
      </c>
      <c r="E114" s="1">
        <v>14896521.640178418</v>
      </c>
      <c r="F114" s="10">
        <v>4.8600000000000004E-2</v>
      </c>
      <c r="G114" s="10">
        <v>5.7999999999999996E-2</v>
      </c>
      <c r="H114" s="11">
        <v>723970.9517126712</v>
      </c>
      <c r="I114" s="2">
        <v>863998.25513034815</v>
      </c>
      <c r="J114" s="17">
        <f t="shared" si="4"/>
        <v>140027.30341767694</v>
      </c>
      <c r="K114" s="5">
        <v>0</v>
      </c>
    </row>
    <row r="115" spans="1:11" x14ac:dyDescent="0.25">
      <c r="A115" s="20" t="s">
        <v>28</v>
      </c>
      <c r="B115" s="13">
        <v>396.7</v>
      </c>
      <c r="C115" s="13" t="s">
        <v>13</v>
      </c>
      <c r="D115" s="69" t="s">
        <v>45</v>
      </c>
      <c r="E115" s="1">
        <v>9897326.1283388883</v>
      </c>
      <c r="F115" s="10">
        <v>4.8600000000000004E-2</v>
      </c>
      <c r="G115" s="10">
        <v>5.7999999999999996E-2</v>
      </c>
      <c r="H115" s="11">
        <v>481010.04983726999</v>
      </c>
      <c r="I115" s="2">
        <v>574044.91544365545</v>
      </c>
      <c r="J115" s="17">
        <f t="shared" si="4"/>
        <v>93034.865606385458</v>
      </c>
      <c r="K115" s="5">
        <v>20931</v>
      </c>
    </row>
    <row r="116" spans="1:11" x14ac:dyDescent="0.25">
      <c r="A116" s="20" t="s">
        <v>28</v>
      </c>
      <c r="B116" s="13">
        <v>396.7</v>
      </c>
      <c r="C116" s="13" t="s">
        <v>29</v>
      </c>
      <c r="D116" s="69" t="s">
        <v>42</v>
      </c>
      <c r="E116" s="1">
        <v>1813485.9745367691</v>
      </c>
      <c r="F116" s="10">
        <v>1.8600000000000002E-2</v>
      </c>
      <c r="G116" s="10">
        <v>2.6600000000000002E-2</v>
      </c>
      <c r="H116" s="11">
        <v>33730.839126383908</v>
      </c>
      <c r="I116" s="2">
        <v>48238.726922678063</v>
      </c>
      <c r="J116" s="17">
        <f t="shared" si="4"/>
        <v>14507.887796294155</v>
      </c>
      <c r="K116" s="5">
        <v>0</v>
      </c>
    </row>
    <row r="117" spans="1:11" x14ac:dyDescent="0.25">
      <c r="A117" s="20" t="s">
        <v>28</v>
      </c>
      <c r="B117" s="13">
        <v>396.7</v>
      </c>
      <c r="C117" s="13" t="s">
        <v>29</v>
      </c>
      <c r="D117" s="69" t="s">
        <v>43</v>
      </c>
      <c r="E117" s="1">
        <v>130476.85546323101</v>
      </c>
      <c r="F117" s="10">
        <v>1.8600000000000002E-2</v>
      </c>
      <c r="G117" s="10">
        <v>2.6600000000000002E-2</v>
      </c>
      <c r="H117" s="11">
        <v>2426.869511616097</v>
      </c>
      <c r="I117" s="2">
        <v>3470.6843553219451</v>
      </c>
      <c r="J117" s="17">
        <f t="shared" si="4"/>
        <v>1043.814843705848</v>
      </c>
      <c r="K117" s="5">
        <v>235</v>
      </c>
    </row>
    <row r="118" spans="1:11" x14ac:dyDescent="0.25">
      <c r="D118" s="69"/>
      <c r="E118" s="1"/>
      <c r="F118" s="66"/>
      <c r="G118" s="10"/>
      <c r="H118" s="54"/>
      <c r="I118" s="17"/>
      <c r="J118" s="17"/>
      <c r="K118" s="5"/>
    </row>
    <row r="119" spans="1:11" x14ac:dyDescent="0.25">
      <c r="A119" s="50" t="s">
        <v>30</v>
      </c>
      <c r="B119" s="50"/>
      <c r="D119" s="69"/>
      <c r="E119" s="1">
        <f>SUM(E38:E118)</f>
        <v>287063408.90999997</v>
      </c>
      <c r="F119" s="32">
        <f t="shared" ref="F119" si="5">H119/E119</f>
        <v>5.3348461846881939E-2</v>
      </c>
      <c r="G119" s="33">
        <f t="shared" ref="G119" si="6">I119/E119</f>
        <v>6.5153756376800515E-2</v>
      </c>
      <c r="H119" s="54">
        <f>SUM(H38:H118)</f>
        <v>15314391.317871002</v>
      </c>
      <c r="I119" s="17">
        <f>SUM(I38:I118)</f>
        <v>18703259.408816002</v>
      </c>
      <c r="J119" s="17">
        <f>SUM(J38:J118)</f>
        <v>3388868.0909449989</v>
      </c>
      <c r="K119" s="70">
        <v>-70773</v>
      </c>
    </row>
    <row r="120" spans="1:11" x14ac:dyDescent="0.25">
      <c r="D120" s="69"/>
      <c r="E120" s="1"/>
      <c r="F120" s="66"/>
      <c r="G120" s="10"/>
      <c r="H120" s="54"/>
      <c r="I120" s="17"/>
      <c r="J120" s="17"/>
      <c r="K120" s="5"/>
    </row>
    <row r="121" spans="1:11" x14ac:dyDescent="0.25">
      <c r="A121" s="15" t="s">
        <v>31</v>
      </c>
      <c r="C121" s="67" t="s">
        <v>26</v>
      </c>
      <c r="D121" s="71" t="s">
        <v>5</v>
      </c>
      <c r="E121" s="14" t="s">
        <v>27</v>
      </c>
      <c r="F121" s="66"/>
      <c r="G121" s="10"/>
      <c r="H121" s="54"/>
      <c r="I121" s="17"/>
      <c r="J121" s="17"/>
      <c r="K121" s="5"/>
    </row>
    <row r="122" spans="1:11" x14ac:dyDescent="0.25">
      <c r="A122" s="20" t="s">
        <v>31</v>
      </c>
      <c r="B122" s="13">
        <v>389.2</v>
      </c>
      <c r="C122" s="13" t="s">
        <v>15</v>
      </c>
      <c r="D122" s="69" t="s">
        <v>15</v>
      </c>
      <c r="E122" s="5">
        <v>4645.6099999999997</v>
      </c>
      <c r="F122" s="10">
        <v>1.1699999999999999E-2</v>
      </c>
      <c r="G122" s="10">
        <v>1.7000000000000001E-2</v>
      </c>
      <c r="H122" s="54">
        <v>54.353636999999992</v>
      </c>
      <c r="I122" s="55">
        <v>78.975369999999998</v>
      </c>
      <c r="J122" s="55">
        <f t="shared" ref="J122:J141" si="7">I122-H122</f>
        <v>24.621733000000006</v>
      </c>
      <c r="K122" s="5">
        <v>0</v>
      </c>
    </row>
    <row r="123" spans="1:11" x14ac:dyDescent="0.25">
      <c r="A123" s="20" t="s">
        <v>31</v>
      </c>
      <c r="B123" s="13">
        <v>389.2</v>
      </c>
      <c r="C123" s="13" t="s">
        <v>14</v>
      </c>
      <c r="D123" s="69" t="s">
        <v>42</v>
      </c>
      <c r="E123" s="5">
        <v>1182.8586056822805</v>
      </c>
      <c r="F123" s="10">
        <v>2.0299999999999999E-2</v>
      </c>
      <c r="G123" s="10">
        <v>2.0499999999999997E-2</v>
      </c>
      <c r="H123" s="54">
        <v>24.012029695350293</v>
      </c>
      <c r="I123" s="55">
        <v>24.248601416486746</v>
      </c>
      <c r="J123" s="55">
        <f t="shared" ref="J123:J125" si="8">I123-H123</f>
        <v>0.23657172113645331</v>
      </c>
      <c r="K123" s="5">
        <v>0</v>
      </c>
    </row>
    <row r="124" spans="1:11" x14ac:dyDescent="0.25">
      <c r="A124" s="20" t="s">
        <v>31</v>
      </c>
      <c r="B124" s="13">
        <v>389.2</v>
      </c>
      <c r="C124" s="13" t="s">
        <v>14</v>
      </c>
      <c r="D124" s="69" t="s">
        <v>14</v>
      </c>
      <c r="E124" s="5">
        <v>80995.591394317715</v>
      </c>
      <c r="F124" s="10">
        <v>2.0299999999999999E-2</v>
      </c>
      <c r="G124" s="10">
        <v>2.0499999999999997E-2</v>
      </c>
      <c r="H124" s="54">
        <v>1644.2105053046496</v>
      </c>
      <c r="I124" s="55">
        <v>1660.4096235835129</v>
      </c>
      <c r="J124" s="55">
        <f t="shared" si="8"/>
        <v>16.199118278863352</v>
      </c>
      <c r="K124" s="5">
        <v>0</v>
      </c>
    </row>
    <row r="125" spans="1:11" x14ac:dyDescent="0.25">
      <c r="A125" s="20" t="s">
        <v>31</v>
      </c>
      <c r="B125" s="13">
        <v>389.2</v>
      </c>
      <c r="C125" s="13" t="s">
        <v>13</v>
      </c>
      <c r="D125" s="69" t="s">
        <v>13</v>
      </c>
      <c r="E125" s="5">
        <v>74246.25</v>
      </c>
      <c r="F125" s="10">
        <v>1.9799999999999998E-2</v>
      </c>
      <c r="G125" s="10">
        <v>1.8799999999999997E-2</v>
      </c>
      <c r="H125" s="54">
        <v>1470.07575</v>
      </c>
      <c r="I125" s="55">
        <v>1395.8294999999998</v>
      </c>
      <c r="J125" s="55">
        <f t="shared" si="8"/>
        <v>-74.246250000000146</v>
      </c>
      <c r="K125" s="5">
        <v>0</v>
      </c>
    </row>
    <row r="126" spans="1:11" x14ac:dyDescent="0.25">
      <c r="A126" s="20" t="s">
        <v>31</v>
      </c>
      <c r="B126" s="13">
        <v>390</v>
      </c>
      <c r="C126" s="13" t="s">
        <v>10</v>
      </c>
      <c r="D126" s="69" t="s">
        <v>10</v>
      </c>
      <c r="E126" s="5">
        <v>3012931.1242903089</v>
      </c>
      <c r="F126" s="10">
        <v>1.7100000000000001E-2</v>
      </c>
      <c r="G126" s="10">
        <v>1.9900000000000001E-2</v>
      </c>
      <c r="H126" s="54">
        <v>51519.647296364266</v>
      </c>
      <c r="I126" s="55">
        <v>59996.666810377043</v>
      </c>
      <c r="J126" s="55">
        <f t="shared" si="7"/>
        <v>8477.0195140127762</v>
      </c>
      <c r="K126" s="5">
        <v>0</v>
      </c>
    </row>
    <row r="127" spans="1:11" x14ac:dyDescent="0.25">
      <c r="A127" s="20" t="s">
        <v>31</v>
      </c>
      <c r="B127" s="13">
        <v>390</v>
      </c>
      <c r="C127" s="13" t="s">
        <v>10</v>
      </c>
      <c r="D127" s="69" t="s">
        <v>19</v>
      </c>
      <c r="E127" s="5">
        <v>456255.23570969119</v>
      </c>
      <c r="F127" s="10">
        <v>1.7100000000000001E-2</v>
      </c>
      <c r="G127" s="10">
        <v>1.9900000000000001E-2</v>
      </c>
      <c r="H127" s="54">
        <v>7801.9645306357197</v>
      </c>
      <c r="I127" s="55">
        <v>9079.4791906228547</v>
      </c>
      <c r="J127" s="55">
        <f t="shared" si="7"/>
        <v>1277.514659987135</v>
      </c>
      <c r="K127" s="5">
        <v>87</v>
      </c>
    </row>
    <row r="128" spans="1:11" x14ac:dyDescent="0.25">
      <c r="A128" s="20" t="s">
        <v>31</v>
      </c>
      <c r="B128" s="13">
        <v>390</v>
      </c>
      <c r="C128" s="13" t="s">
        <v>15</v>
      </c>
      <c r="D128" s="69" t="s">
        <v>42</v>
      </c>
      <c r="E128" s="5">
        <v>1446832.1152135169</v>
      </c>
      <c r="F128" s="10">
        <v>1.6500000000000001E-2</v>
      </c>
      <c r="G128" s="10">
        <v>1.84E-2</v>
      </c>
      <c r="H128" s="54">
        <v>23872.729901023031</v>
      </c>
      <c r="I128" s="55">
        <v>26621.710919928712</v>
      </c>
      <c r="J128" s="55">
        <f t="shared" si="7"/>
        <v>2748.9810189056807</v>
      </c>
      <c r="K128" s="5">
        <v>0</v>
      </c>
    </row>
    <row r="129" spans="1:11" x14ac:dyDescent="0.25">
      <c r="A129" s="20" t="s">
        <v>31</v>
      </c>
      <c r="B129" s="13">
        <v>390</v>
      </c>
      <c r="C129" s="13" t="s">
        <v>15</v>
      </c>
      <c r="D129" s="69" t="s">
        <v>15</v>
      </c>
      <c r="E129" s="5">
        <v>12477685.999876374</v>
      </c>
      <c r="F129" s="10">
        <v>1.6500000000000001E-2</v>
      </c>
      <c r="G129" s="10">
        <v>1.84E-2</v>
      </c>
      <c r="H129" s="54">
        <v>205882.79484795977</v>
      </c>
      <c r="I129" s="55">
        <v>229225.13450972503</v>
      </c>
      <c r="J129" s="55">
        <f t="shared" si="7"/>
        <v>23342.339661765262</v>
      </c>
      <c r="K129" s="5">
        <v>0</v>
      </c>
    </row>
    <row r="130" spans="1:11" x14ac:dyDescent="0.25">
      <c r="A130" s="20" t="s">
        <v>31</v>
      </c>
      <c r="B130" s="13">
        <v>390</v>
      </c>
      <c r="C130" s="13" t="s">
        <v>15</v>
      </c>
      <c r="D130" s="69" t="s">
        <v>19</v>
      </c>
      <c r="E130" s="5">
        <v>779212.5549101074</v>
      </c>
      <c r="F130" s="10">
        <v>1.6500000000000001E-2</v>
      </c>
      <c r="G130" s="10">
        <v>1.84E-2</v>
      </c>
      <c r="H130" s="54">
        <v>12857.007156016773</v>
      </c>
      <c r="I130" s="55">
        <v>14337.511010345976</v>
      </c>
      <c r="J130" s="55">
        <f>I130-H130</f>
        <v>1480.503854329203</v>
      </c>
      <c r="K130" s="5">
        <v>101</v>
      </c>
    </row>
    <row r="131" spans="1:11" x14ac:dyDescent="0.25">
      <c r="A131" s="20" t="s">
        <v>31</v>
      </c>
      <c r="B131" s="13">
        <v>390</v>
      </c>
      <c r="C131" s="13" t="s">
        <v>11</v>
      </c>
      <c r="D131" s="69" t="s">
        <v>43</v>
      </c>
      <c r="E131" s="5">
        <v>2963510.8183942409</v>
      </c>
      <c r="F131" s="10">
        <v>1.8600000000000002E-2</v>
      </c>
      <c r="G131" s="10">
        <v>2.0799999999999999E-2</v>
      </c>
      <c r="H131" s="54">
        <v>55121.30122213289</v>
      </c>
      <c r="I131" s="55">
        <v>61641.02502260021</v>
      </c>
      <c r="J131" s="55">
        <f>I131-H131</f>
        <v>6519.72380046732</v>
      </c>
      <c r="K131" s="5">
        <v>1467</v>
      </c>
    </row>
    <row r="132" spans="1:11" x14ac:dyDescent="0.25">
      <c r="A132" s="20" t="s">
        <v>31</v>
      </c>
      <c r="B132" s="13">
        <v>390</v>
      </c>
      <c r="C132" s="13" t="s">
        <v>11</v>
      </c>
      <c r="D132" s="69" t="s">
        <v>11</v>
      </c>
      <c r="E132" s="5">
        <v>33518025.872292284</v>
      </c>
      <c r="F132" s="10">
        <v>1.8600000000000002E-2</v>
      </c>
      <c r="G132" s="10">
        <v>2.0799999999999999E-2</v>
      </c>
      <c r="H132" s="54">
        <v>623435.27151063667</v>
      </c>
      <c r="I132" s="55">
        <v>702170.22705967876</v>
      </c>
      <c r="J132" s="55">
        <f t="shared" si="7"/>
        <v>78734.95554904209</v>
      </c>
      <c r="K132" s="5">
        <v>0</v>
      </c>
    </row>
    <row r="133" spans="1:11" x14ac:dyDescent="0.25">
      <c r="A133" s="20" t="s">
        <v>31</v>
      </c>
      <c r="B133" s="13">
        <v>390</v>
      </c>
      <c r="C133" s="13" t="s">
        <v>11</v>
      </c>
      <c r="D133" s="69" t="s">
        <v>19</v>
      </c>
      <c r="E133" s="5">
        <v>49771365.429313488</v>
      </c>
      <c r="F133" s="10">
        <v>1.8600000000000002E-2</v>
      </c>
      <c r="G133" s="10">
        <v>2.0799999999999999E-2</v>
      </c>
      <c r="H133" s="54">
        <v>925747.39698523097</v>
      </c>
      <c r="I133" s="55">
        <v>1035244.4009297205</v>
      </c>
      <c r="J133" s="55">
        <f t="shared" si="7"/>
        <v>109497.00394448952</v>
      </c>
      <c r="K133" s="5">
        <v>7484</v>
      </c>
    </row>
    <row r="134" spans="1:11" x14ac:dyDescent="0.25">
      <c r="A134" s="20" t="s">
        <v>31</v>
      </c>
      <c r="B134" s="13">
        <v>390</v>
      </c>
      <c r="C134" s="13" t="s">
        <v>14</v>
      </c>
      <c r="D134" s="69" t="s">
        <v>42</v>
      </c>
      <c r="E134" s="5">
        <v>2387109.5254191258</v>
      </c>
      <c r="F134" s="10">
        <v>1.5300000000000001E-2</v>
      </c>
      <c r="G134" s="10">
        <v>2.5499999999999998E-2</v>
      </c>
      <c r="H134" s="54">
        <v>36522.775738912627</v>
      </c>
      <c r="I134" s="55">
        <v>60871.292898187705</v>
      </c>
      <c r="J134" s="55">
        <f t="shared" si="7"/>
        <v>24348.517159275078</v>
      </c>
      <c r="K134" s="5">
        <v>0</v>
      </c>
    </row>
    <row r="135" spans="1:11" x14ac:dyDescent="0.25">
      <c r="A135" s="20" t="s">
        <v>31</v>
      </c>
      <c r="B135" s="13">
        <v>390</v>
      </c>
      <c r="C135" s="13" t="s">
        <v>14</v>
      </c>
      <c r="D135" s="69" t="s">
        <v>14</v>
      </c>
      <c r="E135" s="5">
        <v>45382211.244312055</v>
      </c>
      <c r="F135" s="10">
        <v>1.5300000000000001E-2</v>
      </c>
      <c r="G135" s="10">
        <v>2.5499999999999998E-2</v>
      </c>
      <c r="H135" s="54">
        <v>694347.91443497443</v>
      </c>
      <c r="I135" s="55">
        <v>1155441.6429249586</v>
      </c>
      <c r="J135" s="55">
        <f t="shared" si="7"/>
        <v>461093.72848998418</v>
      </c>
      <c r="K135" s="5">
        <v>0</v>
      </c>
    </row>
    <row r="136" spans="1:11" x14ac:dyDescent="0.25">
      <c r="A136" s="20" t="s">
        <v>31</v>
      </c>
      <c r="B136" s="13">
        <v>390</v>
      </c>
      <c r="C136" s="13" t="s">
        <v>14</v>
      </c>
      <c r="D136" s="69" t="s">
        <v>18</v>
      </c>
      <c r="E136" s="5">
        <v>8374997.5459991638</v>
      </c>
      <c r="F136" s="10">
        <v>1.5300000000000001E-2</v>
      </c>
      <c r="G136" s="10">
        <v>2.5499999999999998E-2</v>
      </c>
      <c r="H136" s="54">
        <v>128137.46245378722</v>
      </c>
      <c r="I136" s="55">
        <v>213562.43742297866</v>
      </c>
      <c r="J136" s="55">
        <f t="shared" si="7"/>
        <v>85424.974969191448</v>
      </c>
      <c r="K136" s="5">
        <v>6040</v>
      </c>
    </row>
    <row r="137" spans="1:11" x14ac:dyDescent="0.25">
      <c r="A137" s="20" t="s">
        <v>31</v>
      </c>
      <c r="B137" s="13">
        <v>390</v>
      </c>
      <c r="C137" s="13" t="s">
        <v>14</v>
      </c>
      <c r="D137" s="69" t="s">
        <v>44</v>
      </c>
      <c r="E137" s="5">
        <v>1041181.8884835134</v>
      </c>
      <c r="F137" s="10">
        <v>1.5300000000000001E-2</v>
      </c>
      <c r="G137" s="10">
        <v>2.5499999999999998E-2</v>
      </c>
      <c r="H137" s="54">
        <v>15930.082893797757</v>
      </c>
      <c r="I137" s="55">
        <v>26550.138156329591</v>
      </c>
      <c r="J137" s="55">
        <f t="shared" si="7"/>
        <v>10620.055262531834</v>
      </c>
      <c r="K137" s="5">
        <v>0</v>
      </c>
    </row>
    <row r="138" spans="1:11" x14ac:dyDescent="0.25">
      <c r="A138" s="20" t="s">
        <v>31</v>
      </c>
      <c r="B138" s="13">
        <v>390</v>
      </c>
      <c r="C138" s="13" t="s">
        <v>14</v>
      </c>
      <c r="D138" s="69" t="s">
        <v>19</v>
      </c>
      <c r="E138" s="5">
        <v>40099508.145786129</v>
      </c>
      <c r="F138" s="10">
        <v>1.5300000000000001E-2</v>
      </c>
      <c r="G138" s="10">
        <v>2.5499999999999998E-2</v>
      </c>
      <c r="H138" s="54">
        <v>613522.47463052778</v>
      </c>
      <c r="I138" s="55">
        <v>1022537.4577175463</v>
      </c>
      <c r="J138" s="55">
        <f t="shared" si="7"/>
        <v>409014.98308701848</v>
      </c>
      <c r="K138" s="5">
        <v>27957</v>
      </c>
    </row>
    <row r="139" spans="1:11" x14ac:dyDescent="0.25">
      <c r="A139" s="20" t="s">
        <v>31</v>
      </c>
      <c r="B139" s="13">
        <v>390</v>
      </c>
      <c r="C139" s="13" t="s">
        <v>12</v>
      </c>
      <c r="D139" s="69" t="s">
        <v>19</v>
      </c>
      <c r="E139" s="5">
        <v>1488037.0559287393</v>
      </c>
      <c r="F139" s="10">
        <v>2.52E-2</v>
      </c>
      <c r="G139" s="10">
        <v>2.0799999999999999E-2</v>
      </c>
      <c r="H139" s="54">
        <v>37498.533809404231</v>
      </c>
      <c r="I139" s="55">
        <v>30951.170763317776</v>
      </c>
      <c r="J139" s="55">
        <f t="shared" si="7"/>
        <v>-6547.3630460864551</v>
      </c>
      <c r="K139" s="5">
        <v>-448</v>
      </c>
    </row>
    <row r="140" spans="1:11" x14ac:dyDescent="0.25">
      <c r="A140" s="20" t="s">
        <v>31</v>
      </c>
      <c r="B140" s="13">
        <v>390</v>
      </c>
      <c r="C140" s="13" t="s">
        <v>12</v>
      </c>
      <c r="D140" s="69" t="s">
        <v>12</v>
      </c>
      <c r="E140" s="5">
        <v>11467860.10242676</v>
      </c>
      <c r="F140" s="10">
        <v>2.52E-2</v>
      </c>
      <c r="G140" s="10">
        <v>2.0799999999999999E-2</v>
      </c>
      <c r="H140" s="54">
        <v>288990.91016715433</v>
      </c>
      <c r="I140" s="55">
        <v>239453.06927847659</v>
      </c>
      <c r="J140" s="55">
        <f t="shared" si="7"/>
        <v>-49537.840888677747</v>
      </c>
      <c r="K140" s="5">
        <v>-49538</v>
      </c>
    </row>
    <row r="141" spans="1:11" x14ac:dyDescent="0.25">
      <c r="A141" s="20" t="s">
        <v>31</v>
      </c>
      <c r="B141" s="13">
        <v>390</v>
      </c>
      <c r="C141" s="13" t="s">
        <v>12</v>
      </c>
      <c r="D141" s="69" t="s">
        <v>43</v>
      </c>
      <c r="E141" s="5">
        <v>92762.521644500186</v>
      </c>
      <c r="F141" s="10">
        <v>2.52E-2</v>
      </c>
      <c r="G141" s="10">
        <v>2.0799999999999999E-2</v>
      </c>
      <c r="H141" s="54">
        <v>2337.6155454414047</v>
      </c>
      <c r="I141" s="55">
        <v>1929.4604502056038</v>
      </c>
      <c r="J141" s="55">
        <f t="shared" si="7"/>
        <v>-408.1550952358009</v>
      </c>
      <c r="K141" s="5">
        <v>-92</v>
      </c>
    </row>
    <row r="142" spans="1:11" x14ac:dyDescent="0.25">
      <c r="A142" s="20" t="s">
        <v>31</v>
      </c>
      <c r="B142" s="13">
        <v>390</v>
      </c>
      <c r="C142" s="13" t="s">
        <v>13</v>
      </c>
      <c r="D142" s="69" t="s">
        <v>42</v>
      </c>
      <c r="E142" s="5">
        <v>829188.0460482731</v>
      </c>
      <c r="F142" s="10">
        <v>1.95E-2</v>
      </c>
      <c r="G142" s="10">
        <v>2.5499999999999998E-2</v>
      </c>
      <c r="H142" s="54">
        <v>16169.166897941326</v>
      </c>
      <c r="I142" s="55">
        <v>21144.295174230963</v>
      </c>
      <c r="J142" s="55">
        <f t="shared" ref="J142:J147" si="9">I142-H142</f>
        <v>4975.1282762896371</v>
      </c>
      <c r="K142" s="5">
        <v>0</v>
      </c>
    </row>
    <row r="143" spans="1:11" x14ac:dyDescent="0.25">
      <c r="A143" s="20" t="s">
        <v>31</v>
      </c>
      <c r="B143" s="13">
        <v>390</v>
      </c>
      <c r="C143" s="13" t="s">
        <v>13</v>
      </c>
      <c r="D143" s="69" t="s">
        <v>13</v>
      </c>
      <c r="E143" s="5">
        <v>17893960.46520045</v>
      </c>
      <c r="F143" s="10">
        <v>1.95E-2</v>
      </c>
      <c r="G143" s="10">
        <v>2.5499999999999998E-2</v>
      </c>
      <c r="H143" s="54">
        <v>348933.16928740853</v>
      </c>
      <c r="I143" s="55">
        <v>456770.38561261125</v>
      </c>
      <c r="J143" s="55">
        <f t="shared" si="9"/>
        <v>107837.21632520272</v>
      </c>
      <c r="K143" s="5">
        <v>0</v>
      </c>
    </row>
    <row r="144" spans="1:11" x14ac:dyDescent="0.25">
      <c r="A144" s="20" t="s">
        <v>31</v>
      </c>
      <c r="B144" s="13">
        <v>390</v>
      </c>
      <c r="C144" s="13" t="s">
        <v>13</v>
      </c>
      <c r="D144" s="69" t="s">
        <v>19</v>
      </c>
      <c r="E144" s="5">
        <v>132385.85090463801</v>
      </c>
      <c r="F144" s="10">
        <v>1.95E-2</v>
      </c>
      <c r="G144" s="10">
        <v>2.5499999999999998E-2</v>
      </c>
      <c r="H144" s="54">
        <v>2581.5240926404413</v>
      </c>
      <c r="I144" s="55">
        <v>3375.8391980682691</v>
      </c>
      <c r="J144" s="55">
        <f t="shared" si="9"/>
        <v>794.3151054278278</v>
      </c>
      <c r="K144" s="5">
        <v>54</v>
      </c>
    </row>
    <row r="145" spans="1:11" x14ac:dyDescent="0.25">
      <c r="A145" s="20" t="s">
        <v>31</v>
      </c>
      <c r="B145" s="13">
        <v>390</v>
      </c>
      <c r="C145" s="13" t="s">
        <v>13</v>
      </c>
      <c r="D145" s="69" t="s">
        <v>45</v>
      </c>
      <c r="E145" s="5">
        <v>30844.797846639107</v>
      </c>
      <c r="F145" s="10">
        <v>1.95E-2</v>
      </c>
      <c r="G145" s="10">
        <v>2.5499999999999998E-2</v>
      </c>
      <c r="H145" s="54">
        <v>601.47355800946264</v>
      </c>
      <c r="I145" s="55">
        <v>786.54234508929721</v>
      </c>
      <c r="J145" s="55">
        <f t="shared" si="9"/>
        <v>185.06878707983458</v>
      </c>
      <c r="K145" s="5">
        <v>42</v>
      </c>
    </row>
    <row r="146" spans="1:11" x14ac:dyDescent="0.25">
      <c r="A146" s="20" t="s">
        <v>31</v>
      </c>
      <c r="B146" s="13">
        <v>390</v>
      </c>
      <c r="C146" s="13" t="s">
        <v>29</v>
      </c>
      <c r="D146" s="69" t="s">
        <v>42</v>
      </c>
      <c r="E146" s="5">
        <v>32334.32520806156</v>
      </c>
      <c r="F146" s="10">
        <v>1.5100000000000001E-2</v>
      </c>
      <c r="G146" s="10">
        <v>1.7600000000000001E-2</v>
      </c>
      <c r="H146" s="54">
        <v>488.24831064172957</v>
      </c>
      <c r="I146" s="55">
        <v>569.0841236618835</v>
      </c>
      <c r="J146" s="55">
        <f t="shared" si="9"/>
        <v>80.835813020153921</v>
      </c>
      <c r="K146" s="5">
        <v>0</v>
      </c>
    </row>
    <row r="147" spans="1:11" x14ac:dyDescent="0.25">
      <c r="A147" s="20" t="s">
        <v>31</v>
      </c>
      <c r="B147" s="13">
        <v>390</v>
      </c>
      <c r="C147" s="13" t="s">
        <v>29</v>
      </c>
      <c r="D147" s="69" t="s">
        <v>43</v>
      </c>
      <c r="E147" s="5">
        <v>331342.14479193836</v>
      </c>
      <c r="F147" s="10">
        <v>1.5100000000000001E-2</v>
      </c>
      <c r="G147" s="10">
        <v>1.7600000000000001E-2</v>
      </c>
      <c r="H147" s="3">
        <v>5003.2663863582693</v>
      </c>
      <c r="I147" s="4">
        <v>5831.6217483381151</v>
      </c>
      <c r="J147" s="55">
        <f t="shared" si="9"/>
        <v>828.35536197984584</v>
      </c>
      <c r="K147" s="5">
        <v>186</v>
      </c>
    </row>
    <row r="148" spans="1:11" x14ac:dyDescent="0.25">
      <c r="A148" s="19"/>
      <c r="B148" s="19"/>
      <c r="C148" s="19"/>
      <c r="D148" s="72"/>
      <c r="E148" s="5"/>
      <c r="F148" s="73"/>
      <c r="G148" s="29"/>
      <c r="H148" s="54"/>
      <c r="I148" s="55"/>
      <c r="J148" s="55"/>
      <c r="K148" s="5"/>
    </row>
    <row r="149" spans="1:11" x14ac:dyDescent="0.25">
      <c r="A149" s="74" t="s">
        <v>32</v>
      </c>
      <c r="B149" s="74"/>
      <c r="C149" s="19"/>
      <c r="D149" s="72"/>
      <c r="E149" s="5">
        <f>SUM(E122:E148)</f>
        <v>234170613.12000006</v>
      </c>
      <c r="F149" s="32">
        <f>H149/E149</f>
        <v>1.7510717202921241E-2</v>
      </c>
      <c r="G149" s="33">
        <f>I149/E149</f>
        <v>2.2980040000170277E-2</v>
      </c>
      <c r="H149" s="54">
        <f>SUM(H122:H148)</f>
        <v>4100495.3835789999</v>
      </c>
      <c r="I149" s="55">
        <f>SUM(I122:I148)</f>
        <v>5381250.0563620003</v>
      </c>
      <c r="J149" s="55">
        <f>SUM(J122:J148)</f>
        <v>1280754.6727829999</v>
      </c>
      <c r="K149" s="56">
        <v>-6660</v>
      </c>
    </row>
    <row r="150" spans="1:11" x14ac:dyDescent="0.25">
      <c r="A150" s="19"/>
      <c r="B150" s="19"/>
      <c r="C150" s="19"/>
      <c r="D150" s="72"/>
      <c r="E150" s="5"/>
      <c r="F150" s="73"/>
      <c r="G150" s="29"/>
      <c r="H150" s="54"/>
      <c r="I150" s="55"/>
      <c r="J150" s="55"/>
      <c r="K150" s="5"/>
    </row>
    <row r="151" spans="1:11" x14ac:dyDescent="0.25">
      <c r="A151" s="18" t="s">
        <v>33</v>
      </c>
      <c r="B151" s="19"/>
      <c r="C151" s="19"/>
      <c r="D151" s="72"/>
      <c r="E151" s="5">
        <f>E119+E149</f>
        <v>521234022.03000003</v>
      </c>
      <c r="F151" s="32">
        <f t="shared" ref="F151" si="10">H151/E151</f>
        <v>3.7247926806152652E-2</v>
      </c>
      <c r="G151" s="33">
        <f t="shared" ref="G151" si="11">I151/E151</f>
        <v>4.6206710320593383E-2</v>
      </c>
      <c r="H151" s="54">
        <f>H119+H149</f>
        <v>19414886.701450001</v>
      </c>
      <c r="I151" s="55">
        <f>I119+I149</f>
        <v>24084509.465178002</v>
      </c>
      <c r="J151" s="55">
        <f>J119+J149</f>
        <v>4669622.7637279984</v>
      </c>
      <c r="K151" s="56">
        <v>-77431</v>
      </c>
    </row>
    <row r="152" spans="1:11" x14ac:dyDescent="0.25">
      <c r="A152" s="19"/>
      <c r="B152" s="19"/>
      <c r="C152" s="19"/>
      <c r="D152" s="72"/>
      <c r="E152" s="5"/>
      <c r="F152" s="73"/>
      <c r="G152" s="29"/>
      <c r="H152" s="54"/>
      <c r="I152" s="55"/>
      <c r="J152" s="55"/>
      <c r="K152" s="5"/>
    </row>
    <row r="153" spans="1:11" x14ac:dyDescent="0.25">
      <c r="A153" s="75" t="s">
        <v>34</v>
      </c>
      <c r="B153" s="76"/>
      <c r="C153" s="76"/>
      <c r="D153" s="77"/>
      <c r="E153" s="78">
        <f>E20+E26+E35+E151</f>
        <v>28572567679.019997</v>
      </c>
      <c r="F153" s="79">
        <f>H153/E153</f>
        <v>2.7437999648901007E-2</v>
      </c>
      <c r="G153" s="80">
        <f>I153/E153</f>
        <v>4.7097124157073074E-2</v>
      </c>
      <c r="H153" s="81">
        <f>H20+H26+H35+H151</f>
        <v>783974101.94515097</v>
      </c>
      <c r="I153" s="82">
        <f>I20+I26+I35+I151</f>
        <v>1345685767.465178</v>
      </c>
      <c r="J153" s="82">
        <f>J20+J26+J35+J151</f>
        <v>561711665.52002704</v>
      </c>
      <c r="K153" s="78">
        <f>K20+K26+K35+K151</f>
        <v>37435741</v>
      </c>
    </row>
    <row r="154" spans="1:11" x14ac:dyDescent="0.25">
      <c r="A154" s="21"/>
      <c r="B154" s="21"/>
      <c r="C154" s="21"/>
      <c r="D154" s="83"/>
      <c r="E154" s="84"/>
      <c r="F154" s="85"/>
      <c r="G154" s="85"/>
      <c r="H154" s="84"/>
      <c r="I154" s="84"/>
      <c r="J154" s="84"/>
      <c r="K154" s="84"/>
    </row>
    <row r="155" spans="1:11" x14ac:dyDescent="0.25">
      <c r="A155" s="22"/>
      <c r="B155" s="22"/>
      <c r="C155" s="22"/>
      <c r="D155" s="86"/>
      <c r="E155" s="16"/>
      <c r="F155" s="87"/>
      <c r="G155" s="87"/>
      <c r="H155" s="16"/>
      <c r="I155" s="16"/>
      <c r="J155" s="16"/>
      <c r="K155" s="16"/>
    </row>
    <row r="156" spans="1:11" x14ac:dyDescent="0.25">
      <c r="A156" s="88" t="s">
        <v>36</v>
      </c>
      <c r="B156" s="89"/>
      <c r="C156" s="89"/>
      <c r="D156" s="90" t="s">
        <v>43</v>
      </c>
      <c r="E156" s="91"/>
      <c r="F156" s="92"/>
      <c r="G156" s="92"/>
      <c r="H156" s="117">
        <v>-2293038</v>
      </c>
      <c r="I156" s="117">
        <v>0</v>
      </c>
      <c r="J156" s="117">
        <f t="shared" ref="J156:J162" si="12">I156-H156</f>
        <v>2293038</v>
      </c>
      <c r="K156" s="25">
        <v>515896</v>
      </c>
    </row>
    <row r="157" spans="1:11" x14ac:dyDescent="0.25">
      <c r="A157" s="93" t="s">
        <v>51</v>
      </c>
      <c r="B157" s="94"/>
      <c r="C157" s="94"/>
      <c r="D157" s="95" t="s">
        <v>42</v>
      </c>
      <c r="E157" s="96"/>
      <c r="F157" s="97"/>
      <c r="G157" s="97"/>
      <c r="H157" s="118">
        <v>-5927184</v>
      </c>
      <c r="I157" s="118">
        <v>0</v>
      </c>
      <c r="J157" s="118">
        <f t="shared" si="12"/>
        <v>5927184</v>
      </c>
      <c r="K157" s="26">
        <v>0</v>
      </c>
    </row>
    <row r="158" spans="1:11" x14ac:dyDescent="0.25">
      <c r="A158" s="93" t="s">
        <v>37</v>
      </c>
      <c r="B158" s="94"/>
      <c r="C158" s="94"/>
      <c r="D158" s="95" t="s">
        <v>42</v>
      </c>
      <c r="E158" s="96"/>
      <c r="F158" s="97"/>
      <c r="G158" s="97"/>
      <c r="H158" s="118">
        <v>-2341500</v>
      </c>
      <c r="I158" s="118">
        <v>0</v>
      </c>
      <c r="J158" s="118">
        <f t="shared" si="12"/>
        <v>2341500</v>
      </c>
      <c r="K158" s="26">
        <v>0</v>
      </c>
    </row>
    <row r="159" spans="1:11" x14ac:dyDescent="0.25">
      <c r="A159" s="93" t="s">
        <v>57</v>
      </c>
      <c r="B159" s="94"/>
      <c r="C159" s="94"/>
      <c r="D159" s="95" t="s">
        <v>42</v>
      </c>
      <c r="E159" s="96"/>
      <c r="F159" s="97"/>
      <c r="G159" s="97"/>
      <c r="H159" s="118">
        <v>-785202</v>
      </c>
      <c r="I159" s="118">
        <v>0</v>
      </c>
      <c r="J159" s="118">
        <f t="shared" si="12"/>
        <v>785202</v>
      </c>
      <c r="K159" s="26">
        <v>0</v>
      </c>
    </row>
    <row r="160" spans="1:11" x14ac:dyDescent="0.25">
      <c r="A160" s="93" t="s">
        <v>38</v>
      </c>
      <c r="B160" s="94"/>
      <c r="C160" s="94"/>
      <c r="D160" s="95" t="s">
        <v>13</v>
      </c>
      <c r="E160" s="96"/>
      <c r="F160" s="97"/>
      <c r="G160" s="97"/>
      <c r="H160" s="118">
        <v>-2077204</v>
      </c>
      <c r="I160" s="118">
        <v>0</v>
      </c>
      <c r="J160" s="118">
        <f t="shared" si="12"/>
        <v>2077204</v>
      </c>
      <c r="K160" s="26">
        <v>0</v>
      </c>
    </row>
    <row r="161" spans="1:11" x14ac:dyDescent="0.25">
      <c r="A161" s="93" t="s">
        <v>39</v>
      </c>
      <c r="B161" s="94"/>
      <c r="C161" s="94"/>
      <c r="D161" s="95" t="s">
        <v>14</v>
      </c>
      <c r="E161" s="96"/>
      <c r="F161" s="97"/>
      <c r="G161" s="97"/>
      <c r="H161" s="118">
        <v>-23109549</v>
      </c>
      <c r="I161" s="118">
        <v>0</v>
      </c>
      <c r="J161" s="118">
        <f t="shared" si="12"/>
        <v>23109549</v>
      </c>
      <c r="K161" s="26">
        <v>0</v>
      </c>
    </row>
    <row r="162" spans="1:11" x14ac:dyDescent="0.25">
      <c r="A162" s="98" t="s">
        <v>40</v>
      </c>
      <c r="B162" s="99"/>
      <c r="C162" s="99"/>
      <c r="D162" s="100" t="s">
        <v>15</v>
      </c>
      <c r="E162" s="101"/>
      <c r="F162" s="102"/>
      <c r="G162" s="102"/>
      <c r="H162" s="119">
        <v>-2508698</v>
      </c>
      <c r="I162" s="119">
        <v>0</v>
      </c>
      <c r="J162" s="119">
        <f t="shared" si="12"/>
        <v>2508698</v>
      </c>
      <c r="K162" s="27">
        <v>0</v>
      </c>
    </row>
    <row r="163" spans="1:11" x14ac:dyDescent="0.25">
      <c r="A163" s="22"/>
      <c r="B163" s="22"/>
      <c r="C163" s="22"/>
      <c r="D163" s="86"/>
      <c r="E163" s="16"/>
      <c r="F163" s="87"/>
      <c r="G163" s="87"/>
      <c r="H163" s="120"/>
      <c r="I163" s="120"/>
      <c r="J163" s="16"/>
      <c r="K163" s="16"/>
    </row>
    <row r="164" spans="1:11" x14ac:dyDescent="0.25">
      <c r="A164" s="13" t="s">
        <v>35</v>
      </c>
    </row>
    <row r="166" spans="1:11" ht="18" customHeight="1" x14ac:dyDescent="0.25"/>
  </sheetData>
  <mergeCells count="2">
    <mergeCell ref="F4:G4"/>
    <mergeCell ref="H4:J4"/>
  </mergeCells>
  <pageMargins left="0.7" right="0.7" top="0.75" bottom="0.75" header="0.3" footer="0.3"/>
  <pageSetup scale="45" fitToHeight="0" orientation="portrait" r:id="rId1"/>
  <colBreaks count="1" manualBreakCount="1">
    <brk id="12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0BF4FD-6E80-4F02-B382-06D7FC72BEFF}"/>
</file>

<file path=customXml/itemProps2.xml><?xml version="1.0" encoding="utf-8"?>
<ds:datastoreItem xmlns:ds="http://schemas.openxmlformats.org/officeDocument/2006/customXml" ds:itemID="{AEC4408B-62F4-467A-AC6F-7ADA12B2F07B}"/>
</file>

<file path=customXml/itemProps3.xml><?xml version="1.0" encoding="utf-8"?>
<ds:datastoreItem xmlns:ds="http://schemas.openxmlformats.org/officeDocument/2006/customXml" ds:itemID="{DD342A01-790A-4583-A4E8-689A1E9E1E5E}"/>
</file>

<file path=customXml/itemProps4.xml><?xml version="1.0" encoding="utf-8"?>
<ds:datastoreItem xmlns:ds="http://schemas.openxmlformats.org/officeDocument/2006/customXml" ds:itemID="{936B36E3-14D4-4DD3-9C13-83C0090AB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SRM-2</vt:lpstr>
      <vt:lpstr>'Exhibit SRM-2'!Print_Area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2018-09-11T22:41:06Z</dcterms:created>
  <dcterms:modified xsi:type="dcterms:W3CDTF">2018-09-11T22:41:12Z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0x0101006E56B4D1795A2E4DB2F0B01679ED314A00D780E1D5F0794A41BCFC9D4AF9733144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