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triumeconcom.sharepoint.com/sites/0614-CascadeWA2024RateCase/Shared Documents/General/Workpapers/Amen Second Level Workpapers/"/>
    </mc:Choice>
  </mc:AlternateContent>
  <xr:revisionPtr revIDLastSave="0" documentId="8_{E1F0FCCC-263C-4C14-9974-2C8EC7E79AA9}" xr6:coauthVersionLast="47" xr6:coauthVersionMax="47" xr10:uidLastSave="{00000000-0000-0000-0000-000000000000}"/>
  <bookViews>
    <workbookView xWindow="21857" yWindow="0" windowWidth="11143" windowHeight="17880" xr2:uid="{06ABCBD5-32C3-45EE-B4A2-E523CD78E096}"/>
  </bookViews>
  <sheets>
    <sheet name="Me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C47" i="1"/>
  <c r="C51" i="1"/>
  <c r="I55" i="1" l="1"/>
  <c r="H55" i="1"/>
  <c r="G55" i="1"/>
  <c r="F55" i="1"/>
  <c r="E55" i="1"/>
  <c r="D55" i="1"/>
  <c r="C55" i="1"/>
  <c r="A59" i="1"/>
  <c r="A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A49" i="1"/>
  <c r="A48" i="1"/>
  <c r="I47" i="1"/>
  <c r="H47" i="1"/>
  <c r="G47" i="1"/>
  <c r="F47" i="1"/>
  <c r="E47" i="1"/>
  <c r="D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A44" i="1"/>
  <c r="I43" i="1"/>
  <c r="H43" i="1"/>
  <c r="G43" i="1"/>
  <c r="F43" i="1"/>
  <c r="E43" i="1"/>
  <c r="D43" i="1"/>
  <c r="C43" i="1"/>
  <c r="A33" i="1"/>
  <c r="A32" i="1"/>
  <c r="J31" i="1"/>
  <c r="I31" i="1"/>
  <c r="H31" i="1"/>
  <c r="G31" i="1"/>
  <c r="F31" i="1"/>
  <c r="E31" i="1"/>
  <c r="D31" i="1"/>
  <c r="C31" i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<sst xmlns="http://schemas.openxmlformats.org/spreadsheetml/2006/main" count="64" uniqueCount="56">
  <si>
    <t>Cascade Natural Gas Corporation</t>
  </si>
  <si>
    <t>No.</t>
  </si>
  <si>
    <t>Row Labels</t>
  </si>
  <si>
    <t>CNG Class 1 Residential 0-400</t>
  </si>
  <si>
    <t>CNG Class 2 Commercial 401-700</t>
  </si>
  <si>
    <t>CNG Class 3 Commercial 701-2500</t>
  </si>
  <si>
    <t>CNG Class 4 Industrial 2501-4500</t>
  </si>
  <si>
    <t>CNG Class 5 Industrial 4501-12000</t>
  </si>
  <si>
    <t>CNG Class 6 Industrial 12001-90000</t>
  </si>
  <si>
    <t>CNG Class 7 Industrial over 90000</t>
  </si>
  <si>
    <t>Grand Total</t>
  </si>
  <si>
    <t>CNGW6631</t>
  </si>
  <si>
    <t>CNGW6633</t>
  </si>
  <si>
    <t>CNGWA502</t>
  </si>
  <si>
    <t>CNGWA503</t>
  </si>
  <si>
    <t>CNGWA504</t>
  </si>
  <si>
    <t>CNGWA505</t>
  </si>
  <si>
    <t>CNGWA511</t>
  </si>
  <si>
    <t>CNGWA512</t>
  </si>
  <si>
    <t>CNGWA570</t>
  </si>
  <si>
    <t>CNGWA903</t>
  </si>
  <si>
    <t>CNGWA908</t>
  </si>
  <si>
    <t>CNGWA910</t>
  </si>
  <si>
    <t>CNGWA911</t>
  </si>
  <si>
    <t>CNGWA914</t>
  </si>
  <si>
    <t>CNGWALVT</t>
  </si>
  <si>
    <t>no rate code</t>
  </si>
  <si>
    <t>Costs</t>
  </si>
  <si>
    <t>Meter</t>
  </si>
  <si>
    <t>ERT</t>
  </si>
  <si>
    <t xml:space="preserve">Material </t>
  </si>
  <si>
    <t>Equipment</t>
  </si>
  <si>
    <t>Labor</t>
  </si>
  <si>
    <t>Other</t>
  </si>
  <si>
    <t>Overhead</t>
  </si>
  <si>
    <t>Regulator</t>
  </si>
  <si>
    <t>Total</t>
  </si>
  <si>
    <t>381 - meters</t>
  </si>
  <si>
    <t>382 - meter installation</t>
  </si>
  <si>
    <t>383 - house regulators</t>
  </si>
  <si>
    <t>Number of Meters by Class</t>
  </si>
  <si>
    <t>Res
502, 503</t>
  </si>
  <si>
    <t>GSC 504, 512</t>
  </si>
  <si>
    <t>GSI 505</t>
  </si>
  <si>
    <t>GSLV
511</t>
  </si>
  <si>
    <t>Interruptible
570, 577</t>
  </si>
  <si>
    <t>Transport
663</t>
  </si>
  <si>
    <t>Spl Contracts</t>
  </si>
  <si>
    <t>CNGW04LV</t>
  </si>
  <si>
    <t>CNGW11LV</t>
  </si>
  <si>
    <t>CNGWA541</t>
  </si>
  <si>
    <t>CNGWA909</t>
  </si>
  <si>
    <t>CNGWA917</t>
  </si>
  <si>
    <t>CNGWACMP</t>
  </si>
  <si>
    <t>CNGWARNG</t>
  </si>
  <si>
    <t>Twelve Months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</si>
</sst>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4" fontId="3" fillId="0" borderId="0" xfId="1" applyNumberFormat="1" applyFont="1" applyFill="1"/>
    <xf numFmtId="164" fontId="5" fillId="0" borderId="0" xfId="1" applyNumberFormat="1" applyFont="1" applyFill="1"/>
    <xf numFmtId="44" fontId="3" fillId="0" borderId="0" xfId="2" applyFont="1" applyFill="1" applyBorder="1"/>
    <xf numFmtId="44" fontId="3" fillId="0" borderId="5" xfId="2" applyFont="1" applyFill="1" applyBorder="1"/>
    <xf numFmtId="0" fontId="3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7" fontId="5" fillId="0" borderId="0" xfId="0" applyNumberFormat="1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3" fillId="0" borderId="0" xfId="3" applyFont="1"/>
    <xf numFmtId="164" fontId="3" fillId="0" borderId="0" xfId="0" applyNumberFormat="1" applyFont="1"/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4" xfId="0" applyFont="1" applyBorder="1"/>
    <xf numFmtId="0" fontId="7" fillId="0" borderId="0" xfId="0" applyFont="1"/>
    <xf numFmtId="0" fontId="3" fillId="0" borderId="1" xfId="0" applyFont="1" applyBorder="1"/>
    <xf numFmtId="44" fontId="3" fillId="0" borderId="2" xfId="2" applyFont="1" applyFill="1" applyBorder="1"/>
    <xf numFmtId="44" fontId="3" fillId="0" borderId="3" xfId="2" applyFont="1" applyFill="1" applyBorder="1"/>
    <xf numFmtId="0" fontId="5" fillId="0" borderId="4" xfId="0" applyFont="1" applyBorder="1"/>
    <xf numFmtId="44" fontId="3" fillId="0" borderId="0" xfId="0" applyNumberFormat="1" applyFont="1"/>
    <xf numFmtId="44" fontId="3" fillId="0" borderId="5" xfId="0" applyNumberFormat="1" applyFont="1" applyBorder="1"/>
    <xf numFmtId="0" fontId="5" fillId="0" borderId="6" xfId="0" applyFont="1" applyBorder="1"/>
    <xf numFmtId="44" fontId="3" fillId="0" borderId="7" xfId="0" applyNumberFormat="1" applyFont="1" applyBorder="1"/>
    <xf numFmtId="44" fontId="3" fillId="0" borderId="8" xfId="0" applyNumberFormat="1" applyFont="1" applyBorder="1"/>
    <xf numFmtId="165" fontId="3" fillId="0" borderId="0" xfId="2" applyNumberFormat="1" applyFont="1" applyFill="1"/>
    <xf numFmtId="0" fontId="5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9" xfId="0" applyFont="1" applyBorder="1"/>
    <xf numFmtId="164" fontId="3" fillId="0" borderId="10" xfId="1" applyNumberFormat="1" applyFont="1" applyFill="1" applyBorder="1"/>
    <xf numFmtId="164" fontId="3" fillId="0" borderId="11" xfId="1" applyNumberFormat="1" applyFont="1" applyFill="1" applyBorder="1"/>
    <xf numFmtId="43" fontId="3" fillId="0" borderId="0" xfId="1" applyFont="1" applyFill="1"/>
    <xf numFmtId="0" fontId="3" fillId="0" borderId="4" xfId="0" applyFont="1" applyBorder="1" applyAlignment="1">
      <alignment wrapText="1"/>
    </xf>
    <xf numFmtId="164" fontId="3" fillId="0" borderId="0" xfId="1" applyNumberFormat="1" applyFont="1" applyFill="1" applyBorder="1"/>
    <xf numFmtId="164" fontId="3" fillId="0" borderId="5" xfId="1" applyNumberFormat="1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6" fontId="3" fillId="0" borderId="0" xfId="0" applyNumberFormat="1" applyFont="1"/>
    <xf numFmtId="0" fontId="8" fillId="0" borderId="0" xfId="0" applyFont="1" applyAlignment="1">
      <alignment vertical="center"/>
    </xf>
    <xf numFmtId="3" fontId="3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Normal 10 2 7" xfId="3" xr:uid="{6F8CD03D-1AA9-4BD9-B954-DBB7C5B1C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E765E-C55C-4F3D-837B-DFF861F0809E}">
  <sheetPr codeName="Sheet1"/>
  <dimension ref="A1:S80"/>
  <sheetViews>
    <sheetView tabSelected="1" zoomScale="90" zoomScaleNormal="90" zoomScaleSheetLayoutView="85" workbookViewId="0">
      <selection activeCell="E51" sqref="E51"/>
    </sheetView>
  </sheetViews>
  <sheetFormatPr defaultColWidth="9.15234375" defaultRowHeight="14.6" x14ac:dyDescent="0.4"/>
  <cols>
    <col min="1" max="1" width="3.69140625" style="5" customWidth="1"/>
    <col min="2" max="2" width="20.53515625" style="5" customWidth="1"/>
    <col min="3" max="3" width="11.3046875" style="5" customWidth="1"/>
    <col min="4" max="4" width="11" style="5" customWidth="1"/>
    <col min="5" max="5" width="11.3046875" style="5" customWidth="1"/>
    <col min="6" max="6" width="11" style="5" customWidth="1"/>
    <col min="7" max="7" width="13.69140625" style="5" customWidth="1"/>
    <col min="8" max="8" width="12.84375" style="5" bestFit="1" customWidth="1"/>
    <col min="9" max="10" width="12.53515625" style="5" customWidth="1"/>
    <col min="11" max="11" width="18" style="5" customWidth="1"/>
    <col min="12" max="12" width="17.53515625" style="5" customWidth="1"/>
    <col min="13" max="18" width="9.3828125" style="5" customWidth="1"/>
    <col min="19" max="16384" width="9.15234375" style="5"/>
  </cols>
  <sheetData>
    <row r="1" spans="1:13" x14ac:dyDescent="0.4">
      <c r="B1" s="6" t="s">
        <v>0</v>
      </c>
      <c r="C1" s="7"/>
      <c r="D1" s="7"/>
      <c r="E1" s="7"/>
      <c r="F1" s="7"/>
      <c r="G1" s="7"/>
      <c r="H1" s="7"/>
      <c r="I1" s="7"/>
      <c r="J1" s="7"/>
    </row>
    <row r="2" spans="1:13" x14ac:dyDescent="0.4">
      <c r="B2" s="6"/>
      <c r="C2" s="7"/>
      <c r="D2" s="7"/>
      <c r="E2" s="7"/>
      <c r="F2" s="7"/>
      <c r="G2" s="7"/>
      <c r="H2" s="7"/>
      <c r="I2" s="7"/>
      <c r="J2" s="7"/>
    </row>
    <row r="3" spans="1:13" x14ac:dyDescent="0.4">
      <c r="B3" s="8"/>
      <c r="C3" s="7"/>
      <c r="D3" s="7"/>
      <c r="E3" s="7"/>
      <c r="F3" s="7"/>
      <c r="G3" s="7"/>
      <c r="H3" s="7"/>
      <c r="I3" s="7"/>
      <c r="J3" s="7"/>
    </row>
    <row r="4" spans="1:13" x14ac:dyDescent="0.4">
      <c r="B4" s="6"/>
      <c r="C4" s="7"/>
      <c r="D4" s="7"/>
      <c r="E4" s="7"/>
      <c r="F4" s="7"/>
      <c r="G4" s="7"/>
      <c r="H4" s="7"/>
      <c r="I4" s="7"/>
      <c r="J4" s="7"/>
    </row>
    <row r="5" spans="1:13" x14ac:dyDescent="0.4">
      <c r="B5" s="6" t="s">
        <v>55</v>
      </c>
      <c r="C5" s="7"/>
      <c r="D5" s="7"/>
      <c r="E5" s="7"/>
      <c r="F5" s="7"/>
      <c r="G5" s="7"/>
      <c r="H5" s="7"/>
      <c r="I5" s="7"/>
      <c r="J5" s="7"/>
    </row>
    <row r="7" spans="1:13" ht="48.75" customHeight="1" x14ac:dyDescent="0.4">
      <c r="A7" s="9" t="s">
        <v>1</v>
      </c>
      <c r="B7" s="9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M7" s="9"/>
    </row>
    <row r="8" spans="1:13" x14ac:dyDescent="0.4">
      <c r="A8" s="11">
        <v>1</v>
      </c>
      <c r="B8" s="5" t="s">
        <v>48</v>
      </c>
      <c r="C8" s="1"/>
      <c r="D8" s="1"/>
      <c r="E8" s="1"/>
      <c r="F8" s="1"/>
      <c r="G8" s="1">
        <v>1</v>
      </c>
      <c r="H8" s="1"/>
      <c r="I8" s="1"/>
      <c r="J8" s="1">
        <v>1</v>
      </c>
      <c r="K8" s="12"/>
    </row>
    <row r="9" spans="1:13" x14ac:dyDescent="0.4">
      <c r="A9" s="11">
        <v>2</v>
      </c>
      <c r="B9" s="5" t="s">
        <v>49</v>
      </c>
      <c r="C9" s="1"/>
      <c r="D9" s="1"/>
      <c r="E9" s="1"/>
      <c r="F9" s="1"/>
      <c r="G9" s="1"/>
      <c r="H9" s="1">
        <v>3</v>
      </c>
      <c r="I9" s="1"/>
      <c r="J9" s="1">
        <v>3</v>
      </c>
      <c r="K9" s="12"/>
    </row>
    <row r="10" spans="1:13" x14ac:dyDescent="0.4">
      <c r="A10" s="11">
        <v>3</v>
      </c>
      <c r="B10" s="5" t="s">
        <v>11</v>
      </c>
      <c r="C10" s="1"/>
      <c r="D10" s="1"/>
      <c r="E10" s="1"/>
      <c r="F10" s="1"/>
      <c r="G10" s="1">
        <v>43</v>
      </c>
      <c r="H10" s="1">
        <v>140</v>
      </c>
      <c r="I10" s="1">
        <v>6</v>
      </c>
      <c r="J10" s="2">
        <v>189</v>
      </c>
      <c r="K10" s="12"/>
    </row>
    <row r="11" spans="1:13" x14ac:dyDescent="0.4">
      <c r="A11" s="11">
        <v>4</v>
      </c>
      <c r="B11" s="5" t="s">
        <v>12</v>
      </c>
      <c r="C11" s="1"/>
      <c r="D11" s="1"/>
      <c r="E11" s="1"/>
      <c r="F11" s="1"/>
      <c r="G11" s="1"/>
      <c r="H11" s="1"/>
      <c r="I11" s="1">
        <v>2</v>
      </c>
      <c r="J11" s="2">
        <v>2</v>
      </c>
      <c r="K11" s="12"/>
    </row>
    <row r="12" spans="1:13" x14ac:dyDescent="0.4">
      <c r="A12" s="11">
        <v>5</v>
      </c>
      <c r="B12" s="5" t="s">
        <v>13</v>
      </c>
      <c r="C12" s="1">
        <v>685</v>
      </c>
      <c r="D12" s="1">
        <v>167</v>
      </c>
      <c r="E12" s="1">
        <v>39</v>
      </c>
      <c r="F12" s="1">
        <v>2</v>
      </c>
      <c r="G12" s="1">
        <v>2</v>
      </c>
      <c r="H12" s="1"/>
      <c r="I12" s="1"/>
      <c r="J12" s="2">
        <v>895</v>
      </c>
      <c r="K12" s="12"/>
    </row>
    <row r="13" spans="1:13" x14ac:dyDescent="0.4">
      <c r="A13" s="11">
        <v>6</v>
      </c>
      <c r="B13" s="5" t="s">
        <v>14</v>
      </c>
      <c r="C13" s="1">
        <v>201022</v>
      </c>
      <c r="D13" s="1">
        <v>3425</v>
      </c>
      <c r="E13" s="1">
        <v>424</v>
      </c>
      <c r="F13" s="1">
        <v>5</v>
      </c>
      <c r="G13" s="1"/>
      <c r="H13" s="1"/>
      <c r="I13" s="1"/>
      <c r="J13" s="2">
        <v>204876</v>
      </c>
      <c r="K13" s="12"/>
    </row>
    <row r="14" spans="1:13" x14ac:dyDescent="0.4">
      <c r="A14" s="11">
        <v>7</v>
      </c>
      <c r="B14" s="5" t="s">
        <v>15</v>
      </c>
      <c r="C14" s="1">
        <v>16902</v>
      </c>
      <c r="D14" s="1">
        <v>3995</v>
      </c>
      <c r="E14" s="1">
        <v>5033</v>
      </c>
      <c r="F14" s="1">
        <v>900</v>
      </c>
      <c r="G14" s="1">
        <v>918</v>
      </c>
      <c r="H14" s="1">
        <v>30</v>
      </c>
      <c r="I14" s="1"/>
      <c r="J14" s="2">
        <v>27778</v>
      </c>
      <c r="K14" s="12"/>
    </row>
    <row r="15" spans="1:13" x14ac:dyDescent="0.4">
      <c r="A15" s="11">
        <v>8</v>
      </c>
      <c r="B15" s="5" t="s">
        <v>16</v>
      </c>
      <c r="C15" s="1">
        <v>56</v>
      </c>
      <c r="D15" s="1">
        <v>39</v>
      </c>
      <c r="E15" s="1">
        <v>133</v>
      </c>
      <c r="F15" s="1">
        <v>73</v>
      </c>
      <c r="G15" s="1">
        <v>157</v>
      </c>
      <c r="H15" s="1">
        <v>39</v>
      </c>
      <c r="I15" s="1"/>
      <c r="J15" s="2">
        <v>497</v>
      </c>
      <c r="K15" s="12"/>
    </row>
    <row r="16" spans="1:13" x14ac:dyDescent="0.4">
      <c r="A16" s="11">
        <v>9</v>
      </c>
      <c r="B16" s="5" t="s">
        <v>17</v>
      </c>
      <c r="C16" s="1"/>
      <c r="D16" s="1"/>
      <c r="E16" s="1">
        <v>2</v>
      </c>
      <c r="F16" s="1">
        <v>2</v>
      </c>
      <c r="G16" s="1">
        <v>46</v>
      </c>
      <c r="H16" s="1">
        <v>50</v>
      </c>
      <c r="I16" s="1"/>
      <c r="J16" s="2">
        <v>100</v>
      </c>
      <c r="K16" s="12"/>
    </row>
    <row r="17" spans="1:11" x14ac:dyDescent="0.4">
      <c r="A17" s="11">
        <v>10</v>
      </c>
      <c r="B17" s="5" t="s">
        <v>18</v>
      </c>
      <c r="C17" s="1"/>
      <c r="D17" s="1"/>
      <c r="E17" s="1"/>
      <c r="F17" s="1"/>
      <c r="G17" s="1">
        <v>1</v>
      </c>
      <c r="H17" s="1"/>
      <c r="I17" s="1"/>
      <c r="J17" s="2">
        <v>1</v>
      </c>
      <c r="K17" s="12"/>
    </row>
    <row r="18" spans="1:11" x14ac:dyDescent="0.4">
      <c r="A18" s="11">
        <v>11</v>
      </c>
      <c r="B18" s="5" t="s">
        <v>50</v>
      </c>
      <c r="C18" s="1">
        <v>9</v>
      </c>
      <c r="D18" s="1">
        <v>4</v>
      </c>
      <c r="E18" s="1">
        <v>1</v>
      </c>
      <c r="F18" s="1">
        <v>2</v>
      </c>
      <c r="G18" s="1"/>
      <c r="H18" s="1"/>
      <c r="I18" s="1"/>
      <c r="J18" s="2">
        <v>16</v>
      </c>
      <c r="K18" s="12"/>
    </row>
    <row r="19" spans="1:11" x14ac:dyDescent="0.4">
      <c r="A19" s="11">
        <v>12</v>
      </c>
      <c r="B19" s="5" t="s">
        <v>19</v>
      </c>
      <c r="C19" s="1"/>
      <c r="D19" s="1"/>
      <c r="E19" s="1"/>
      <c r="F19" s="1"/>
      <c r="G19" s="1">
        <v>1</v>
      </c>
      <c r="H19" s="1">
        <v>6</v>
      </c>
      <c r="I19" s="1"/>
      <c r="J19" s="2">
        <v>7</v>
      </c>
      <c r="K19" s="12"/>
    </row>
    <row r="20" spans="1:11" x14ac:dyDescent="0.4">
      <c r="A20" s="11">
        <v>13</v>
      </c>
      <c r="B20" s="5" t="s">
        <v>20</v>
      </c>
      <c r="C20" s="1"/>
      <c r="D20" s="1"/>
      <c r="E20" s="1"/>
      <c r="F20" s="1"/>
      <c r="G20" s="1"/>
      <c r="H20" s="1"/>
      <c r="I20" s="1">
        <v>1</v>
      </c>
      <c r="J20" s="2">
        <v>1</v>
      </c>
      <c r="K20" s="12"/>
    </row>
    <row r="21" spans="1:11" x14ac:dyDescent="0.4">
      <c r="A21" s="11">
        <v>14</v>
      </c>
      <c r="B21" s="5" t="s">
        <v>21</v>
      </c>
      <c r="C21" s="1"/>
      <c r="D21" s="1"/>
      <c r="E21" s="1"/>
      <c r="F21" s="1"/>
      <c r="G21" s="1"/>
      <c r="H21" s="1"/>
      <c r="I21" s="1">
        <v>1</v>
      </c>
      <c r="J21" s="2">
        <v>1</v>
      </c>
      <c r="K21" s="12"/>
    </row>
    <row r="22" spans="1:11" x14ac:dyDescent="0.4">
      <c r="A22" s="11">
        <v>15</v>
      </c>
      <c r="B22" s="5" t="s">
        <v>51</v>
      </c>
      <c r="C22" s="1"/>
      <c r="D22" s="1"/>
      <c r="E22" s="1"/>
      <c r="F22" s="1"/>
      <c r="G22" s="1"/>
      <c r="H22" s="1"/>
      <c r="I22" s="1">
        <v>1</v>
      </c>
      <c r="J22" s="2">
        <v>1</v>
      </c>
      <c r="K22" s="12"/>
    </row>
    <row r="23" spans="1:11" x14ac:dyDescent="0.4">
      <c r="A23" s="11">
        <v>16</v>
      </c>
      <c r="B23" s="5" t="s">
        <v>22</v>
      </c>
      <c r="C23" s="1"/>
      <c r="D23" s="1"/>
      <c r="E23" s="1"/>
      <c r="F23" s="1"/>
      <c r="G23" s="1"/>
      <c r="H23" s="1">
        <v>1</v>
      </c>
      <c r="I23" s="1"/>
      <c r="J23" s="2">
        <v>1</v>
      </c>
      <c r="K23" s="12"/>
    </row>
    <row r="24" spans="1:11" x14ac:dyDescent="0.4">
      <c r="A24" s="11">
        <v>17</v>
      </c>
      <c r="B24" s="5" t="s">
        <v>23</v>
      </c>
      <c r="C24" s="1"/>
      <c r="D24" s="1"/>
      <c r="E24" s="1"/>
      <c r="F24" s="1"/>
      <c r="G24" s="1"/>
      <c r="H24" s="1">
        <v>2</v>
      </c>
      <c r="I24" s="1"/>
      <c r="J24" s="2">
        <v>2</v>
      </c>
      <c r="K24" s="12"/>
    </row>
    <row r="25" spans="1:11" x14ac:dyDescent="0.4">
      <c r="A25" s="11">
        <v>18</v>
      </c>
      <c r="B25" s="5" t="s">
        <v>24</v>
      </c>
      <c r="C25" s="1"/>
      <c r="D25" s="1"/>
      <c r="E25" s="1"/>
      <c r="F25" s="1"/>
      <c r="G25" s="1"/>
      <c r="H25" s="1"/>
      <c r="I25" s="1">
        <v>1</v>
      </c>
      <c r="J25" s="2">
        <v>1</v>
      </c>
      <c r="K25" s="12"/>
    </row>
    <row r="26" spans="1:11" x14ac:dyDescent="0.4">
      <c r="A26" s="11">
        <v>19</v>
      </c>
      <c r="B26" s="5" t="s">
        <v>52</v>
      </c>
      <c r="C26" s="1"/>
      <c r="D26" s="1"/>
      <c r="E26" s="1"/>
      <c r="F26" s="1"/>
      <c r="G26" s="1"/>
      <c r="H26" s="1"/>
      <c r="I26" s="1">
        <v>1</v>
      </c>
      <c r="J26" s="2">
        <v>1</v>
      </c>
      <c r="K26" s="12"/>
    </row>
    <row r="27" spans="1:11" x14ac:dyDescent="0.4">
      <c r="A27" s="11">
        <v>20</v>
      </c>
      <c r="B27" s="5" t="s">
        <v>53</v>
      </c>
      <c r="C27" s="1">
        <v>6</v>
      </c>
      <c r="D27" s="1">
        <v>5</v>
      </c>
      <c r="E27" s="1">
        <v>19</v>
      </c>
      <c r="F27" s="1">
        <v>3</v>
      </c>
      <c r="G27" s="1">
        <v>1</v>
      </c>
      <c r="H27" s="1"/>
      <c r="I27" s="1"/>
      <c r="J27" s="2">
        <v>34</v>
      </c>
      <c r="K27" s="12"/>
    </row>
    <row r="28" spans="1:11" x14ac:dyDescent="0.4">
      <c r="A28" s="11">
        <v>21</v>
      </c>
      <c r="B28" s="5" t="s">
        <v>25</v>
      </c>
      <c r="C28" s="1"/>
      <c r="D28" s="1"/>
      <c r="E28" s="1"/>
      <c r="F28" s="1"/>
      <c r="G28" s="1"/>
      <c r="H28" s="1">
        <v>2</v>
      </c>
      <c r="I28" s="1"/>
      <c r="J28" s="2">
        <v>2</v>
      </c>
      <c r="K28" s="12"/>
    </row>
    <row r="29" spans="1:11" x14ac:dyDescent="0.4">
      <c r="A29" s="11">
        <v>22</v>
      </c>
      <c r="B29" s="5" t="s">
        <v>54</v>
      </c>
      <c r="C29" s="1"/>
      <c r="D29" s="1"/>
      <c r="E29" s="1"/>
      <c r="F29" s="1"/>
      <c r="G29" s="1">
        <v>1</v>
      </c>
      <c r="H29" s="1"/>
      <c r="I29" s="1"/>
      <c r="J29" s="2">
        <v>1</v>
      </c>
      <c r="K29" s="12"/>
    </row>
    <row r="30" spans="1:11" x14ac:dyDescent="0.4">
      <c r="A30" s="11">
        <v>23</v>
      </c>
      <c r="B30" s="5" t="s">
        <v>26</v>
      </c>
      <c r="C30" s="1">
        <v>639</v>
      </c>
      <c r="D30" s="1">
        <v>4</v>
      </c>
      <c r="E30" s="1">
        <v>6</v>
      </c>
      <c r="F30" s="1">
        <v>3</v>
      </c>
      <c r="G30" s="1">
        <v>2</v>
      </c>
      <c r="H30" s="1">
        <v>9</v>
      </c>
      <c r="I30" s="1">
        <v>2</v>
      </c>
      <c r="J30" s="2">
        <v>665</v>
      </c>
      <c r="K30" s="12"/>
    </row>
    <row r="31" spans="1:11" x14ac:dyDescent="0.4">
      <c r="A31" s="11">
        <v>24</v>
      </c>
      <c r="B31" s="9" t="s">
        <v>10</v>
      </c>
      <c r="C31" s="2">
        <f t="shared" ref="C31:J31" si="0">SUM(C8:C30)</f>
        <v>219319</v>
      </c>
      <c r="D31" s="2">
        <f t="shared" si="0"/>
        <v>7639</v>
      </c>
      <c r="E31" s="2">
        <f t="shared" si="0"/>
        <v>5657</v>
      </c>
      <c r="F31" s="2">
        <f t="shared" si="0"/>
        <v>990</v>
      </c>
      <c r="G31" s="2">
        <f t="shared" si="0"/>
        <v>1173</v>
      </c>
      <c r="H31" s="2">
        <f t="shared" si="0"/>
        <v>282</v>
      </c>
      <c r="I31" s="2">
        <f t="shared" si="0"/>
        <v>15</v>
      </c>
      <c r="J31" s="2">
        <f t="shared" si="0"/>
        <v>235075</v>
      </c>
      <c r="K31" s="12"/>
    </row>
    <row r="32" spans="1:11" x14ac:dyDescent="0.4">
      <c r="A32" s="11" t="str">
        <f>IF(B32="","", MAX($A$8:A31)+1)</f>
        <v/>
      </c>
    </row>
    <row r="33" spans="1:15" x14ac:dyDescent="0.4">
      <c r="A33" s="11" t="str">
        <f>IF(B33="","", MAX($A$8:A32)+1)</f>
        <v/>
      </c>
      <c r="B33" s="13"/>
    </row>
    <row r="34" spans="1:15" ht="46.5" customHeight="1" x14ac:dyDescent="0.4">
      <c r="A34" s="11">
        <f>IF(B34="","", MAX($A$8:A33)+1)</f>
        <v>25</v>
      </c>
      <c r="B34" s="14" t="s">
        <v>27</v>
      </c>
      <c r="C34" s="15" t="s">
        <v>3</v>
      </c>
      <c r="D34" s="15" t="s">
        <v>4</v>
      </c>
      <c r="E34" s="15" t="s">
        <v>5</v>
      </c>
      <c r="F34" s="15" t="s">
        <v>6</v>
      </c>
      <c r="G34" s="15" t="s">
        <v>7</v>
      </c>
      <c r="H34" s="15" t="s">
        <v>8</v>
      </c>
      <c r="I34" s="16" t="s">
        <v>9</v>
      </c>
    </row>
    <row r="35" spans="1:15" x14ac:dyDescent="0.4">
      <c r="A35" s="11">
        <f>IF(B35="","", MAX($A$8:A34)+1)</f>
        <v>26</v>
      </c>
      <c r="B35" s="17" t="s">
        <v>28</v>
      </c>
      <c r="C35" s="3">
        <v>125.17</v>
      </c>
      <c r="D35" s="3">
        <v>259.58</v>
      </c>
      <c r="E35" s="3">
        <v>1386.21</v>
      </c>
      <c r="F35" s="3">
        <v>2634.64</v>
      </c>
      <c r="G35" s="3">
        <v>4217.33</v>
      </c>
      <c r="H35" s="3">
        <v>7376</v>
      </c>
      <c r="I35" s="4">
        <v>8100</v>
      </c>
      <c r="O35" s="18"/>
    </row>
    <row r="36" spans="1:15" x14ac:dyDescent="0.4">
      <c r="A36" s="11">
        <f>IF(B36="","", MAX($A$8:A35)+1)</f>
        <v>27</v>
      </c>
      <c r="B36" s="17" t="s">
        <v>29</v>
      </c>
      <c r="C36" s="3">
        <v>70.67</v>
      </c>
      <c r="D36" s="3">
        <v>70.67</v>
      </c>
      <c r="E36" s="3">
        <v>85.06</v>
      </c>
      <c r="F36" s="3">
        <v>122.07</v>
      </c>
      <c r="G36" s="3">
        <v>122.07</v>
      </c>
      <c r="H36" s="3"/>
      <c r="I36" s="4"/>
      <c r="L36" s="18"/>
    </row>
    <row r="37" spans="1:15" x14ac:dyDescent="0.4">
      <c r="A37" s="11">
        <f>IF(B37="","", MAX($A$8:A36)+1)</f>
        <v>28</v>
      </c>
      <c r="B37" s="17" t="s">
        <v>30</v>
      </c>
      <c r="C37" s="3">
        <v>91.94</v>
      </c>
      <c r="D37" s="3">
        <v>124.87</v>
      </c>
      <c r="E37" s="3">
        <v>203.5</v>
      </c>
      <c r="F37" s="3">
        <v>1783.1</v>
      </c>
      <c r="G37" s="3">
        <v>1827.87</v>
      </c>
      <c r="H37" s="3">
        <v>17472.09</v>
      </c>
      <c r="I37" s="4">
        <v>31537.48</v>
      </c>
      <c r="L37" s="18"/>
    </row>
    <row r="38" spans="1:15" x14ac:dyDescent="0.4">
      <c r="A38" s="11">
        <f>IF(B38="","", MAX($A$8:A37)+1)</f>
        <v>29</v>
      </c>
      <c r="B38" s="17" t="s">
        <v>31</v>
      </c>
      <c r="C38" s="3"/>
      <c r="D38" s="3"/>
      <c r="E38" s="3"/>
      <c r="F38" s="3"/>
      <c r="G38" s="3"/>
      <c r="H38" s="3">
        <v>6314</v>
      </c>
      <c r="I38" s="3">
        <v>6314</v>
      </c>
      <c r="L38" s="18"/>
    </row>
    <row r="39" spans="1:15" x14ac:dyDescent="0.4">
      <c r="A39" s="11">
        <f>IF(B39="","", MAX($A$8:A38)+1)</f>
        <v>30</v>
      </c>
      <c r="B39" s="17" t="s">
        <v>32</v>
      </c>
      <c r="C39" s="3">
        <v>136.24</v>
      </c>
      <c r="D39" s="3">
        <v>137.25</v>
      </c>
      <c r="E39" s="3">
        <v>138.36000000000001</v>
      </c>
      <c r="F39" s="3">
        <v>969.39</v>
      </c>
      <c r="G39" s="3">
        <v>1108.8800000000001</v>
      </c>
      <c r="H39" s="3">
        <v>4342.5200000000004</v>
      </c>
      <c r="I39" s="3">
        <v>4342.5200000000004</v>
      </c>
      <c r="L39" s="18"/>
    </row>
    <row r="40" spans="1:15" x14ac:dyDescent="0.4">
      <c r="A40" s="11">
        <f>IF(B40="","", MAX($A$8:A39)+1)</f>
        <v>31</v>
      </c>
      <c r="B40" s="17" t="s">
        <v>33</v>
      </c>
      <c r="C40" s="3"/>
      <c r="D40" s="3"/>
      <c r="E40" s="3"/>
      <c r="F40" s="3"/>
      <c r="G40" s="3"/>
      <c r="H40" s="3"/>
      <c r="I40" s="3"/>
      <c r="L40" s="18"/>
    </row>
    <row r="41" spans="1:15" x14ac:dyDescent="0.4">
      <c r="A41" s="11">
        <f>IF(B41="","", MAX($A$8:A40)+1)</f>
        <v>32</v>
      </c>
      <c r="B41" s="17" t="s">
        <v>34</v>
      </c>
      <c r="C41" s="3"/>
      <c r="D41" s="3"/>
      <c r="E41" s="3"/>
      <c r="F41" s="3"/>
      <c r="G41" s="3"/>
      <c r="H41" s="3"/>
      <c r="I41" s="3"/>
      <c r="L41" s="18"/>
    </row>
    <row r="42" spans="1:15" x14ac:dyDescent="0.4">
      <c r="A42" s="11">
        <f>IF(B42="","", MAX($A$8:A41)+1)</f>
        <v>33</v>
      </c>
      <c r="B42" s="17" t="s">
        <v>35</v>
      </c>
      <c r="C42" s="3">
        <v>33.32</v>
      </c>
      <c r="D42" s="3">
        <v>105.57</v>
      </c>
      <c r="E42" s="3">
        <v>266.67</v>
      </c>
      <c r="F42" s="3">
        <v>2034.65</v>
      </c>
      <c r="G42" s="3">
        <v>2034.65</v>
      </c>
      <c r="H42" s="3">
        <v>5622</v>
      </c>
      <c r="I42" s="4">
        <v>16281</v>
      </c>
      <c r="L42" s="18"/>
    </row>
    <row r="43" spans="1:15" x14ac:dyDescent="0.4">
      <c r="A43" s="11">
        <f>IF(B43="","", MAX($A$8:A42)+1)</f>
        <v>34</v>
      </c>
      <c r="B43" s="17" t="s">
        <v>36</v>
      </c>
      <c r="C43" s="3">
        <f t="shared" ref="C43:I43" si="1">SUM(C35:C42)</f>
        <v>457.34</v>
      </c>
      <c r="D43" s="3">
        <f t="shared" si="1"/>
        <v>697.94</v>
      </c>
      <c r="E43" s="3">
        <f t="shared" si="1"/>
        <v>2079.8000000000002</v>
      </c>
      <c r="F43" s="3">
        <f t="shared" si="1"/>
        <v>7543.85</v>
      </c>
      <c r="G43" s="3">
        <f t="shared" si="1"/>
        <v>9310.7999999999993</v>
      </c>
      <c r="H43" s="3">
        <f t="shared" si="1"/>
        <v>41126.61</v>
      </c>
      <c r="I43" s="4">
        <f t="shared" si="1"/>
        <v>66575</v>
      </c>
    </row>
    <row r="44" spans="1:15" ht="3" customHeight="1" x14ac:dyDescent="0.4">
      <c r="A44" s="11" t="str">
        <f>IF(B44="","", MAX($A$8:A43)+1)</f>
        <v/>
      </c>
      <c r="B44" s="19"/>
      <c r="C44" s="20"/>
      <c r="D44" s="20"/>
      <c r="E44" s="20"/>
      <c r="F44" s="20"/>
      <c r="G44" s="20"/>
      <c r="H44" s="20"/>
      <c r="I44" s="21"/>
    </row>
    <row r="45" spans="1:15" x14ac:dyDescent="0.4">
      <c r="A45" s="11">
        <f>IF(B45="","", MAX($A$8:A44)+1)</f>
        <v>35</v>
      </c>
      <c r="B45" s="22" t="s">
        <v>37</v>
      </c>
      <c r="C45" s="3">
        <f t="shared" ref="C45:I45" si="2">SUM(C35:C36)</f>
        <v>195.84</v>
      </c>
      <c r="D45" s="3">
        <f t="shared" si="2"/>
        <v>330.25</v>
      </c>
      <c r="E45" s="3">
        <f t="shared" si="2"/>
        <v>1471.27</v>
      </c>
      <c r="F45" s="3">
        <f t="shared" si="2"/>
        <v>2756.71</v>
      </c>
      <c r="G45" s="3">
        <f t="shared" si="2"/>
        <v>4339.3999999999996</v>
      </c>
      <c r="H45" s="3">
        <f t="shared" si="2"/>
        <v>7376</v>
      </c>
      <c r="I45" s="4">
        <f t="shared" si="2"/>
        <v>8100</v>
      </c>
    </row>
    <row r="46" spans="1:15" x14ac:dyDescent="0.4">
      <c r="A46" s="11">
        <f>IF(B46="","", MAX($A$8:A45)+1)</f>
        <v>36</v>
      </c>
      <c r="B46" s="22" t="s">
        <v>38</v>
      </c>
      <c r="C46" s="23">
        <f t="shared" ref="C46:I46" si="3">SUM(C37:C41)</f>
        <v>228.18</v>
      </c>
      <c r="D46" s="23">
        <f t="shared" si="3"/>
        <v>262.12</v>
      </c>
      <c r="E46" s="23">
        <f t="shared" si="3"/>
        <v>341.86</v>
      </c>
      <c r="F46" s="23">
        <f t="shared" si="3"/>
        <v>2752.49</v>
      </c>
      <c r="G46" s="23">
        <f t="shared" si="3"/>
        <v>2936.75</v>
      </c>
      <c r="H46" s="23">
        <f t="shared" si="3"/>
        <v>28128.61</v>
      </c>
      <c r="I46" s="24">
        <f t="shared" si="3"/>
        <v>42194</v>
      </c>
    </row>
    <row r="47" spans="1:15" x14ac:dyDescent="0.4">
      <c r="A47" s="11">
        <f>IF(B47="","", MAX($A$8:A46)+1)</f>
        <v>37</v>
      </c>
      <c r="B47" s="25" t="s">
        <v>39</v>
      </c>
      <c r="C47" s="26">
        <f t="shared" ref="C47:I47" si="4">SUM(C42)</f>
        <v>33.32</v>
      </c>
      <c r="D47" s="26">
        <f t="shared" si="4"/>
        <v>105.57</v>
      </c>
      <c r="E47" s="26">
        <f t="shared" si="4"/>
        <v>266.67</v>
      </c>
      <c r="F47" s="26">
        <f t="shared" si="4"/>
        <v>2034.65</v>
      </c>
      <c r="G47" s="26">
        <f t="shared" si="4"/>
        <v>2034.65</v>
      </c>
      <c r="H47" s="26">
        <f t="shared" si="4"/>
        <v>5622</v>
      </c>
      <c r="I47" s="27">
        <f t="shared" si="4"/>
        <v>16281</v>
      </c>
    </row>
    <row r="48" spans="1:15" x14ac:dyDescent="0.4">
      <c r="A48" s="11" t="str">
        <f>IF(B48="","", MAX($A$8:A47)+1)</f>
        <v/>
      </c>
      <c r="C48" s="28"/>
      <c r="D48" s="28"/>
      <c r="E48" s="28"/>
      <c r="F48" s="28"/>
      <c r="G48" s="28"/>
      <c r="H48" s="28"/>
      <c r="I48" s="28"/>
    </row>
    <row r="49" spans="1:12" ht="3" customHeight="1" x14ac:dyDescent="0.4">
      <c r="A49" s="11" t="str">
        <f>IF(B49="","", MAX($A$8:A48)+1)</f>
        <v/>
      </c>
      <c r="C49" s="28"/>
      <c r="D49" s="28"/>
      <c r="E49" s="28"/>
      <c r="F49" s="28"/>
      <c r="G49" s="28"/>
      <c r="H49" s="28"/>
      <c r="I49" s="28"/>
    </row>
    <row r="50" spans="1:12" x14ac:dyDescent="0.4">
      <c r="A50" s="11">
        <f>IF(B50="","", MAX($A$8:A49)+1)</f>
        <v>38</v>
      </c>
      <c r="B50" s="29" t="s">
        <v>40</v>
      </c>
      <c r="C50" s="30"/>
      <c r="D50" s="30"/>
      <c r="E50" s="30"/>
      <c r="F50" s="30"/>
      <c r="G50" s="30"/>
      <c r="H50" s="30"/>
      <c r="I50" s="31"/>
    </row>
    <row r="51" spans="1:12" x14ac:dyDescent="0.4">
      <c r="A51" s="11">
        <f>IF(B51="","", MAX($A$8:A50)+1)</f>
        <v>39</v>
      </c>
      <c r="B51" s="32" t="s">
        <v>41</v>
      </c>
      <c r="C51" s="33">
        <f t="shared" ref="C51:I51" si="5">SUM(C12:C13)</f>
        <v>201707</v>
      </c>
      <c r="D51" s="33">
        <f t="shared" si="5"/>
        <v>3592</v>
      </c>
      <c r="E51" s="33">
        <f t="shared" si="5"/>
        <v>463</v>
      </c>
      <c r="F51" s="33">
        <f t="shared" si="5"/>
        <v>7</v>
      </c>
      <c r="G51" s="33">
        <f t="shared" si="5"/>
        <v>2</v>
      </c>
      <c r="H51" s="33">
        <f t="shared" si="5"/>
        <v>0</v>
      </c>
      <c r="I51" s="34">
        <f t="shared" si="5"/>
        <v>0</v>
      </c>
      <c r="J51" s="1"/>
      <c r="L51" s="35"/>
    </row>
    <row r="52" spans="1:12" x14ac:dyDescent="0.4">
      <c r="A52" s="11">
        <f>IF(B52="","", MAX($A$8:A51)+1)</f>
        <v>40</v>
      </c>
      <c r="B52" s="36" t="s">
        <v>42</v>
      </c>
      <c r="C52" s="37">
        <f t="shared" ref="C52:I52" si="6">C14+C17</f>
        <v>16902</v>
      </c>
      <c r="D52" s="37">
        <f t="shared" si="6"/>
        <v>3995</v>
      </c>
      <c r="E52" s="37">
        <f t="shared" si="6"/>
        <v>5033</v>
      </c>
      <c r="F52" s="37">
        <f t="shared" si="6"/>
        <v>900</v>
      </c>
      <c r="G52" s="37">
        <f t="shared" si="6"/>
        <v>919</v>
      </c>
      <c r="H52" s="37">
        <f t="shared" si="6"/>
        <v>30</v>
      </c>
      <c r="I52" s="38">
        <f t="shared" si="6"/>
        <v>0</v>
      </c>
      <c r="J52" s="1"/>
      <c r="L52" s="35"/>
    </row>
    <row r="53" spans="1:12" x14ac:dyDescent="0.4">
      <c r="A53" s="11">
        <f>IF(B53="","", MAX($A$8:A52)+1)</f>
        <v>41</v>
      </c>
      <c r="B53" s="36" t="s">
        <v>43</v>
      </c>
      <c r="C53" s="37">
        <f t="shared" ref="C53:I53" si="7">C15</f>
        <v>56</v>
      </c>
      <c r="D53" s="37">
        <f t="shared" si="7"/>
        <v>39</v>
      </c>
      <c r="E53" s="37">
        <f t="shared" si="7"/>
        <v>133</v>
      </c>
      <c r="F53" s="37">
        <f t="shared" si="7"/>
        <v>73</v>
      </c>
      <c r="G53" s="37">
        <f t="shared" si="7"/>
        <v>157</v>
      </c>
      <c r="H53" s="37">
        <f t="shared" si="7"/>
        <v>39</v>
      </c>
      <c r="I53" s="38">
        <f t="shared" si="7"/>
        <v>0</v>
      </c>
      <c r="J53" s="1"/>
      <c r="L53" s="35"/>
    </row>
    <row r="54" spans="1:12" x14ac:dyDescent="0.4">
      <c r="A54" s="11">
        <f>IF(B54="","", MAX($A$8:A53)+1)</f>
        <v>42</v>
      </c>
      <c r="B54" s="17" t="s">
        <v>44</v>
      </c>
      <c r="C54" s="37">
        <f t="shared" ref="C54:I54" si="8">C16+C8</f>
        <v>0</v>
      </c>
      <c r="D54" s="37">
        <f t="shared" si="8"/>
        <v>0</v>
      </c>
      <c r="E54" s="37">
        <f t="shared" si="8"/>
        <v>2</v>
      </c>
      <c r="F54" s="37">
        <f t="shared" si="8"/>
        <v>2</v>
      </c>
      <c r="G54" s="37">
        <f t="shared" si="8"/>
        <v>47</v>
      </c>
      <c r="H54" s="37">
        <f t="shared" si="8"/>
        <v>50</v>
      </c>
      <c r="I54" s="38">
        <f t="shared" si="8"/>
        <v>0</v>
      </c>
      <c r="J54" s="1"/>
      <c r="L54" s="35"/>
    </row>
    <row r="55" spans="1:12" x14ac:dyDescent="0.4">
      <c r="A55" s="11">
        <f>IF(B55="","", MAX($A$8:A54)+1)</f>
        <v>43</v>
      </c>
      <c r="B55" s="17" t="s">
        <v>45</v>
      </c>
      <c r="C55" s="37">
        <f t="shared" ref="C55:I55" si="9">C19</f>
        <v>0</v>
      </c>
      <c r="D55" s="37">
        <f t="shared" si="9"/>
        <v>0</v>
      </c>
      <c r="E55" s="37">
        <f t="shared" si="9"/>
        <v>0</v>
      </c>
      <c r="F55" s="37">
        <f t="shared" si="9"/>
        <v>0</v>
      </c>
      <c r="G55" s="37">
        <f t="shared" si="9"/>
        <v>1</v>
      </c>
      <c r="H55" s="37">
        <f t="shared" si="9"/>
        <v>6</v>
      </c>
      <c r="I55" s="37">
        <f t="shared" si="9"/>
        <v>0</v>
      </c>
      <c r="J55" s="1"/>
      <c r="L55" s="35"/>
    </row>
    <row r="56" spans="1:12" x14ac:dyDescent="0.4">
      <c r="A56" s="11">
        <f>IF(B56="","", MAX($A$8:A55)+1)</f>
        <v>44</v>
      </c>
      <c r="B56" s="17" t="s">
        <v>46</v>
      </c>
      <c r="C56" s="37">
        <f t="shared" ref="C56:I56" si="10">SUM(C10:C11,C28)</f>
        <v>0</v>
      </c>
      <c r="D56" s="37">
        <f t="shared" si="10"/>
        <v>0</v>
      </c>
      <c r="E56" s="37">
        <f t="shared" si="10"/>
        <v>0</v>
      </c>
      <c r="F56" s="37">
        <f t="shared" si="10"/>
        <v>0</v>
      </c>
      <c r="G56" s="37">
        <f t="shared" si="10"/>
        <v>43</v>
      </c>
      <c r="H56" s="37">
        <f t="shared" si="10"/>
        <v>142</v>
      </c>
      <c r="I56" s="38">
        <f t="shared" si="10"/>
        <v>8</v>
      </c>
      <c r="J56" s="1"/>
      <c r="L56" s="35"/>
    </row>
    <row r="57" spans="1:12" x14ac:dyDescent="0.4">
      <c r="A57" s="11">
        <f>IF(B57="","", MAX($A$8:A56)+1)</f>
        <v>45</v>
      </c>
      <c r="B57" s="17" t="s">
        <v>47</v>
      </c>
      <c r="C57" s="37">
        <f t="shared" ref="C57:I57" si="11">SUM(C20:C26)</f>
        <v>0</v>
      </c>
      <c r="D57" s="37">
        <f t="shared" si="11"/>
        <v>0</v>
      </c>
      <c r="E57" s="37">
        <f t="shared" si="11"/>
        <v>0</v>
      </c>
      <c r="F57" s="37">
        <f t="shared" si="11"/>
        <v>0</v>
      </c>
      <c r="G57" s="37">
        <f t="shared" si="11"/>
        <v>0</v>
      </c>
      <c r="H57" s="37">
        <f t="shared" si="11"/>
        <v>3</v>
      </c>
      <c r="I57" s="38">
        <f t="shared" si="11"/>
        <v>5</v>
      </c>
      <c r="J57" s="1"/>
      <c r="L57" s="35"/>
    </row>
    <row r="58" spans="1:12" x14ac:dyDescent="0.4">
      <c r="A58" s="11" t="str">
        <f>IF(B58="","", MAX($A$8:A57)+1)</f>
        <v/>
      </c>
      <c r="B58" s="39"/>
      <c r="C58" s="40"/>
      <c r="D58" s="40"/>
      <c r="E58" s="40"/>
      <c r="F58" s="40"/>
      <c r="G58" s="40"/>
      <c r="H58" s="40"/>
      <c r="I58" s="41"/>
    </row>
    <row r="59" spans="1:12" x14ac:dyDescent="0.4">
      <c r="A59" s="11" t="str">
        <f>IF(B59="","", MAX($A$8:A58)+1)</f>
        <v/>
      </c>
    </row>
    <row r="71" spans="2:19" x14ac:dyDescent="0.4">
      <c r="B71" s="9"/>
      <c r="C71" s="12"/>
      <c r="E71" s="12"/>
    </row>
    <row r="76" spans="2:19" x14ac:dyDescent="0.4">
      <c r="B76" s="43"/>
      <c r="O76" s="42"/>
      <c r="P76" s="44"/>
      <c r="Q76" s="44"/>
      <c r="R76" s="44"/>
      <c r="S76" s="42"/>
    </row>
    <row r="77" spans="2:19" x14ac:dyDescent="0.4">
      <c r="B77" s="43"/>
    </row>
    <row r="78" spans="2:19" x14ac:dyDescent="0.4">
      <c r="B78" s="43"/>
    </row>
    <row r="79" spans="2:19" x14ac:dyDescent="0.4">
      <c r="B79" s="43"/>
    </row>
    <row r="80" spans="2:19" x14ac:dyDescent="0.4">
      <c r="B80" s="43"/>
    </row>
  </sheetData>
  <phoneticPr fontId="4" type="noConversion"/>
  <printOptions horizontalCentered="1"/>
  <pageMargins left="0.7" right="0.7" top="1.25" bottom="0.75" header="0.3" footer="0.3"/>
  <pageSetup scale="75" orientation="portrait" r:id="rId1"/>
  <headerFooter>
    <oddHeader>&amp;CCascade Natural Gas Corporation
UG 17 ____
RJA WP - 2.11
Meters and Regulators
Twelve Months Ended December 31, 2016</oddHeader>
    <oddFooter>&amp;LElectronic Workbook Name: &amp;F
Electronic Tab Name:&amp;A, Page &amp;P of  &amp;N</oddFooter>
  </headerFooter>
  <rowBreaks count="1" manualBreakCount="1">
    <brk id="32" min="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5F6819-194A-405C-93B2-2318410AF2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823A74-DC49-46EC-B165-1B374F705745}"/>
</file>

<file path=customXml/itemProps3.xml><?xml version="1.0" encoding="utf-8"?>
<ds:datastoreItem xmlns:ds="http://schemas.openxmlformats.org/officeDocument/2006/customXml" ds:itemID="{1A650B63-4E72-45CC-8BC8-B04EB669BECB}"/>
</file>

<file path=customXml/itemProps4.xml><?xml version="1.0" encoding="utf-8"?>
<ds:datastoreItem xmlns:ds="http://schemas.openxmlformats.org/officeDocument/2006/customXml" ds:itemID="{B2A74D25-0DCF-474D-B7D4-89CE269D83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Nevels, Steven</dc:creator>
  <cp:lastModifiedBy>Greg Macias</cp:lastModifiedBy>
  <dcterms:created xsi:type="dcterms:W3CDTF">2024-03-12T23:21:36Z</dcterms:created>
  <dcterms:modified xsi:type="dcterms:W3CDTF">2024-03-29T21:06:55Z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_docset_NoMedatataSyncRequired">
    <vt:lpwstr>False</vt:lpwstr>
  </property>
</Properties>
</file>